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fs.momo.pref.okayama.jp\統合共有\0F20_医療推進課\05 地域医療体制整備班\医師確保\01 総合的な対策パッケージ\01 重点医師偏在対策\R8\◎R8事業活用意向調査（R7年度調査）\02 施行\HP公開\"/>
    </mc:Choice>
  </mc:AlternateContent>
  <xr:revisionPtr revIDLastSave="0" documentId="13_ncr:1_{23858299-138C-4C7B-BA3D-568FD3C87FA7}" xr6:coauthVersionLast="47" xr6:coauthVersionMax="47" xr10:uidLastSave="{00000000-0000-0000-0000-000000000000}"/>
  <bookViews>
    <workbookView xWindow="-120" yWindow="-120" windowWidth="20730" windowHeight="11040" tabRatio="475" xr2:uid="{00000000-000D-0000-FFFF-FFFF00000000}"/>
  </bookViews>
  <sheets>
    <sheet name="(様式２) 総括表" sheetId="3" r:id="rId1"/>
    <sheet name="(様式３) 事業費内訳書 " sheetId="49" r:id="rId2"/>
    <sheet name="【記入例（様式２）】" sheetId="48" r:id="rId3"/>
    <sheet name="(様式2) 事業費内訳書" sheetId="47" state="hidden" r:id="rId4"/>
    <sheet name="1 へき地診療所" sheetId="29" state="hidden" r:id="rId5"/>
    <sheet name="2 過疎" sheetId="30" state="hidden" r:id="rId6"/>
    <sheet name="3 へき地保健指導所" sheetId="31" state="hidden" r:id="rId7"/>
    <sheet name="4 研修医施設" sheetId="32" state="hidden" r:id="rId8"/>
    <sheet name="5 臨床研修病院" sheetId="33" state="hidden" r:id="rId9"/>
    <sheet name="6 へき地医療拠点病院" sheetId="34" state="hidden" r:id="rId10"/>
    <sheet name="7 研修医環境" sheetId="36" state="hidden" r:id="rId11"/>
    <sheet name="8 離島等患者宿泊" sheetId="37" state="hidden" r:id="rId12"/>
    <sheet name="9 産科医療機関" sheetId="38" state="hidden" r:id="rId13"/>
    <sheet name="10 分娩取扱" sheetId="39" state="hidden" r:id="rId14"/>
    <sheet name="11 死亡時画像診断" sheetId="40" state="hidden" r:id="rId15"/>
    <sheet name="12-1 スプリンクラー（総括表）見直し前" sheetId="25" state="hidden"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r:id="rId21"/>
  </sheets>
  <definedNames>
    <definedName name="_xlnm._FilterDatabase" localSheetId="0" hidden="1">'(様式２) 総括表'!$B$6:$T$12</definedName>
    <definedName name="_xlnm._FilterDatabase" localSheetId="2" hidden="1">'【記入例（様式２）】'!$B$6:$U$11</definedName>
    <definedName name="_xlnm.Print_Area" localSheetId="3">'(様式2) 事業費内訳書'!$A$1:$U$55</definedName>
    <definedName name="_xlnm.Print_Area" localSheetId="0">'(様式２) 総括表'!$A$1:$X$15</definedName>
    <definedName name="_xlnm.Print_Area" localSheetId="1">'(様式３) 事業費内訳書 '!$A$1:$U$55</definedName>
    <definedName name="_xlnm.Print_Area" localSheetId="2">'【記入例（様式２）】'!$A$1:$Y$18</definedName>
    <definedName name="_xlnm.Print_Area" localSheetId="4">'1 へき地診療所'!$A$1:$K$61</definedName>
    <definedName name="_xlnm.Print_Area" localSheetId="13">'10 分娩取扱'!$A$1:$K$60</definedName>
    <definedName name="_xlnm.Print_Area" localSheetId="14">'11 死亡時画像診断'!$A$1:$K$50</definedName>
    <definedName name="_xlnm.Print_Area" localSheetId="15">'12-1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南海トラフ（へき地診療所）'!$A$1:$K$61</definedName>
    <definedName name="_xlnm.Print_Area" localSheetId="19">'14 院内感染'!$A$1:$K$61</definedName>
    <definedName name="_xlnm.Print_Area" localSheetId="5">'2 過疎'!$A$1:$K$57</definedName>
    <definedName name="_xlnm.Print_Area" localSheetId="6">'3 へき地保健指導所'!$A$1:$K$64</definedName>
    <definedName name="_xlnm.Print_Area" localSheetId="7">'4 研修医施設'!$A$1:$K$67</definedName>
    <definedName name="_xlnm.Print_Area" localSheetId="8">'5 臨床研修病院'!$A$1:$K$60</definedName>
    <definedName name="_xlnm.Print_Area" localSheetId="9">'6 へき地医療拠点病院'!$A$1:$K$63</definedName>
    <definedName name="_xlnm.Print_Area" localSheetId="10">'7 研修医環境'!$A$1:$K$68</definedName>
    <definedName name="_xlnm.Print_Area" localSheetId="11">'8 離島等患者宿泊'!$A$1:$K$61</definedName>
    <definedName name="_xlnm.Print_Area" localSheetId="12">'9 産科医療機関'!$A$1:$K$63</definedName>
    <definedName name="_xlnm.Print_Area" localSheetId="20">'管理用（このシートは削除しないでください）'!$A$1:$W$72</definedName>
    <definedName name="_xlnm.Print_Titles" localSheetId="3">'(様式2) 事業費内訳書'!$A:$C</definedName>
    <definedName name="_xlnm.Print_Titles" localSheetId="0">'(様式２) 総括表'!$1:$6</definedName>
    <definedName name="_xlnm.Print_Titles" localSheetId="1">'(様式３) 事業費内訳書 '!$A:$C</definedName>
    <definedName name="_xlnm.Print_Titles" localSheetId="2">'【記入例（様式２）】'!$1:$6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#REF!</definedName>
    <definedName name="補助事業名">'管理用（このシートは削除しないでください）'!$H$3:$U$3</definedName>
    <definedName name="有床診療所等スプリンクラー等施設整備事業" localSheetId="1">#REF!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3" l="1"/>
  <c r="H12" i="3"/>
  <c r="M7" i="48"/>
  <c r="U55" i="49"/>
  <c r="R55" i="49"/>
  <c r="O55" i="49"/>
  <c r="L55" i="49"/>
  <c r="I55" i="49"/>
  <c r="F55" i="49"/>
  <c r="T47" i="49"/>
  <c r="Q47" i="49"/>
  <c r="N47" i="49"/>
  <c r="K47" i="49"/>
  <c r="H47" i="49"/>
  <c r="E47" i="49"/>
  <c r="U46" i="49"/>
  <c r="T46" i="49"/>
  <c r="R46" i="49"/>
  <c r="Q46" i="49"/>
  <c r="O46" i="49"/>
  <c r="N46" i="49"/>
  <c r="L46" i="49"/>
  <c r="K46" i="49"/>
  <c r="I46" i="49"/>
  <c r="H46" i="49"/>
  <c r="F46" i="49"/>
  <c r="E46" i="49"/>
  <c r="T45" i="49"/>
  <c r="Q45" i="49"/>
  <c r="N45" i="49"/>
  <c r="K45" i="49"/>
  <c r="H45" i="49"/>
  <c r="E45" i="49"/>
  <c r="T44" i="49"/>
  <c r="Q44" i="49"/>
  <c r="N44" i="49"/>
  <c r="K44" i="49"/>
  <c r="H44" i="49"/>
  <c r="E44" i="49"/>
  <c r="T43" i="49"/>
  <c r="Q43" i="49"/>
  <c r="N43" i="49"/>
  <c r="K43" i="49"/>
  <c r="H43" i="49"/>
  <c r="E43" i="49"/>
  <c r="T42" i="49"/>
  <c r="Q42" i="49"/>
  <c r="N42" i="49"/>
  <c r="K42" i="49"/>
  <c r="H42" i="49"/>
  <c r="E42" i="49"/>
  <c r="T41" i="49"/>
  <c r="Q41" i="49"/>
  <c r="N41" i="49"/>
  <c r="K41" i="49"/>
  <c r="H41" i="49"/>
  <c r="E41" i="49"/>
  <c r="T40" i="49"/>
  <c r="Q40" i="49"/>
  <c r="N40" i="49"/>
  <c r="K40" i="49"/>
  <c r="H40" i="49"/>
  <c r="E40" i="49"/>
  <c r="T39" i="49"/>
  <c r="Q39" i="49"/>
  <c r="N39" i="49"/>
  <c r="K39" i="49"/>
  <c r="H39" i="49"/>
  <c r="E39" i="49"/>
  <c r="T38" i="49"/>
  <c r="Q38" i="49"/>
  <c r="N38" i="49"/>
  <c r="K38" i="49"/>
  <c r="H38" i="49"/>
  <c r="E38" i="49"/>
  <c r="T37" i="49"/>
  <c r="Q37" i="49"/>
  <c r="N37" i="49"/>
  <c r="K37" i="49"/>
  <c r="H37" i="49"/>
  <c r="E37" i="49"/>
  <c r="B37" i="49"/>
  <c r="T36" i="49"/>
  <c r="Q36" i="49"/>
  <c r="N36" i="49"/>
  <c r="K36" i="49"/>
  <c r="H36" i="49"/>
  <c r="E36" i="49"/>
  <c r="B36" i="49"/>
  <c r="T35" i="49"/>
  <c r="Q35" i="49"/>
  <c r="N35" i="49"/>
  <c r="K35" i="49"/>
  <c r="I35" i="49"/>
  <c r="I47" i="49" s="1"/>
  <c r="H35" i="49"/>
  <c r="E35" i="49"/>
  <c r="U34" i="49"/>
  <c r="T34" i="49"/>
  <c r="R34" i="49"/>
  <c r="Q34" i="49"/>
  <c r="O34" i="49"/>
  <c r="N34" i="49"/>
  <c r="L34" i="49"/>
  <c r="K34" i="49"/>
  <c r="I34" i="49"/>
  <c r="H34" i="49"/>
  <c r="F34" i="49"/>
  <c r="E34" i="49"/>
  <c r="T33" i="49"/>
  <c r="Q33" i="49"/>
  <c r="N33" i="49"/>
  <c r="K33" i="49"/>
  <c r="H33" i="49"/>
  <c r="E33" i="49"/>
  <c r="T32" i="49"/>
  <c r="Q32" i="49"/>
  <c r="N32" i="49"/>
  <c r="K32" i="49"/>
  <c r="H32" i="49"/>
  <c r="E32" i="49"/>
  <c r="T31" i="49"/>
  <c r="Q31" i="49"/>
  <c r="N31" i="49"/>
  <c r="K31" i="49"/>
  <c r="H31" i="49"/>
  <c r="E31" i="49"/>
  <c r="T30" i="49"/>
  <c r="Q30" i="49"/>
  <c r="N30" i="49"/>
  <c r="K30" i="49"/>
  <c r="H30" i="49"/>
  <c r="E30" i="49"/>
  <c r="T29" i="49"/>
  <c r="Q29" i="49"/>
  <c r="N29" i="49"/>
  <c r="K29" i="49"/>
  <c r="H29" i="49"/>
  <c r="E29" i="49"/>
  <c r="U28" i="49"/>
  <c r="U35" i="49" s="1"/>
  <c r="U47" i="49" s="1"/>
  <c r="T28" i="49"/>
  <c r="R28" i="49"/>
  <c r="R35" i="49" s="1"/>
  <c r="R47" i="49" s="1"/>
  <c r="Q28" i="49"/>
  <c r="O28" i="49"/>
  <c r="O35" i="49" s="1"/>
  <c r="O47" i="49" s="1"/>
  <c r="N28" i="49"/>
  <c r="L28" i="49"/>
  <c r="L35" i="49" s="1"/>
  <c r="L47" i="49" s="1"/>
  <c r="K28" i="49"/>
  <c r="I28" i="49"/>
  <c r="H28" i="49"/>
  <c r="F28" i="49"/>
  <c r="F35" i="49" s="1"/>
  <c r="F47" i="49" s="1"/>
  <c r="E28" i="49"/>
  <c r="T27" i="49"/>
  <c r="Q27" i="49"/>
  <c r="N27" i="49"/>
  <c r="K27" i="49"/>
  <c r="H27" i="49"/>
  <c r="E27" i="49"/>
  <c r="T26" i="49"/>
  <c r="Q26" i="49"/>
  <c r="N26" i="49"/>
  <c r="K26" i="49"/>
  <c r="H26" i="49"/>
  <c r="E26" i="49"/>
  <c r="T25" i="49"/>
  <c r="Q25" i="49"/>
  <c r="N25" i="49"/>
  <c r="K25" i="49"/>
  <c r="H25" i="49"/>
  <c r="E25" i="49"/>
  <c r="T24" i="49"/>
  <c r="Q24" i="49"/>
  <c r="N24" i="49"/>
  <c r="K24" i="49"/>
  <c r="H24" i="49"/>
  <c r="E24" i="49"/>
  <c r="T23" i="49"/>
  <c r="Q23" i="49"/>
  <c r="N23" i="49"/>
  <c r="K23" i="49"/>
  <c r="H23" i="49"/>
  <c r="E23" i="49"/>
  <c r="T22" i="49"/>
  <c r="Q22" i="49"/>
  <c r="N22" i="49"/>
  <c r="K22" i="49"/>
  <c r="H22" i="49"/>
  <c r="E22" i="49"/>
  <c r="T21" i="49"/>
  <c r="Q21" i="49"/>
  <c r="N21" i="49"/>
  <c r="K21" i="49"/>
  <c r="H21" i="49"/>
  <c r="E21" i="49"/>
  <c r="T20" i="49"/>
  <c r="Q20" i="49"/>
  <c r="N20" i="49"/>
  <c r="K20" i="49"/>
  <c r="H20" i="49"/>
  <c r="E20" i="49"/>
  <c r="C20" i="49"/>
  <c r="B42" i="49" s="1"/>
  <c r="T19" i="49"/>
  <c r="Q19" i="49"/>
  <c r="N19" i="49"/>
  <c r="K19" i="49"/>
  <c r="H19" i="49"/>
  <c r="E19" i="49"/>
  <c r="C19" i="49"/>
  <c r="T18" i="49"/>
  <c r="Q18" i="49"/>
  <c r="N18" i="49"/>
  <c r="K18" i="49"/>
  <c r="H18" i="49"/>
  <c r="E18" i="49"/>
  <c r="T17" i="49"/>
  <c r="Q17" i="49"/>
  <c r="N17" i="49"/>
  <c r="H17" i="49"/>
  <c r="E17" i="49"/>
  <c r="T16" i="49"/>
  <c r="Q16" i="49"/>
  <c r="N16" i="49"/>
  <c r="K16" i="49"/>
  <c r="H16" i="49"/>
  <c r="E16" i="49"/>
  <c r="T15" i="49"/>
  <c r="Q15" i="49"/>
  <c r="N15" i="49"/>
  <c r="K15" i="49"/>
  <c r="H15" i="49"/>
  <c r="E15" i="49"/>
  <c r="T14" i="49"/>
  <c r="Q14" i="49"/>
  <c r="N14" i="49"/>
  <c r="K14" i="49"/>
  <c r="H14" i="49"/>
  <c r="E14" i="49"/>
  <c r="T13" i="49"/>
  <c r="Q13" i="49"/>
  <c r="N13" i="49"/>
  <c r="K13" i="49"/>
  <c r="H13" i="49"/>
  <c r="E13" i="49"/>
  <c r="T12" i="49"/>
  <c r="Q12" i="49"/>
  <c r="N12" i="49"/>
  <c r="K12" i="49"/>
  <c r="H12" i="49"/>
  <c r="E12" i="49"/>
  <c r="T11" i="49"/>
  <c r="Q11" i="49"/>
  <c r="N11" i="49"/>
  <c r="K11" i="49"/>
  <c r="H11" i="49"/>
  <c r="E11" i="49"/>
  <c r="O8" i="49"/>
  <c r="U8" i="49" s="1"/>
  <c r="I8" i="49"/>
  <c r="L8" i="49" s="1"/>
  <c r="F56" i="49" l="1"/>
  <c r="R8" i="49"/>
  <c r="AD8" i="3" l="1"/>
  <c r="AE8" i="3"/>
  <c r="AD9" i="3"/>
  <c r="AE9" i="3"/>
  <c r="AD10" i="3"/>
  <c r="AE10" i="3"/>
  <c r="AD11" i="3"/>
  <c r="AE11" i="3"/>
  <c r="S11" i="48"/>
  <c r="N11" i="48"/>
  <c r="J11" i="48"/>
  <c r="I11" i="48"/>
  <c r="Q10" i="48"/>
  <c r="R10" i="48" s="1"/>
  <c r="Q9" i="48"/>
  <c r="R9" i="48" s="1"/>
  <c r="M10" i="48"/>
  <c r="M9" i="48"/>
  <c r="K10" i="48"/>
  <c r="K9" i="48"/>
  <c r="Z10" i="48"/>
  <c r="AF10" i="48" s="1"/>
  <c r="AA10" i="48"/>
  <c r="AB10" i="48"/>
  <c r="AC10" i="48"/>
  <c r="AD10" i="48"/>
  <c r="Z9" i="48"/>
  <c r="AE9" i="48" s="1"/>
  <c r="AA9" i="48"/>
  <c r="AB9" i="48"/>
  <c r="AC9" i="48"/>
  <c r="AD9" i="48"/>
  <c r="AE10" i="48" l="1"/>
  <c r="AF9" i="48"/>
  <c r="T10" i="48"/>
  <c r="U10" i="48" s="1"/>
  <c r="T9" i="48"/>
  <c r="U9" i="48" s="1"/>
  <c r="AD8" i="48" l="1"/>
  <c r="AC8" i="48"/>
  <c r="AB8" i="48"/>
  <c r="AA8" i="48"/>
  <c r="Z8" i="48"/>
  <c r="Q8" i="48"/>
  <c r="R8" i="48" s="1"/>
  <c r="M8" i="48"/>
  <c r="K8" i="48"/>
  <c r="AD7" i="48"/>
  <c r="AC7" i="48"/>
  <c r="AB7" i="48"/>
  <c r="AA7" i="48"/>
  <c r="Z7" i="48"/>
  <c r="Q7" i="48"/>
  <c r="K7" i="48"/>
  <c r="Y8" i="3"/>
  <c r="Z8" i="3"/>
  <c r="AA8" i="3"/>
  <c r="AB8" i="3"/>
  <c r="AC8" i="3"/>
  <c r="Y9" i="3"/>
  <c r="Z9" i="3"/>
  <c r="AA9" i="3"/>
  <c r="AB9" i="3"/>
  <c r="AC9" i="3"/>
  <c r="Y10" i="3"/>
  <c r="Z10" i="3"/>
  <c r="AA10" i="3"/>
  <c r="AB10" i="3"/>
  <c r="AC10" i="3"/>
  <c r="Y11" i="3"/>
  <c r="Z11" i="3"/>
  <c r="AA11" i="3"/>
  <c r="AB11" i="3"/>
  <c r="AC11" i="3"/>
  <c r="K11" i="48" l="1"/>
  <c r="AE7" i="48"/>
  <c r="AE8" i="48"/>
  <c r="AF8" i="48"/>
  <c r="R7" i="48"/>
  <c r="R11" i="48" s="1"/>
  <c r="Q11" i="48"/>
  <c r="T7" i="48"/>
  <c r="T8" i="48"/>
  <c r="U8" i="48" s="1"/>
  <c r="AC7" i="3"/>
  <c r="AB7" i="3"/>
  <c r="AA7" i="3"/>
  <c r="Z7" i="3"/>
  <c r="Y7" i="3"/>
  <c r="AF7" i="48" l="1"/>
  <c r="T11" i="48"/>
  <c r="U7" i="48"/>
  <c r="U11" i="48" s="1"/>
  <c r="S11" i="3"/>
  <c r="S10" i="3"/>
  <c r="S9" i="3"/>
  <c r="S8" i="3"/>
  <c r="P7" i="3"/>
  <c r="L7" i="3"/>
  <c r="J7" i="3"/>
  <c r="S7" i="3" l="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D7" i="3" l="1"/>
  <c r="AE7" i="3"/>
  <c r="L35" i="47"/>
  <c r="L47" i="47" s="1"/>
  <c r="I35" i="47"/>
  <c r="I47" i="47" s="1"/>
  <c r="R8" i="47"/>
  <c r="O8" i="47"/>
  <c r="U8" i="47" s="1"/>
  <c r="F28" i="47"/>
  <c r="F35" i="47" s="1"/>
  <c r="F46" i="47"/>
  <c r="B42" i="47"/>
  <c r="F47" i="47" l="1"/>
  <c r="F56" i="47" s="1"/>
  <c r="I8" i="47"/>
  <c r="L8" i="47" s="1"/>
  <c r="R12" i="3"/>
  <c r="M12" i="3"/>
  <c r="I12" i="3"/>
  <c r="T11" i="3" l="1"/>
  <c r="T10" i="3"/>
  <c r="T9" i="3"/>
  <c r="S12" i="3"/>
  <c r="T8" i="3"/>
  <c r="P11" i="3"/>
  <c r="Q11" i="3" s="1"/>
  <c r="L11" i="3"/>
  <c r="J11" i="3"/>
  <c r="P10" i="3"/>
  <c r="Q10" i="3" s="1"/>
  <c r="L10" i="3"/>
  <c r="J10" i="3"/>
  <c r="P9" i="3"/>
  <c r="Q9" i="3" s="1"/>
  <c r="L9" i="3"/>
  <c r="J9" i="3"/>
  <c r="T7" i="3" l="1"/>
  <c r="T12" i="3" s="1"/>
  <c r="P8" i="3"/>
  <c r="L8" i="3"/>
  <c r="J8" i="3"/>
  <c r="Q8" i="3" l="1"/>
  <c r="Q12" i="3" s="1"/>
  <c r="P12" i="3"/>
  <c r="J12"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sharedStrings.xml><?xml version="1.0" encoding="utf-8"?>
<sst xmlns="http://schemas.openxmlformats.org/spreadsheetml/2006/main" count="2013" uniqueCount="739">
  <si>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</si>
  <si>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</si>
  <si>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</si>
  <si>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</si>
  <si>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</si>
  <si>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</si>
  <si>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</si>
  <si>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</si>
  <si>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</si>
  <si>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</si>
  <si>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</si>
  <si>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</si>
  <si>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</si>
  <si>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</si>
  <si>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</si>
  <si>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</si>
  <si>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</si>
  <si>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</si>
  <si>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</si>
  <si>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</si>
  <si>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</si>
  <si>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</si>
  <si>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</si>
  <si>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</si>
  <si>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</si>
  <si>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</si>
  <si>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</si>
  <si>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</si>
  <si>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</si>
  <si>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</si>
  <si>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</si>
  <si>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</si>
  <si>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</si>
  <si>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</si>
  <si>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</si>
  <si>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</si>
  <si>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</si>
  <si>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</si>
  <si>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</si>
  <si>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</si>
  <si>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</si>
  <si>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</si>
  <si>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</si>
  <si>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</si>
  <si>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</si>
  <si>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</si>
  <si>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</si>
  <si>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</si>
  <si>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</si>
  <si>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</si>
  <si>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</si>
  <si>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</si>
  <si>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</si>
  <si>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</si>
  <si>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</si>
  <si>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</si>
  <si>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</si>
  <si>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</si>
  <si>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</si>
  <si>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</si>
  <si>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</si>
  <si>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</si>
  <si>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</si>
  <si>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</si>
  <si>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</si>
  <si>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</si>
  <si>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</si>
  <si>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</si>
  <si>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</si>
  <si>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</si>
  <si>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</si>
  <si>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</si>
  <si>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</si>
  <si>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</si>
  <si>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</si>
  <si>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</si>
  <si>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</si>
  <si>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</si>
  <si>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</si>
  <si>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</si>
  <si>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</si>
  <si>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</si>
  <si>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</si>
  <si>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</si>
  <si>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</si>
  <si>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</si>
  <si>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</si>
  <si>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</si>
  <si>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</si>
  <si>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</si>
  <si>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</si>
  <si>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</si>
  <si>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</si>
  <si>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</si>
  <si>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</si>
  <si>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</si>
  <si>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</si>
  <si>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</si>
  <si>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</si>
  <si>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</si>
  <si>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</si>
  <si>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</si>
  <si>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</si>
  <si>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</si>
  <si>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</si>
  <si>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</si>
  <si>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</si>
  <si>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</si>
  <si>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</si>
  <si>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</si>
  <si>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</si>
  <si>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</si>
  <si>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</si>
  <si>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</si>
  <si>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</si>
  <si>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</si>
  <si>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19"/>
  </si>
  <si>
    <t>団　体　名　（　開　設　者　）</t>
  </si>
  <si>
    <t>所　　　　　在　　　　　地</t>
  </si>
  <si>
    <t>床</t>
    <rPh sb="0" eb="1">
      <t>ショウ</t>
    </rPh>
    <phoneticPr fontId="19"/>
  </si>
  <si>
    <t>円</t>
    <rPh sb="0" eb="1">
      <t>エン</t>
    </rPh>
    <phoneticPr fontId="19"/>
  </si>
  <si>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</si>
  <si>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</si>
  <si>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</si>
  <si>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</si>
  <si>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19"/>
  </si>
  <si>
    <t>都道府県内施設通番</t>
    <rPh sb="0" eb="4">
      <t>トドウフケン</t>
    </rPh>
    <rPh sb="4" eb="5">
      <t>ナイ</t>
    </rPh>
    <rPh sb="5" eb="7">
      <t>シセツ</t>
    </rPh>
    <rPh sb="7" eb="9">
      <t>ツウバン</t>
    </rPh>
    <phoneticPr fontId="19"/>
  </si>
  <si>
    <t>補助事業者名
（都道府県名）</t>
    <rPh sb="0" eb="2">
      <t>ホジョ</t>
    </rPh>
    <rPh sb="2" eb="5">
      <t>ジギョウシャ</t>
    </rPh>
    <rPh sb="5" eb="6">
      <t>メイ</t>
    </rPh>
    <rPh sb="8" eb="12">
      <t>トドウフケン</t>
    </rPh>
    <rPh sb="12" eb="13">
      <t>メイ</t>
    </rPh>
    <phoneticPr fontId="19"/>
  </si>
  <si>
    <t>間接補助事業者名
（施設名）</t>
    <rPh sb="0" eb="2">
      <t>カンセツ</t>
    </rPh>
    <rPh sb="2" eb="4">
      <t>ホジョ</t>
    </rPh>
    <rPh sb="4" eb="8">
      <t>ジギョウシャメイ</t>
    </rPh>
    <rPh sb="10" eb="13">
      <t>シセツメイ</t>
    </rPh>
    <phoneticPr fontId="19"/>
  </si>
  <si>
    <t>住所</t>
    <rPh sb="0" eb="2">
      <t>ジュウショ</t>
    </rPh>
    <phoneticPr fontId="19"/>
  </si>
  <si>
    <t>開設者</t>
    <rPh sb="0" eb="3">
      <t>カイセツシャ</t>
    </rPh>
    <phoneticPr fontId="19"/>
  </si>
  <si>
    <t>棟名</t>
    <rPh sb="0" eb="2">
      <t>トウメイ</t>
    </rPh>
    <phoneticPr fontId="19"/>
  </si>
  <si>
    <t>施設種別</t>
    <rPh sb="0" eb="2">
      <t>シセツ</t>
    </rPh>
    <rPh sb="2" eb="4">
      <t>シュベツ</t>
    </rPh>
    <phoneticPr fontId="19"/>
  </si>
  <si>
    <t>補助区分</t>
    <rPh sb="0" eb="2">
      <t>ホジョ</t>
    </rPh>
    <rPh sb="2" eb="4">
      <t>クブン</t>
    </rPh>
    <phoneticPr fontId="19"/>
  </si>
  <si>
    <t>整備するスプリンクラー等の種別</t>
    <rPh sb="0" eb="2">
      <t>セイビ</t>
    </rPh>
    <rPh sb="11" eb="12">
      <t>トウ</t>
    </rPh>
    <rPh sb="13" eb="15">
      <t>シュベツ</t>
    </rPh>
    <phoneticPr fontId="19"/>
  </si>
  <si>
    <t>病床数（助産所にあっては入所施設のベッド数）</t>
    <rPh sb="0" eb="3">
      <t>ビョウショウスウ</t>
    </rPh>
    <rPh sb="4" eb="7">
      <t>ジョサンジョ</t>
    </rPh>
    <rPh sb="12" eb="14">
      <t>ニュウショ</t>
    </rPh>
    <rPh sb="14" eb="16">
      <t>シセツ</t>
    </rPh>
    <rPh sb="20" eb="21">
      <t>スウ</t>
    </rPh>
    <phoneticPr fontId="19"/>
  </si>
  <si>
    <t>施設全体の病床数</t>
    <rPh sb="0" eb="2">
      <t>シセツ</t>
    </rPh>
    <rPh sb="2" eb="4">
      <t>ゼンタイ</t>
    </rPh>
    <rPh sb="5" eb="8">
      <t>ビョウショウスウ</t>
    </rPh>
    <phoneticPr fontId="19"/>
  </si>
  <si>
    <t>収容人員</t>
    <rPh sb="0" eb="2">
      <t>シュウヨウ</t>
    </rPh>
    <rPh sb="2" eb="4">
      <t>ジンイン</t>
    </rPh>
    <phoneticPr fontId="19"/>
  </si>
  <si>
    <t>延べ床面積</t>
    <rPh sb="0" eb="1">
      <t>ノ</t>
    </rPh>
    <rPh sb="2" eb="5">
      <t>ユカメンセキ</t>
    </rPh>
    <phoneticPr fontId="19"/>
  </si>
  <si>
    <t>主な診療科</t>
    <rPh sb="0" eb="1">
      <t>オモ</t>
    </rPh>
    <rPh sb="2" eb="5">
      <t>シンリョウカ</t>
    </rPh>
    <phoneticPr fontId="1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</si>
  <si>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9"/>
  </si>
  <si>
    <t>夜間の職員実配置人数</t>
    <rPh sb="0" eb="2">
      <t>ヤカン</t>
    </rPh>
    <rPh sb="3" eb="5">
      <t>ショクイン</t>
    </rPh>
    <rPh sb="5" eb="6">
      <t>ジツ</t>
    </rPh>
    <rPh sb="6" eb="8">
      <t>ハイチ</t>
    </rPh>
    <rPh sb="8" eb="10">
      <t>ニンズウ</t>
    </rPh>
    <phoneticPr fontId="19"/>
  </si>
  <si>
    <t>棟の建築構造</t>
    <rPh sb="0" eb="1">
      <t>トウ</t>
    </rPh>
    <rPh sb="2" eb="4">
      <t>ケンチク</t>
    </rPh>
    <rPh sb="4" eb="6">
      <t>コウゾウ</t>
    </rPh>
    <phoneticPr fontId="19"/>
  </si>
  <si>
    <t>内装の仕上げ</t>
    <rPh sb="0" eb="2">
      <t>ナイソウ</t>
    </rPh>
    <rPh sb="3" eb="5">
      <t>シア</t>
    </rPh>
    <phoneticPr fontId="1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</si>
  <si>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</si>
  <si>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9"/>
  </si>
  <si>
    <t>消火器の有無</t>
    <rPh sb="0" eb="3">
      <t>ショウカキ</t>
    </rPh>
    <rPh sb="4" eb="6">
      <t>ウム</t>
    </rPh>
    <phoneticPr fontId="19"/>
  </si>
  <si>
    <t>自動火災報知設備の設置の有無</t>
    <rPh sb="0" eb="2">
      <t>ジドウ</t>
    </rPh>
    <rPh sb="2" eb="4">
      <t>カサイ</t>
    </rPh>
    <rPh sb="4" eb="6">
      <t>ホウチ</t>
    </rPh>
    <rPh sb="6" eb="8">
      <t>セツビ</t>
    </rPh>
    <rPh sb="9" eb="11">
      <t>セッチ</t>
    </rPh>
    <rPh sb="12" eb="14">
      <t>ウム</t>
    </rPh>
    <phoneticPr fontId="19"/>
  </si>
  <si>
    <t>対象経費の
支出予定額</t>
    <phoneticPr fontId="6"/>
  </si>
  <si>
    <t>国庫補助　　　基本額</t>
    <phoneticPr fontId="19"/>
  </si>
  <si>
    <t>国庫補助　　　所要額</t>
    <phoneticPr fontId="6"/>
  </si>
  <si>
    <t>整備面積</t>
    <rPh sb="0" eb="2">
      <t>セイビ</t>
    </rPh>
    <phoneticPr fontId="19"/>
  </si>
  <si>
    <t>1：有床診療所
2：病院
3：有床歯科診療所
4：助産所</t>
    <rPh sb="2" eb="4">
      <t>ユウショウ</t>
    </rPh>
    <rPh sb="4" eb="7">
      <t>シンリョウジョ</t>
    </rPh>
    <rPh sb="10" eb="12">
      <t>ビョウイン</t>
    </rPh>
    <rPh sb="15" eb="17">
      <t>ユウショウ</t>
    </rPh>
    <rPh sb="17" eb="19">
      <t>シカ</t>
    </rPh>
    <phoneticPr fontId="1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</si>
  <si>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</si>
  <si>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</si>
  <si>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phoneticPr fontId="19"/>
  </si>
  <si>
    <t>㎡</t>
    <phoneticPr fontId="19"/>
  </si>
  <si>
    <t>㎡</t>
    <phoneticPr fontId="19"/>
  </si>
  <si>
    <t>○○科</t>
    <rPh sb="2" eb="3">
      <t>カ</t>
    </rPh>
    <phoneticPr fontId="19"/>
  </si>
  <si>
    <t>人／日</t>
    <rPh sb="0" eb="1">
      <t>ニン</t>
    </rPh>
    <rPh sb="2" eb="3">
      <t>ヒ</t>
    </rPh>
    <phoneticPr fontId="1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</si>
  <si>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9"/>
  </si>
  <si>
    <t>1:不燃
2：準不燃
3：難燃
4：その他</t>
    <rPh sb="2" eb="4">
      <t>フネン</t>
    </rPh>
    <rPh sb="7" eb="8">
      <t>ジュン</t>
    </rPh>
    <rPh sb="8" eb="10">
      <t>フネン</t>
    </rPh>
    <rPh sb="13" eb="15">
      <t>ナンネン</t>
    </rPh>
    <rPh sb="20" eb="21">
      <t>タ</t>
    </rPh>
    <phoneticPr fontId="19"/>
  </si>
  <si>
    <t>回／年</t>
    <rPh sb="0" eb="1">
      <t>カイ</t>
    </rPh>
    <rPh sb="2" eb="3">
      <t>ネン</t>
    </rPh>
    <phoneticPr fontId="19"/>
  </si>
  <si>
    <t>1：有
2：無</t>
    <rPh sb="2" eb="3">
      <t>ア</t>
    </rPh>
    <rPh sb="6" eb="7">
      <t>ナ</t>
    </rPh>
    <phoneticPr fontId="19"/>
  </si>
  <si>
    <t>○○県</t>
    <rPh sb="2" eb="3">
      <t>ケン</t>
    </rPh>
    <phoneticPr fontId="19"/>
  </si>
  <si>
    <t>○○診療所</t>
    <rPh sb="2" eb="5">
      <t>シンリョウジョ</t>
    </rPh>
    <phoneticPr fontId="19"/>
  </si>
  <si>
    <t>○○県○○市</t>
    <rPh sb="2" eb="3">
      <t>ケン</t>
    </rPh>
    <rPh sb="5" eb="6">
      <t>シ</t>
    </rPh>
    <phoneticPr fontId="19"/>
  </si>
  <si>
    <t>△△</t>
    <phoneticPr fontId="19"/>
  </si>
  <si>
    <t>Ａ</t>
    <phoneticPr fontId="19"/>
  </si>
  <si>
    <t>-</t>
    <phoneticPr fontId="19"/>
  </si>
  <si>
    <t>-</t>
  </si>
  <si>
    <t>●●病院</t>
    <rPh sb="2" eb="4">
      <t>ビョウイン</t>
    </rPh>
    <phoneticPr fontId="19"/>
  </si>
  <si>
    <t>▲▲</t>
    <phoneticPr fontId="19"/>
  </si>
  <si>
    <t>Ｂ</t>
    <phoneticPr fontId="19"/>
  </si>
  <si>
    <t>Ｃ</t>
    <phoneticPr fontId="19"/>
  </si>
  <si>
    <t>Ｄ</t>
    <phoneticPr fontId="19"/>
  </si>
  <si>
    <t>様　式　２</t>
    <phoneticPr fontId="19"/>
  </si>
  <si>
    <t>ス　プ　リ　ン　ク　ラ　ー　等　施　設　整　備　事　業　計　画　書</t>
    <rPh sb="14" eb="15">
      <t>トウ</t>
    </rPh>
    <phoneticPr fontId="19"/>
  </si>
  <si>
    <t>　　　　　年度</t>
    <phoneticPr fontId="19"/>
  </si>
  <si>
    <t>施設の種別（○をつける）</t>
    <rPh sb="0" eb="2">
      <t>シセツ</t>
    </rPh>
    <rPh sb="3" eb="5">
      <t>シュベツ</t>
    </rPh>
    <phoneticPr fontId="19"/>
  </si>
  <si>
    <t>有床診療所</t>
    <rPh sb="0" eb="2">
      <t>ユウショウ</t>
    </rPh>
    <rPh sb="2" eb="5">
      <t>シンリョウジョ</t>
    </rPh>
    <phoneticPr fontId="19"/>
  </si>
  <si>
    <t>　　　病院</t>
    <rPh sb="3" eb="5">
      <t>ビョウイン</t>
    </rPh>
    <phoneticPr fontId="19"/>
  </si>
  <si>
    <t>有床歯科診療所</t>
    <rPh sb="0" eb="2">
      <t>ユウショウ</t>
    </rPh>
    <rPh sb="2" eb="4">
      <t>シカ</t>
    </rPh>
    <rPh sb="4" eb="7">
      <t>シンリョウジョ</t>
    </rPh>
    <phoneticPr fontId="19"/>
  </si>
  <si>
    <t>助産所（入所施設を有する）</t>
    <rPh sb="0" eb="3">
      <t>ジョサンジョ</t>
    </rPh>
    <rPh sb="4" eb="6">
      <t>ニュウショ</t>
    </rPh>
    <rPh sb="6" eb="8">
      <t>シセツ</t>
    </rPh>
    <rPh sb="9" eb="10">
      <t>ユウ</t>
    </rPh>
    <phoneticPr fontId="19"/>
  </si>
  <si>
    <t>施　　設　　名</t>
    <rPh sb="0" eb="1">
      <t>シ</t>
    </rPh>
    <rPh sb="3" eb="4">
      <t>セツ</t>
    </rPh>
    <rPh sb="6" eb="7">
      <t>メイ</t>
    </rPh>
    <phoneticPr fontId="19"/>
  </si>
  <si>
    <t>１．整備事業計画概要</t>
    <phoneticPr fontId="19"/>
  </si>
  <si>
    <t>スプリンクラー等施設整備事業期間</t>
    <rPh sb="7" eb="8">
      <t>トウ</t>
    </rPh>
    <rPh sb="8" eb="10">
      <t>シセツ</t>
    </rPh>
    <rPh sb="10" eb="12">
      <t>セイビ</t>
    </rPh>
    <rPh sb="12" eb="14">
      <t>ジギョウ</t>
    </rPh>
    <rPh sb="14" eb="16">
      <t>キカン</t>
    </rPh>
    <phoneticPr fontId="19"/>
  </si>
  <si>
    <t>着工</t>
    <phoneticPr fontId="19"/>
  </si>
  <si>
    <t>平成</t>
    <rPh sb="0" eb="2">
      <t>ヘイセイ</t>
    </rPh>
    <phoneticPr fontId="19"/>
  </si>
  <si>
    <t>年</t>
    <rPh sb="0" eb="1">
      <t>ネン</t>
    </rPh>
    <phoneticPr fontId="19"/>
  </si>
  <si>
    <t>月</t>
    <rPh sb="0" eb="1">
      <t>ガツ</t>
    </rPh>
    <phoneticPr fontId="19"/>
  </si>
  <si>
    <t>日</t>
    <rPh sb="0" eb="1">
      <t>ニチ</t>
    </rPh>
    <phoneticPr fontId="19"/>
  </si>
  <si>
    <t>竣工</t>
    <rPh sb="0" eb="2">
      <t>シュンコウ</t>
    </rPh>
    <phoneticPr fontId="19"/>
  </si>
  <si>
    <t>２．スプリンクラー施設の整備</t>
    <rPh sb="9" eb="11">
      <t>シセツ</t>
    </rPh>
    <rPh sb="12" eb="14">
      <t>セイビ</t>
    </rPh>
    <phoneticPr fontId="1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</si>
  <si>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9"/>
  </si>
  <si>
    <t>施設名
（棟名）</t>
    <rPh sb="0" eb="2">
      <t>シセツ</t>
    </rPh>
    <rPh sb="2" eb="3">
      <t>メイ</t>
    </rPh>
    <rPh sb="5" eb="6">
      <t>トウ</t>
    </rPh>
    <rPh sb="6" eb="7">
      <t>メイ</t>
    </rPh>
    <phoneticPr fontId="19"/>
  </si>
  <si>
    <t>整備する
スプリンクラー等の種別</t>
    <rPh sb="0" eb="2">
      <t>セイビ</t>
    </rPh>
    <rPh sb="12" eb="13">
      <t>トウ</t>
    </rPh>
    <rPh sb="14" eb="16">
      <t>シュベツ</t>
    </rPh>
    <phoneticPr fontId="19"/>
  </si>
  <si>
    <r>
      <t xml:space="preserve">スプリンクラー
整備面積
</t>
    </r>
    <r>
      <rPr>
        <sz val="14"/>
        <rFont val="ＭＳ Ｐゴシック"/>
        <family val="3"/>
        <charset val="128"/>
      </rPr>
      <t>※小数点第１位四捨五入</t>
    </r>
    <rPh sb="8" eb="10">
      <t>セイビ</t>
    </rPh>
    <rPh sb="10" eb="12">
      <t>メンセキ</t>
    </rPh>
    <phoneticPr fontId="19"/>
  </si>
  <si>
    <t>対象経費の
実支出（予定）額</t>
    <rPh sb="0" eb="2">
      <t>タイショウ</t>
    </rPh>
    <rPh sb="2" eb="4">
      <t>ケイヒ</t>
    </rPh>
    <rPh sb="6" eb="7">
      <t>ジツ</t>
    </rPh>
    <rPh sb="10" eb="12">
      <t>ヨテイ</t>
    </rPh>
    <rPh sb="13" eb="14">
      <t>ガク</t>
    </rPh>
    <phoneticPr fontId="1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</si>
  <si>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9"/>
  </si>
  <si>
    <t>延べ床面積
（施設（棟）全体）</t>
    <rPh sb="0" eb="1">
      <t>ノ</t>
    </rPh>
    <rPh sb="2" eb="5">
      <t>ユカメンセキ</t>
    </rPh>
    <rPh sb="7" eb="9">
      <t>シセツ</t>
    </rPh>
    <rPh sb="10" eb="11">
      <t>トウ</t>
    </rPh>
    <rPh sb="12" eb="14">
      <t>ゼンタイ</t>
    </rPh>
    <phoneticPr fontId="19"/>
  </si>
  <si>
    <t>一日平均入院患者数
（直近の報告）</t>
    <rPh sb="0" eb="2">
      <t>イチニチ</t>
    </rPh>
    <rPh sb="2" eb="4">
      <t>ヘイキン</t>
    </rPh>
    <rPh sb="4" eb="6">
      <t>ニュウイン</t>
    </rPh>
    <rPh sb="6" eb="9">
      <t>カンジャスウ</t>
    </rPh>
    <rPh sb="11" eb="13">
      <t>チョッキン</t>
    </rPh>
    <rPh sb="14" eb="16">
      <t>ホウコク</t>
    </rPh>
    <phoneticPr fontId="19"/>
  </si>
  <si>
    <t>夜間の職員
実配置人数</t>
    <rPh sb="0" eb="2">
      <t>ヤカン</t>
    </rPh>
    <rPh sb="3" eb="5">
      <t>ショクイン</t>
    </rPh>
    <rPh sb="6" eb="7">
      <t>ジツ</t>
    </rPh>
    <rPh sb="7" eb="9">
      <t>ハイチ</t>
    </rPh>
    <rPh sb="9" eb="11">
      <t>ニンズウ</t>
    </rPh>
    <phoneticPr fontId="19"/>
  </si>
  <si>
    <t>棟の建築構造</t>
    <rPh sb="0" eb="1">
      <t>ムネ</t>
    </rPh>
    <rPh sb="2" eb="4">
      <t>ケンチク</t>
    </rPh>
    <rPh sb="4" eb="6">
      <t>コウゾウ</t>
    </rPh>
    <phoneticPr fontId="1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</si>
  <si>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9"/>
  </si>
  <si>
    <t>避難誘導灯及び避難誘導標識の有無</t>
    <phoneticPr fontId="19"/>
  </si>
  <si>
    <t>自動火災報知設備の有無</t>
    <rPh sb="0" eb="2">
      <t>ジドウ</t>
    </rPh>
    <rPh sb="2" eb="4">
      <t>カサイ</t>
    </rPh>
    <rPh sb="4" eb="6">
      <t>ホウチ</t>
    </rPh>
    <rPh sb="6" eb="8">
      <t>セツビ</t>
    </rPh>
    <rPh sb="9" eb="11">
      <t>ウム</t>
    </rPh>
    <phoneticPr fontId="1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</si>
  <si>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</si>
  <si>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床</t>
    <rPh sb="0" eb="1">
      <t>ユカ</t>
    </rPh>
    <phoneticPr fontId="19"/>
  </si>
  <si>
    <t>床</t>
    <rPh sb="0" eb="1">
      <t>トコ</t>
    </rPh>
    <phoneticPr fontId="19"/>
  </si>
  <si>
    <t>人／日</t>
    <rPh sb="0" eb="1">
      <t>ニン</t>
    </rPh>
    <rPh sb="2" eb="3">
      <t>ニチ</t>
    </rPh>
    <phoneticPr fontId="19"/>
  </si>
  <si>
    <t>1：不燃
2：準不燃
3：難燃
4：その他</t>
    <rPh sb="2" eb="4">
      <t>フネン</t>
    </rPh>
    <rPh sb="7" eb="8">
      <t>ジュン</t>
    </rPh>
    <rPh sb="8" eb="10">
      <t>フネン</t>
    </rPh>
    <rPh sb="13" eb="15">
      <t>ナンネン</t>
    </rPh>
    <rPh sb="20" eb="21">
      <t>タ</t>
    </rPh>
    <phoneticPr fontId="19"/>
  </si>
  <si>
    <t>①</t>
    <phoneticPr fontId="19"/>
  </si>
  <si>
    <t>②</t>
    <phoneticPr fontId="19"/>
  </si>
  <si>
    <t>③</t>
    <phoneticPr fontId="1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</si>
  <si>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9"/>
  </si>
  <si>
    <t>スプリンクラー設置実支出(予定)額
（A）</t>
    <rPh sb="7" eb="9">
      <t>セッチ</t>
    </rPh>
    <rPh sb="9" eb="10">
      <t>ジツ</t>
    </rPh>
    <rPh sb="13" eb="15">
      <t>ヨテイ</t>
    </rPh>
    <phoneticPr fontId="1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</si>
  <si>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9"/>
  </si>
  <si>
    <t>基準単価
（C）</t>
    <rPh sb="0" eb="2">
      <t>キジュン</t>
    </rPh>
    <rPh sb="2" eb="4">
      <t>タンカ</t>
    </rPh>
    <phoneticPr fontId="19"/>
  </si>
  <si>
    <t>補助基準額
（D）＝（B）×（C）</t>
    <rPh sb="0" eb="2">
      <t>ホジョ</t>
    </rPh>
    <rPh sb="2" eb="5">
      <t>キジュンガク</t>
    </rPh>
    <phoneticPr fontId="1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</si>
  <si>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9"/>
  </si>
  <si>
    <t>①</t>
    <phoneticPr fontId="19"/>
  </si>
  <si>
    <t>㎡　　　　</t>
  </si>
  <si>
    <t>１７，５００円/㎡</t>
    <rPh sb="6" eb="7">
      <t>エン</t>
    </rPh>
    <phoneticPr fontId="19"/>
  </si>
  <si>
    <t>②</t>
    <phoneticPr fontId="19"/>
  </si>
  <si>
    <t>③</t>
    <phoneticPr fontId="1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</si>
  <si>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9"/>
  </si>
  <si>
    <t>避難誘導灯及び避難誘導標識の有無</t>
    <phoneticPr fontId="19"/>
  </si>
  <si>
    <t>自動火災報知
設備の有無</t>
    <rPh sb="0" eb="2">
      <t>ジドウ</t>
    </rPh>
    <rPh sb="2" eb="4">
      <t>カサイ</t>
    </rPh>
    <rPh sb="4" eb="6">
      <t>ホウチ</t>
    </rPh>
    <rPh sb="7" eb="9">
      <t>セツビ</t>
    </rPh>
    <rPh sb="10" eb="12">
      <t>ウム</t>
    </rPh>
    <phoneticPr fontId="19"/>
  </si>
  <si>
    <t>自動火災報知設備</t>
    <phoneticPr fontId="19"/>
  </si>
  <si>
    <t>火災通報装置</t>
    <phoneticPr fontId="19"/>
  </si>
  <si>
    <t>　＜補助申請額＞</t>
    <rPh sb="2" eb="4">
      <t>ホジョ</t>
    </rPh>
    <rPh sb="4" eb="7">
      <t>シンセイガク</t>
    </rPh>
    <phoneticPr fontId="19"/>
  </si>
  <si>
    <t>対象経費の実支出（予定）額
（A）</t>
    <rPh sb="0" eb="2">
      <t>タイショウ</t>
    </rPh>
    <rPh sb="2" eb="4">
      <t>ケイヒ</t>
    </rPh>
    <rPh sb="5" eb="6">
      <t>ジツ</t>
    </rPh>
    <rPh sb="9" eb="11">
      <t>ヨテイ</t>
    </rPh>
    <rPh sb="12" eb="13">
      <t>ガク</t>
    </rPh>
    <phoneticPr fontId="19"/>
  </si>
  <si>
    <t>非常通報機能の有無</t>
    <rPh sb="0" eb="2">
      <t>ヒジョウ</t>
    </rPh>
    <rPh sb="2" eb="4">
      <t>ツウホウ</t>
    </rPh>
    <rPh sb="4" eb="6">
      <t>キノウ</t>
    </rPh>
    <rPh sb="7" eb="9">
      <t>ウム</t>
    </rPh>
    <phoneticPr fontId="19"/>
  </si>
  <si>
    <t>基準額
（B）</t>
    <phoneticPr fontId="1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</si>
  <si>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9"/>
  </si>
  <si>
    <t>自動火災報知設備</t>
    <rPh sb="0" eb="2">
      <t>ジドウ</t>
    </rPh>
    <rPh sb="2" eb="4">
      <t>カサイ</t>
    </rPh>
    <rPh sb="4" eb="6">
      <t>ホウチ</t>
    </rPh>
    <rPh sb="6" eb="8">
      <t>セツビ</t>
    </rPh>
    <phoneticPr fontId="1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</si>
  <si>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9"/>
  </si>
  <si>
    <t>　　　　　　　　　　　　　　　　　　　　　　　　　　　　　　　　　　　　　　　　　　　　　　　　</t>
    <phoneticPr fontId="19"/>
  </si>
  <si>
    <r>
      <t>円</t>
    </r>
    <r>
      <rPr>
        <sz val="24"/>
        <color indexed="10"/>
        <rFont val="ＭＳ Ｐゴシック"/>
        <family val="3"/>
        <charset val="128"/>
      </rPr>
      <t>※</t>
    </r>
    <rPh sb="0" eb="1">
      <t>エン</t>
    </rPh>
    <phoneticPr fontId="1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</si>
  <si>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9"/>
  </si>
  <si>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</si>
  <si>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</si>
  <si>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</si>
  <si>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</si>
  <si>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</si>
  <si>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</si>
  <si>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</si>
  <si>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</si>
  <si>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</si>
  <si>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</si>
  <si>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</si>
  <si>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</si>
  <si>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</si>
  <si>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</si>
  <si>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</si>
  <si>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</si>
  <si>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</si>
  <si>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</si>
  <si>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</si>
  <si>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</si>
  <si>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</si>
  <si>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</si>
  <si>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</si>
  <si>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</si>
  <si>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</si>
  <si>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</si>
  <si>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</si>
  <si>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</si>
  <si>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</si>
  <si>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</si>
  <si>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</si>
  <si>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</si>
  <si>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</si>
  <si>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</si>
  <si>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</si>
  <si>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</si>
  <si>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</si>
  <si>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</si>
  <si>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</si>
  <si>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</si>
  <si>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</si>
  <si>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</si>
  <si>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</si>
  <si>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</si>
  <si>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</si>
  <si>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</si>
  <si>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</si>
  <si>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</si>
  <si>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</si>
  <si>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</si>
  <si>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</si>
  <si>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</si>
  <si>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</si>
  <si>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</si>
  <si>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</si>
  <si>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</si>
  <si>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</si>
  <si>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</si>
  <si>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</si>
  <si>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</si>
  <si>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</si>
  <si>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</si>
  <si>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</si>
  <si>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</si>
  <si>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</si>
  <si>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</si>
  <si>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</si>
  <si>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</si>
  <si>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</si>
  <si>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</si>
  <si>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</si>
  <si>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</si>
  <si>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</si>
  <si>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</si>
  <si>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</si>
  <si>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</si>
  <si>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</si>
  <si>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</si>
  <si>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</si>
  <si>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</si>
  <si>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</si>
  <si>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</si>
  <si>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</si>
  <si>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</si>
  <si>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</si>
  <si>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</si>
  <si>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</si>
  <si>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</si>
  <si>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</si>
  <si>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</si>
  <si>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</si>
  <si>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</si>
  <si>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</si>
  <si>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</si>
  <si>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</si>
  <si>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</si>
  <si>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</si>
  <si>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</si>
  <si>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</si>
  <si>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</si>
  <si>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</si>
  <si>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</si>
  <si>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</si>
  <si>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</si>
  <si>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</si>
  <si>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</si>
  <si>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</si>
  <si>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</si>
  <si>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</si>
  <si>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</si>
  <si>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</si>
  <si>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</si>
  <si>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</si>
  <si>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</si>
  <si>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</si>
  <si>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</si>
  <si>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</si>
  <si>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</si>
  <si>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</si>
  <si>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</si>
  <si>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</si>
  <si>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</si>
  <si>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</si>
  <si>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</si>
  <si>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</si>
  <si>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</si>
  <si>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</si>
  <si>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</si>
  <si>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</si>
  <si>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</si>
  <si>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</si>
  <si>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</si>
  <si>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</si>
  <si>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</si>
  <si>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</si>
  <si>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</si>
  <si>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</si>
  <si>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</si>
  <si>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</si>
  <si>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</si>
  <si>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</si>
  <si>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</si>
  <si>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</si>
  <si>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</si>
  <si>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</si>
  <si>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</si>
  <si>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</si>
  <si>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</si>
  <si>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</si>
  <si>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</si>
  <si>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</si>
  <si>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</si>
  <si>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</si>
  <si>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</si>
  <si>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</si>
  <si>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</si>
  <si>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</si>
  <si>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</si>
  <si>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</si>
  <si>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</si>
  <si>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</si>
  <si>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</si>
  <si>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</si>
  <si>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</si>
  <si>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</si>
  <si>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</si>
  <si>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</si>
  <si>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</si>
  <si>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</si>
  <si>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</si>
  <si>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</si>
  <si>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</si>
  <si>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</si>
  <si>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</si>
  <si>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</si>
  <si>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</si>
  <si>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</si>
  <si>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</si>
  <si>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</si>
  <si>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</si>
  <si>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</si>
  <si>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</si>
  <si>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</si>
  <si>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</si>
  <si>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</si>
  <si>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</si>
  <si>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</si>
  <si>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</si>
  <si>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</si>
  <si>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</si>
  <si>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</si>
  <si>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</si>
  <si>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</si>
  <si>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</si>
  <si>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</si>
  <si>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</si>
  <si>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</si>
  <si>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</si>
  <si>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</si>
  <si>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</si>
  <si>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</si>
  <si>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</si>
  <si>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</si>
  <si>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</si>
  <si>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</si>
  <si>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</si>
  <si>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</si>
  <si>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</si>
  <si>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</si>
  <si>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</si>
  <si>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</si>
  <si>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</si>
  <si>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</si>
  <si>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</si>
  <si>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</si>
  <si>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</si>
  <si>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</si>
  <si>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</si>
  <si>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</si>
  <si>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</si>
  <si>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</si>
  <si>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</si>
  <si>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</si>
  <si>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</si>
  <si>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</si>
  <si>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</si>
  <si>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</si>
  <si>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</si>
  <si>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</si>
  <si>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</si>
  <si>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</si>
  <si>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</si>
  <si>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</si>
  <si>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</si>
  <si>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</si>
  <si>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</si>
  <si>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</si>
  <si>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</si>
  <si>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</si>
  <si>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</si>
  <si>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</si>
  <si>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</si>
  <si>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</si>
  <si>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</si>
  <si>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</si>
  <si>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</si>
  <si>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</si>
  <si>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</si>
  <si>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</si>
  <si>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</si>
  <si>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</si>
  <si>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</si>
  <si>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</si>
  <si>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</si>
  <si>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</si>
  <si>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</si>
  <si>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</si>
  <si>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</si>
  <si>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</si>
  <si>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</si>
  <si>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</si>
  <si>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</si>
  <si>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</si>
  <si>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</si>
  <si>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</si>
  <si>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</si>
  <si>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</si>
  <si>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</si>
  <si>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</si>
  <si>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</si>
  <si>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</si>
  <si>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</si>
  <si>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</si>
  <si>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</si>
  <si>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</si>
  <si>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</si>
  <si>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</si>
  <si>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</si>
  <si>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</si>
  <si>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</si>
  <si>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</si>
  <si>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</si>
  <si>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</si>
  <si>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</si>
  <si>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</si>
  <si>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</si>
  <si>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</si>
  <si>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</si>
  <si>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</si>
  <si>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</si>
  <si>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</si>
  <si>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</si>
  <si>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</si>
  <si>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</si>
  <si>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</si>
  <si>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</si>
  <si>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</si>
  <si>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</si>
  <si>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</si>
  <si>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</si>
  <si>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</si>
  <si>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</si>
  <si>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</si>
  <si>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</si>
  <si>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</si>
  <si>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</si>
  <si>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</si>
  <si>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</si>
  <si>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</si>
  <si>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</si>
  <si>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</si>
  <si>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</si>
  <si>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</si>
  <si>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</si>
  <si>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</si>
  <si>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</si>
  <si>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</si>
  <si>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</si>
  <si>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</si>
  <si>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</si>
  <si>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</si>
  <si>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</si>
  <si>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</si>
  <si>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</si>
  <si>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</si>
  <si>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</si>
  <si>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</si>
  <si>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</si>
  <si>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</si>
  <si>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</si>
  <si>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</si>
  <si>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</si>
  <si>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</si>
  <si>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</si>
  <si>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</si>
  <si>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</si>
  <si>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</si>
  <si>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</si>
  <si>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</si>
  <si>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</si>
  <si>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</si>
  <si>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</si>
  <si>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</si>
  <si>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</si>
  <si>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</si>
  <si>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</si>
  <si>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</si>
  <si>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</si>
  <si>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</si>
  <si>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</si>
  <si>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</si>
  <si>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</si>
  <si>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</si>
  <si>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</si>
  <si>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</si>
  <si>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</si>
  <si>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</si>
  <si>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</si>
  <si>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</si>
  <si>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</si>
  <si>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</si>
  <si>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</si>
  <si>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</si>
  <si>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</si>
  <si>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</si>
  <si>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</si>
  <si>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</si>
  <si>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</si>
  <si>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</si>
  <si>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</si>
  <si>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</si>
  <si>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</si>
  <si>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</si>
  <si>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</si>
  <si>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</si>
  <si>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</si>
  <si>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</si>
  <si>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</si>
  <si>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</si>
  <si>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</si>
  <si>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</si>
  <si>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</si>
  <si>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</si>
  <si>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</si>
  <si>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</si>
  <si>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</si>
  <si>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</si>
  <si>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</si>
  <si>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</si>
  <si>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</si>
  <si>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</si>
  <si>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</si>
  <si>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</si>
  <si>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</si>
  <si>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</si>
  <si>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</si>
  <si>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</si>
  <si>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</si>
  <si>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</si>
  <si>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</si>
  <si>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</si>
  <si>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</si>
  <si>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</si>
  <si>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</si>
  <si>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</si>
  <si>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</si>
  <si>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</si>
  <si>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</si>
  <si>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</si>
  <si>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</si>
  <si>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</si>
  <si>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</si>
  <si>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</si>
  <si>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</si>
  <si>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</si>
  <si>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</si>
  <si>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</si>
  <si>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</si>
  <si>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</si>
  <si>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</si>
  <si>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</si>
  <si>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</si>
  <si>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</si>
  <si>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</si>
  <si>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</si>
  <si>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</si>
  <si>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</si>
  <si>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</si>
  <si>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</si>
  <si>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</si>
  <si>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</si>
  <si>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</si>
  <si>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</si>
  <si>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</si>
  <si>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</si>
  <si>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</si>
  <si>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</si>
  <si>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</si>
  <si>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</si>
  <si>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</si>
  <si>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</si>
  <si>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</si>
  <si>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</si>
  <si>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</si>
  <si>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</si>
  <si>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</si>
  <si>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</si>
  <si>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</si>
  <si>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</si>
  <si>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</si>
  <si>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</si>
  <si>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</si>
  <si>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</si>
  <si>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</si>
  <si>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</si>
  <si>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</si>
  <si>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</si>
  <si>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</si>
  <si>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</si>
  <si>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</si>
  <si>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</si>
  <si>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</si>
  <si>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</si>
  <si>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</si>
  <si>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</si>
  <si>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</si>
  <si>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</si>
  <si>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</si>
  <si>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</si>
  <si>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</si>
  <si>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</si>
  <si>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</si>
  <si>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</si>
  <si>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○○市</t>
    <rPh sb="2" eb="3">
      <t>シ</t>
    </rPh>
    <phoneticPr fontId="6"/>
  </si>
  <si>
    <t>単年</t>
  </si>
  <si>
    <t>複数年</t>
  </si>
  <si>
    <t>医療法人○○会</t>
    <rPh sb="0" eb="2">
      <t>イリョウ</t>
    </rPh>
    <rPh sb="2" eb="4">
      <t>ホウジン</t>
    </rPh>
    <rPh sb="6" eb="7">
      <t>カイ</t>
    </rPh>
    <phoneticPr fontId="6"/>
  </si>
  <si>
    <t>○○診療所</t>
    <rPh sb="2" eb="5">
      <t>シンリョウジョ</t>
    </rPh>
    <phoneticPr fontId="6"/>
  </si>
  <si>
    <t>例</t>
    <rPh sb="0" eb="1">
      <t>レイ</t>
    </rPh>
    <phoneticPr fontId="6"/>
  </si>
  <si>
    <t>△△診療所</t>
    <rPh sb="2" eb="5">
      <t>シンリョウジョ</t>
    </rPh>
    <phoneticPr fontId="6"/>
  </si>
  <si>
    <t>2-1</t>
    <phoneticPr fontId="6"/>
  </si>
  <si>
    <t>2-3</t>
    <phoneticPr fontId="6"/>
  </si>
  <si>
    <t>2-2</t>
    <phoneticPr fontId="6"/>
  </si>
  <si>
    <t>医療法人△△会</t>
    <rPh sb="0" eb="2">
      <t>イリョウ</t>
    </rPh>
    <rPh sb="2" eb="4">
      <t>ホウジン</t>
    </rPh>
    <rPh sb="6" eb="7">
      <t>カイ</t>
    </rPh>
    <phoneticPr fontId="6"/>
  </si>
  <si>
    <t>△△市</t>
    <rPh sb="2" eb="3">
      <t>シ</t>
    </rPh>
    <phoneticPr fontId="6"/>
  </si>
  <si>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</si>
  <si>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</si>
  <si>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様式2</t>
    <rPh sb="0" eb="2">
      <t>ヨウシキ</t>
    </rPh>
    <phoneticPr fontId="6"/>
  </si>
  <si>
    <t>様式２</t>
    <rPh sb="0" eb="2">
      <t>ヨウシキ</t>
    </rPh>
    <phoneticPr fontId="6"/>
  </si>
  <si>
    <t>様式３</t>
    <phoneticPr fontId="6"/>
  </si>
  <si>
    <t>岡山県</t>
    <rPh sb="0" eb="2">
      <t>オカヤマ</t>
    </rPh>
    <rPh sb="2" eb="3">
      <t>ケン</t>
    </rPh>
    <phoneticPr fontId="6"/>
  </si>
  <si>
    <t>岡山県</t>
    <rPh sb="0" eb="3">
      <t>オカヤマケン</t>
    </rPh>
    <phoneticPr fontId="6"/>
  </si>
  <si>
    <t>岡山県</t>
    <phoneticPr fontId="6"/>
  </si>
  <si>
    <r>
      <t>令和８年度　医療施設等</t>
    </r>
    <r>
      <rPr>
        <b/>
        <sz val="14"/>
        <color rgb="FF000000"/>
        <rFont val="ＭＳ Ｐゴシック"/>
        <family val="3"/>
        <charset val="128"/>
        <scheme val="minor"/>
      </rPr>
      <t>施設</t>
    </r>
    <r>
      <rPr>
        <sz val="14"/>
        <color rgb="FF000000"/>
        <rFont val="ＭＳ Ｐゴシック"/>
        <family val="3"/>
        <charset val="128"/>
        <scheme val="minor"/>
      </rPr>
      <t>整備費補助事業費　内訳書（継承・開業支援）</t>
    </r>
    <phoneticPr fontId="6"/>
  </si>
  <si>
    <r>
      <t>令和８年度　医療施設等</t>
    </r>
    <r>
      <rPr>
        <b/>
        <sz val="20"/>
        <rFont val="ＭＳ ゴシック"/>
        <family val="3"/>
        <charset val="128"/>
      </rPr>
      <t>施設</t>
    </r>
    <r>
      <rPr>
        <sz val="20"/>
        <rFont val="ＭＳ ゴシック"/>
        <family val="3"/>
        <charset val="128"/>
      </rPr>
      <t>整備費補助金事業計画総括表（継承・開業支援）</t>
    </r>
    <rPh sb="0" eb="2">
      <t>レイワ</t>
    </rPh>
    <rPh sb="3" eb="5">
      <t>ネンド</t>
    </rPh>
    <rPh sb="19" eb="21">
      <t>ジギョウ</t>
    </rPh>
    <rPh sb="21" eb="23">
      <t>ケイカク</t>
    </rPh>
    <rPh sb="23" eb="25">
      <t>ソウカツ</t>
    </rPh>
    <rPh sb="25" eb="26">
      <t>ヒョウ</t>
    </rPh>
    <rPh sb="27" eb="29">
      <t>ケイショウ</t>
    </rPh>
    <rPh sb="30" eb="32">
      <t>カイギョウ</t>
    </rPh>
    <rPh sb="32" eb="34">
      <t>シエン</t>
    </rPh>
    <phoneticPr fontId="6"/>
  </si>
  <si>
    <t>※非表示の列は入力不要</t>
    <rPh sb="1" eb="4">
      <t>ヒヒョウジ</t>
    </rPh>
    <rPh sb="5" eb="6">
      <t>レツ</t>
    </rPh>
    <rPh sb="7" eb="11">
      <t>ニュウリ</t>
    </rPh>
    <phoneticPr fontId="6"/>
  </si>
  <si>
    <t>令和８年度　医療施設等施設整備費補助金事業計画総括表（継承・開業支援）</t>
    <rPh sb="0" eb="2">
      <t>レイワ</t>
    </rPh>
    <rPh sb="3" eb="5">
      <t>ネンド</t>
    </rPh>
    <rPh sb="6" eb="8">
      <t>イリョウ</t>
    </rPh>
    <rPh sb="8" eb="10">
      <t>シセツ</t>
    </rPh>
    <rPh sb="10" eb="11">
      <t>トウ</t>
    </rPh>
    <rPh sb="11" eb="13">
      <t>シセツ</t>
    </rPh>
    <rPh sb="13" eb="16">
      <t>セイビヒ</t>
    </rPh>
    <rPh sb="16" eb="19">
      <t>ホジョキン</t>
    </rPh>
    <rPh sb="19" eb="21">
      <t>ジギョウ</t>
    </rPh>
    <rPh sb="21" eb="23">
      <t>ケイカク</t>
    </rPh>
    <rPh sb="23" eb="26">
      <t>ソウカツヒョウ</t>
    </rPh>
    <rPh sb="27" eb="29">
      <t>ケイショウ</t>
    </rPh>
    <rPh sb="30" eb="32">
      <t>カイギョウ</t>
    </rPh>
    <rPh sb="32" eb="34">
      <t>シエン</t>
    </rPh>
    <phoneticPr fontId="6"/>
  </si>
  <si>
    <t>※ピンク色塗りつぶし部分を記入</t>
    <rPh sb="4" eb="5">
      <t>イロ</t>
    </rPh>
    <rPh sb="5" eb="6">
      <t>ヌ</t>
    </rPh>
    <rPh sb="10" eb="12">
      <t>ブブン</t>
    </rPh>
    <rPh sb="13" eb="15">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</si>
</sst>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0"/>
      <color theme="4"/>
      <name val="ＭＳ Ｐゴシック"/>
      <family val="3"/>
      <charset val="128"/>
    </font>
    <font>
      <sz val="20"/>
      <name val="ＭＳ ゴシック"/>
      <family val="3"/>
      <charset val="128"/>
    </font>
    <font>
      <b/>
      <sz val="14"/>
      <color rgb="FF000000"/>
      <name val="ＭＳ Ｐゴシック"/>
      <family val="3"/>
      <charset val="128"/>
      <scheme val="minor"/>
    </font>
    <font>
      <b/>
      <sz val="20"/>
      <name val="ＭＳ ゴシック"/>
      <family val="3"/>
      <charset val="128"/>
    </font>
    <font>
      <sz val="11"/>
      <color rgb="FF000000"/>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9" fillId="0" borderId="0">
      <alignment vertical="center"/>
    </xf>
    <xf numFmtId="0" fontId="2" fillId="0" borderId="0">
      <alignment vertical="center"/>
    </xf>
    <xf numFmtId="0" fontId="17" fillId="0" borderId="0"/>
    <xf numFmtId="38" fontId="17"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56">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9" fillId="0" borderId="0" xfId="2">
      <alignment vertical="center"/>
    </xf>
    <xf numFmtId="0" fontId="9" fillId="2" borderId="0" xfId="2" applyFill="1">
      <alignment vertical="center"/>
    </xf>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0" fillId="0" borderId="14" xfId="0" applyFont="1" applyBorder="1" applyAlignment="1">
      <alignment horizontal="center" vertical="center" wrapText="1"/>
    </xf>
    <xf numFmtId="0" fontId="14" fillId="0" borderId="0" xfId="0" applyFont="1"/>
    <xf numFmtId="0" fontId="10" fillId="0" borderId="32" xfId="0" applyFont="1" applyBorder="1" applyAlignment="1">
      <alignment vertical="center" wrapText="1"/>
    </xf>
    <xf numFmtId="0" fontId="10" fillId="0" borderId="3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9" xfId="0" applyFont="1" applyBorder="1" applyAlignment="1">
      <alignment horizontal="right" vertical="center" wrapText="1"/>
    </xf>
    <xf numFmtId="0" fontId="15" fillId="0" borderId="0" xfId="0" applyFont="1" applyAlignment="1">
      <alignment vertical="center"/>
    </xf>
    <xf numFmtId="49" fontId="15" fillId="0" borderId="0" xfId="0" applyNumberFormat="1" applyFont="1" applyAlignment="1">
      <alignment horizontal="right" vertical="center"/>
    </xf>
    <xf numFmtId="49" fontId="11"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2" fillId="0" borderId="0" xfId="4" applyFont="1" applyAlignment="1">
      <alignment wrapText="1"/>
    </xf>
    <xf numFmtId="0" fontId="22" fillId="0" borderId="0" xfId="4" applyFont="1"/>
    <xf numFmtId="176" fontId="28" fillId="0" borderId="57" xfId="4" applyNumberFormat="1" applyFont="1" applyBorder="1" applyAlignment="1">
      <alignment horizontal="right" vertical="center"/>
    </xf>
    <xf numFmtId="176" fontId="28" fillId="0" borderId="17" xfId="4" applyNumberFormat="1" applyFont="1" applyBorder="1" applyAlignment="1">
      <alignment horizontal="right" vertical="center"/>
    </xf>
    <xf numFmtId="176" fontId="28" fillId="0" borderId="57" xfId="4" applyNumberFormat="1" applyFont="1" applyBorder="1" applyAlignment="1">
      <alignment vertical="center"/>
    </xf>
    <xf numFmtId="176" fontId="28" fillId="0" borderId="16" xfId="4" applyNumberFormat="1" applyFont="1" applyBorder="1" applyAlignment="1">
      <alignment horizontal="center" vertical="center"/>
    </xf>
    <xf numFmtId="176" fontId="28" fillId="0" borderId="16" xfId="4" applyNumberFormat="1" applyFont="1" applyBorder="1" applyAlignment="1">
      <alignment horizontal="right" vertical="center"/>
    </xf>
    <xf numFmtId="176" fontId="28"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0" fillId="0" borderId="13" xfId="4" applyFont="1" applyBorder="1" applyAlignment="1">
      <alignment horizontal="left" vertical="center"/>
    </xf>
    <xf numFmtId="0" fontId="20"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0" fillId="0" borderId="64" xfId="4" applyFont="1" applyBorder="1" applyAlignment="1">
      <alignment horizontal="center" vertical="center"/>
    </xf>
    <xf numFmtId="0" fontId="20"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29" fillId="0" borderId="0" xfId="4" applyFont="1" applyAlignment="1">
      <alignment vertical="center"/>
    </xf>
    <xf numFmtId="0" fontId="8" fillId="0" borderId="0" xfId="4" applyFont="1" applyAlignment="1">
      <alignment vertical="center"/>
    </xf>
    <xf numFmtId="0" fontId="31"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3" fillId="0" borderId="0" xfId="4" applyFont="1" applyAlignment="1">
      <alignment vertical="center"/>
    </xf>
    <xf numFmtId="0" fontId="32" fillId="0" borderId="40" xfId="4" applyFont="1" applyBorder="1" applyAlignment="1">
      <alignment vertical="center"/>
    </xf>
    <xf numFmtId="0" fontId="32" fillId="0" borderId="54" xfId="4" applyFont="1" applyBorder="1" applyAlignment="1">
      <alignment vertical="center"/>
    </xf>
    <xf numFmtId="0" fontId="32" fillId="0" borderId="80" xfId="4" applyFont="1" applyBorder="1" applyAlignment="1">
      <alignment vertical="center"/>
    </xf>
    <xf numFmtId="0" fontId="32" fillId="0" borderId="0" xfId="4" applyFont="1"/>
    <xf numFmtId="0" fontId="35" fillId="0" borderId="43" xfId="4" applyFont="1" applyBorder="1" applyAlignment="1">
      <alignment horizontal="center" vertical="center"/>
    </xf>
    <xf numFmtId="0" fontId="23" fillId="0" borderId="0" xfId="4" applyFont="1" applyAlignment="1">
      <alignment horizontal="center" vertical="center"/>
    </xf>
    <xf numFmtId="0" fontId="32" fillId="0" borderId="0" xfId="4" applyFont="1" applyAlignment="1">
      <alignment horizontal="center" vertical="center"/>
    </xf>
    <xf numFmtId="0" fontId="32" fillId="0" borderId="41" xfId="4" applyFont="1" applyBorder="1" applyAlignment="1">
      <alignment horizontal="left" vertical="center" wrapText="1"/>
    </xf>
    <xf numFmtId="0" fontId="32" fillId="0" borderId="79" xfId="4" applyFont="1" applyBorder="1" applyAlignment="1">
      <alignment horizontal="center" vertical="center"/>
    </xf>
    <xf numFmtId="0" fontId="32" fillId="0" borderId="0" xfId="4" applyFont="1" applyAlignment="1">
      <alignment vertical="center" wrapText="1"/>
    </xf>
    <xf numFmtId="0" fontId="32" fillId="0" borderId="79"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87" xfId="4" applyFont="1" applyBorder="1" applyAlignment="1">
      <alignment horizontal="right" vertical="center"/>
    </xf>
    <xf numFmtId="0" fontId="32" fillId="0" borderId="0" xfId="4" applyFont="1" applyAlignment="1">
      <alignment horizontal="left" vertical="center"/>
    </xf>
    <xf numFmtId="38" fontId="40" fillId="0" borderId="40" xfId="5" applyFont="1" applyFill="1" applyBorder="1" applyAlignment="1">
      <alignment vertical="center"/>
    </xf>
    <xf numFmtId="0" fontId="32" fillId="0" borderId="0" xfId="4" applyFont="1" applyAlignment="1">
      <alignment vertical="top" wrapText="1"/>
    </xf>
    <xf numFmtId="38" fontId="40" fillId="0" borderId="16" xfId="5" applyFont="1" applyFill="1" applyBorder="1" applyAlignment="1">
      <alignment vertical="center"/>
    </xf>
    <xf numFmtId="38" fontId="40" fillId="0" borderId="93" xfId="5" applyFont="1" applyFill="1" applyBorder="1" applyAlignment="1">
      <alignment horizontal="right" vertical="center"/>
    </xf>
    <xf numFmtId="0" fontId="24" fillId="0" borderId="0" xfId="0" applyFont="1" applyAlignment="1">
      <alignment vertical="center"/>
    </xf>
    <xf numFmtId="0" fontId="24" fillId="0" borderId="1" xfId="0" applyFont="1" applyBorder="1" applyAlignment="1">
      <alignment horizontal="center" vertical="center" shrinkToFit="1"/>
    </xf>
    <xf numFmtId="0" fontId="24" fillId="0" borderId="13" xfId="0" applyFont="1" applyBorder="1" applyAlignment="1">
      <alignment horizontal="center" vertical="center"/>
    </xf>
    <xf numFmtId="0" fontId="24" fillId="0" borderId="2" xfId="0" applyFont="1" applyBorder="1" applyAlignment="1">
      <alignment horizontal="center" vertical="center" shrinkToFit="1"/>
    </xf>
    <xf numFmtId="0" fontId="24" fillId="0" borderId="64" xfId="0" applyFont="1" applyBorder="1" applyAlignment="1">
      <alignment vertical="center"/>
    </xf>
    <xf numFmtId="0" fontId="24" fillId="0" borderId="1" xfId="0" applyFont="1" applyBorder="1" applyAlignment="1">
      <alignment horizontal="center" vertical="center" wrapText="1" shrinkToFit="1"/>
    </xf>
    <xf numFmtId="0" fontId="24" fillId="0" borderId="13" xfId="0" applyFont="1" applyBorder="1" applyAlignment="1">
      <alignment horizontal="right" vertical="center"/>
    </xf>
    <xf numFmtId="0" fontId="24" fillId="0" borderId="0" xfId="0" applyFont="1" applyAlignment="1">
      <alignment vertical="center" shrinkToFit="1"/>
    </xf>
    <xf numFmtId="0" fontId="24" fillId="0" borderId="0" xfId="0" applyFont="1" applyAlignment="1">
      <alignment horizontal="center" vertical="center"/>
    </xf>
    <xf numFmtId="0" fontId="24" fillId="0" borderId="0" xfId="0" applyFont="1" applyAlignment="1">
      <alignment horizontal="left" vertical="center"/>
    </xf>
    <xf numFmtId="182" fontId="24" fillId="0" borderId="13" xfId="0" applyNumberFormat="1" applyFont="1" applyBorder="1" applyAlignment="1">
      <alignment vertical="center"/>
    </xf>
    <xf numFmtId="183" fontId="24" fillId="0" borderId="1" xfId="0" applyNumberFormat="1" applyFont="1" applyBorder="1" applyAlignment="1">
      <alignment vertical="center"/>
    </xf>
    <xf numFmtId="182" fontId="24" fillId="0" borderId="8" xfId="0" applyNumberFormat="1" applyFont="1" applyBorder="1" applyAlignment="1">
      <alignment vertical="center"/>
    </xf>
    <xf numFmtId="184" fontId="24" fillId="0" borderId="13" xfId="0" applyNumberFormat="1" applyFont="1" applyBorder="1" applyAlignment="1">
      <alignment horizontal="center" vertical="center"/>
    </xf>
    <xf numFmtId="185" fontId="24" fillId="0" borderId="13" xfId="0" applyNumberFormat="1" applyFont="1" applyBorder="1" applyAlignment="1">
      <alignment vertical="center"/>
    </xf>
    <xf numFmtId="182" fontId="24" fillId="0" borderId="0" xfId="0" applyNumberFormat="1" applyFont="1" applyAlignment="1">
      <alignment vertical="center"/>
    </xf>
    <xf numFmtId="0" fontId="24" fillId="0" borderId="1" xfId="0" applyFont="1" applyBorder="1" applyAlignment="1">
      <alignment horizontal="center" vertical="center"/>
    </xf>
    <xf numFmtId="0" fontId="24" fillId="0" borderId="13"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vertical="center" shrinkToFit="1"/>
    </xf>
    <xf numFmtId="0" fontId="24" fillId="0" borderId="12" xfId="0" applyFont="1" applyBorder="1" applyAlignment="1">
      <alignment horizontal="right" vertical="center"/>
    </xf>
    <xf numFmtId="0" fontId="24" fillId="0" borderId="5" xfId="0" applyFont="1" applyBorder="1" applyAlignment="1">
      <alignment vertical="center"/>
    </xf>
    <xf numFmtId="0" fontId="24" fillId="0" borderId="9" xfId="0" applyFont="1" applyBorder="1" applyAlignment="1">
      <alignment vertical="center" shrinkToFit="1"/>
    </xf>
    <xf numFmtId="0" fontId="24" fillId="0" borderId="7" xfId="0" applyFont="1" applyBorder="1" applyAlignment="1">
      <alignment vertical="center" shrinkToFit="1"/>
    </xf>
    <xf numFmtId="0" fontId="24" fillId="0" borderId="4"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vertical="center" shrinkToFit="1"/>
    </xf>
    <xf numFmtId="0" fontId="24" fillId="0" borderId="99" xfId="0" applyFont="1" applyBorder="1" applyAlignment="1">
      <alignment vertical="center" shrinkToFit="1"/>
    </xf>
    <xf numFmtId="0" fontId="24" fillId="0" borderId="100" xfId="0" applyFont="1" applyBorder="1" applyAlignment="1">
      <alignment vertical="center" shrinkToFit="1"/>
    </xf>
    <xf numFmtId="0" fontId="24" fillId="0" borderId="11" xfId="0" applyFont="1" applyBorder="1" applyAlignment="1">
      <alignment vertical="center"/>
    </xf>
    <xf numFmtId="182" fontId="24" fillId="0" borderId="12" xfId="0" applyNumberFormat="1" applyFont="1" applyBorder="1" applyAlignment="1">
      <alignment vertical="center"/>
    </xf>
    <xf numFmtId="183" fontId="24" fillId="0" borderId="2" xfId="0" applyNumberFormat="1" applyFont="1" applyBorder="1" applyAlignment="1">
      <alignment vertical="center"/>
    </xf>
    <xf numFmtId="182" fontId="24" fillId="0" borderId="9" xfId="0" applyNumberFormat="1" applyFont="1" applyBorder="1" applyAlignment="1">
      <alignment vertical="center"/>
    </xf>
    <xf numFmtId="0" fontId="24" fillId="0" borderId="6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3" xfId="0" applyFont="1" applyBorder="1" applyAlignment="1">
      <alignment vertical="center" shrinkToFit="1"/>
    </xf>
    <xf numFmtId="0" fontId="24" fillId="0" borderId="10" xfId="0" applyFont="1" applyBorder="1" applyAlignment="1">
      <alignment vertical="center" shrinkToFit="1"/>
    </xf>
    <xf numFmtId="0" fontId="24" fillId="0" borderId="2" xfId="0" applyFont="1" applyBorder="1" applyAlignment="1">
      <alignment vertical="center"/>
    </xf>
    <xf numFmtId="0" fontId="24" fillId="0" borderId="5" xfId="0" applyFont="1" applyBorder="1" applyAlignment="1">
      <alignment vertical="center" wrapText="1"/>
    </xf>
    <xf numFmtId="0" fontId="24" fillId="0" borderId="9" xfId="0" applyFont="1" applyBorder="1" applyAlignment="1">
      <alignment vertical="center" wrapText="1"/>
    </xf>
    <xf numFmtId="0" fontId="24" fillId="0" borderId="6" xfId="0" applyFont="1" applyBorder="1" applyAlignment="1">
      <alignment horizontal="center" vertical="center" wrapText="1" shrinkToFit="1"/>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182" fontId="24" fillId="0" borderId="6" xfId="0" applyNumberFormat="1" applyFont="1" applyBorder="1" applyAlignment="1">
      <alignment vertical="center"/>
    </xf>
    <xf numFmtId="0" fontId="24" fillId="0" borderId="0" xfId="0" applyFont="1" applyAlignment="1">
      <alignment horizontal="center" vertical="center" shrinkToFit="1"/>
    </xf>
    <xf numFmtId="182" fontId="24" fillId="0" borderId="4" xfId="0" applyNumberFormat="1" applyFont="1" applyBorder="1" applyAlignment="1">
      <alignment horizontal="center" vertical="center"/>
    </xf>
    <xf numFmtId="0" fontId="24" fillId="0" borderId="0" xfId="0" applyFont="1" applyAlignment="1">
      <alignment vertical="center" wrapText="1"/>
    </xf>
    <xf numFmtId="182" fontId="24" fillId="0" borderId="0" xfId="0" applyNumberFormat="1" applyFont="1" applyAlignment="1">
      <alignment vertical="center" wrapText="1"/>
    </xf>
    <xf numFmtId="0" fontId="24" fillId="0" borderId="3" xfId="0" applyFont="1" applyBorder="1" applyAlignment="1">
      <alignment horizontal="center" vertical="center"/>
    </xf>
    <xf numFmtId="182" fontId="24" fillId="0" borderId="3" xfId="0" applyNumberFormat="1" applyFont="1" applyBorder="1" applyAlignment="1">
      <alignment horizontal="center" vertical="center"/>
    </xf>
    <xf numFmtId="180" fontId="24" fillId="0" borderId="100" xfId="0" applyNumberFormat="1" applyFont="1" applyBorder="1" applyAlignment="1">
      <alignment vertical="center"/>
    </xf>
    <xf numFmtId="182" fontId="24" fillId="0" borderId="101" xfId="0" applyNumberFormat="1" applyFont="1" applyBorder="1" applyAlignment="1">
      <alignment horizontal="center" vertical="center" wrapText="1"/>
    </xf>
    <xf numFmtId="191" fontId="24" fillId="0" borderId="64" xfId="0" applyNumberFormat="1" applyFont="1" applyBorder="1" applyAlignment="1">
      <alignment vertical="center"/>
    </xf>
    <xf numFmtId="191" fontId="24" fillId="0" borderId="103" xfId="0" applyNumberFormat="1" applyFont="1" applyBorder="1" applyAlignment="1">
      <alignment vertical="center"/>
    </xf>
    <xf numFmtId="191" fontId="24" fillId="0" borderId="11" xfId="0" applyNumberFormat="1" applyFont="1" applyBorder="1" applyAlignment="1">
      <alignment vertical="center"/>
    </xf>
    <xf numFmtId="191" fontId="24" fillId="0" borderId="105" xfId="0" applyNumberFormat="1" applyFont="1" applyBorder="1" applyAlignment="1">
      <alignment vertical="center"/>
    </xf>
    <xf numFmtId="191" fontId="24" fillId="0" borderId="106" xfId="0" applyNumberFormat="1" applyFont="1" applyBorder="1" applyAlignment="1">
      <alignment vertical="center"/>
    </xf>
    <xf numFmtId="191" fontId="24" fillId="0" borderId="67" xfId="0" applyNumberFormat="1" applyFont="1" applyBorder="1" applyAlignment="1">
      <alignment vertical="center"/>
    </xf>
    <xf numFmtId="191" fontId="24" fillId="0" borderId="13" xfId="0" applyNumberFormat="1" applyFont="1" applyBorder="1" applyAlignment="1">
      <alignment vertical="center"/>
    </xf>
    <xf numFmtId="182" fontId="24" fillId="0" borderId="107" xfId="0" applyNumberFormat="1" applyFont="1" applyBorder="1" applyAlignment="1">
      <alignment horizontal="center" vertical="center" wrapText="1"/>
    </xf>
    <xf numFmtId="191" fontId="24" fillId="0" borderId="108" xfId="0" applyNumberFormat="1" applyFont="1" applyBorder="1" applyAlignment="1">
      <alignment vertical="center"/>
    </xf>
    <xf numFmtId="0" fontId="24" fillId="0" borderId="13" xfId="0" applyFont="1" applyBorder="1" applyAlignment="1">
      <alignment horizontal="center" vertical="center" wrapText="1" shrinkToFit="1"/>
    </xf>
    <xf numFmtId="0" fontId="24" fillId="0" borderId="7" xfId="0" applyFont="1" applyBorder="1" applyAlignment="1">
      <alignment vertical="center"/>
    </xf>
    <xf numFmtId="0" fontId="24" fillId="0" borderId="63" xfId="0" applyFont="1" applyBorder="1" applyAlignment="1">
      <alignment horizontal="left"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wrapText="1"/>
    </xf>
    <xf numFmtId="0" fontId="24" fillId="0" borderId="3" xfId="0" applyFont="1" applyBorder="1" applyAlignment="1">
      <alignment horizontal="left" vertical="center" shrinkToFit="1"/>
    </xf>
    <xf numFmtId="0" fontId="24" fillId="0" borderId="3" xfId="0" applyFont="1" applyBorder="1" applyAlignment="1">
      <alignment vertical="center"/>
    </xf>
    <xf numFmtId="0" fontId="24" fillId="0" borderId="6" xfId="0" applyFont="1" applyBorder="1" applyAlignment="1">
      <alignment vertical="center" shrinkToFit="1"/>
    </xf>
    <xf numFmtId="0" fontId="24" fillId="0" borderId="8" xfId="0" applyFont="1" applyBorder="1" applyAlignment="1">
      <alignment vertical="center" shrinkToFit="1"/>
    </xf>
    <xf numFmtId="0" fontId="24" fillId="0" borderId="4" xfId="0" applyFont="1" applyBorder="1" applyAlignment="1">
      <alignment vertical="center" wrapText="1" shrinkToFit="1"/>
    </xf>
    <xf numFmtId="182" fontId="24" fillId="0" borderId="12" xfId="0" applyNumberFormat="1" applyFont="1" applyBorder="1" applyAlignment="1">
      <alignment horizontal="right" vertical="center"/>
    </xf>
    <xf numFmtId="0" fontId="9" fillId="0" borderId="13" xfId="2" applyBorder="1">
      <alignment vertical="center"/>
    </xf>
    <xf numFmtId="0" fontId="9" fillId="2" borderId="13" xfId="2" applyFill="1" applyBorder="1">
      <alignment vertical="center"/>
    </xf>
    <xf numFmtId="0" fontId="9" fillId="0" borderId="0" xfId="2" applyAlignment="1">
      <alignment vertical="center" wrapText="1"/>
    </xf>
    <xf numFmtId="187" fontId="24" fillId="0" borderId="0" xfId="0" applyNumberFormat="1" applyFont="1" applyAlignment="1">
      <alignment vertical="center"/>
    </xf>
    <xf numFmtId="0" fontId="24" fillId="0" borderId="3" xfId="0" applyFont="1" applyBorder="1" applyAlignment="1">
      <alignment horizontal="right" vertical="center"/>
    </xf>
    <xf numFmtId="0" fontId="24" fillId="0" borderId="9" xfId="0" applyFont="1" applyBorder="1" applyAlignment="1">
      <alignment horizontal="center" vertical="center" wrapText="1"/>
    </xf>
    <xf numFmtId="183" fontId="24" fillId="0" borderId="0" xfId="0" applyNumberFormat="1" applyFont="1" applyAlignment="1">
      <alignment vertical="center"/>
    </xf>
    <xf numFmtId="0" fontId="24" fillId="0" borderId="4" xfId="0" applyFont="1" applyBorder="1" applyAlignment="1">
      <alignment horizontal="center" vertical="center" shrinkToFit="1"/>
    </xf>
    <xf numFmtId="0" fontId="24" fillId="0" borderId="64" xfId="0" applyFont="1" applyBorder="1" applyAlignment="1">
      <alignment horizontal="center" vertical="center"/>
    </xf>
    <xf numFmtId="182" fontId="24" fillId="0" borderId="63" xfId="0" applyNumberFormat="1" applyFont="1" applyBorder="1" applyAlignment="1">
      <alignment vertical="center"/>
    </xf>
    <xf numFmtId="182" fontId="24" fillId="0" borderId="64" xfId="0" applyNumberFormat="1" applyFont="1" applyBorder="1" applyAlignment="1">
      <alignment vertical="center"/>
    </xf>
    <xf numFmtId="182" fontId="24" fillId="0" borderId="13" xfId="0" applyNumberFormat="1" applyFont="1" applyBorder="1" applyAlignment="1">
      <alignment horizontal="center" vertical="center"/>
    </xf>
    <xf numFmtId="0" fontId="20"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0" fillId="3" borderId="13" xfId="4" applyFont="1" applyFill="1" applyBorder="1" applyAlignment="1">
      <alignment horizontal="left" vertical="center" wrapText="1"/>
    </xf>
    <xf numFmtId="0" fontId="20" fillId="3" borderId="13" xfId="4" applyFont="1" applyFill="1" applyBorder="1" applyAlignment="1">
      <alignment horizontal="left" vertical="center"/>
    </xf>
    <xf numFmtId="0" fontId="20"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4" fillId="0" borderId="4" xfId="0" applyFont="1" applyBorder="1" applyAlignment="1">
      <alignment horizontal="center" vertical="center" wrapText="1" shrinkToFit="1"/>
    </xf>
    <xf numFmtId="179" fontId="9" fillId="0" borderId="0" xfId="2" applyNumberFormat="1">
      <alignment vertical="center"/>
    </xf>
    <xf numFmtId="0" fontId="24" fillId="0" borderId="12" xfId="0" applyFont="1" applyBorder="1" applyAlignment="1">
      <alignment horizontal="center" vertical="center"/>
    </xf>
    <xf numFmtId="0" fontId="24" fillId="0" borderId="63" xfId="0" applyFont="1" applyBorder="1" applyAlignment="1">
      <alignment horizontal="center" vertical="center"/>
    </xf>
    <xf numFmtId="0" fontId="12" fillId="0" borderId="0" xfId="0" applyFont="1" applyAlignment="1">
      <alignment vertical="center"/>
    </xf>
    <xf numFmtId="191" fontId="24" fillId="4" borderId="64" xfId="0" applyNumberFormat="1" applyFont="1" applyFill="1" applyBorder="1" applyAlignment="1">
      <alignment vertical="center"/>
    </xf>
    <xf numFmtId="191" fontId="24" fillId="4" borderId="105" xfId="0" applyNumberFormat="1" applyFont="1" applyFill="1" applyBorder="1" applyAlignment="1">
      <alignment vertical="center"/>
    </xf>
    <xf numFmtId="191" fontId="24" fillId="4" borderId="103" xfId="0" applyNumberFormat="1" applyFont="1" applyFill="1" applyBorder="1" applyAlignment="1">
      <alignment vertical="center"/>
    </xf>
    <xf numFmtId="191" fontId="24" fillId="4" borderId="106" xfId="0" applyNumberFormat="1" applyFont="1" applyFill="1" applyBorder="1" applyAlignment="1">
      <alignment vertical="center"/>
    </xf>
    <xf numFmtId="0" fontId="24" fillId="0" borderId="12" xfId="0" applyFont="1" applyBorder="1" applyAlignment="1">
      <alignment horizontal="right" vertical="center" shrinkToFit="1"/>
    </xf>
    <xf numFmtId="0" fontId="24" fillId="0" borderId="0" xfId="0" applyFont="1" applyAlignment="1">
      <alignment horizontal="right" vertical="center"/>
    </xf>
    <xf numFmtId="0" fontId="24" fillId="0" borderId="63" xfId="0" applyFont="1" applyBorder="1" applyAlignment="1">
      <alignment horizontal="right" vertical="center" shrinkToFit="1"/>
    </xf>
    <xf numFmtId="186" fontId="24" fillId="0" borderId="63" xfId="0" applyNumberFormat="1" applyFont="1" applyBorder="1" applyAlignment="1">
      <alignment horizontal="right" vertical="center" shrinkToFit="1"/>
    </xf>
    <xf numFmtId="186" fontId="46" fillId="0" borderId="63" xfId="0" applyNumberFormat="1"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8" xfId="0" applyFont="1" applyBorder="1" applyAlignment="1">
      <alignment horizontal="center" vertical="center"/>
    </xf>
    <xf numFmtId="0" fontId="24" fillId="0" borderId="64" xfId="0" applyFont="1" applyBorder="1" applyAlignment="1">
      <alignment vertical="center" shrinkToFit="1"/>
    </xf>
    <xf numFmtId="57" fontId="24" fillId="6" borderId="63" xfId="0" applyNumberFormat="1" applyFont="1" applyFill="1" applyBorder="1" applyAlignment="1">
      <alignment horizontal="center" vertical="center" shrinkToFit="1"/>
    </xf>
    <xf numFmtId="57" fontId="24" fillId="6" borderId="64" xfId="0" applyNumberFormat="1" applyFont="1" applyFill="1" applyBorder="1" applyAlignment="1">
      <alignment horizontal="center" vertical="center" shrinkToFit="1"/>
    </xf>
    <xf numFmtId="186" fontId="24" fillId="6" borderId="64" xfId="0" applyNumberFormat="1" applyFont="1" applyFill="1" applyBorder="1" applyAlignment="1">
      <alignment horizontal="right" vertical="center"/>
    </xf>
    <xf numFmtId="184" fontId="24" fillId="6" borderId="13" xfId="0" applyNumberFormat="1" applyFont="1" applyFill="1" applyBorder="1" applyAlignment="1">
      <alignment horizontal="center" vertical="center"/>
    </xf>
    <xf numFmtId="182" fontId="24" fillId="6" borderId="13" xfId="0" applyNumberFormat="1" applyFont="1" applyFill="1" applyBorder="1" applyAlignment="1">
      <alignment vertical="center"/>
    </xf>
    <xf numFmtId="185" fontId="24" fillId="6" borderId="13" xfId="0" applyNumberFormat="1" applyFont="1" applyFill="1" applyBorder="1" applyAlignment="1">
      <alignment vertical="center"/>
    </xf>
    <xf numFmtId="0" fontId="24" fillId="6" borderId="13" xfId="0" applyFont="1" applyFill="1" applyBorder="1" applyAlignment="1">
      <alignment horizontal="center" vertical="center" shrinkToFit="1"/>
    </xf>
    <xf numFmtId="0" fontId="24" fillId="6" borderId="13" xfId="0" applyFont="1" applyFill="1" applyBorder="1" applyAlignment="1">
      <alignment horizontal="center" vertical="center"/>
    </xf>
    <xf numFmtId="183" fontId="24" fillId="6" borderId="1" xfId="0" applyNumberFormat="1" applyFont="1" applyFill="1" applyBorder="1" applyAlignment="1">
      <alignment vertical="center"/>
    </xf>
    <xf numFmtId="182" fontId="24" fillId="6" borderId="8" xfId="0" applyNumberFormat="1" applyFont="1" applyFill="1" applyBorder="1" applyAlignment="1">
      <alignment vertical="center"/>
    </xf>
    <xf numFmtId="0" fontId="24" fillId="6" borderId="12" xfId="0" applyFont="1" applyFill="1" applyBorder="1" applyAlignment="1">
      <alignment vertical="center"/>
    </xf>
    <xf numFmtId="0" fontId="24" fillId="6" borderId="11" xfId="0" applyFont="1" applyFill="1" applyBorder="1" applyAlignment="1">
      <alignment vertical="center"/>
    </xf>
    <xf numFmtId="182" fontId="24" fillId="6" borderId="64" xfId="0" applyNumberFormat="1" applyFont="1" applyFill="1" applyBorder="1" applyAlignment="1">
      <alignment vertical="center"/>
    </xf>
    <xf numFmtId="182" fontId="24" fillId="6" borderId="6" xfId="0" applyNumberFormat="1" applyFont="1" applyFill="1" applyBorder="1" applyAlignment="1">
      <alignment vertical="center"/>
    </xf>
    <xf numFmtId="182" fontId="24" fillId="6" borderId="12" xfId="0" applyNumberFormat="1" applyFont="1" applyFill="1" applyBorder="1" applyAlignment="1">
      <alignment vertical="center"/>
    </xf>
    <xf numFmtId="182" fontId="24" fillId="6" borderId="9" xfId="0" applyNumberFormat="1" applyFont="1" applyFill="1" applyBorder="1" applyAlignment="1">
      <alignment vertical="center"/>
    </xf>
    <xf numFmtId="180" fontId="24" fillId="6" borderId="102" xfId="0" applyNumberFormat="1" applyFont="1" applyFill="1" applyBorder="1" applyAlignment="1">
      <alignment vertical="center"/>
    </xf>
    <xf numFmtId="180" fontId="24" fillId="6" borderId="104"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6" borderId="63" xfId="0" applyFont="1" applyFill="1" applyBorder="1" applyAlignment="1">
      <alignment horizontal="center" vertical="center"/>
    </xf>
    <xf numFmtId="191" fontId="24" fillId="6" borderId="13" xfId="0" applyNumberFormat="1" applyFont="1" applyFill="1" applyBorder="1" applyAlignment="1">
      <alignment horizontal="center" vertical="center"/>
    </xf>
    <xf numFmtId="0" fontId="24" fillId="6" borderId="2" xfId="0" applyFont="1" applyFill="1" applyBorder="1" applyAlignment="1">
      <alignment vertical="center"/>
    </xf>
    <xf numFmtId="0" fontId="24" fillId="6" borderId="63" xfId="0" applyFont="1" applyFill="1" applyBorder="1" applyAlignment="1">
      <alignment vertical="center"/>
    </xf>
    <xf numFmtId="194" fontId="24" fillId="6" borderId="64" xfId="0" applyNumberFormat="1" applyFont="1" applyFill="1" applyBorder="1" applyAlignment="1">
      <alignment vertical="center"/>
    </xf>
    <xf numFmtId="0" fontId="24" fillId="6" borderId="63" xfId="0" applyFont="1" applyFill="1" applyBorder="1" applyAlignment="1">
      <alignment horizontal="center" vertical="center" shrinkToFit="1"/>
    </xf>
    <xf numFmtId="0" fontId="24" fillId="6" borderId="12" xfId="0" applyFont="1" applyFill="1" applyBorder="1" applyAlignment="1">
      <alignment horizontal="center" vertical="center" shrinkToFit="1"/>
    </xf>
    <xf numFmtId="0" fontId="24" fillId="6" borderId="100" xfId="0" applyFont="1" applyFill="1" applyBorder="1" applyAlignment="1">
      <alignment vertical="center" shrinkToFit="1"/>
    </xf>
    <xf numFmtId="0" fontId="24" fillId="6" borderId="109" xfId="0" applyFont="1" applyFill="1" applyBorder="1" applyAlignment="1">
      <alignment vertical="center"/>
    </xf>
    <xf numFmtId="196" fontId="24" fillId="6" borderId="3" xfId="0" applyNumberFormat="1" applyFont="1" applyFill="1" applyBorder="1" applyAlignment="1">
      <alignment horizontal="center" vertical="center" shrinkToFit="1"/>
    </xf>
    <xf numFmtId="0" fontId="24" fillId="6" borderId="64" xfId="0" applyFont="1" applyFill="1" applyBorder="1" applyAlignment="1">
      <alignment vertical="center" shrinkToFit="1"/>
    </xf>
    <xf numFmtId="186" fontId="24" fillId="6" borderId="0" xfId="0" applyNumberFormat="1" applyFont="1" applyFill="1" applyAlignment="1">
      <alignment horizontal="center" vertical="center"/>
    </xf>
    <xf numFmtId="186" fontId="24" fillId="6" borderId="63" xfId="0" applyNumberFormat="1" applyFont="1" applyFill="1" applyBorder="1" applyAlignment="1">
      <alignment horizontal="center" vertical="center" shrinkToFit="1"/>
    </xf>
    <xf numFmtId="186" fontId="46" fillId="6" borderId="63" xfId="0" applyNumberFormat="1" applyFont="1" applyFill="1" applyBorder="1" applyAlignment="1">
      <alignment horizontal="center" vertical="center" shrinkToFit="1"/>
    </xf>
    <xf numFmtId="0" fontId="46" fillId="0" borderId="63" xfId="0" applyFont="1" applyBorder="1" applyAlignment="1">
      <alignment horizontal="center" vertical="center" shrinkToFit="1"/>
    </xf>
    <xf numFmtId="191" fontId="24" fillId="0" borderId="110" xfId="0" applyNumberFormat="1" applyFont="1" applyBorder="1" applyAlignment="1">
      <alignment vertical="center"/>
    </xf>
    <xf numFmtId="189" fontId="24" fillId="0" borderId="14" xfId="0" applyNumberFormat="1" applyFont="1" applyBorder="1" applyAlignment="1">
      <alignment vertical="center"/>
    </xf>
    <xf numFmtId="0" fontId="24" fillId="6" borderId="13" xfId="0" applyFont="1" applyFill="1" applyBorder="1" applyAlignment="1">
      <alignment horizontal="center" vertical="center" wrapText="1"/>
    </xf>
    <xf numFmtId="178" fontId="10" fillId="0" borderId="37" xfId="0" applyNumberFormat="1" applyFont="1" applyBorder="1" applyAlignment="1">
      <alignment horizontal="right" vertical="center" shrinkToFit="1"/>
    </xf>
    <xf numFmtId="178" fontId="10" fillId="0" borderId="6" xfId="0" applyNumberFormat="1" applyFont="1" applyBorder="1" applyAlignment="1">
      <alignment horizontal="right" vertical="center" shrinkToFit="1"/>
    </xf>
    <xf numFmtId="179" fontId="10" fillId="0" borderId="2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20" xfId="0" applyNumberFormat="1" applyFont="1" applyBorder="1" applyAlignment="1">
      <alignment horizontal="right" vertical="center" shrinkToFit="1"/>
    </xf>
    <xf numFmtId="198" fontId="10" fillId="0" borderId="64" xfId="0" applyNumberFormat="1" applyFont="1" applyBorder="1" applyAlignment="1">
      <alignment horizontal="left" vertical="center" wrapText="1"/>
    </xf>
    <xf numFmtId="198" fontId="10" fillId="0" borderId="34" xfId="0" applyNumberFormat="1" applyFont="1" applyBorder="1" applyAlignment="1">
      <alignment horizontal="left" vertical="center" wrapText="1"/>
    </xf>
    <xf numFmtId="0" fontId="10" fillId="6" borderId="26" xfId="0" applyFont="1" applyFill="1" applyBorder="1" applyAlignment="1">
      <alignment vertical="center" wrapText="1"/>
    </xf>
    <xf numFmtId="0" fontId="50" fillId="0" borderId="0" xfId="0" applyFont="1"/>
    <xf numFmtId="0" fontId="10" fillId="6" borderId="33" xfId="0" applyFont="1" applyFill="1" applyBorder="1" applyAlignment="1">
      <alignment vertical="center" wrapText="1"/>
    </xf>
    <xf numFmtId="0" fontId="10" fillId="6" borderId="20" xfId="0" applyFont="1" applyFill="1" applyBorder="1" applyAlignment="1">
      <alignment vertical="center" wrapText="1"/>
    </xf>
    <xf numFmtId="0" fontId="10" fillId="6" borderId="25" xfId="0" applyFont="1" applyFill="1" applyBorder="1" applyAlignment="1">
      <alignment vertical="center" wrapText="1"/>
    </xf>
    <xf numFmtId="0" fontId="10" fillId="6" borderId="35" xfId="0" applyFont="1" applyFill="1" applyBorder="1" applyAlignment="1">
      <alignment vertical="center" wrapText="1"/>
    </xf>
    <xf numFmtId="0" fontId="11" fillId="5" borderId="0" xfId="0" applyFont="1" applyFill="1"/>
    <xf numFmtId="0" fontId="9" fillId="5" borderId="0" xfId="0" applyFont="1" applyFill="1"/>
    <xf numFmtId="0" fontId="18" fillId="0" borderId="0" xfId="0" applyFont="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9" fillId="7" borderId="13" xfId="2" applyFill="1" applyBorder="1">
      <alignment vertical="center"/>
    </xf>
    <xf numFmtId="0" fontId="9" fillId="7" borderId="0" xfId="2" applyFill="1">
      <alignment vertical="center"/>
    </xf>
    <xf numFmtId="0" fontId="0" fillId="7" borderId="0" xfId="0" applyFill="1" applyAlignment="1">
      <alignment vertical="center"/>
    </xf>
    <xf numFmtId="0" fontId="52" fillId="7" borderId="0" xfId="0" applyFont="1" applyFill="1" applyAlignment="1">
      <alignment horizontal="center" vertical="center"/>
    </xf>
    <xf numFmtId="0" fontId="52"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9" fillId="7" borderId="0" xfId="2" applyFill="1" applyAlignment="1">
      <alignment vertical="center" wrapText="1"/>
    </xf>
    <xf numFmtId="12" fontId="4" fillId="0" borderId="0" xfId="1" applyNumberFormat="1" applyFont="1" applyFill="1" applyBorder="1" applyAlignment="1">
      <alignment horizontal="left" vertical="center" wrapText="1"/>
    </xf>
    <xf numFmtId="0" fontId="24" fillId="0" borderId="5" xfId="0" applyFont="1" applyBorder="1" applyAlignment="1">
      <alignment vertical="center" shrinkToFit="1"/>
    </xf>
    <xf numFmtId="0" fontId="24" fillId="0" borderId="64" xfId="0" applyFont="1" applyBorder="1" applyAlignment="1">
      <alignment horizontal="center" vertical="center" shrinkToFit="1"/>
    </xf>
    <xf numFmtId="199" fontId="24" fillId="6" borderId="64" xfId="0" applyNumberFormat="1" applyFont="1" applyFill="1" applyBorder="1" applyAlignment="1">
      <alignment vertical="center"/>
    </xf>
    <xf numFmtId="199" fontId="24" fillId="6" borderId="11" xfId="0" applyNumberFormat="1" applyFont="1" applyFill="1" applyBorder="1" applyAlignment="1">
      <alignment vertical="center"/>
    </xf>
    <xf numFmtId="183" fontId="24" fillId="6" borderId="112" xfId="0" applyNumberFormat="1" applyFont="1" applyFill="1" applyBorder="1" applyAlignment="1">
      <alignment vertical="center"/>
    </xf>
    <xf numFmtId="183" fontId="24" fillId="6" borderId="113" xfId="0" applyNumberFormat="1" applyFont="1" applyFill="1" applyBorder="1" applyAlignment="1">
      <alignment vertical="center"/>
    </xf>
    <xf numFmtId="200" fontId="10" fillId="0" borderId="6" xfId="0" applyNumberFormat="1" applyFont="1" applyBorder="1" applyAlignment="1">
      <alignment horizontal="right" vertical="center" shrinkToFit="1"/>
    </xf>
    <xf numFmtId="200" fontId="10" fillId="6" borderId="20" xfId="0" applyNumberFormat="1" applyFont="1" applyFill="1" applyBorder="1" applyAlignment="1">
      <alignment horizontal="right" vertical="center" shrinkToFit="1"/>
    </xf>
    <xf numFmtId="200" fontId="10" fillId="6" borderId="37" xfId="0" applyNumberFormat="1" applyFont="1" applyFill="1" applyBorder="1" applyAlignment="1">
      <alignment horizontal="right" vertical="center" shrinkToFit="1"/>
    </xf>
    <xf numFmtId="200" fontId="10" fillId="6" borderId="6" xfId="0" applyNumberFormat="1" applyFont="1" applyFill="1" applyBorder="1" applyAlignment="1">
      <alignment horizontal="right" vertical="center" shrinkToFit="1"/>
    </xf>
    <xf numFmtId="200" fontId="10" fillId="0" borderId="37" xfId="0" applyNumberFormat="1" applyFont="1" applyBorder="1" applyAlignment="1">
      <alignment horizontal="right" vertical="center" shrinkToFit="1"/>
    </xf>
    <xf numFmtId="200" fontId="10" fillId="0" borderId="20" xfId="0" applyNumberFormat="1" applyFont="1" applyBorder="1" applyAlignment="1">
      <alignment horizontal="right" vertical="center" shrinkToFit="1"/>
    </xf>
    <xf numFmtId="200" fontId="14" fillId="0" borderId="6" xfId="0" applyNumberFormat="1" applyFont="1" applyBorder="1" applyAlignment="1">
      <alignment vertical="center" shrinkToFit="1"/>
    </xf>
    <xf numFmtId="200" fontId="14" fillId="6" borderId="6" xfId="0" applyNumberFormat="1" applyFont="1" applyFill="1" applyBorder="1" applyAlignment="1">
      <alignment vertical="center" shrinkToFit="1"/>
    </xf>
    <xf numFmtId="200" fontId="14" fillId="0" borderId="37" xfId="0" applyNumberFormat="1" applyFont="1" applyBorder="1" applyAlignment="1">
      <alignment vertical="center" shrinkToFit="1"/>
    </xf>
    <xf numFmtId="200" fontId="14" fillId="6" borderId="37" xfId="0" applyNumberFormat="1" applyFont="1" applyFill="1" applyBorder="1" applyAlignment="1">
      <alignment vertical="center" shrinkToFit="1"/>
    </xf>
    <xf numFmtId="200" fontId="14" fillId="6" borderId="20" xfId="0" applyNumberFormat="1" applyFont="1" applyFill="1" applyBorder="1" applyAlignment="1">
      <alignment vertical="center" shrinkToFit="1"/>
    </xf>
    <xf numFmtId="200" fontId="16" fillId="6" borderId="19" xfId="0" applyNumberFormat="1" applyFont="1" applyFill="1" applyBorder="1" applyAlignment="1">
      <alignment vertical="center" shrinkToFit="1"/>
    </xf>
    <xf numFmtId="200" fontId="10" fillId="0" borderId="13" xfId="0" applyNumberFormat="1" applyFont="1" applyBorder="1" applyAlignment="1">
      <alignment vertical="center" shrinkToFit="1"/>
    </xf>
    <xf numFmtId="200" fontId="10" fillId="0" borderId="30" xfId="0" applyNumberFormat="1" applyFont="1" applyBorder="1" applyAlignment="1">
      <alignment vertical="center" shrinkToFit="1"/>
    </xf>
    <xf numFmtId="200" fontId="10" fillId="6" borderId="19" xfId="0" applyNumberFormat="1" applyFont="1" applyFill="1" applyBorder="1" applyAlignment="1">
      <alignment vertical="center" shrinkToFit="1"/>
    </xf>
    <xf numFmtId="200" fontId="10" fillId="6" borderId="13" xfId="0" applyNumberFormat="1" applyFont="1" applyFill="1" applyBorder="1" applyAlignment="1">
      <alignment vertical="center" shrinkToFit="1"/>
    </xf>
    <xf numFmtId="200" fontId="10" fillId="6" borderId="27" xfId="0" applyNumberFormat="1" applyFont="1" applyFill="1" applyBorder="1" applyAlignment="1">
      <alignment vertical="center" shrinkToFit="1"/>
    </xf>
    <xf numFmtId="200" fontId="10" fillId="0" borderId="1" xfId="0" applyNumberFormat="1" applyFont="1" applyBorder="1" applyAlignment="1">
      <alignment vertical="center" shrinkToFit="1"/>
    </xf>
    <xf numFmtId="200" fontId="10" fillId="6" borderId="33" xfId="0" applyNumberFormat="1" applyFont="1" applyFill="1" applyBorder="1" applyAlignment="1">
      <alignment vertical="center" shrinkToFit="1"/>
    </xf>
    <xf numFmtId="200" fontId="10" fillId="6" borderId="1" xfId="0" applyNumberFormat="1" applyFont="1" applyFill="1" applyBorder="1" applyAlignment="1">
      <alignment vertical="center" shrinkToFit="1"/>
    </xf>
    <xf numFmtId="200" fontId="10" fillId="6" borderId="37" xfId="0" applyNumberFormat="1" applyFont="1" applyFill="1" applyBorder="1" applyAlignment="1">
      <alignment vertical="center" shrinkToFit="1"/>
    </xf>
    <xf numFmtId="200" fontId="10" fillId="0" borderId="6" xfId="0" applyNumberFormat="1" applyFont="1" applyBorder="1" applyAlignment="1">
      <alignment vertical="center" shrinkToFit="1"/>
    </xf>
    <xf numFmtId="200" fontId="10" fillId="6" borderId="20" xfId="0" applyNumberFormat="1" applyFont="1" applyFill="1" applyBorder="1" applyAlignment="1">
      <alignment vertical="center" shrinkToFit="1"/>
    </xf>
    <xf numFmtId="200" fontId="10" fillId="6" borderId="6" xfId="0" applyNumberFormat="1" applyFont="1" applyFill="1" applyBorder="1" applyAlignment="1">
      <alignment vertical="center" shrinkToFit="1"/>
    </xf>
    <xf numFmtId="200" fontId="10" fillId="6" borderId="44" xfId="0" applyNumberFormat="1" applyFont="1" applyFill="1" applyBorder="1" applyAlignment="1">
      <alignment vertical="center" shrinkToFit="1"/>
    </xf>
    <xf numFmtId="200" fontId="10" fillId="0" borderId="8" xfId="0" applyNumberFormat="1" applyFont="1" applyBorder="1" applyAlignment="1">
      <alignment vertical="center" shrinkToFit="1"/>
    </xf>
    <xf numFmtId="200" fontId="10" fillId="6" borderId="25" xfId="0" applyNumberFormat="1" applyFont="1" applyFill="1" applyBorder="1" applyAlignment="1">
      <alignment vertical="center" shrinkToFit="1"/>
    </xf>
    <xf numFmtId="200" fontId="10" fillId="6" borderId="8" xfId="0" applyNumberFormat="1" applyFont="1" applyFill="1" applyBorder="1" applyAlignment="1">
      <alignment vertical="center" shrinkToFit="1"/>
    </xf>
    <xf numFmtId="200" fontId="10" fillId="0" borderId="27" xfId="0" applyNumberFormat="1" applyFont="1" applyBorder="1" applyAlignment="1">
      <alignment vertical="center" shrinkToFit="1"/>
    </xf>
    <xf numFmtId="200" fontId="10" fillId="0" borderId="33" xfId="0" applyNumberFormat="1" applyFont="1" applyBorder="1" applyAlignment="1">
      <alignment vertical="center" shrinkToFit="1"/>
    </xf>
    <xf numFmtId="200" fontId="10" fillId="0" borderId="37" xfId="0" applyNumberFormat="1" applyFont="1" applyBorder="1" applyAlignment="1">
      <alignment vertical="center" shrinkToFit="1"/>
    </xf>
    <xf numFmtId="200" fontId="10" fillId="0" borderId="20" xfId="0" applyNumberFormat="1" applyFont="1" applyBorder="1" applyAlignment="1">
      <alignment vertical="center" shrinkToFit="1"/>
    </xf>
    <xf numFmtId="200" fontId="10" fillId="6" borderId="21" xfId="0" applyNumberFormat="1" applyFont="1" applyFill="1" applyBorder="1" applyAlignment="1">
      <alignment vertical="center" shrinkToFit="1"/>
    </xf>
    <xf numFmtId="200" fontId="10" fillId="0" borderId="23" xfId="0" applyNumberFormat="1" applyFont="1" applyBorder="1" applyAlignment="1">
      <alignment vertical="center" shrinkToFit="1"/>
    </xf>
    <xf numFmtId="200" fontId="10" fillId="0" borderId="31" xfId="0" applyNumberFormat="1" applyFont="1" applyBorder="1" applyAlignment="1">
      <alignment vertical="center" shrinkToFit="1"/>
    </xf>
    <xf numFmtId="200" fontId="10" fillId="6" borderId="23" xfId="0" applyNumberFormat="1" applyFont="1" applyFill="1" applyBorder="1" applyAlignment="1">
      <alignment vertical="center" shrinkToFit="1"/>
    </xf>
    <xf numFmtId="200" fontId="10" fillId="6" borderId="18" xfId="0" applyNumberFormat="1" applyFont="1" applyFill="1" applyBorder="1" applyAlignment="1">
      <alignment vertical="center" shrinkToFit="1"/>
    </xf>
    <xf numFmtId="200" fontId="10" fillId="6" borderId="17" xfId="0" applyNumberFormat="1" applyFont="1" applyFill="1" applyBorder="1" applyAlignment="1">
      <alignment vertical="center" shrinkToFit="1"/>
    </xf>
    <xf numFmtId="200" fontId="10" fillId="0" borderId="51" xfId="0" applyNumberFormat="1" applyFont="1" applyBorder="1" applyAlignment="1">
      <alignment vertical="center" shrinkToFit="1"/>
    </xf>
    <xf numFmtId="200" fontId="10" fillId="0" borderId="52" xfId="0" applyNumberFormat="1" applyFont="1" applyBorder="1" applyAlignment="1">
      <alignment vertical="center" shrinkToFit="1"/>
    </xf>
    <xf numFmtId="3" fontId="10" fillId="0" borderId="6" xfId="0" applyNumberFormat="1" applyFont="1" applyBorder="1" applyAlignment="1">
      <alignment horizontal="right" vertical="center" shrinkToFi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vertical="center" wrapText="1"/>
    </xf>
    <xf numFmtId="0" fontId="12" fillId="0" borderId="0" xfId="0" applyFont="1" applyAlignment="1">
      <alignment horizontal="center" vertical="center"/>
    </xf>
    <xf numFmtId="0" fontId="10" fillId="6" borderId="14" xfId="0" applyFont="1" applyFill="1" applyBorder="1" applyAlignment="1">
      <alignment vertical="center" wrapText="1"/>
    </xf>
    <xf numFmtId="0" fontId="49" fillId="6" borderId="26" xfId="0" applyFont="1" applyFill="1" applyBorder="1" applyAlignment="1">
      <alignment vertical="center" wrapText="1"/>
    </xf>
    <xf numFmtId="0" fontId="24" fillId="0" borderId="12" xfId="0" applyFont="1" applyBorder="1" applyAlignment="1">
      <alignment vertical="center"/>
    </xf>
    <xf numFmtId="180" fontId="24" fillId="6" borderId="100" xfId="0" applyNumberFormat="1" applyFont="1" applyFill="1" applyBorder="1" applyAlignment="1">
      <alignment vertical="center"/>
    </xf>
    <xf numFmtId="180" fontId="24" fillId="6" borderId="115" xfId="0" applyNumberFormat="1" applyFont="1" applyFill="1" applyBorder="1" applyAlignment="1">
      <alignment vertical="center"/>
    </xf>
    <xf numFmtId="180" fontId="24" fillId="0" borderId="114" xfId="0" applyNumberFormat="1" applyFont="1" applyBorder="1" applyAlignment="1">
      <alignment vertical="center"/>
    </xf>
    <xf numFmtId="186" fontId="46" fillId="0" borderId="64" xfId="0" applyNumberFormat="1" applyFont="1" applyBorder="1" applyAlignment="1">
      <alignment horizontal="center" vertical="center" shrinkToFit="1"/>
    </xf>
    <xf numFmtId="179" fontId="24" fillId="6" borderId="13" xfId="0" applyNumberFormat="1" applyFont="1" applyFill="1" applyBorder="1" applyAlignment="1">
      <alignment vertical="center"/>
    </xf>
    <xf numFmtId="179" fontId="24" fillId="0" borderId="100" xfId="0" applyNumberFormat="1" applyFont="1" applyBorder="1" applyAlignment="1">
      <alignment vertical="center"/>
    </xf>
    <xf numFmtId="179" fontId="24" fillId="6" borderId="102" xfId="0" applyNumberFormat="1" applyFont="1" applyFill="1" applyBorder="1" applyAlignment="1">
      <alignment vertical="center"/>
    </xf>
    <xf numFmtId="179" fontId="24" fillId="6" borderId="104" xfId="0" applyNumberFormat="1" applyFont="1" applyFill="1" applyBorder="1" applyAlignment="1">
      <alignment vertical="center"/>
    </xf>
    <xf numFmtId="190" fontId="49" fillId="6" borderId="37" xfId="0" applyNumberFormat="1" applyFont="1" applyFill="1" applyBorder="1" applyAlignment="1">
      <alignment vertical="center" shrinkToFit="1"/>
    </xf>
    <xf numFmtId="190" fontId="10" fillId="6" borderId="37" xfId="0" applyNumberFormat="1" applyFont="1" applyFill="1" applyBorder="1" applyAlignment="1">
      <alignment horizontal="right" vertical="center" shrinkToFit="1"/>
    </xf>
    <xf numFmtId="190" fontId="10" fillId="6" borderId="6" xfId="0" applyNumberFormat="1" applyFont="1" applyFill="1" applyBorder="1" applyAlignment="1">
      <alignment horizontal="right" vertical="center" shrinkToFit="1"/>
    </xf>
    <xf numFmtId="190" fontId="14" fillId="6" borderId="6" xfId="0" applyNumberFormat="1" applyFont="1" applyFill="1" applyBorder="1" applyAlignment="1">
      <alignment vertical="center" shrinkToFit="1"/>
    </xf>
    <xf numFmtId="201" fontId="10" fillId="6" borderId="37" xfId="0" applyNumberFormat="1" applyFont="1" applyFill="1" applyBorder="1" applyAlignment="1">
      <alignment horizontal="right" vertical="center" shrinkToFit="1"/>
    </xf>
    <xf numFmtId="201" fontId="10" fillId="0" borderId="6" xfId="0" applyNumberFormat="1" applyFont="1" applyBorder="1" applyAlignment="1">
      <alignment horizontal="right" vertical="center" shrinkToFit="1"/>
    </xf>
    <xf numFmtId="201" fontId="14" fillId="0" borderId="0" xfId="0" applyNumberFormat="1" applyFont="1" applyAlignment="1">
      <alignment vertical="center" shrinkToFit="1"/>
    </xf>
    <xf numFmtId="40" fontId="10" fillId="6" borderId="37" xfId="1" applyNumberFormat="1" applyFont="1" applyFill="1" applyBorder="1" applyAlignment="1">
      <alignment horizontal="right" vertical="center" shrinkToFit="1"/>
    </xf>
    <xf numFmtId="38" fontId="24"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Alignment="1">
      <alignment horizontal="left" vertical="center" wrapText="1"/>
    </xf>
    <xf numFmtId="0" fontId="4" fillId="0" borderId="0" xfId="1" applyNumberFormat="1" applyFont="1" applyFill="1" applyBorder="1" applyAlignment="1">
      <alignment horizontal="center" vertical="center" wrapText="1"/>
    </xf>
    <xf numFmtId="57" fontId="4" fillId="0" borderId="0" xfId="1" applyNumberFormat="1" applyFont="1" applyFill="1" applyBorder="1" applyAlignment="1">
      <alignment horizontal="left" vertical="center" wrapText="1"/>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38" fontId="4" fillId="8" borderId="117" xfId="1" applyFont="1" applyFill="1" applyBorder="1" applyAlignment="1">
      <alignment horizontal="left" vertical="center" wrapText="1"/>
    </xf>
    <xf numFmtId="38" fontId="4" fillId="8" borderId="117" xfId="1" applyFont="1" applyFill="1" applyBorder="1" applyAlignment="1">
      <alignment horizontal="left" vertical="center" shrinkToFit="1"/>
    </xf>
    <xf numFmtId="177" fontId="4" fillId="8" borderId="116"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178" fontId="4" fillId="8" borderId="116" xfId="1" applyNumberFormat="1" applyFont="1" applyFill="1" applyBorder="1" applyAlignment="1">
      <alignment vertical="center" shrinkToFit="1"/>
    </xf>
    <xf numFmtId="177" fontId="4" fillId="8" borderId="117" xfId="1" applyNumberFormat="1" applyFont="1" applyFill="1" applyBorder="1" applyAlignment="1">
      <alignment vertical="center" shrinkToFit="1"/>
    </xf>
    <xf numFmtId="177" fontId="4" fillId="0" borderId="118"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38" fontId="4" fillId="8" borderId="121" xfId="1" applyFont="1" applyFill="1" applyBorder="1" applyAlignment="1">
      <alignment horizontal="left" vertical="center" wrapText="1"/>
    </xf>
    <xf numFmtId="38" fontId="4" fillId="8" borderId="121" xfId="1" applyFont="1" applyFill="1" applyBorder="1" applyAlignment="1">
      <alignment horizontal="left" vertical="center" shrinkToFit="1"/>
    </xf>
    <xf numFmtId="0" fontId="26" fillId="0" borderId="0" xfId="0" applyFont="1"/>
    <xf numFmtId="177" fontId="4" fillId="8" borderId="123" xfId="1" applyNumberFormat="1" applyFont="1" applyFill="1" applyBorder="1" applyAlignment="1">
      <alignment vertical="center" shrinkToFit="1"/>
    </xf>
    <xf numFmtId="177" fontId="4" fillId="0" borderId="123" xfId="1" applyNumberFormat="1" applyFont="1" applyFill="1" applyBorder="1" applyAlignment="1">
      <alignment vertical="center" shrinkToFit="1"/>
    </xf>
    <xf numFmtId="178" fontId="4" fillId="8" borderId="123" xfId="1" applyNumberFormat="1" applyFont="1" applyFill="1" applyBorder="1" applyAlignment="1">
      <alignment vertical="center" shrinkToFit="1"/>
    </xf>
    <xf numFmtId="177" fontId="4" fillId="0" borderId="124" xfId="1" applyNumberFormat="1" applyFont="1" applyFill="1" applyBorder="1" applyAlignment="1">
      <alignment vertical="center" shrinkToFit="1"/>
    </xf>
    <xf numFmtId="177" fontId="4" fillId="8" borderId="124" xfId="1" applyNumberFormat="1" applyFont="1" applyFill="1" applyBorder="1" applyAlignment="1">
      <alignment vertical="center" shrinkToFit="1"/>
    </xf>
    <xf numFmtId="177" fontId="4" fillId="0" borderId="125"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7" xfId="1" applyNumberFormat="1" applyFont="1" applyFill="1" applyBorder="1" applyAlignment="1">
      <alignment horizontal="left" vertical="center" wrapText="1"/>
    </xf>
    <xf numFmtId="57" fontId="4" fillId="8" borderId="121" xfId="1" applyNumberFormat="1" applyFont="1" applyFill="1" applyBorder="1" applyAlignment="1">
      <alignment horizontal="left" vertical="center" wrapText="1"/>
    </xf>
    <xf numFmtId="177" fontId="4" fillId="0" borderId="127" xfId="1" applyNumberFormat="1" applyFont="1" applyFill="1" applyBorder="1" applyAlignment="1">
      <alignment horizontal="center" vertical="center" shrinkToFit="1"/>
    </xf>
    <xf numFmtId="38" fontId="4" fillId="0" borderId="126"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27"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29" xfId="0" applyFont="1" applyFill="1" applyBorder="1" applyAlignment="1">
      <alignment horizontal="center" vertical="center" wrapText="1"/>
    </xf>
    <xf numFmtId="0" fontId="4" fillId="8" borderId="120"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0" xfId="1" applyNumberFormat="1" applyFont="1" applyFill="1" applyBorder="1" applyAlignment="1">
      <alignment horizontal="center" vertical="center" wrapText="1"/>
    </xf>
    <xf numFmtId="57" fontId="4" fillId="8" borderId="117" xfId="1" applyNumberFormat="1" applyFont="1" applyFill="1" applyBorder="1" applyAlignment="1">
      <alignment horizontal="center" vertical="center" wrapText="1"/>
    </xf>
    <xf numFmtId="57" fontId="4" fillId="8" borderId="119"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2" xfId="1" applyNumberFormat="1" applyFont="1" applyFill="1" applyBorder="1" applyAlignment="1">
      <alignment horizontal="center" vertical="center" wrapText="1"/>
    </xf>
    <xf numFmtId="0" fontId="9" fillId="7" borderId="0" xfId="2" applyFill="1" applyAlignment="1">
      <alignment horizontal="center" vertical="center"/>
    </xf>
    <xf numFmtId="12" fontId="9" fillId="7" borderId="0" xfId="2" applyNumberFormat="1" applyFill="1" applyAlignment="1">
      <alignment horizontal="center" vertical="center"/>
    </xf>
    <xf numFmtId="177" fontId="0" fillId="8" borderId="112" xfId="0" applyNumberFormat="1" applyFill="1" applyBorder="1" applyAlignment="1">
      <alignment vertical="center" shrinkToFit="1"/>
    </xf>
    <xf numFmtId="3" fontId="9"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7" xfId="1" applyNumberFormat="1" applyFont="1" applyFill="1" applyBorder="1" applyAlignment="1">
      <alignment horizontal="center" vertical="center" shrinkToFit="1"/>
    </xf>
    <xf numFmtId="0" fontId="4" fillId="8" borderId="121" xfId="1" applyNumberFormat="1" applyFont="1" applyFill="1" applyBorder="1" applyAlignment="1">
      <alignment horizontal="center" vertical="center" shrinkToFit="1"/>
    </xf>
    <xf numFmtId="38" fontId="4" fillId="8" borderId="124" xfId="1" applyFont="1" applyFill="1" applyBorder="1" applyAlignment="1">
      <alignment horizontal="left" vertical="center" wrapText="1"/>
    </xf>
    <xf numFmtId="0" fontId="4" fillId="8" borderId="124" xfId="1" applyNumberFormat="1" applyFont="1" applyFill="1" applyBorder="1" applyAlignment="1">
      <alignment horizontal="center" vertical="center" shrinkToFit="1"/>
    </xf>
    <xf numFmtId="38" fontId="4" fillId="8" borderId="124" xfId="1" applyFont="1" applyFill="1" applyBorder="1" applyAlignment="1">
      <alignment horizontal="left" vertical="center" shrinkToFit="1"/>
    </xf>
    <xf numFmtId="0" fontId="4" fillId="0" borderId="16" xfId="0" applyFont="1" applyBorder="1" applyAlignment="1">
      <alignment horizontal="left" vertical="center" wrapText="1"/>
    </xf>
    <xf numFmtId="38" fontId="4" fillId="0" borderId="16" xfId="1" applyFont="1" applyFill="1" applyBorder="1" applyAlignment="1">
      <alignment horizontal="left" vertical="center" wrapText="1"/>
    </xf>
    <xf numFmtId="0" fontId="4" fillId="0" borderId="16" xfId="1" applyNumberFormat="1" applyFont="1" applyFill="1" applyBorder="1" applyAlignment="1">
      <alignment horizontal="center" vertical="center" wrapText="1"/>
    </xf>
    <xf numFmtId="38" fontId="4" fillId="0" borderId="32" xfId="1" applyFont="1" applyFill="1" applyBorder="1" applyAlignment="1">
      <alignment horizontal="left" vertical="center" shrinkToFit="1"/>
    </xf>
    <xf numFmtId="57" fontId="4" fillId="8" borderId="124" xfId="1" applyNumberFormat="1" applyFont="1" applyFill="1" applyBorder="1" applyAlignment="1">
      <alignment horizontal="left" vertical="center" wrapText="1"/>
    </xf>
    <xf numFmtId="57" fontId="4" fillId="8" borderId="124" xfId="1" applyNumberFormat="1" applyFont="1" applyFill="1" applyBorder="1" applyAlignment="1">
      <alignment horizontal="center" vertical="center" wrapText="1"/>
    </xf>
    <xf numFmtId="57" fontId="4" fillId="8" borderId="132" xfId="1" applyNumberFormat="1" applyFont="1" applyFill="1" applyBorder="1" applyAlignment="1">
      <alignment horizontal="center"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0" fontId="4" fillId="8" borderId="134" xfId="0" applyFont="1" applyFill="1" applyBorder="1" applyAlignment="1">
      <alignment horizontal="center" vertical="center" wrapText="1"/>
    </xf>
    <xf numFmtId="0" fontId="4" fillId="8" borderId="112" xfId="0"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0" fontId="4" fillId="8" borderId="131" xfId="0" applyFont="1" applyFill="1" applyBorder="1" applyAlignment="1">
      <alignment horizontal="center" vertical="center" wrapText="1"/>
    </xf>
    <xf numFmtId="178" fontId="4" fillId="8" borderId="117" xfId="1" applyNumberFormat="1" applyFont="1" applyFill="1" applyBorder="1" applyAlignment="1">
      <alignment vertical="center" shrinkToFit="1"/>
    </xf>
    <xf numFmtId="178" fontId="4" fillId="8" borderId="124" xfId="1" applyNumberFormat="1" applyFont="1" applyFill="1" applyBorder="1" applyAlignment="1">
      <alignment vertical="center" shrinkToFit="1"/>
    </xf>
    <xf numFmtId="0" fontId="4" fillId="8" borderId="133" xfId="0" applyFont="1" applyFill="1" applyBorder="1" applyAlignment="1">
      <alignment horizontal="center" vertical="center" wrapText="1"/>
    </xf>
    <xf numFmtId="49" fontId="0" fillId="0" borderId="0" xfId="0" applyNumberForma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center" vertical="center" textRotation="255"/>
    </xf>
    <xf numFmtId="49" fontId="4" fillId="0" borderId="0" xfId="1" applyNumberFormat="1" applyFont="1" applyFill="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wrapText="1"/>
    </xf>
    <xf numFmtId="0" fontId="0" fillId="9" borderId="0" xfId="0" applyFill="1" applyAlignment="1">
      <alignment vertical="center"/>
    </xf>
    <xf numFmtId="0" fontId="0" fillId="10" borderId="0" xfId="0" applyFill="1" applyAlignment="1">
      <alignment vertical="center"/>
    </xf>
    <xf numFmtId="57" fontId="54" fillId="0" borderId="0" xfId="1" applyNumberFormat="1" applyFont="1" applyFill="1" applyBorder="1" applyAlignment="1"/>
    <xf numFmtId="0" fontId="14" fillId="6" borderId="26" xfId="0" applyFont="1" applyFill="1" applyBorder="1" applyAlignment="1">
      <alignment vertical="center" wrapText="1"/>
    </xf>
    <xf numFmtId="0" fontId="4" fillId="8" borderId="23" xfId="0" applyFont="1" applyFill="1" applyBorder="1" applyAlignment="1">
      <alignment horizontal="left" vertical="center" wrapText="1"/>
    </xf>
    <xf numFmtId="0" fontId="18" fillId="0" borderId="0" xfId="0" applyFont="1" applyAlignment="1">
      <alignment vertical="center"/>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0" fillId="0" borderId="45" xfId="0" applyNumberFormat="1" applyFont="1" applyBorder="1" applyAlignment="1">
      <alignment vertical="center" shrinkToFit="1"/>
    </xf>
    <xf numFmtId="200" fontId="10" fillId="0" borderId="47" xfId="0" applyNumberFormat="1" applyFont="1" applyBorder="1" applyAlignment="1">
      <alignment vertical="center" shrinkToFit="1"/>
    </xf>
    <xf numFmtId="200" fontId="10" fillId="0" borderId="49" xfId="0" applyNumberFormat="1" applyFont="1" applyBorder="1" applyAlignment="1">
      <alignment vertical="center" shrinkToFit="1"/>
    </xf>
    <xf numFmtId="200" fontId="10" fillId="0" borderId="46" xfId="0" applyNumberFormat="1" applyFont="1" applyBorder="1" applyAlignment="1">
      <alignment vertical="center" shrinkToFit="1"/>
    </xf>
    <xf numFmtId="200" fontId="10" fillId="0" borderId="48" xfId="0" applyNumberFormat="1" applyFont="1" applyBorder="1" applyAlignment="1">
      <alignment vertical="center" shrinkToFit="1"/>
    </xf>
    <xf numFmtId="200" fontId="10" fillId="0" borderId="50" xfId="0" applyNumberFormat="1" applyFont="1" applyBorder="1" applyAlignment="1">
      <alignment vertical="center" shrinkToFi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1" xfId="0" applyFont="1" applyBorder="1" applyAlignment="1">
      <alignment horizontal="center" vertical="center" textRotation="255" wrapText="1"/>
    </xf>
    <xf numFmtId="0" fontId="10" fillId="0" borderId="16" xfId="0" applyFont="1" applyBorder="1" applyAlignment="1">
      <alignment horizontal="left" vertical="center" wrapText="1"/>
    </xf>
    <xf numFmtId="0" fontId="10" fillId="0" borderId="32" xfId="0" applyFont="1" applyBorder="1" applyAlignment="1">
      <alignment horizontal="left" vertical="center" wrapText="1"/>
    </xf>
    <xf numFmtId="0" fontId="14" fillId="0" borderId="53" xfId="0" applyFont="1" applyBorder="1" applyAlignment="1">
      <alignment vertical="center" wrapText="1"/>
    </xf>
    <xf numFmtId="0" fontId="14" fillId="0" borderId="0" xfId="0" applyFont="1" applyAlignment="1">
      <alignment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7" xfId="0" applyFont="1" applyBorder="1" applyAlignment="1">
      <alignment horizontal="center" vertical="center" textRotation="255"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1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wrapText="1"/>
    </xf>
    <xf numFmtId="0" fontId="10" fillId="6" borderId="111" xfId="0" applyFont="1" applyFill="1" applyBorder="1" applyAlignment="1">
      <alignment horizontal="right" vertical="center" wrapText="1"/>
    </xf>
    <xf numFmtId="0" fontId="10" fillId="6" borderId="63" xfId="0" applyFont="1" applyFill="1" applyBorder="1" applyAlignment="1">
      <alignment horizontal="right" vertical="center" wrapText="1"/>
    </xf>
    <xf numFmtId="0" fontId="10" fillId="6" borderId="12" xfId="0" applyFont="1" applyFill="1" applyBorder="1" applyAlignment="1">
      <alignment horizontal="right" vertical="center"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6" borderId="43" xfId="0" applyFont="1" applyFill="1" applyBorder="1" applyAlignment="1">
      <alignment vertical="center" wrapText="1"/>
    </xf>
    <xf numFmtId="0" fontId="10" fillId="6" borderId="40" xfId="0" applyFont="1" applyFill="1" applyBorder="1" applyAlignment="1">
      <alignment vertical="center" wrapText="1"/>
    </xf>
    <xf numFmtId="0" fontId="10" fillId="6" borderId="41" xfId="0" applyFont="1" applyFill="1" applyBorder="1" applyAlignment="1">
      <alignment vertical="center" wrapText="1"/>
    </xf>
    <xf numFmtId="0" fontId="12" fillId="0" borderId="0" xfId="0" applyFont="1" applyAlignment="1">
      <alignment horizontal="center" vertical="center"/>
    </xf>
    <xf numFmtId="0" fontId="24" fillId="6" borderId="12" xfId="0" applyFont="1" applyFill="1" applyBorder="1" applyAlignment="1">
      <alignment horizontal="center" vertical="center"/>
    </xf>
    <xf numFmtId="0" fontId="24" fillId="6" borderId="63"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13" xfId="0" applyFont="1" applyFill="1" applyBorder="1" applyAlignment="1">
      <alignment vertical="center"/>
    </xf>
    <xf numFmtId="0" fontId="24" fillId="6" borderId="12" xfId="0" applyFont="1" applyFill="1" applyBorder="1" applyAlignment="1">
      <alignment vertical="center"/>
    </xf>
    <xf numFmtId="0" fontId="24" fillId="6" borderId="63" xfId="0" applyFont="1" applyFill="1" applyBorder="1" applyAlignment="1">
      <alignment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0" fillId="0" borderId="5" xfId="0" applyFont="1" applyBorder="1" applyAlignment="1">
      <alignment vertical="center" wrapText="1"/>
    </xf>
    <xf numFmtId="0" fontId="20" fillId="0" borderId="0" xfId="0" applyFont="1" applyAlignment="1">
      <alignment vertical="center" wrapText="1"/>
    </xf>
    <xf numFmtId="0" fontId="24" fillId="6" borderId="10" xfId="0" applyFont="1" applyFill="1" applyBorder="1" applyAlignment="1">
      <alignment vertical="center"/>
    </xf>
    <xf numFmtId="0" fontId="24" fillId="6" borderId="11" xfId="0" applyFont="1" applyFill="1" applyBorder="1" applyAlignment="1">
      <alignment vertical="center"/>
    </xf>
    <xf numFmtId="189" fontId="24" fillId="6" borderId="12" xfId="0" applyNumberFormat="1" applyFont="1" applyFill="1" applyBorder="1" applyAlignment="1">
      <alignment vertical="center"/>
    </xf>
    <xf numFmtId="189" fontId="24" fillId="6" borderId="64" xfId="0" applyNumberFormat="1" applyFont="1" applyFill="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13" xfId="0" applyFont="1" applyBorder="1" applyAlignment="1">
      <alignment vertical="center"/>
    </xf>
    <xf numFmtId="0" fontId="24" fillId="6" borderId="5" xfId="0" applyFont="1" applyFill="1" applyBorder="1" applyAlignment="1">
      <alignment horizontal="center" vertical="center"/>
    </xf>
    <xf numFmtId="0" fontId="24" fillId="6" borderId="0" xfId="0" applyFont="1" applyFill="1" applyAlignment="1">
      <alignment horizontal="center" vertical="center"/>
    </xf>
    <xf numFmtId="0" fontId="24" fillId="6" borderId="7" xfId="0" applyFont="1" applyFill="1" applyBorder="1" applyAlignment="1">
      <alignment horizontal="center" vertical="center"/>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64"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187" fontId="24" fillId="6" borderId="98" xfId="0" applyNumberFormat="1" applyFont="1" applyFill="1" applyBorder="1" applyAlignment="1">
      <alignment vertical="center"/>
    </xf>
    <xf numFmtId="187" fontId="24" fillId="6" borderId="68" xfId="0" applyNumberFormat="1" applyFont="1" applyFill="1" applyBorder="1" applyAlignment="1">
      <alignment vertical="center"/>
    </xf>
    <xf numFmtId="187" fontId="24" fillId="6" borderId="4" xfId="0" applyNumberFormat="1" applyFont="1" applyFill="1" applyBorder="1" applyAlignment="1">
      <alignment vertical="center"/>
    </xf>
    <xf numFmtId="187" fontId="24" fillId="6" borderId="10" xfId="0" applyNumberFormat="1" applyFont="1" applyFill="1" applyBorder="1" applyAlignment="1">
      <alignment vertical="center"/>
    </xf>
    <xf numFmtId="187" fontId="24" fillId="6" borderId="11" xfId="0" applyNumberFormat="1" applyFont="1" applyFill="1" applyBorder="1" applyAlignment="1">
      <alignment vertical="center"/>
    </xf>
    <xf numFmtId="188" fontId="24" fillId="6" borderId="13" xfId="0" applyNumberFormat="1" applyFont="1" applyFill="1" applyBorder="1" applyAlignment="1">
      <alignment vertical="center"/>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6" borderId="12" xfId="0" applyFont="1" applyFill="1" applyBorder="1" applyAlignment="1">
      <alignment horizontal="center" vertical="center" shrinkToFit="1"/>
    </xf>
    <xf numFmtId="0" fontId="24" fillId="6" borderId="63" xfId="0" applyFont="1" applyFill="1" applyBorder="1" applyAlignment="1">
      <alignment horizontal="center" vertical="center" shrinkToFit="1"/>
    </xf>
    <xf numFmtId="0" fontId="24" fillId="6" borderId="64" xfId="0" applyFont="1" applyFill="1" applyBorder="1" applyAlignment="1">
      <alignment horizontal="center" vertical="center" shrinkToFit="1"/>
    </xf>
    <xf numFmtId="0" fontId="24" fillId="6" borderId="13" xfId="0" applyFont="1" applyFill="1" applyBorder="1" applyAlignment="1">
      <alignment horizontal="center" vertical="center"/>
    </xf>
    <xf numFmtId="0" fontId="24" fillId="0" borderId="12" xfId="0" applyFont="1" applyBorder="1" applyAlignment="1">
      <alignment horizontal="right" vertical="center"/>
    </xf>
    <xf numFmtId="0" fontId="24" fillId="0" borderId="63" xfId="0" applyFont="1" applyBorder="1" applyAlignment="1">
      <alignment horizontal="right" vertical="center"/>
    </xf>
    <xf numFmtId="0" fontId="24" fillId="0" borderId="12"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8" xfId="0" applyFont="1" applyBorder="1" applyAlignment="1">
      <alignment horizontal="center" vertical="center" shrinkToFit="1"/>
    </xf>
    <xf numFmtId="0" fontId="24" fillId="6" borderId="2" xfId="0" applyFont="1" applyFill="1" applyBorder="1" applyAlignment="1">
      <alignment vertical="center" wrapText="1"/>
    </xf>
    <xf numFmtId="0" fontId="24" fillId="6" borderId="3" xfId="0" applyFont="1" applyFill="1" applyBorder="1" applyAlignment="1">
      <alignment vertical="center" wrapText="1"/>
    </xf>
    <xf numFmtId="0" fontId="24" fillId="6" borderId="4" xfId="0" applyFont="1" applyFill="1" applyBorder="1" applyAlignment="1">
      <alignment vertical="center" wrapText="1"/>
    </xf>
    <xf numFmtId="0" fontId="24" fillId="6" borderId="5" xfId="0" applyFont="1" applyFill="1" applyBorder="1" applyAlignment="1">
      <alignment vertical="center" wrapText="1"/>
    </xf>
    <xf numFmtId="0" fontId="24" fillId="6" borderId="0" xfId="0" applyFont="1" applyFill="1" applyAlignment="1">
      <alignment vertical="center" wrapText="1"/>
    </xf>
    <xf numFmtId="0" fontId="24" fillId="6" borderId="7" xfId="0" applyFont="1" applyFill="1" applyBorder="1" applyAlignment="1">
      <alignment vertical="center" wrapText="1"/>
    </xf>
    <xf numFmtId="0" fontId="24" fillId="6" borderId="9" xfId="0" applyFont="1" applyFill="1" applyBorder="1" applyAlignment="1">
      <alignment vertical="center" wrapText="1"/>
    </xf>
    <xf numFmtId="0" fontId="24" fillId="6" borderId="10" xfId="0" applyFont="1" applyFill="1" applyBorder="1" applyAlignment="1">
      <alignment vertical="center" wrapText="1"/>
    </xf>
    <xf numFmtId="0" fontId="24" fillId="6" borderId="11" xfId="0" applyFont="1" applyFill="1" applyBorder="1" applyAlignment="1">
      <alignment vertical="center" wrapText="1"/>
    </xf>
    <xf numFmtId="0" fontId="24" fillId="0" borderId="13" xfId="0" applyFont="1" applyBorder="1" applyAlignment="1">
      <alignment horizontal="center" vertical="center" wrapText="1"/>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12" xfId="0" applyFont="1" applyBorder="1" applyAlignment="1">
      <alignment horizontal="left" vertical="center" shrinkToFit="1"/>
    </xf>
    <xf numFmtId="0" fontId="24" fillId="0" borderId="63" xfId="0" applyFont="1" applyBorder="1" applyAlignment="1">
      <alignment horizontal="left" vertical="center" shrinkToFit="1"/>
    </xf>
    <xf numFmtId="0" fontId="24" fillId="0" borderId="64" xfId="0" applyFont="1" applyBorder="1" applyAlignment="1">
      <alignment horizontal="left" vertical="center" shrinkToFit="1"/>
    </xf>
    <xf numFmtId="0" fontId="24" fillId="0" borderId="13" xfId="0" applyFont="1" applyBorder="1" applyAlignment="1">
      <alignment horizontal="left" vertical="center"/>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18" fillId="0" borderId="0" xfId="0" applyFont="1" applyAlignment="1">
      <alignment horizontal="center" vertical="center"/>
    </xf>
    <xf numFmtId="0" fontId="24" fillId="0" borderId="1" xfId="0" applyFont="1" applyBorder="1" applyAlignment="1">
      <alignment horizontal="center" vertical="center"/>
    </xf>
    <xf numFmtId="0" fontId="24" fillId="6" borderId="13" xfId="0" applyFont="1" applyFill="1" applyBorder="1" applyAlignment="1">
      <alignment vertical="center" shrinkToFit="1"/>
    </xf>
    <xf numFmtId="182" fontId="24" fillId="0" borderId="12" xfId="0" applyNumberFormat="1" applyFont="1" applyBorder="1" applyAlignment="1">
      <alignment vertical="center"/>
    </xf>
    <xf numFmtId="182" fontId="24" fillId="0" borderId="64" xfId="0" applyNumberFormat="1" applyFont="1" applyBorder="1" applyAlignment="1">
      <alignment vertical="center"/>
    </xf>
    <xf numFmtId="0" fontId="24" fillId="0" borderId="12" xfId="0" applyFont="1" applyBorder="1" applyAlignment="1">
      <alignment vertical="center" shrinkToFit="1"/>
    </xf>
    <xf numFmtId="0" fontId="24" fillId="0" borderId="63" xfId="0" applyFont="1" applyBorder="1" applyAlignment="1">
      <alignment vertical="center" shrinkToFit="1"/>
    </xf>
    <xf numFmtId="0" fontId="24" fillId="0" borderId="12" xfId="0" applyFont="1" applyBorder="1" applyAlignment="1">
      <alignment vertical="center"/>
    </xf>
    <xf numFmtId="0" fontId="24" fillId="0" borderId="63" xfId="0" applyFont="1" applyBorder="1" applyAlignment="1">
      <alignment vertical="center"/>
    </xf>
    <xf numFmtId="183" fontId="24" fillId="0" borderId="2" xfId="0" applyNumberFormat="1" applyFont="1" applyBorder="1" applyAlignment="1">
      <alignment vertical="center"/>
    </xf>
    <xf numFmtId="183" fontId="24" fillId="0" borderId="4" xfId="0" applyNumberFormat="1" applyFont="1" applyBorder="1" applyAlignment="1">
      <alignment vertical="center"/>
    </xf>
    <xf numFmtId="182" fontId="24" fillId="0" borderId="9" xfId="0" applyNumberFormat="1" applyFont="1" applyBorder="1" applyAlignment="1">
      <alignment vertical="center"/>
    </xf>
    <xf numFmtId="182" fontId="24" fillId="0" borderId="11" xfId="0" applyNumberFormat="1" applyFont="1" applyBorder="1" applyAlignment="1">
      <alignment vertical="center"/>
    </xf>
    <xf numFmtId="190" fontId="24" fillId="6" borderId="13" xfId="0" applyNumberFormat="1"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63" xfId="0" applyFont="1" applyBorder="1" applyAlignment="1">
      <alignment horizontal="center" vertical="center" shrinkToFit="1"/>
    </xf>
    <xf numFmtId="182" fontId="24" fillId="0" borderId="1" xfId="0" applyNumberFormat="1" applyFont="1" applyBorder="1" applyAlignment="1">
      <alignment horizontal="center" vertical="center" wrapText="1"/>
    </xf>
    <xf numFmtId="182" fontId="24" fillId="0" borderId="6" xfId="0" applyNumberFormat="1" applyFont="1" applyBorder="1" applyAlignment="1">
      <alignment horizontal="center" vertical="center" wrapText="1"/>
    </xf>
    <xf numFmtId="182" fontId="24" fillId="0" borderId="8" xfId="0" applyNumberFormat="1" applyFont="1" applyBorder="1" applyAlignment="1">
      <alignment horizontal="center" vertical="center" wrapText="1"/>
    </xf>
    <xf numFmtId="182" fontId="24" fillId="0" borderId="2" xfId="0" applyNumberFormat="1" applyFont="1" applyBorder="1" applyAlignment="1">
      <alignment horizontal="center" vertical="center"/>
    </xf>
    <xf numFmtId="182" fontId="24" fillId="0" borderId="9" xfId="0" applyNumberFormat="1" applyFont="1" applyBorder="1" applyAlignment="1">
      <alignment horizontal="center" vertical="center"/>
    </xf>
    <xf numFmtId="0" fontId="24" fillId="0" borderId="13" xfId="0" applyFont="1" applyBorder="1" applyAlignment="1">
      <alignment horizontal="center" vertical="center" shrinkToFit="1"/>
    </xf>
    <xf numFmtId="0" fontId="53" fillId="6" borderId="13" xfId="0" applyFont="1" applyFill="1" applyBorder="1" applyAlignment="1">
      <alignment vertical="center" wrapText="1"/>
    </xf>
    <xf numFmtId="182" fontId="24" fillId="6" borderId="13" xfId="0" applyNumberFormat="1" applyFont="1" applyFill="1" applyBorder="1" applyAlignment="1">
      <alignment vertical="center" wrapText="1"/>
    </xf>
    <xf numFmtId="182" fontId="24" fillId="0" borderId="3" xfId="0" applyNumberFormat="1" applyFont="1" applyBorder="1" applyAlignment="1">
      <alignment horizontal="right" vertical="center"/>
    </xf>
    <xf numFmtId="182" fontId="24" fillId="0" borderId="12" xfId="0" applyNumberFormat="1" applyFont="1" applyBorder="1" applyAlignment="1">
      <alignment horizontal="center" vertical="center"/>
    </xf>
    <xf numFmtId="182" fontId="24" fillId="0" borderId="63" xfId="0" applyNumberFormat="1" applyFont="1" applyBorder="1" applyAlignment="1">
      <alignment horizontal="center" vertical="center"/>
    </xf>
    <xf numFmtId="182" fontId="24" fillId="0" borderId="64" xfId="0" applyNumberFormat="1" applyFont="1" applyBorder="1" applyAlignment="1">
      <alignment horizontal="center" vertical="center"/>
    </xf>
    <xf numFmtId="0" fontId="24" fillId="6" borderId="13" xfId="0" applyFont="1" applyFill="1" applyBorder="1" applyAlignment="1">
      <alignment horizontal="left" vertical="center"/>
    </xf>
    <xf numFmtId="0" fontId="24" fillId="6" borderId="67" xfId="0" applyFont="1" applyFill="1" applyBorder="1" applyAlignment="1">
      <alignment horizontal="left" vertical="center"/>
    </xf>
    <xf numFmtId="0" fontId="24" fillId="0" borderId="69" xfId="0" applyFont="1" applyBorder="1" applyAlignment="1">
      <alignment horizontal="right" vertical="center"/>
    </xf>
    <xf numFmtId="0" fontId="24" fillId="0" borderId="70" xfId="0" applyFont="1" applyBorder="1" applyAlignment="1">
      <alignment horizontal="right" vertical="center"/>
    </xf>
    <xf numFmtId="0" fontId="24" fillId="0" borderId="71" xfId="0" applyFont="1" applyBorder="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left" vertical="center"/>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24" fillId="0" borderId="64" xfId="0" applyFont="1" applyBorder="1" applyAlignment="1">
      <alignment horizontal="right" vertical="center"/>
    </xf>
    <xf numFmtId="0" fontId="24" fillId="0" borderId="13" xfId="0" applyFont="1" applyBorder="1" applyAlignment="1">
      <alignment horizontal="right" vertical="center"/>
    </xf>
    <xf numFmtId="0" fontId="24" fillId="0" borderId="64" xfId="0" applyFont="1" applyBorder="1" applyAlignment="1">
      <alignment vertical="center"/>
    </xf>
    <xf numFmtId="0" fontId="24" fillId="0" borderId="10" xfId="0" applyFont="1" applyBorder="1" applyAlignment="1">
      <alignment horizontal="right" vertical="center"/>
    </xf>
    <xf numFmtId="182" fontId="24" fillId="6" borderId="2" xfId="0" applyNumberFormat="1" applyFont="1" applyFill="1" applyBorder="1" applyAlignment="1">
      <alignment vertical="center"/>
    </xf>
    <xf numFmtId="182" fontId="24" fillId="6" borderId="3" xfId="0" applyNumberFormat="1" applyFont="1" applyFill="1" applyBorder="1" applyAlignment="1">
      <alignment vertical="center"/>
    </xf>
    <xf numFmtId="182" fontId="24" fillId="6" borderId="4" xfId="0" applyNumberFormat="1" applyFont="1" applyFill="1" applyBorder="1" applyAlignment="1">
      <alignment vertical="center"/>
    </xf>
    <xf numFmtId="182" fontId="24" fillId="6" borderId="5" xfId="0" applyNumberFormat="1" applyFont="1" applyFill="1" applyBorder="1" applyAlignment="1">
      <alignment vertical="center"/>
    </xf>
    <xf numFmtId="182" fontId="24" fillId="6" borderId="0" xfId="0" applyNumberFormat="1" applyFont="1" applyFill="1" applyAlignment="1">
      <alignment vertical="center"/>
    </xf>
    <xf numFmtId="182" fontId="24" fillId="6" borderId="7" xfId="0" applyNumberFormat="1" applyFont="1" applyFill="1" applyBorder="1" applyAlignment="1">
      <alignment vertical="center"/>
    </xf>
    <xf numFmtId="182" fontId="24" fillId="6" borderId="9" xfId="0" applyNumberFormat="1" applyFont="1" applyFill="1" applyBorder="1" applyAlignment="1">
      <alignment vertical="center"/>
    </xf>
    <xf numFmtId="182" fontId="24" fillId="6" borderId="10"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63" xfId="0" applyFont="1" applyBorder="1" applyAlignment="1">
      <alignment horizontal="center" vertical="center"/>
    </xf>
    <xf numFmtId="0" fontId="24" fillId="6" borderId="1" xfId="0" applyFont="1" applyFill="1" applyBorder="1" applyAlignment="1">
      <alignment horizontal="center" vertical="center" wrapText="1" shrinkToFit="1"/>
    </xf>
    <xf numFmtId="0" fontId="24" fillId="6" borderId="8" xfId="0" applyFont="1" applyFill="1" applyBorder="1" applyAlignment="1">
      <alignment horizontal="center" vertical="center" wrapText="1" shrinkToFi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6" xfId="0" applyFont="1" applyBorder="1" applyAlignment="1">
      <alignment horizontal="center" vertical="center" shrinkToFit="1"/>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197" fontId="24" fillId="6" borderId="12" xfId="0" applyNumberFormat="1" applyFont="1" applyFill="1" applyBorder="1" applyAlignment="1">
      <alignment horizontal="center" vertical="center"/>
    </xf>
    <xf numFmtId="197" fontId="24" fillId="6" borderId="63" xfId="0" applyNumberFormat="1" applyFont="1" applyFill="1" applyBorder="1" applyAlignment="1">
      <alignment horizontal="center" vertical="center"/>
    </xf>
    <xf numFmtId="197" fontId="24" fillId="6" borderId="64" xfId="0" applyNumberFormat="1" applyFont="1" applyFill="1" applyBorder="1" applyAlignment="1">
      <alignment horizontal="center" vertical="center"/>
    </xf>
    <xf numFmtId="0" fontId="24" fillId="6" borderId="2" xfId="0" applyFont="1" applyFill="1" applyBorder="1" applyAlignment="1">
      <alignment horizontal="center" vertical="center" wrapText="1" shrinkToFit="1"/>
    </xf>
    <xf numFmtId="0" fontId="24" fillId="6" borderId="9" xfId="0" applyFont="1" applyFill="1" applyBorder="1" applyAlignment="1">
      <alignment horizontal="center" vertical="center" shrinkToFit="1"/>
    </xf>
    <xf numFmtId="0" fontId="24" fillId="0" borderId="8" xfId="0" applyFont="1" applyBorder="1" applyAlignment="1">
      <alignment horizontal="center" vertical="center" wrapText="1" shrinkToFit="1"/>
    </xf>
    <xf numFmtId="0" fontId="24" fillId="6" borderId="13" xfId="0" applyFont="1" applyFill="1" applyBorder="1" applyAlignment="1">
      <alignment horizontal="center" vertical="center" wrapText="1"/>
    </xf>
    <xf numFmtId="182" fontId="24" fillId="0" borderId="1" xfId="0" applyNumberFormat="1" applyFont="1" applyBorder="1" applyAlignment="1">
      <alignment horizontal="center" vertical="center"/>
    </xf>
    <xf numFmtId="182" fontId="24" fillId="0" borderId="6" xfId="0" applyNumberFormat="1" applyFont="1" applyBorder="1" applyAlignment="1">
      <alignment horizontal="center" vertical="center"/>
    </xf>
    <xf numFmtId="182" fontId="24" fillId="0" borderId="8" xfId="0" applyNumberFormat="1" applyFont="1" applyBorder="1" applyAlignment="1">
      <alignment horizontal="center" vertical="center"/>
    </xf>
    <xf numFmtId="182" fontId="24" fillId="0" borderId="5" xfId="0" applyNumberFormat="1" applyFont="1" applyBorder="1" applyAlignment="1">
      <alignment horizontal="center" vertical="center"/>
    </xf>
    <xf numFmtId="193" fontId="24" fillId="6" borderId="2" xfId="0" applyNumberFormat="1" applyFont="1" applyFill="1" applyBorder="1" applyAlignment="1">
      <alignment vertical="center"/>
    </xf>
    <xf numFmtId="193" fontId="24" fillId="6" borderId="3" xfId="0" applyNumberFormat="1" applyFont="1" applyFill="1" applyBorder="1" applyAlignment="1">
      <alignment vertical="center"/>
    </xf>
    <xf numFmtId="193" fontId="24" fillId="6" borderId="4" xfId="0" applyNumberFormat="1" applyFont="1" applyFill="1" applyBorder="1" applyAlignment="1">
      <alignment vertical="center"/>
    </xf>
    <xf numFmtId="0" fontId="24" fillId="0" borderId="5" xfId="0" applyFont="1" applyBorder="1" applyAlignment="1">
      <alignment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xf>
    <xf numFmtId="0" fontId="24" fillId="0" borderId="0" xfId="0" applyFont="1" applyAlignment="1">
      <alignment vertical="center"/>
    </xf>
    <xf numFmtId="0" fontId="24" fillId="0" borderId="7" xfId="0" applyFont="1" applyBorder="1" applyAlignment="1">
      <alignment vertical="center"/>
    </xf>
    <xf numFmtId="192" fontId="24" fillId="6" borderId="12" xfId="0" applyNumberFormat="1" applyFont="1" applyFill="1" applyBorder="1" applyAlignment="1">
      <alignment horizontal="center" vertical="center"/>
    </xf>
    <xf numFmtId="192" fontId="24" fillId="6" borderId="63" xfId="0" applyNumberFormat="1" applyFont="1" applyFill="1" applyBorder="1" applyAlignment="1">
      <alignment horizontal="center" vertical="center"/>
    </xf>
    <xf numFmtId="192" fontId="24" fillId="6" borderId="64" xfId="0" applyNumberFormat="1" applyFont="1" applyFill="1" applyBorder="1" applyAlignment="1">
      <alignment horizontal="center" vertical="center"/>
    </xf>
    <xf numFmtId="0" fontId="24" fillId="6" borderId="63" xfId="0" applyFont="1" applyFill="1" applyBorder="1" applyAlignment="1">
      <alignment vertical="center" wrapText="1"/>
    </xf>
    <xf numFmtId="0" fontId="24" fillId="6" borderId="64" xfId="0" applyFont="1" applyFill="1" applyBorder="1" applyAlignment="1">
      <alignment vertical="center" wrapText="1"/>
    </xf>
    <xf numFmtId="195" fontId="24" fillId="6" borderId="13" xfId="0" applyNumberFormat="1" applyFont="1" applyFill="1" applyBorder="1" applyAlignment="1">
      <alignment vertical="center" shrinkToFit="1"/>
    </xf>
    <xf numFmtId="193" fontId="24" fillId="6" borderId="13" xfId="0" applyNumberFormat="1" applyFont="1" applyFill="1" applyBorder="1" applyAlignment="1">
      <alignment vertical="center" shrinkToFit="1"/>
    </xf>
    <xf numFmtId="187" fontId="24" fillId="6" borderId="12" xfId="0" applyNumberFormat="1" applyFont="1" applyFill="1" applyBorder="1" applyAlignment="1">
      <alignment vertical="center"/>
    </xf>
    <xf numFmtId="187" fontId="24" fillId="6" borderId="63" xfId="0" applyNumberFormat="1" applyFont="1" applyFill="1" applyBorder="1" applyAlignment="1">
      <alignment vertical="center"/>
    </xf>
    <xf numFmtId="187" fontId="24" fillId="6" borderId="64" xfId="0" applyNumberFormat="1" applyFont="1" applyFill="1" applyBorder="1" applyAlignment="1">
      <alignment vertical="center"/>
    </xf>
    <xf numFmtId="0" fontId="24" fillId="6" borderId="12" xfId="0" applyFont="1" applyFill="1" applyBorder="1" applyAlignment="1">
      <alignment vertical="center" shrinkToFit="1"/>
    </xf>
    <xf numFmtId="0" fontId="24" fillId="6" borderId="63" xfId="0" applyFont="1" applyFill="1" applyBorder="1" applyAlignment="1">
      <alignment vertical="center" shrinkToFit="1"/>
    </xf>
    <xf numFmtId="0" fontId="24" fillId="6" borderId="64" xfId="0" applyFont="1" applyFill="1" applyBorder="1" applyAlignment="1">
      <alignment vertical="center" shrinkToFit="1"/>
    </xf>
    <xf numFmtId="0" fontId="24" fillId="0" borderId="3" xfId="0" applyFont="1" applyBorder="1" applyAlignment="1">
      <alignment vertical="center"/>
    </xf>
    <xf numFmtId="0" fontId="24" fillId="0" borderId="9" xfId="0" applyFont="1" applyBorder="1" applyAlignment="1">
      <alignment vertical="center" shrinkToFit="1"/>
    </xf>
    <xf numFmtId="0" fontId="24" fillId="0" borderId="5" xfId="0" applyFont="1" applyBorder="1" applyAlignment="1">
      <alignment vertical="center" shrinkToFit="1"/>
    </xf>
    <xf numFmtId="0" fontId="24" fillId="0" borderId="0" xfId="0" applyFont="1" applyAlignment="1">
      <alignment vertical="center" shrinkToFit="1"/>
    </xf>
    <xf numFmtId="0" fontId="24" fillId="6" borderId="64" xfId="0" applyFont="1" applyFill="1" applyBorder="1" applyAlignment="1">
      <alignment vertical="center"/>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3" xfId="0" applyFont="1" applyBorder="1" applyAlignment="1">
      <alignment vertical="center" shrinkToFit="1"/>
    </xf>
    <xf numFmtId="0" fontId="24" fillId="0" borderId="0" xfId="0" applyFont="1" applyAlignment="1">
      <alignment horizontal="center" vertical="center" shrinkToFit="1"/>
    </xf>
    <xf numFmtId="182" fontId="24"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26" fillId="0" borderId="0" xfId="4" applyFont="1" applyAlignment="1">
      <alignment horizontal="left" vertical="center"/>
    </xf>
    <xf numFmtId="0" fontId="22" fillId="0" borderId="0" xfId="4" applyFont="1" applyAlignment="1">
      <alignment horizontal="left" wrapText="1"/>
    </xf>
    <xf numFmtId="57" fontId="26"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2" fillId="0" borderId="87" xfId="4" applyFont="1" applyBorder="1" applyAlignment="1">
      <alignment horizontal="center" vertical="center"/>
    </xf>
    <xf numFmtId="0" fontId="32" fillId="0" borderId="92" xfId="4" applyFont="1" applyBorder="1" applyAlignment="1">
      <alignment horizontal="center" vertical="center"/>
    </xf>
    <xf numFmtId="0" fontId="32" fillId="0" borderId="96" xfId="4" applyFont="1" applyBorder="1" applyAlignment="1">
      <alignment horizontal="center" vertical="center"/>
    </xf>
    <xf numFmtId="0" fontId="32" fillId="0" borderId="97" xfId="4" applyFont="1" applyBorder="1" applyAlignment="1">
      <alignment horizontal="center" vertical="center"/>
    </xf>
    <xf numFmtId="0" fontId="32" fillId="0" borderId="0" xfId="4" applyFont="1" applyAlignment="1">
      <alignment horizontal="center" vertical="center"/>
    </xf>
    <xf numFmtId="38" fontId="40" fillId="0" borderId="93" xfId="5" applyFont="1" applyFill="1" applyBorder="1" applyAlignment="1">
      <alignment horizontal="right" vertical="center"/>
    </xf>
    <xf numFmtId="0" fontId="32" fillId="0" borderId="93" xfId="4" applyFont="1" applyBorder="1" applyAlignment="1">
      <alignment horizontal="center" vertical="center"/>
    </xf>
    <xf numFmtId="0" fontId="32" fillId="0" borderId="94"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38" fontId="32" fillId="0" borderId="85" xfId="5" applyFont="1" applyFill="1" applyBorder="1" applyAlignment="1">
      <alignment horizontal="right" vertical="center"/>
    </xf>
    <xf numFmtId="38" fontId="32" fillId="0" borderId="16" xfId="5" applyFont="1" applyFill="1" applyBorder="1" applyAlignment="1">
      <alignment horizontal="right" vertical="center"/>
    </xf>
    <xf numFmtId="0" fontId="32" fillId="0" borderId="16" xfId="4" applyFont="1" applyBorder="1" applyAlignment="1">
      <alignment horizontal="center" vertical="center"/>
    </xf>
    <xf numFmtId="0" fontId="32" fillId="0" borderId="86" xfId="4" applyFont="1" applyBorder="1" applyAlignment="1">
      <alignment horizontal="center" vertical="center"/>
    </xf>
    <xf numFmtId="0" fontId="32" fillId="0" borderId="56" xfId="4" applyFont="1" applyBorder="1" applyAlignment="1">
      <alignment horizontal="center" vertical="center" wrapText="1"/>
    </xf>
    <xf numFmtId="0" fontId="32" fillId="0" borderId="58" xfId="4" applyFont="1" applyBorder="1" applyAlignment="1">
      <alignment horizontal="center" vertical="center"/>
    </xf>
    <xf numFmtId="0" fontId="32" fillId="0" borderId="59" xfId="4" applyFont="1" applyBorder="1" applyAlignment="1">
      <alignment horizontal="center" vertical="center"/>
    </xf>
    <xf numFmtId="38" fontId="32" fillId="0" borderId="56" xfId="5" applyFont="1" applyFill="1" applyBorder="1" applyAlignment="1">
      <alignment horizontal="right" vertical="center"/>
    </xf>
    <xf numFmtId="38" fontId="32" fillId="0" borderId="58" xfId="5" applyFont="1" applyFill="1" applyBorder="1" applyAlignment="1">
      <alignment horizontal="right" vertical="center"/>
    </xf>
    <xf numFmtId="38" fontId="32" fillId="0" borderId="59" xfId="5" applyFont="1" applyFill="1" applyBorder="1" applyAlignment="1">
      <alignment horizontal="right" vertical="center"/>
    </xf>
    <xf numFmtId="0" fontId="32" fillId="0" borderId="32" xfId="4" applyFont="1" applyBorder="1" applyAlignment="1">
      <alignment horizontal="center" vertical="center"/>
    </xf>
    <xf numFmtId="0" fontId="32" fillId="0" borderId="28" xfId="4" applyFont="1" applyBorder="1" applyAlignment="1">
      <alignment horizontal="center" vertical="center"/>
    </xf>
    <xf numFmtId="0" fontId="32" fillId="0" borderId="56" xfId="4" applyFont="1" applyBorder="1" applyAlignment="1">
      <alignment horizontal="center" vertical="center"/>
    </xf>
    <xf numFmtId="38" fontId="32" fillId="0" borderId="91" xfId="5" applyFont="1" applyFill="1" applyBorder="1" applyAlignment="1">
      <alignment horizontal="right" vertical="center"/>
    </xf>
    <xf numFmtId="38" fontId="32" fillId="0" borderId="87" xfId="5" applyFont="1" applyFill="1" applyBorder="1" applyAlignment="1">
      <alignment horizontal="right" vertical="center"/>
    </xf>
    <xf numFmtId="38" fontId="32" fillId="0" borderId="95" xfId="5" applyFont="1" applyFill="1" applyBorder="1" applyAlignment="1">
      <alignment horizontal="right" vertical="center"/>
    </xf>
    <xf numFmtId="38" fontId="32" fillId="0" borderId="96" xfId="5" applyFont="1" applyFill="1" applyBorder="1" applyAlignment="1">
      <alignment horizontal="right" vertical="center"/>
    </xf>
    <xf numFmtId="0" fontId="32" fillId="0" borderId="14" xfId="4" applyFont="1" applyBorder="1" applyAlignment="1">
      <alignment horizontal="center" vertical="center"/>
    </xf>
    <xf numFmtId="38" fontId="32" fillId="0" borderId="43" xfId="5" applyFont="1" applyFill="1" applyBorder="1" applyAlignment="1">
      <alignment horizontal="right" vertical="center"/>
    </xf>
    <xf numFmtId="38" fontId="32" fillId="0" borderId="40" xfId="5" applyFont="1" applyFill="1" applyBorder="1" applyAlignment="1">
      <alignment horizontal="right"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2" fillId="0" borderId="88" xfId="4" applyFont="1" applyBorder="1" applyAlignment="1">
      <alignment horizontal="center" vertical="center"/>
    </xf>
    <xf numFmtId="0" fontId="32" fillId="0" borderId="89" xfId="4" applyFont="1" applyBorder="1" applyAlignment="1">
      <alignment horizontal="center" vertical="center"/>
    </xf>
    <xf numFmtId="0" fontId="32" fillId="0" borderId="90" xfId="4" applyFont="1" applyBorder="1" applyAlignment="1">
      <alignment horizontal="center" vertical="center"/>
    </xf>
    <xf numFmtId="0" fontId="32" fillId="0" borderId="0" xfId="4" applyFont="1" applyAlignment="1">
      <alignment horizontal="left" vertical="center"/>
    </xf>
    <xf numFmtId="0" fontId="34" fillId="0" borderId="14" xfId="4" applyFont="1" applyBorder="1" applyAlignment="1">
      <alignment horizontal="center"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41" xfId="4" applyFont="1" applyBorder="1" applyAlignment="1">
      <alignment horizontal="center" vertical="center" wrapText="1"/>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80" xfId="4" applyFont="1" applyBorder="1" applyAlignment="1">
      <alignment horizontal="center" vertical="center" wrapText="1"/>
    </xf>
    <xf numFmtId="0" fontId="32" fillId="0" borderId="81" xfId="4" applyFont="1" applyBorder="1" applyAlignment="1">
      <alignment horizontal="center" vertical="center" wrapText="1"/>
    </xf>
    <xf numFmtId="0" fontId="32" fillId="0" borderId="82" xfId="4" applyFont="1" applyBorder="1" applyAlignment="1">
      <alignment horizontal="center" vertical="center"/>
    </xf>
    <xf numFmtId="0" fontId="32" fillId="0" borderId="83" xfId="4" applyFont="1" applyBorder="1" applyAlignment="1">
      <alignment horizontal="center" vertical="center"/>
    </xf>
    <xf numFmtId="0" fontId="32" fillId="0" borderId="79" xfId="4" applyFont="1" applyBorder="1" applyAlignment="1">
      <alignment horizontal="center" vertical="center" wrapText="1"/>
    </xf>
    <xf numFmtId="0" fontId="32" fillId="0" borderId="14"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0" xfId="4" applyFont="1" applyAlignment="1">
      <alignment horizontal="center" vertical="center" wrapText="1"/>
    </xf>
    <xf numFmtId="0" fontId="32" fillId="0" borderId="43" xfId="4" applyFont="1" applyBorder="1" applyAlignment="1">
      <alignment horizontal="left" vertical="center" wrapText="1"/>
    </xf>
    <xf numFmtId="0" fontId="32" fillId="0" borderId="40" xfId="4" applyFont="1" applyBorder="1" applyAlignment="1">
      <alignment horizontal="left" vertical="center"/>
    </xf>
    <xf numFmtId="0" fontId="32" fillId="0" borderId="41" xfId="4" applyFont="1" applyBorder="1" applyAlignment="1">
      <alignment horizontal="left" vertical="center"/>
    </xf>
    <xf numFmtId="0" fontId="32" fillId="0" borderId="14" xfId="4" applyFont="1" applyBorder="1" applyAlignment="1">
      <alignment horizontal="right" vertical="center" wrapText="1"/>
    </xf>
    <xf numFmtId="0" fontId="32" fillId="0" borderId="14" xfId="4" applyFont="1" applyBorder="1" applyAlignment="1">
      <alignment horizontal="right" vertical="center"/>
    </xf>
    <xf numFmtId="0" fontId="32" fillId="0" borderId="14" xfId="4" applyFont="1" applyBorder="1" applyAlignment="1">
      <alignment horizontal="left" vertical="center" wrapText="1"/>
    </xf>
    <xf numFmtId="0" fontId="36" fillId="0" borderId="14" xfId="4" applyFont="1" applyBorder="1" applyAlignment="1">
      <alignment horizontal="center" vertical="center"/>
    </xf>
    <xf numFmtId="0" fontId="36" fillId="0" borderId="43" xfId="4" applyFont="1" applyBorder="1" applyAlignment="1">
      <alignment horizontal="center" vertical="center"/>
    </xf>
    <xf numFmtId="38" fontId="32" fillId="0" borderId="40" xfId="5" applyFont="1" applyFill="1" applyBorder="1" applyAlignment="1">
      <alignment horizontal="center" vertical="center"/>
    </xf>
    <xf numFmtId="38" fontId="32" fillId="0" borderId="43" xfId="5" applyFont="1" applyFill="1" applyBorder="1" applyAlignment="1">
      <alignment horizontal="center" vertical="center" wrapText="1"/>
    </xf>
    <xf numFmtId="38" fontId="32" fillId="0" borderId="40" xfId="5" applyFont="1" applyFill="1" applyBorder="1" applyAlignment="1">
      <alignment horizontal="center" vertical="center" wrapText="1"/>
    </xf>
    <xf numFmtId="38" fontId="32" fillId="0" borderId="84" xfId="5" applyFont="1" applyFill="1" applyBorder="1" applyAlignment="1">
      <alignment horizontal="right" vertical="center"/>
    </xf>
    <xf numFmtId="0" fontId="32" fillId="0" borderId="43" xfId="4" applyFont="1" applyBorder="1" applyAlignment="1">
      <alignment horizontal="center" vertical="center"/>
    </xf>
    <xf numFmtId="0" fontId="23"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0" xfId="4" applyFont="1" applyAlignment="1">
      <alignment horizontal="center" vertical="center" wrapText="1"/>
    </xf>
    <xf numFmtId="0" fontId="23" fillId="0" borderId="14" xfId="4" applyFont="1" applyBorder="1" applyAlignment="1">
      <alignment horizontal="center" vertical="center" wrapText="1"/>
    </xf>
    <xf numFmtId="0" fontId="23" fillId="0" borderId="14" xfId="4" applyFont="1" applyBorder="1" applyAlignment="1">
      <alignment horizontal="center" vertical="center"/>
    </xf>
    <xf numFmtId="0" fontId="23" fillId="0" borderId="43" xfId="4" applyFont="1" applyBorder="1" applyAlignment="1">
      <alignment horizontal="center"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38" fontId="23" fillId="0" borderId="14" xfId="5" applyFont="1" applyFill="1" applyBorder="1" applyAlignment="1">
      <alignment horizontal="center" vertical="center" wrapText="1"/>
    </xf>
    <xf numFmtId="0" fontId="23" fillId="0" borderId="56"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26"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23" fillId="0" borderId="28" xfId="4" applyFont="1" applyBorder="1" applyAlignment="1">
      <alignment horizontal="center" vertical="center" wrapText="1"/>
    </xf>
    <xf numFmtId="0" fontId="32" fillId="0" borderId="40" xfId="4" applyFont="1" applyBorder="1" applyAlignment="1">
      <alignment horizontal="left" vertical="center" wrapText="1"/>
    </xf>
    <xf numFmtId="0" fontId="32" fillId="0" borderId="41" xfId="4" applyFont="1" applyBorder="1" applyAlignment="1">
      <alignment horizontal="left" vertical="center" wrapText="1"/>
    </xf>
    <xf numFmtId="0" fontId="32"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4" fillId="0" borderId="14" xfId="4" applyFont="1" applyBorder="1" applyAlignment="1">
      <alignment horizontal="left" vertical="center" wrapText="1"/>
    </xf>
    <xf numFmtId="0" fontId="32" fillId="0" borderId="79" xfId="4" applyFont="1" applyBorder="1" applyAlignment="1">
      <alignment horizontal="center" vertical="center"/>
    </xf>
    <xf numFmtId="0" fontId="32" fillId="0" borderId="5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2" fillId="0" borderId="39" xfId="4" applyFont="1" applyBorder="1" applyAlignment="1">
      <alignment horizontal="center" vertical="center"/>
    </xf>
    <xf numFmtId="0" fontId="32" fillId="0" borderId="66" xfId="4" applyFont="1" applyBorder="1" applyAlignment="1">
      <alignment horizontal="center" vertical="center"/>
    </xf>
    <xf numFmtId="0" fontId="32" fillId="0" borderId="42" xfId="4" applyFont="1" applyBorder="1" applyAlignment="1">
      <alignment horizontal="center" vertical="center"/>
    </xf>
    <xf numFmtId="0" fontId="32" fillId="0" borderId="60" xfId="4" applyFont="1" applyBorder="1" applyAlignment="1">
      <alignment horizontal="center" vertical="center"/>
    </xf>
    <xf numFmtId="0" fontId="32" fillId="0" borderId="72" xfId="4" applyFont="1" applyBorder="1" applyAlignment="1">
      <alignment horizontal="center" vertical="center"/>
    </xf>
    <xf numFmtId="0" fontId="32" fillId="0" borderId="73" xfId="4" applyFont="1" applyBorder="1" applyAlignment="1">
      <alignment horizontal="center" vertical="center"/>
    </xf>
    <xf numFmtId="0" fontId="30"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2" fillId="0" borderId="37" xfId="4" applyFont="1" applyBorder="1" applyAlignment="1">
      <alignment horizontal="center" vertical="center"/>
    </xf>
    <xf numFmtId="0" fontId="32" fillId="0" borderId="6" xfId="4" applyFont="1" applyBorder="1" applyAlignment="1">
      <alignment horizontal="center" vertical="center"/>
    </xf>
    <xf numFmtId="0" fontId="32" fillId="0" borderId="5" xfId="4" applyFont="1" applyBorder="1" applyAlignment="1">
      <alignment horizontal="center" vertical="center"/>
    </xf>
    <xf numFmtId="0" fontId="32" fillId="0" borderId="26" xfId="4" applyFont="1" applyBorder="1" applyAlignment="1">
      <alignment horizontal="center" vertical="center"/>
    </xf>
    <xf numFmtId="182" fontId="24" fillId="6" borderId="12" xfId="0" applyNumberFormat="1" applyFont="1" applyFill="1" applyBorder="1" applyAlignment="1">
      <alignment horizontal="center" vertical="center"/>
    </xf>
    <xf numFmtId="182" fontId="24" fillId="6" borderId="64" xfId="0" applyNumberFormat="1" applyFont="1" applyFill="1" applyBorder="1" applyAlignment="1">
      <alignment horizontal="center" vertical="center"/>
    </xf>
    <xf numFmtId="0" fontId="24" fillId="0" borderId="1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200" fontId="10" fillId="0" borderId="18" xfId="0" applyNumberFormat="1" applyFont="1" applyFill="1" applyBorder="1" applyAlignment="1">
      <alignment vertical="center" shrinkToFit="1"/>
    </xf>
    <xf numFmtId="200" fontId="10" fillId="0" borderId="20" xfId="0" applyNumberFormat="1" applyFont="1" applyFill="1" applyBorder="1" applyAlignment="1">
      <alignment vertical="center" shrinkToFit="1"/>
    </xf>
    <xf numFmtId="200" fontId="10" fillId="0" borderId="17" xfId="0" applyNumberFormat="1" applyFont="1" applyFill="1" applyBorder="1" applyAlignment="1">
      <alignment vertical="center" shrinkToFit="1"/>
    </xf>
    <xf numFmtId="200" fontId="10" fillId="0" borderId="6" xfId="0" applyNumberFormat="1" applyFont="1" applyFill="1" applyBorder="1" applyAlignment="1">
      <alignment vertical="center" shrinkToFit="1"/>
    </xf>
    <xf numFmtId="0" fontId="57" fillId="0" borderId="0" xfId="0" applyFont="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00000000-0005-0000-0000-000007000000}"/>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13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E30"/>
  <sheetViews>
    <sheetView showGridLines="0" tabSelected="1" view="pageBreakPreview" zoomScale="70" zoomScaleNormal="75" zoomScaleSheetLayoutView="70" workbookViewId="0">
      <pane ySplit="6" topLeftCell="A7" activePane="bottomLeft" state="frozen"/>
      <selection pane="bottomLeft" activeCell="F14" sqref="F14"/>
    </sheetView>
  </sheetViews>
  <sheetFormatPr defaultColWidth="9" defaultRowHeight="13.5" x14ac:dyDescent="0.15"/>
  <cols>
    <col min="1" max="2" width="3.25" style="280" customWidth="1"/>
    <col min="3" max="3" width="0" hidden="1" customWidth="1"/>
    <col min="4" max="4" width="13.625" hidden="1" customWidth="1"/>
    <col min="5" max="5" width="11.875" hidden="1" customWidth="1"/>
    <col min="6" max="6" width="9.5" customWidth="1"/>
    <col min="7" max="7" width="16.625" customWidth="1"/>
    <col min="8" max="10" width="19.375" customWidth="1"/>
    <col min="11" max="11" width="9.625" customWidth="1"/>
    <col min="12" max="13" width="15.5" customWidth="1"/>
    <col min="14" max="14" width="13.625" customWidth="1"/>
    <col min="15" max="15" width="12.625" customWidth="1"/>
    <col min="16" max="16" width="21.75" customWidth="1"/>
    <col min="17" max="17" width="17.625" customWidth="1"/>
    <col min="18" max="19" width="16.5" hidden="1" customWidth="1"/>
    <col min="20" max="20" width="5.125" hidden="1" customWidth="1"/>
    <col min="21" max="21" width="12.625" hidden="1" customWidth="1"/>
    <col min="22" max="23" width="12.625" customWidth="1"/>
  </cols>
  <sheetData>
    <row r="1" spans="1:31" ht="28.5" x14ac:dyDescent="0.3">
      <c r="B1" s="395" t="s">
        <v>729</v>
      </c>
    </row>
    <row r="2" spans="1:31" s="1" customFormat="1" ht="30" customHeight="1" thickBot="1" x14ac:dyDescent="0.3">
      <c r="A2" s="364"/>
      <c r="B2" s="471" t="s">
        <v>735</v>
      </c>
      <c r="D2" s="372"/>
      <c r="E2" s="373"/>
      <c r="F2" s="373"/>
      <c r="G2" s="17"/>
      <c r="H2" s="17"/>
      <c r="I2" s="17"/>
      <c r="J2" s="17"/>
      <c r="K2" s="17"/>
      <c r="L2" s="17"/>
      <c r="M2" s="17"/>
      <c r="N2" s="474" t="s">
        <v>736</v>
      </c>
      <c r="O2" s="17"/>
      <c r="P2" s="17"/>
      <c r="Q2" s="17"/>
      <c r="R2" s="17"/>
      <c r="S2" s="17"/>
      <c r="T2" s="17"/>
      <c r="U2" s="18"/>
      <c r="V2" s="18"/>
      <c r="W2" s="18"/>
    </row>
    <row r="3" spans="1:31" s="2" customFormat="1" ht="14.1" customHeight="1" x14ac:dyDescent="0.15">
      <c r="A3" s="364"/>
      <c r="B3" s="364"/>
      <c r="C3" s="374"/>
      <c r="D3" s="375"/>
      <c r="E3" s="376"/>
      <c r="F3" s="376"/>
      <c r="G3" s="377"/>
      <c r="H3" s="379" t="s">
        <v>0</v>
      </c>
      <c r="I3" s="379" t="s">
        <v>1</v>
      </c>
      <c r="J3" s="379" t="s">
        <v>2</v>
      </c>
      <c r="K3" s="380"/>
      <c r="L3" s="381"/>
      <c r="M3" s="381" t="s">
        <v>3</v>
      </c>
      <c r="N3" s="380"/>
      <c r="O3" s="381"/>
      <c r="P3" s="381" t="s">
        <v>4</v>
      </c>
      <c r="Q3" s="379" t="s">
        <v>5</v>
      </c>
      <c r="R3" s="379" t="s">
        <v>6</v>
      </c>
      <c r="S3" s="379" t="s">
        <v>7</v>
      </c>
      <c r="T3" s="379" t="s">
        <v>8</v>
      </c>
      <c r="U3" s="377"/>
      <c r="V3" s="376"/>
      <c r="W3" s="427"/>
    </row>
    <row r="4" spans="1:31" s="2" customFormat="1" ht="56.25" customHeight="1" x14ac:dyDescent="0.15">
      <c r="A4" s="368"/>
      <c r="B4" s="368"/>
      <c r="C4" s="382" t="s">
        <v>9</v>
      </c>
      <c r="D4" s="3" t="s">
        <v>10</v>
      </c>
      <c r="E4" s="4" t="s">
        <v>584</v>
      </c>
      <c r="F4" s="16" t="s">
        <v>697</v>
      </c>
      <c r="G4" s="4" t="s">
        <v>11</v>
      </c>
      <c r="H4" s="6" t="s">
        <v>12</v>
      </c>
      <c r="I4" s="7" t="s">
        <v>698</v>
      </c>
      <c r="J4" s="6" t="s">
        <v>14</v>
      </c>
      <c r="K4" s="475" t="s">
        <v>15</v>
      </c>
      <c r="L4" s="476"/>
      <c r="M4" s="477"/>
      <c r="N4" s="475" t="s">
        <v>16</v>
      </c>
      <c r="O4" s="476"/>
      <c r="P4" s="477"/>
      <c r="Q4" s="6" t="s">
        <v>25</v>
      </c>
      <c r="R4" s="7" t="s">
        <v>694</v>
      </c>
      <c r="S4" s="7" t="s">
        <v>695</v>
      </c>
      <c r="T4" s="7" t="s">
        <v>696</v>
      </c>
      <c r="U4" s="4" t="s">
        <v>18</v>
      </c>
      <c r="V4" s="4" t="s">
        <v>690</v>
      </c>
      <c r="W4" s="422" t="s">
        <v>689</v>
      </c>
    </row>
    <row r="5" spans="1:31" s="8" customFormat="1" ht="14.1" customHeight="1" x14ac:dyDescent="0.15">
      <c r="A5" s="365"/>
      <c r="B5" s="365"/>
      <c r="C5" s="383"/>
      <c r="D5" s="9"/>
      <c r="E5" s="10"/>
      <c r="F5" s="12"/>
      <c r="G5" s="11"/>
      <c r="H5" s="11"/>
      <c r="I5" s="11"/>
      <c r="J5" s="13"/>
      <c r="K5" s="19" t="s">
        <v>685</v>
      </c>
      <c r="L5" s="19" t="s">
        <v>19</v>
      </c>
      <c r="M5" s="19" t="s">
        <v>20</v>
      </c>
      <c r="N5" s="19" t="s">
        <v>685</v>
      </c>
      <c r="O5" s="19" t="s">
        <v>19</v>
      </c>
      <c r="P5" s="19" t="s">
        <v>20</v>
      </c>
      <c r="Q5" s="11"/>
      <c r="R5" s="11"/>
      <c r="S5" s="11"/>
      <c r="T5" s="11"/>
      <c r="U5" s="20" t="s">
        <v>21</v>
      </c>
      <c r="V5" s="20"/>
      <c r="W5" s="384"/>
    </row>
    <row r="6" spans="1:31" s="14" customFormat="1" ht="19.5" customHeight="1" x14ac:dyDescent="0.15">
      <c r="A6" s="367"/>
      <c r="B6" s="367"/>
      <c r="C6" s="424"/>
      <c r="D6" s="404"/>
      <c r="E6" s="405"/>
      <c r="F6" s="405"/>
      <c r="G6" s="406"/>
      <c r="H6" s="408" t="s">
        <v>22</v>
      </c>
      <c r="I6" s="408" t="s">
        <v>22</v>
      </c>
      <c r="J6" s="408" t="s">
        <v>22</v>
      </c>
      <c r="K6" s="408" t="s">
        <v>710</v>
      </c>
      <c r="L6" s="408" t="s">
        <v>22</v>
      </c>
      <c r="M6" s="408" t="s">
        <v>22</v>
      </c>
      <c r="N6" s="408" t="s">
        <v>710</v>
      </c>
      <c r="O6" s="408" t="s">
        <v>22</v>
      </c>
      <c r="P6" s="408" t="s">
        <v>22</v>
      </c>
      <c r="Q6" s="408" t="s">
        <v>22</v>
      </c>
      <c r="R6" s="408" t="s">
        <v>22</v>
      </c>
      <c r="S6" s="408" t="s">
        <v>22</v>
      </c>
      <c r="T6" s="408" t="s">
        <v>22</v>
      </c>
      <c r="U6" s="416"/>
      <c r="V6" s="428"/>
      <c r="W6" s="429"/>
    </row>
    <row r="7" spans="1:31" s="15" customFormat="1" ht="39.75" customHeight="1" x14ac:dyDescent="0.15">
      <c r="A7" s="366"/>
      <c r="B7" s="366"/>
      <c r="C7" s="425" t="s">
        <v>731</v>
      </c>
      <c r="D7" s="456" t="s">
        <v>733</v>
      </c>
      <c r="E7" s="409"/>
      <c r="F7" s="440"/>
      <c r="G7" s="410"/>
      <c r="H7" s="411"/>
      <c r="I7" s="411"/>
      <c r="J7" s="412" t="str">
        <f>IF(H7="","",H7-I7)</f>
        <v/>
      </c>
      <c r="K7" s="413"/>
      <c r="L7" s="412" t="str">
        <f>IF(M7="","",IF(K7="","",M7/K7))</f>
        <v/>
      </c>
      <c r="M7" s="411"/>
      <c r="N7" s="413"/>
      <c r="O7" s="411"/>
      <c r="P7" s="412" t="str">
        <f>IF(O7="","",IF(N7="","",N7*O7))</f>
        <v/>
      </c>
      <c r="Q7" s="414" t="str">
        <f>IF(P7="","",IF(M7&gt;P7,P7,M7))</f>
        <v/>
      </c>
      <c r="R7" s="438"/>
      <c r="S7" s="415" t="str">
        <f t="shared" ref="S7:S11" si="0">IF(H7="","",IF(R7="-",MIN(J7,Q7),IF(Y7="a",MIN(J7,Q7,R7),IF(Y7="b",MIN(MIN(J7,Q7)*Z7,R7)))))</f>
        <v/>
      </c>
      <c r="T7" s="414" t="str">
        <f t="shared" ref="T7:T11" si="1">IF(H7="","",ROUNDDOWN(IF(H7="","",IF(AA7="B",S7,IF(R7="-",S7*AB7,S7*AC7))),-3))</f>
        <v/>
      </c>
      <c r="U7" s="417"/>
      <c r="V7" s="430"/>
      <c r="W7" s="431"/>
      <c r="Y7" s="15" t="e">
        <f>VLOOKUP(E7,'管理用（このシートは削除しないでください）'!$H$25:$M$39,2,FALSE)</f>
        <v>#N/A</v>
      </c>
      <c r="Z7" s="289" t="e">
        <f>VLOOKUP(E7,'管理用（このシートは削除しないでください）'!$H$25:$M$39,3,FALSE)</f>
        <v>#N/A</v>
      </c>
      <c r="AA7" s="15" t="e">
        <f>VLOOKUP(E7,'管理用（このシートは削除しないでください）'!$H$25:$M$39,4,FALSE)</f>
        <v>#N/A</v>
      </c>
      <c r="AB7" s="289" t="e">
        <f>VLOOKUP(E7,'管理用（このシートは削除しないでください）'!$H$25:$M$39,5,FALSE)</f>
        <v>#N/A</v>
      </c>
      <c r="AC7" s="289" t="e">
        <f>VLOOKUP(E7,'管理用（このシートは削除しないでください）'!$H$25:$M$39,6,FALSE)</f>
        <v>#N/A</v>
      </c>
      <c r="AD7" s="15" t="str">
        <f>IF(H7="","",IF(R7="-",MIN(J7,Q7),IF(Y7="a",MIN(J7,Q7,R7),IF(Y7="b",MIN(J7,Q7)*Z7))))</f>
        <v/>
      </c>
      <c r="AE7" s="15" t="str">
        <f>IF(H7="","",IF(R7="-",MIN(J7,Q7),IF(Y7="a",MIN(J7,Q7,R7),IF(Y7="b",MIN(J7,Q7)))))</f>
        <v/>
      </c>
    </row>
    <row r="8" spans="1:31" s="15" customFormat="1" ht="39.75" customHeight="1" x14ac:dyDescent="0.15">
      <c r="A8" s="366"/>
      <c r="B8" s="366"/>
      <c r="C8" s="425" t="s">
        <v>731</v>
      </c>
      <c r="D8" s="456" t="s">
        <v>733</v>
      </c>
      <c r="E8" s="385"/>
      <c r="F8" s="441"/>
      <c r="G8" s="386"/>
      <c r="H8" s="387"/>
      <c r="I8" s="387"/>
      <c r="J8" s="388" t="str">
        <f t="shared" ref="J8" si="2">IF(H8="","",H8-I8)</f>
        <v/>
      </c>
      <c r="K8" s="389"/>
      <c r="L8" s="388" t="str">
        <f t="shared" ref="L8" si="3">IF(M8="","",IF(K8="","",M8/K8))</f>
        <v/>
      </c>
      <c r="M8" s="387"/>
      <c r="N8" s="389"/>
      <c r="O8" s="387"/>
      <c r="P8" s="388" t="str">
        <f t="shared" ref="P8" si="4">IF(O8="","",IF(N8="","",N8*O8))</f>
        <v/>
      </c>
      <c r="Q8" s="388" t="str">
        <f t="shared" ref="Q8" si="5">IF(P8="","",IF(M8&gt;P8,P8,M8))</f>
        <v/>
      </c>
      <c r="R8" s="390"/>
      <c r="S8" s="391" t="str">
        <f t="shared" si="0"/>
        <v/>
      </c>
      <c r="T8" s="392" t="str">
        <f t="shared" si="1"/>
        <v/>
      </c>
      <c r="U8" s="418"/>
      <c r="V8" s="432"/>
      <c r="W8" s="433"/>
      <c r="Y8" s="15" t="e">
        <f>VLOOKUP(E8,'管理用（このシートは削除しないでください）'!$H$25:$M$39,2,FALSE)</f>
        <v>#N/A</v>
      </c>
      <c r="Z8" s="289" t="e">
        <f>VLOOKUP(E8,'管理用（このシートは削除しないでください）'!$H$25:$M$39,3,FALSE)</f>
        <v>#N/A</v>
      </c>
      <c r="AA8" s="15" t="e">
        <f>VLOOKUP(E8,'管理用（このシートは削除しないでください）'!$H$25:$M$39,4,FALSE)</f>
        <v>#N/A</v>
      </c>
      <c r="AB8" s="289" t="e">
        <f>VLOOKUP(E8,'管理用（このシートは削除しないでください）'!$H$25:$M$39,5,FALSE)</f>
        <v>#N/A</v>
      </c>
      <c r="AC8" s="289" t="e">
        <f>VLOOKUP(E8,'管理用（このシートは削除しないでください）'!$H$25:$M$39,6,FALSE)</f>
        <v>#N/A</v>
      </c>
      <c r="AD8" s="15" t="str">
        <f t="shared" ref="AD8:AD11" si="6">IF(H8="","",IF(R8="-",MIN(J8,Q8),IF(Y8="a",MIN(J8,Q8,R8),IF(Y8="b",MIN(J8,Q8)*Z8))))</f>
        <v/>
      </c>
      <c r="AE8" s="15" t="str">
        <f t="shared" ref="AE8:AE11" si="7">IF(H8="","",IF(R8="-",MIN(J8,Q8),IF(Y8="a",MIN(J8,Q8,R8),IF(Y8="b",MIN(J8,Q8)))))</f>
        <v/>
      </c>
    </row>
    <row r="9" spans="1:31" s="15" customFormat="1" ht="39.75" customHeight="1" x14ac:dyDescent="0.15">
      <c r="A9" s="366"/>
      <c r="B9" s="366"/>
      <c r="C9" s="425" t="s">
        <v>731</v>
      </c>
      <c r="D9" s="456" t="s">
        <v>733</v>
      </c>
      <c r="E9" s="385"/>
      <c r="F9" s="441"/>
      <c r="G9" s="386"/>
      <c r="H9" s="387"/>
      <c r="I9" s="387"/>
      <c r="J9" s="388" t="str">
        <f t="shared" ref="J9:J11" si="8">IF(H9="","",H9-I9)</f>
        <v/>
      </c>
      <c r="K9" s="389"/>
      <c r="L9" s="388" t="str">
        <f t="shared" ref="L9:L11" si="9">IF(M9="","",IF(K9="","",M9/K9))</f>
        <v/>
      </c>
      <c r="M9" s="387"/>
      <c r="N9" s="389"/>
      <c r="O9" s="387"/>
      <c r="P9" s="388" t="str">
        <f t="shared" ref="P9:P11" si="10">IF(O9="","",IF(N9="","",N9*O9))</f>
        <v/>
      </c>
      <c r="Q9" s="392" t="str">
        <f t="shared" ref="Q9:Q11" si="11">IF(P9="","",IF(M9&gt;P9,P9,M9))</f>
        <v/>
      </c>
      <c r="R9" s="390"/>
      <c r="S9" s="391" t="str">
        <f t="shared" si="0"/>
        <v/>
      </c>
      <c r="T9" s="392" t="str">
        <f t="shared" si="1"/>
        <v/>
      </c>
      <c r="U9" s="418"/>
      <c r="V9" s="432"/>
      <c r="W9" s="433"/>
      <c r="Y9" s="15" t="e">
        <f>VLOOKUP(E9,'管理用（このシートは削除しないでください）'!$H$25:$M$39,2,FALSE)</f>
        <v>#N/A</v>
      </c>
      <c r="Z9" s="289" t="e">
        <f>VLOOKUP(E9,'管理用（このシートは削除しないでください）'!$H$25:$M$39,3,FALSE)</f>
        <v>#N/A</v>
      </c>
      <c r="AA9" s="15" t="e">
        <f>VLOOKUP(E9,'管理用（このシートは削除しないでください）'!$H$25:$M$39,4,FALSE)</f>
        <v>#N/A</v>
      </c>
      <c r="AB9" s="289" t="e">
        <f>VLOOKUP(E9,'管理用（このシートは削除しないでください）'!$H$25:$M$39,5,FALSE)</f>
        <v>#N/A</v>
      </c>
      <c r="AC9" s="289" t="e">
        <f>VLOOKUP(E9,'管理用（このシートは削除しないでください）'!$H$25:$M$39,6,FALSE)</f>
        <v>#N/A</v>
      </c>
      <c r="AD9" s="15" t="str">
        <f t="shared" si="6"/>
        <v/>
      </c>
      <c r="AE9" s="15" t="str">
        <f t="shared" si="7"/>
        <v/>
      </c>
    </row>
    <row r="10" spans="1:31" s="15" customFormat="1" ht="39.75" customHeight="1" x14ac:dyDescent="0.15">
      <c r="A10" s="366"/>
      <c r="B10" s="366"/>
      <c r="C10" s="425" t="s">
        <v>731</v>
      </c>
      <c r="D10" s="456" t="s">
        <v>733</v>
      </c>
      <c r="E10" s="385"/>
      <c r="F10" s="441"/>
      <c r="G10" s="386"/>
      <c r="H10" s="387"/>
      <c r="I10" s="387"/>
      <c r="J10" s="388" t="str">
        <f t="shared" si="8"/>
        <v/>
      </c>
      <c r="K10" s="389"/>
      <c r="L10" s="388" t="str">
        <f t="shared" si="9"/>
        <v/>
      </c>
      <c r="M10" s="387"/>
      <c r="N10" s="389"/>
      <c r="O10" s="387"/>
      <c r="P10" s="388" t="str">
        <f t="shared" si="10"/>
        <v/>
      </c>
      <c r="Q10" s="392" t="str">
        <f t="shared" si="11"/>
        <v/>
      </c>
      <c r="R10" s="390"/>
      <c r="S10" s="391" t="str">
        <f t="shared" si="0"/>
        <v/>
      </c>
      <c r="T10" s="392" t="str">
        <f t="shared" si="1"/>
        <v/>
      </c>
      <c r="U10" s="418"/>
      <c r="V10" s="432"/>
      <c r="W10" s="433"/>
      <c r="Y10" s="15" t="e">
        <f>VLOOKUP(E10,'管理用（このシートは削除しないでください）'!$H$25:$M$39,2,FALSE)</f>
        <v>#N/A</v>
      </c>
      <c r="Z10" s="289" t="e">
        <f>VLOOKUP(E10,'管理用（このシートは削除しないでください）'!$H$25:$M$39,3,FALSE)</f>
        <v>#N/A</v>
      </c>
      <c r="AA10" s="15" t="e">
        <f>VLOOKUP(E10,'管理用（このシートは削除しないでください）'!$H$25:$M$39,4,FALSE)</f>
        <v>#N/A</v>
      </c>
      <c r="AB10" s="289" t="e">
        <f>VLOOKUP(E10,'管理用（このシートは削除しないでください）'!$H$25:$M$39,5,FALSE)</f>
        <v>#N/A</v>
      </c>
      <c r="AC10" s="289" t="e">
        <f>VLOOKUP(E10,'管理用（このシートは削除しないでください）'!$H$25:$M$39,6,FALSE)</f>
        <v>#N/A</v>
      </c>
      <c r="AD10" s="15" t="str">
        <f t="shared" si="6"/>
        <v/>
      </c>
      <c r="AE10" s="15" t="str">
        <f t="shared" si="7"/>
        <v/>
      </c>
    </row>
    <row r="11" spans="1:31" s="15" customFormat="1" ht="39.75" customHeight="1" thickBot="1" x14ac:dyDescent="0.2">
      <c r="A11" s="366"/>
      <c r="B11" s="366"/>
      <c r="C11" s="426" t="s">
        <v>732</v>
      </c>
      <c r="D11" s="473" t="s">
        <v>733</v>
      </c>
      <c r="E11" s="393"/>
      <c r="F11" s="442"/>
      <c r="G11" s="394"/>
      <c r="H11" s="396"/>
      <c r="I11" s="396"/>
      <c r="J11" s="397" t="str">
        <f t="shared" si="8"/>
        <v/>
      </c>
      <c r="K11" s="398"/>
      <c r="L11" s="397" t="str">
        <f t="shared" si="9"/>
        <v/>
      </c>
      <c r="M11" s="396"/>
      <c r="N11" s="398"/>
      <c r="O11" s="396"/>
      <c r="P11" s="397" t="str">
        <f t="shared" si="10"/>
        <v/>
      </c>
      <c r="Q11" s="399" t="str">
        <f t="shared" si="11"/>
        <v/>
      </c>
      <c r="R11" s="400"/>
      <c r="S11" s="401" t="str">
        <f t="shared" si="0"/>
        <v/>
      </c>
      <c r="T11" s="399" t="str">
        <f t="shared" si="1"/>
        <v/>
      </c>
      <c r="U11" s="419"/>
      <c r="V11" s="434"/>
      <c r="W11" s="435"/>
      <c r="Y11" s="15" t="e">
        <f>VLOOKUP(E11,'管理用（このシートは削除しないでください）'!$H$25:$M$39,2,FALSE)</f>
        <v>#N/A</v>
      </c>
      <c r="Z11" s="289" t="e">
        <f>VLOOKUP(E11,'管理用（このシートは削除しないでください）'!$H$25:$M$39,3,FALSE)</f>
        <v>#N/A</v>
      </c>
      <c r="AA11" s="15" t="e">
        <f>VLOOKUP(E11,'管理用（このシートは削除しないでください）'!$H$25:$M$39,4,FALSE)</f>
        <v>#N/A</v>
      </c>
      <c r="AB11" s="289" t="e">
        <f>VLOOKUP(E11,'管理用（このシートは削除しないでください）'!$H$25:$M$39,5,FALSE)</f>
        <v>#N/A</v>
      </c>
      <c r="AC11" s="289" t="e">
        <f>VLOOKUP(E11,'管理用（このシートは削除しないでください）'!$H$25:$M$39,6,FALSE)</f>
        <v>#N/A</v>
      </c>
      <c r="AD11" s="15" t="str">
        <f t="shared" si="6"/>
        <v/>
      </c>
      <c r="AE11" s="15" t="str">
        <f t="shared" si="7"/>
        <v/>
      </c>
    </row>
    <row r="12" spans="1:31" s="15" customFormat="1" ht="39.75" customHeight="1" thickTop="1" thickBot="1" x14ac:dyDescent="0.2">
      <c r="A12" s="366"/>
      <c r="B12" s="366"/>
      <c r="C12" s="369"/>
      <c r="D12" s="369"/>
      <c r="F12" s="370"/>
      <c r="G12" s="421" t="s">
        <v>254</v>
      </c>
      <c r="H12" s="402" t="str">
        <f>IF(H7="","",SUM(H7:H11))</f>
        <v/>
      </c>
      <c r="I12" s="402" t="str">
        <f>IF(I7="","",SUM(I7:I11))</f>
        <v/>
      </c>
      <c r="J12" s="402" t="str">
        <f>IF(J7="","",SUM(J7:J11))</f>
        <v/>
      </c>
      <c r="K12" s="423" t="s">
        <v>699</v>
      </c>
      <c r="L12" s="420" t="s">
        <v>615</v>
      </c>
      <c r="M12" s="402" t="str">
        <f>IF(M7="","",SUM(M7:M11))</f>
        <v/>
      </c>
      <c r="N12" s="423" t="s">
        <v>699</v>
      </c>
      <c r="O12" s="420" t="s">
        <v>615</v>
      </c>
      <c r="P12" s="420" t="str">
        <f>IF(P7="","",SUM(P7:P11))</f>
        <v/>
      </c>
      <c r="Q12" s="402" t="str">
        <f>IF(Q7="","",SUM(Q7:Q11))</f>
        <v/>
      </c>
      <c r="R12" s="402" t="str">
        <f>IF(R7="","",SUM(R7:R11))</f>
        <v/>
      </c>
      <c r="S12" s="402" t="str">
        <f>IF(S7="","",SUM(S7:S11))</f>
        <v/>
      </c>
      <c r="T12" s="403" t="str">
        <f>IF(T7="","",SUM(T7:T11))</f>
        <v/>
      </c>
      <c r="U12" s="371"/>
      <c r="V12" s="371"/>
      <c r="W12" s="371"/>
      <c r="Z12" s="289"/>
      <c r="AB12" s="289"/>
      <c r="AC12" s="289"/>
    </row>
    <row r="13" spans="1:31" ht="17.25" customHeight="1" x14ac:dyDescent="0.15">
      <c r="R13" s="469" t="s">
        <v>726</v>
      </c>
    </row>
    <row r="14" spans="1:31" ht="17.25" customHeight="1" x14ac:dyDescent="0.15">
      <c r="F14" s="474"/>
      <c r="R14" s="470" t="s">
        <v>727</v>
      </c>
    </row>
    <row r="16" spans="1:31" ht="17.25" x14ac:dyDescent="0.2">
      <c r="C16" s="275" t="s">
        <v>600</v>
      </c>
    </row>
    <row r="18" spans="3:3" x14ac:dyDescent="0.15">
      <c r="C18" t="s">
        <v>601</v>
      </c>
    </row>
    <row r="19" spans="3:3" x14ac:dyDescent="0.15">
      <c r="C19" t="s">
        <v>602</v>
      </c>
    </row>
    <row r="20" spans="3:3" x14ac:dyDescent="0.15">
      <c r="C20" t="s">
        <v>700</v>
      </c>
    </row>
    <row r="21" spans="3:3" x14ac:dyDescent="0.15">
      <c r="C21" t="s">
        <v>701</v>
      </c>
    </row>
    <row r="22" spans="3:3" x14ac:dyDescent="0.15">
      <c r="C22" t="s">
        <v>702</v>
      </c>
    </row>
    <row r="23" spans="3:3" x14ac:dyDescent="0.15">
      <c r="C23" t="s">
        <v>703</v>
      </c>
    </row>
    <row r="24" spans="3:3" x14ac:dyDescent="0.15">
      <c r="C24" t="s">
        <v>704</v>
      </c>
    </row>
    <row r="25" spans="3:3" x14ac:dyDescent="0.15">
      <c r="C25" t="s">
        <v>705</v>
      </c>
    </row>
    <row r="26" spans="3:3" x14ac:dyDescent="0.15">
      <c r="C26" t="s">
        <v>603</v>
      </c>
    </row>
    <row r="27" spans="3:3" x14ac:dyDescent="0.15">
      <c r="C27" t="s">
        <v>706</v>
      </c>
    </row>
    <row r="28" spans="3:3" x14ac:dyDescent="0.15">
      <c r="C28" t="s">
        <v>707</v>
      </c>
    </row>
    <row r="29" spans="3:3" x14ac:dyDescent="0.15">
      <c r="C29" t="s">
        <v>708</v>
      </c>
    </row>
    <row r="30" spans="3:3" x14ac:dyDescent="0.15">
      <c r="C30" t="s">
        <v>709</v>
      </c>
    </row>
  </sheetData>
  <mergeCells count="2">
    <mergeCell ref="K4:M4"/>
    <mergeCell ref="N4:P4"/>
  </mergeCells>
  <phoneticPr fontId="6"/>
  <conditionalFormatting sqref="R7:R11">
    <cfRule type="expression" dxfId="3" priority="1">
      <formula>AND(0&lt;R7,AE7&lt;R7,R7&lt;&gt;"-")</formula>
    </cfRule>
    <cfRule type="expression" dxfId="2" priority="2">
      <formula>AND(0&lt;R7,R7&lt;AD7)</formula>
    </cfRule>
  </conditionalFormatting>
  <dataValidations count="7">
    <dataValidation type="list" allowBlank="1" showInputMessage="1" showErrorMessage="1" sqref="E12" xr:uid="{00000000-0002-0000-0000-000000000000}">
      <formula1>補助事業名</formula1>
    </dataValidation>
    <dataValidation type="list" allowBlank="1" showInputMessage="1" showErrorMessage="1" sqref="F12" xr:uid="{00000000-0002-0000-0000-000001000000}">
      <formula1>INDIRECT(E12)</formula1>
    </dataValidation>
    <dataValidation type="list" allowBlank="1" showInputMessage="1" showErrorMessage="1" sqref="W7:W11" xr:uid="{00000000-0002-0000-0000-000002000000}">
      <formula1>"単年,複数年"</formula1>
    </dataValidation>
    <dataValidation type="list" allowBlank="1" showInputMessage="1" showErrorMessage="1" sqref="V7:V11" xr:uid="{00000000-0002-0000-0000-000003000000}">
      <formula1>"無,有"</formula1>
    </dataValidation>
    <dataValidation type="list" allowBlank="1" showInputMessage="1" showErrorMessage="1" sqref="O7:O11" xr:uid="{00000000-0002-0000-0000-000004000000}">
      <formula1>"484000,214000,355000"</formula1>
    </dataValidation>
    <dataValidation type="list" allowBlank="1" showInputMessage="1" showErrorMessage="1" sqref="E7:E11" xr:uid="{00000000-0002-0000-0000-000005000000}">
      <formula1>"重点医師偏在対策支援区域における診療所の承継・開業支援事業"</formula1>
    </dataValidation>
    <dataValidation type="list" allowBlank="1" showInputMessage="1" showErrorMessage="1" sqref="F7:F11" xr:uid="{00000000-0002-0000-0000-000006000000}">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63"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X81"/>
  <sheetViews>
    <sheetView view="pageBreakPreview" zoomScaleNormal="100" zoomScaleSheetLayoutView="100" workbookViewId="0">
      <selection activeCell="A3" sqref="A3"/>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1" ht="19.5" customHeight="1" x14ac:dyDescent="0.15">
      <c r="A1" s="210" t="s">
        <v>730</v>
      </c>
    </row>
    <row r="2" spans="1:21" ht="17.25" customHeight="1" x14ac:dyDescent="0.15">
      <c r="A2" s="210" t="s">
        <v>734</v>
      </c>
      <c r="C2" s="210"/>
      <c r="D2" s="210"/>
      <c r="E2" s="210"/>
      <c r="F2" s="210"/>
      <c r="G2" s="210"/>
      <c r="H2" s="210"/>
      <c r="I2" s="210"/>
      <c r="J2" s="210"/>
      <c r="K2" s="210"/>
      <c r="L2" s="210"/>
      <c r="M2" s="343"/>
      <c r="N2" s="343"/>
      <c r="O2" s="343"/>
      <c r="P2" s="343"/>
      <c r="Q2" s="343"/>
      <c r="R2" s="343"/>
      <c r="S2" s="343"/>
      <c r="T2" s="343"/>
      <c r="U2" s="343"/>
    </row>
    <row r="3" spans="1:21" ht="17.25" x14ac:dyDescent="0.15">
      <c r="A3" s="855" t="s">
        <v>738</v>
      </c>
      <c r="B3" s="210"/>
      <c r="C3" s="210"/>
      <c r="D3" s="210"/>
      <c r="E3" s="210"/>
      <c r="F3" s="210"/>
      <c r="G3" s="210"/>
      <c r="H3" s="210"/>
      <c r="I3" s="210"/>
      <c r="J3" s="210"/>
      <c r="K3" s="210"/>
      <c r="L3" s="210"/>
      <c r="M3" s="343"/>
      <c r="N3" s="343"/>
      <c r="O3" s="343"/>
      <c r="P3" s="343"/>
      <c r="Q3" s="343"/>
      <c r="R3" s="343"/>
      <c r="S3" s="343"/>
      <c r="T3" s="343"/>
      <c r="U3" s="343"/>
    </row>
    <row r="4" spans="1:21" ht="14.25" thickBot="1" x14ac:dyDescent="0.2">
      <c r="A4" s="25" t="s">
        <v>26</v>
      </c>
    </row>
    <row r="5" spans="1:21" s="27" customFormat="1" ht="19.5" customHeight="1" thickBot="1" x14ac:dyDescent="0.2">
      <c r="A5" s="514" t="s">
        <v>27</v>
      </c>
      <c r="B5" s="515"/>
      <c r="C5" s="344"/>
      <c r="D5" s="26" t="s">
        <v>55</v>
      </c>
      <c r="E5" s="516" t="s">
        <v>713</v>
      </c>
      <c r="F5" s="517"/>
      <c r="G5" s="517"/>
      <c r="H5" s="517"/>
      <c r="I5" s="518"/>
    </row>
    <row r="6" spans="1:21" s="27" customFormat="1" ht="12.75" thickBot="1" x14ac:dyDescent="0.2">
      <c r="A6" s="23"/>
    </row>
    <row r="7" spans="1:21" s="27" customFormat="1" ht="18" customHeight="1" x14ac:dyDescent="0.15">
      <c r="A7" s="507" t="s">
        <v>46</v>
      </c>
      <c r="B7" s="508" t="s">
        <v>47</v>
      </c>
      <c r="C7" s="509"/>
      <c r="D7" s="507" t="s">
        <v>668</v>
      </c>
      <c r="E7" s="508"/>
      <c r="F7" s="509"/>
      <c r="G7" s="507" t="s">
        <v>28</v>
      </c>
      <c r="H7" s="508"/>
      <c r="I7" s="508"/>
      <c r="J7" s="508"/>
      <c r="K7" s="508"/>
      <c r="L7" s="509"/>
      <c r="M7" s="507" t="s">
        <v>28</v>
      </c>
      <c r="N7" s="508"/>
      <c r="O7" s="508"/>
      <c r="P7" s="508"/>
      <c r="Q7" s="508"/>
      <c r="R7" s="508"/>
      <c r="S7" s="508"/>
      <c r="T7" s="508"/>
      <c r="U7" s="509"/>
    </row>
    <row r="8" spans="1:21" s="27" customFormat="1" ht="18" customHeight="1" x14ac:dyDescent="0.15">
      <c r="A8" s="510"/>
      <c r="B8" s="502"/>
      <c r="C8" s="503"/>
      <c r="D8" s="510" t="s">
        <v>48</v>
      </c>
      <c r="E8" s="502" t="s">
        <v>49</v>
      </c>
      <c r="F8" s="503" t="s">
        <v>50</v>
      </c>
      <c r="G8" s="511" t="s">
        <v>691</v>
      </c>
      <c r="H8" s="512"/>
      <c r="I8" s="265" t="str">
        <f>IF(I28="","",ROUND(I28/F28*100,0))</f>
        <v/>
      </c>
      <c r="J8" s="513" t="s">
        <v>678</v>
      </c>
      <c r="K8" s="512"/>
      <c r="L8" s="266" t="str">
        <f>IF(I8="","",IF(I8=100,"",100-I8))</f>
        <v/>
      </c>
      <c r="M8" s="511" t="s">
        <v>692</v>
      </c>
      <c r="N8" s="512"/>
      <c r="O8" s="265" t="str">
        <f>IF(O28="","",ROUND(O28/L28*100,0))</f>
        <v/>
      </c>
      <c r="P8" s="511" t="s">
        <v>692</v>
      </c>
      <c r="Q8" s="512"/>
      <c r="R8" s="265" t="str">
        <f>IF(R28="","",ROUND(R28/O28*100,0))</f>
        <v/>
      </c>
      <c r="S8" s="513" t="s">
        <v>692</v>
      </c>
      <c r="T8" s="512"/>
      <c r="U8" s="266" t="str">
        <f>IF(O8="","",IF(O8=100,"",100-O8))</f>
        <v/>
      </c>
    </row>
    <row r="9" spans="1:21" s="27" customFormat="1" ht="18" customHeight="1" thickBot="1" x14ac:dyDescent="0.2">
      <c r="A9" s="494"/>
      <c r="B9" s="495"/>
      <c r="C9" s="496"/>
      <c r="D9" s="494"/>
      <c r="E9" s="495"/>
      <c r="F9" s="496"/>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1" s="27" customFormat="1" ht="18" customHeight="1" x14ac:dyDescent="0.15">
      <c r="A10" s="488" t="s">
        <v>51</v>
      </c>
      <c r="B10" s="490"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1" s="27" customFormat="1" ht="18" customHeight="1" x14ac:dyDescent="0.15">
      <c r="A11" s="489"/>
      <c r="B11" s="491"/>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1" s="27" customFormat="1" ht="18" customHeight="1" x14ac:dyDescent="0.15">
      <c r="A12" s="489"/>
      <c r="B12" s="491"/>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1" s="27" customFormat="1" ht="18" customHeight="1" x14ac:dyDescent="0.15">
      <c r="A13" s="489"/>
      <c r="B13" s="491"/>
      <c r="C13" s="472"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1" s="27" customFormat="1" ht="18" customHeight="1" x14ac:dyDescent="0.15">
      <c r="A14" s="489"/>
      <c r="B14" s="491"/>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1" s="27" customFormat="1" ht="18" customHeight="1" x14ac:dyDescent="0.15">
      <c r="A15" s="489"/>
      <c r="B15" s="491"/>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1" s="27" customFormat="1" ht="18" customHeight="1" x14ac:dyDescent="0.15">
      <c r="A16" s="489"/>
      <c r="B16" s="491"/>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489"/>
      <c r="B17" s="491"/>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489"/>
      <c r="B18" s="491"/>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489"/>
      <c r="B19" s="491"/>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489"/>
      <c r="B20" s="491"/>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489"/>
      <c r="B21" s="491"/>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489"/>
      <c r="B22" s="491"/>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489"/>
      <c r="B23" s="491"/>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489"/>
      <c r="B24" s="491"/>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489"/>
      <c r="B25" s="491"/>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489"/>
      <c r="B26" s="491"/>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489"/>
      <c r="B27" s="491"/>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489"/>
      <c r="B28" s="491"/>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489"/>
      <c r="B29" s="491"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489"/>
      <c r="B30" s="491"/>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489"/>
      <c r="B31" s="491"/>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489"/>
      <c r="B32" s="491"/>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00" t="s">
        <v>93</v>
      </c>
      <c r="W32" s="501"/>
      <c r="X32" s="501"/>
    </row>
    <row r="33" spans="1:24" s="27" customFormat="1" ht="18" customHeight="1" x14ac:dyDescent="0.15">
      <c r="A33" s="489"/>
      <c r="B33" s="491"/>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00"/>
      <c r="W33" s="501"/>
      <c r="X33" s="501"/>
    </row>
    <row r="34" spans="1:24" s="27" customFormat="1" ht="18" customHeight="1" x14ac:dyDescent="0.15">
      <c r="A34" s="489"/>
      <c r="B34" s="491"/>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489"/>
      <c r="B35" s="502" t="s">
        <v>62</v>
      </c>
      <c r="C35" s="503"/>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489" t="s">
        <v>52</v>
      </c>
      <c r="B36" s="505" t="str">
        <f>C12</f>
        <v>&lt;改修工事&gt;</v>
      </c>
      <c r="C36" s="506"/>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489"/>
      <c r="B37" s="505" t="str">
        <f>C20</f>
        <v>　（改築）</v>
      </c>
      <c r="C37" s="506"/>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489"/>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489"/>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489"/>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489"/>
      <c r="B41" s="505" t="s">
        <v>61</v>
      </c>
      <c r="C41" s="506"/>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489"/>
      <c r="B42" s="505" t="str">
        <f>C20</f>
        <v>　（改築）</v>
      </c>
      <c r="C42" s="506"/>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489"/>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489"/>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489"/>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04"/>
      <c r="B46" s="492" t="s">
        <v>65</v>
      </c>
      <c r="C46" s="493"/>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494" t="s">
        <v>66</v>
      </c>
      <c r="B47" s="495"/>
      <c r="C47" s="496"/>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488" t="s">
        <v>36</v>
      </c>
      <c r="B48" s="498" t="s">
        <v>37</v>
      </c>
      <c r="C48" s="499"/>
      <c r="D48" s="478" t="s">
        <v>32</v>
      </c>
      <c r="E48" s="481" t="s">
        <v>32</v>
      </c>
      <c r="F48" s="851"/>
      <c r="G48" s="478"/>
      <c r="H48" s="481"/>
      <c r="I48" s="853"/>
      <c r="J48" s="481"/>
      <c r="K48" s="481" t="s">
        <v>32</v>
      </c>
      <c r="L48" s="851"/>
      <c r="M48" s="478"/>
      <c r="N48" s="481"/>
      <c r="O48" s="333"/>
      <c r="P48" s="478"/>
      <c r="Q48" s="481"/>
      <c r="R48" s="333"/>
      <c r="S48" s="481"/>
      <c r="T48" s="481" t="s">
        <v>32</v>
      </c>
      <c r="U48" s="332" t="s">
        <v>32</v>
      </c>
    </row>
    <row r="49" spans="1:21" s="27" customFormat="1" ht="18" customHeight="1" x14ac:dyDescent="0.15">
      <c r="A49" s="489"/>
      <c r="B49" s="484" t="s">
        <v>596</v>
      </c>
      <c r="C49" s="485"/>
      <c r="D49" s="479"/>
      <c r="E49" s="482"/>
      <c r="F49" s="852" t="s">
        <v>32</v>
      </c>
      <c r="G49" s="479"/>
      <c r="H49" s="482"/>
      <c r="I49" s="854"/>
      <c r="J49" s="482"/>
      <c r="K49" s="482"/>
      <c r="L49" s="852" t="s">
        <v>32</v>
      </c>
      <c r="M49" s="479"/>
      <c r="N49" s="482"/>
      <c r="O49" s="319"/>
      <c r="P49" s="479"/>
      <c r="Q49" s="482"/>
      <c r="R49" s="319"/>
      <c r="S49" s="482"/>
      <c r="T49" s="482"/>
      <c r="U49" s="318" t="s">
        <v>32</v>
      </c>
    </row>
    <row r="50" spans="1:21" s="27" customFormat="1" ht="18" customHeight="1" x14ac:dyDescent="0.15">
      <c r="A50" s="489"/>
      <c r="B50" s="484" t="s">
        <v>38</v>
      </c>
      <c r="C50" s="485"/>
      <c r="D50" s="479"/>
      <c r="E50" s="482"/>
      <c r="F50" s="852" t="s">
        <v>32</v>
      </c>
      <c r="G50" s="479"/>
      <c r="H50" s="482"/>
      <c r="I50" s="854"/>
      <c r="J50" s="482"/>
      <c r="K50" s="482"/>
      <c r="L50" s="852" t="s">
        <v>32</v>
      </c>
      <c r="M50" s="479"/>
      <c r="N50" s="482"/>
      <c r="O50" s="319"/>
      <c r="P50" s="479"/>
      <c r="Q50" s="482"/>
      <c r="R50" s="319"/>
      <c r="S50" s="482"/>
      <c r="T50" s="482"/>
      <c r="U50" s="318" t="s">
        <v>32</v>
      </c>
    </row>
    <row r="51" spans="1:21" s="27" customFormat="1" ht="18" customHeight="1" x14ac:dyDescent="0.15">
      <c r="A51" s="489"/>
      <c r="B51" s="484" t="s">
        <v>39</v>
      </c>
      <c r="C51" s="485"/>
      <c r="D51" s="479"/>
      <c r="E51" s="482"/>
      <c r="F51" s="852" t="s">
        <v>42</v>
      </c>
      <c r="G51" s="479"/>
      <c r="H51" s="482"/>
      <c r="I51" s="854"/>
      <c r="J51" s="482"/>
      <c r="K51" s="482"/>
      <c r="L51" s="852" t="s">
        <v>32</v>
      </c>
      <c r="M51" s="479"/>
      <c r="N51" s="482"/>
      <c r="O51" s="319"/>
      <c r="P51" s="479"/>
      <c r="Q51" s="482"/>
      <c r="R51" s="319"/>
      <c r="S51" s="482"/>
      <c r="T51" s="482"/>
      <c r="U51" s="318" t="s">
        <v>32</v>
      </c>
    </row>
    <row r="52" spans="1:21" s="27" customFormat="1" ht="18" customHeight="1" x14ac:dyDescent="0.15">
      <c r="A52" s="489"/>
      <c r="B52" s="484" t="s">
        <v>686</v>
      </c>
      <c r="C52" s="485"/>
      <c r="D52" s="479"/>
      <c r="E52" s="482"/>
      <c r="F52" s="306"/>
      <c r="G52" s="479"/>
      <c r="H52" s="482"/>
      <c r="I52" s="319"/>
      <c r="J52" s="482"/>
      <c r="K52" s="482"/>
      <c r="L52" s="318" t="s">
        <v>32</v>
      </c>
      <c r="M52" s="479"/>
      <c r="N52" s="482"/>
      <c r="O52" s="319"/>
      <c r="P52" s="479"/>
      <c r="Q52" s="482"/>
      <c r="R52" s="319"/>
      <c r="S52" s="482"/>
      <c r="T52" s="482"/>
      <c r="U52" s="318" t="s">
        <v>32</v>
      </c>
    </row>
    <row r="53" spans="1:21" s="27" customFormat="1" ht="18" customHeight="1" x14ac:dyDescent="0.15">
      <c r="A53" s="489"/>
      <c r="B53" s="484" t="s">
        <v>40</v>
      </c>
      <c r="C53" s="485"/>
      <c r="D53" s="479"/>
      <c r="E53" s="482"/>
      <c r="F53" s="306"/>
      <c r="G53" s="479"/>
      <c r="H53" s="482"/>
      <c r="I53" s="319"/>
      <c r="J53" s="482"/>
      <c r="K53" s="482"/>
      <c r="L53" s="318" t="s">
        <v>32</v>
      </c>
      <c r="M53" s="479"/>
      <c r="N53" s="482"/>
      <c r="O53" s="319"/>
      <c r="P53" s="479"/>
      <c r="Q53" s="482"/>
      <c r="R53" s="319"/>
      <c r="S53" s="482"/>
      <c r="T53" s="482"/>
      <c r="U53" s="318" t="s">
        <v>32</v>
      </c>
    </row>
    <row r="54" spans="1:21" s="27" customFormat="1" ht="18" customHeight="1" x14ac:dyDescent="0.15">
      <c r="A54" s="489"/>
      <c r="B54" s="484" t="s">
        <v>41</v>
      </c>
      <c r="C54" s="485"/>
      <c r="D54" s="480"/>
      <c r="E54" s="483"/>
      <c r="F54" s="306"/>
      <c r="G54" s="480"/>
      <c r="H54" s="483"/>
      <c r="I54" s="323"/>
      <c r="J54" s="483"/>
      <c r="K54" s="483"/>
      <c r="L54" s="318"/>
      <c r="M54" s="480"/>
      <c r="N54" s="483"/>
      <c r="O54" s="323"/>
      <c r="P54" s="480"/>
      <c r="Q54" s="483"/>
      <c r="R54" s="323"/>
      <c r="S54" s="483"/>
      <c r="T54" s="483"/>
      <c r="U54" s="318" t="s">
        <v>32</v>
      </c>
    </row>
    <row r="55" spans="1:21" s="27" customFormat="1" ht="18" customHeight="1" thickBot="1" x14ac:dyDescent="0.2">
      <c r="A55" s="497"/>
      <c r="B55" s="486" t="s">
        <v>63</v>
      </c>
      <c r="C55" s="487"/>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8">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6"/>
  <dataValidations count="3">
    <dataValidation showInputMessage="1" showErrorMessage="1" sqref="C19" xr:uid="{00000000-0002-0000-1300-000000000000}"/>
    <dataValidation type="list" showInputMessage="1" showErrorMessage="1" sqref="C12" xr:uid="{00000000-0002-0000-1300-000001000000}">
      <formula1>" &lt;建築工事&gt;, &lt;改修工事&gt;"</formula1>
    </dataValidation>
    <dataValidation type="list" allowBlank="1" showInputMessage="1" showErrorMessage="1" sqref="C13" xr:uid="{00000000-0002-0000-13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3000000}">
          <x14:formula1>
            <xm:f>'管理用（このシートは削除しないでください）'!$U$3</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7"/>
  <sheetViews>
    <sheetView showGridLines="0" view="pageBreakPreview" zoomScale="80" zoomScaleNormal="75" zoomScaleSheetLayoutView="80" workbookViewId="0">
      <pane ySplit="6" topLeftCell="A7" activePane="bottomLeft" state="frozen"/>
      <selection pane="bottomLeft" activeCell="C2" sqref="C2"/>
    </sheetView>
  </sheetViews>
  <sheetFormatPr defaultColWidth="9" defaultRowHeight="13.5" x14ac:dyDescent="0.15"/>
  <cols>
    <col min="1" max="1" width="2.75" style="280" customWidth="1"/>
    <col min="2" max="2" width="3.75" style="463" bestFit="1" customWidth="1"/>
    <col min="4" max="4" width="13.625" customWidth="1"/>
    <col min="5" max="5" width="11.875" hidden="1" customWidth="1"/>
    <col min="6" max="6" width="9.5" customWidth="1"/>
    <col min="7" max="7" width="16.625" customWidth="1"/>
    <col min="8" max="8" width="12.125" customWidth="1"/>
    <col min="9" max="9" width="12.625" customWidth="1"/>
    <col min="10" max="10" width="8.625" customWidth="1"/>
    <col min="11" max="11" width="12.625" customWidth="1"/>
    <col min="12" max="12" width="9.625" customWidth="1"/>
    <col min="13" max="13" width="8.625" customWidth="1"/>
    <col min="14" max="14" width="12.625" customWidth="1"/>
    <col min="15" max="15" width="9.625" hidden="1" customWidth="1"/>
    <col min="16" max="16" width="8.625" hidden="1" customWidth="1"/>
    <col min="17" max="18" width="12.625" hidden="1" customWidth="1"/>
    <col min="19" max="19" width="13.25" hidden="1" customWidth="1"/>
    <col min="20" max="21" width="12.625" hidden="1" customWidth="1"/>
    <col min="22" max="24" width="12.625" customWidth="1"/>
    <col min="30" max="30" width="9" customWidth="1"/>
    <col min="31" max="32" width="9.125" customWidth="1"/>
  </cols>
  <sheetData>
    <row r="1" spans="1:32" ht="28.5" x14ac:dyDescent="0.3">
      <c r="C1" s="395" t="s">
        <v>728</v>
      </c>
    </row>
    <row r="2" spans="1:32" s="1" customFormat="1" ht="30" customHeight="1" thickBot="1" x14ac:dyDescent="0.3">
      <c r="A2" s="364"/>
      <c r="B2" s="464"/>
      <c r="C2" s="471" t="s">
        <v>737</v>
      </c>
      <c r="D2" s="372"/>
      <c r="E2" s="373"/>
      <c r="F2" s="373"/>
      <c r="G2" s="17"/>
      <c r="H2" s="17"/>
      <c r="I2" s="17"/>
      <c r="J2" s="17"/>
      <c r="K2" s="17"/>
      <c r="L2" s="17"/>
      <c r="M2" s="17"/>
      <c r="N2" s="17"/>
      <c r="O2" s="17"/>
      <c r="P2" s="17"/>
      <c r="Q2" s="17"/>
      <c r="R2" s="17"/>
      <c r="S2" s="17"/>
      <c r="T2" s="17"/>
      <c r="U2" s="17"/>
      <c r="V2" s="18"/>
      <c r="W2" s="18"/>
      <c r="X2" s="18"/>
    </row>
    <row r="3" spans="1:32" s="2" customFormat="1" ht="14.1" customHeight="1" x14ac:dyDescent="0.15">
      <c r="A3" s="364"/>
      <c r="B3" s="464"/>
      <c r="C3" s="374"/>
      <c r="D3" s="375"/>
      <c r="E3" s="376"/>
      <c r="F3" s="376"/>
      <c r="G3" s="377"/>
      <c r="H3" s="378"/>
      <c r="I3" s="379" t="s">
        <v>0</v>
      </c>
      <c r="J3" s="379" t="s">
        <v>1</v>
      </c>
      <c r="K3" s="379" t="s">
        <v>2</v>
      </c>
      <c r="L3" s="380"/>
      <c r="M3" s="381"/>
      <c r="N3" s="381" t="s">
        <v>3</v>
      </c>
      <c r="O3" s="380"/>
      <c r="P3" s="381"/>
      <c r="Q3" s="381" t="s">
        <v>4</v>
      </c>
      <c r="R3" s="379" t="s">
        <v>5</v>
      </c>
      <c r="S3" s="379" t="s">
        <v>6</v>
      </c>
      <c r="T3" s="379" t="s">
        <v>7</v>
      </c>
      <c r="U3" s="379" t="s">
        <v>8</v>
      </c>
      <c r="V3" s="377"/>
      <c r="W3" s="376"/>
      <c r="X3" s="427"/>
    </row>
    <row r="4" spans="1:32" s="2" customFormat="1" ht="50.1" customHeight="1" x14ac:dyDescent="0.15">
      <c r="A4" s="368" t="s">
        <v>687</v>
      </c>
      <c r="B4" s="465" t="s">
        <v>688</v>
      </c>
      <c r="C4" s="382" t="s">
        <v>9</v>
      </c>
      <c r="D4" s="3" t="s">
        <v>10</v>
      </c>
      <c r="E4" s="4" t="s">
        <v>584</v>
      </c>
      <c r="F4" s="16" t="s">
        <v>697</v>
      </c>
      <c r="G4" s="4" t="s">
        <v>11</v>
      </c>
      <c r="H4" s="5" t="s">
        <v>24</v>
      </c>
      <c r="I4" s="6" t="s">
        <v>12</v>
      </c>
      <c r="J4" s="7" t="s">
        <v>698</v>
      </c>
      <c r="K4" s="6" t="s">
        <v>14</v>
      </c>
      <c r="L4" s="475" t="s">
        <v>15</v>
      </c>
      <c r="M4" s="476"/>
      <c r="N4" s="477"/>
      <c r="O4" s="475" t="s">
        <v>16</v>
      </c>
      <c r="P4" s="476"/>
      <c r="Q4" s="477"/>
      <c r="R4" s="6" t="s">
        <v>25</v>
      </c>
      <c r="S4" s="7" t="s">
        <v>694</v>
      </c>
      <c r="T4" s="7" t="s">
        <v>695</v>
      </c>
      <c r="U4" s="7" t="s">
        <v>696</v>
      </c>
      <c r="V4" s="4" t="s">
        <v>18</v>
      </c>
      <c r="W4" s="4" t="s">
        <v>690</v>
      </c>
      <c r="X4" s="422" t="s">
        <v>689</v>
      </c>
    </row>
    <row r="5" spans="1:32" s="8" customFormat="1" ht="14.1" customHeight="1" x14ac:dyDescent="0.15">
      <c r="A5" s="365"/>
      <c r="B5" s="466"/>
      <c r="C5" s="383"/>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4"/>
    </row>
    <row r="6" spans="1:32" s="14" customFormat="1" ht="19.5" customHeight="1" x14ac:dyDescent="0.15">
      <c r="A6" s="367"/>
      <c r="B6" s="467"/>
      <c r="C6" s="424"/>
      <c r="D6" s="404"/>
      <c r="E6" s="405"/>
      <c r="F6" s="405"/>
      <c r="G6" s="406"/>
      <c r="H6" s="407"/>
      <c r="I6" s="408" t="s">
        <v>22</v>
      </c>
      <c r="J6" s="408" t="s">
        <v>22</v>
      </c>
      <c r="K6" s="408" t="s">
        <v>22</v>
      </c>
      <c r="L6" s="408" t="s">
        <v>710</v>
      </c>
      <c r="M6" s="408" t="s">
        <v>22</v>
      </c>
      <c r="N6" s="408" t="s">
        <v>22</v>
      </c>
      <c r="O6" s="408" t="s">
        <v>710</v>
      </c>
      <c r="P6" s="408" t="s">
        <v>22</v>
      </c>
      <c r="Q6" s="408" t="s">
        <v>22</v>
      </c>
      <c r="R6" s="408" t="s">
        <v>22</v>
      </c>
      <c r="S6" s="408" t="s">
        <v>22</v>
      </c>
      <c r="T6" s="408" t="s">
        <v>22</v>
      </c>
      <c r="U6" s="408" t="s">
        <v>22</v>
      </c>
      <c r="V6" s="416"/>
      <c r="W6" s="428"/>
      <c r="X6" s="429"/>
    </row>
    <row r="7" spans="1:32" s="15" customFormat="1" ht="39.75" customHeight="1" x14ac:dyDescent="0.15">
      <c r="A7" s="366" t="s">
        <v>719</v>
      </c>
      <c r="B7" s="468">
        <v>1</v>
      </c>
      <c r="C7" s="455" t="s">
        <v>732</v>
      </c>
      <c r="D7" s="456" t="s">
        <v>733</v>
      </c>
      <c r="E7" s="409" t="s">
        <v>713</v>
      </c>
      <c r="F7" s="440" t="s">
        <v>613</v>
      </c>
      <c r="G7" s="410" t="s">
        <v>718</v>
      </c>
      <c r="H7" s="410" t="s">
        <v>717</v>
      </c>
      <c r="I7" s="457">
        <v>77440000</v>
      </c>
      <c r="J7" s="457">
        <v>0</v>
      </c>
      <c r="K7" s="414">
        <f>IF(I7="","",I7-J7)</f>
        <v>77440000</v>
      </c>
      <c r="L7" s="458">
        <v>180</v>
      </c>
      <c r="M7" s="414">
        <f>IF(N7="","",IF(L7="","",N7/L7))</f>
        <v>484000</v>
      </c>
      <c r="N7" s="457">
        <v>87120000</v>
      </c>
      <c r="O7" s="458">
        <v>160</v>
      </c>
      <c r="P7" s="457">
        <v>484000</v>
      </c>
      <c r="Q7" s="414">
        <f>IF(P7="","",IF(O7="","",O7*P7))</f>
        <v>77440000</v>
      </c>
      <c r="R7" s="414">
        <f>IF(Q7="","",IF(N7&gt;Q7,Q7,N7))</f>
        <v>77440000</v>
      </c>
      <c r="S7" s="438">
        <v>38720000</v>
      </c>
      <c r="T7" s="414">
        <f>IF(I7="","",IF(S7="-",MIN(K7,R7),IF(Z7="a",MIN(K7,R7,S7),IF(Z7="b",MIN(MIN(K7,R7)*AA7,S7)))))</f>
        <v>38720000</v>
      </c>
      <c r="U7" s="414">
        <f t="shared" ref="U7:U8" si="0">IF(I7="","",ROUNDDOWN(IF(I7="","",IF(AB7="B",T7,IF(S7="-",T7*AC7,T7*AD7))),-3))</f>
        <v>25813000</v>
      </c>
      <c r="V7" s="417" t="s">
        <v>714</v>
      </c>
      <c r="W7" s="430" t="s">
        <v>677</v>
      </c>
      <c r="X7" s="431" t="s">
        <v>715</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15">
      <c r="A8" s="366" t="s">
        <v>719</v>
      </c>
      <c r="B8" s="468" t="s">
        <v>721</v>
      </c>
      <c r="C8" s="459" t="s">
        <v>733</v>
      </c>
      <c r="D8" s="456" t="s">
        <v>733</v>
      </c>
      <c r="E8" s="385" t="s">
        <v>713</v>
      </c>
      <c r="F8" s="441" t="s">
        <v>613</v>
      </c>
      <c r="G8" s="386" t="s">
        <v>720</v>
      </c>
      <c r="H8" s="386" t="s">
        <v>724</v>
      </c>
      <c r="I8" s="390">
        <v>100000000</v>
      </c>
      <c r="J8" s="390">
        <v>3200000</v>
      </c>
      <c r="K8" s="392">
        <f t="shared" ref="K8:K10" si="1">IF(I8="","",I8-J8)</f>
        <v>96800000</v>
      </c>
      <c r="L8" s="460">
        <v>200</v>
      </c>
      <c r="M8" s="392">
        <f t="shared" ref="M8:M10" si="2">IF(N8="","",IF(L8="","",N8/L8))</f>
        <v>484000</v>
      </c>
      <c r="N8" s="390">
        <v>96800000</v>
      </c>
      <c r="O8" s="460">
        <v>200</v>
      </c>
      <c r="P8" s="390">
        <v>484000</v>
      </c>
      <c r="Q8" s="392">
        <f t="shared" ref="Q8" si="3">IF(P8="","",IF(O8="","",O8*P8))</f>
        <v>96800000</v>
      </c>
      <c r="R8" s="392">
        <f t="shared" ref="R8" si="4">IF(Q8="","",IF(N8&gt;Q8,Q8,N8))</f>
        <v>96800000</v>
      </c>
      <c r="S8" s="390">
        <v>48400000</v>
      </c>
      <c r="T8" s="392">
        <f t="shared" ref="T8" si="5">IF(I8="","",IF(S8="-",MIN(K8,R8),IF(Z8="a",MIN(K8,R8,S8),IF(Z8="b",MIN(MIN(K8,R8)*AA8,S8)))))</f>
        <v>48400000</v>
      </c>
      <c r="U8" s="392">
        <f t="shared" si="0"/>
        <v>32266000</v>
      </c>
      <c r="V8" s="418" t="s">
        <v>725</v>
      </c>
      <c r="W8" s="432" t="s">
        <v>115</v>
      </c>
      <c r="X8" s="433" t="s">
        <v>716</v>
      </c>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f t="shared" ref="AE8:AE10" si="6">IF(I8="","",IF(S8="-",MIN(K8,R8),IF(Z8="a",MIN(K8,R8,S8),IF(Z8="b",MIN(K8,R8)*AA8))))</f>
        <v>48400000</v>
      </c>
      <c r="AF8" s="15">
        <f t="shared" ref="AF8:AF10" si="7">IF(I8="","",IF(S8="-",MIN(K8,R8),IF(Z8="a",MIN(K8,R8,S8),IF(Z8="b",MIN(K8,R8)))))</f>
        <v>96800000</v>
      </c>
    </row>
    <row r="9" spans="1:32" s="15" customFormat="1" ht="39.75" customHeight="1" x14ac:dyDescent="0.15">
      <c r="A9" s="366" t="s">
        <v>719</v>
      </c>
      <c r="B9" s="468" t="s">
        <v>723</v>
      </c>
      <c r="C9" s="459" t="s">
        <v>733</v>
      </c>
      <c r="D9" s="456" t="s">
        <v>733</v>
      </c>
      <c r="E9" s="385" t="s">
        <v>713</v>
      </c>
      <c r="F9" s="441" t="s">
        <v>606</v>
      </c>
      <c r="G9" s="386" t="s">
        <v>720</v>
      </c>
      <c r="H9" s="386" t="s">
        <v>724</v>
      </c>
      <c r="I9" s="390">
        <v>9680000</v>
      </c>
      <c r="J9" s="390">
        <v>320000</v>
      </c>
      <c r="K9" s="392">
        <f t="shared" si="1"/>
        <v>9360000</v>
      </c>
      <c r="L9" s="460">
        <v>20</v>
      </c>
      <c r="M9" s="392">
        <f t="shared" si="2"/>
        <v>484000</v>
      </c>
      <c r="N9" s="390">
        <v>9680000</v>
      </c>
      <c r="O9" s="460">
        <v>20</v>
      </c>
      <c r="P9" s="390">
        <v>484000</v>
      </c>
      <c r="Q9" s="392">
        <f t="shared" ref="Q9:Q10" si="8">IF(P9="","",IF(O9="","",O9*P9))</f>
        <v>9680000</v>
      </c>
      <c r="R9" s="392">
        <f t="shared" ref="R9:R10" si="9">IF(Q9="","",IF(N9&gt;Q9,Q9,N9))</f>
        <v>9680000</v>
      </c>
      <c r="S9" s="390">
        <v>4680000</v>
      </c>
      <c r="T9" s="392">
        <f t="shared" ref="T9:T10" si="10">IF(I9="","",IF(S9="-",MIN(K9,R9),IF(Z9="a",MIN(K9,R9,S9),IF(Z9="b",MIN(MIN(K9,R9)*AA9,S9)))))</f>
        <v>4680000</v>
      </c>
      <c r="U9" s="392">
        <f t="shared" ref="U9:U10" si="11">IF(I9="","",ROUNDDOWN(IF(I9="","",IF(AB9="B",T9,IF(S9="-",T9*AC9,T9*AD9))),-3))</f>
        <v>3120000</v>
      </c>
      <c r="V9" s="418" t="s">
        <v>725</v>
      </c>
      <c r="W9" s="432" t="s">
        <v>677</v>
      </c>
      <c r="X9" s="433" t="s">
        <v>716</v>
      </c>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f t="shared" si="6"/>
        <v>4680000</v>
      </c>
      <c r="AF9" s="15">
        <f t="shared" si="7"/>
        <v>9360000</v>
      </c>
    </row>
    <row r="10" spans="1:32" s="15" customFormat="1" ht="39.75" customHeight="1" thickBot="1" x14ac:dyDescent="0.2">
      <c r="A10" s="366" t="s">
        <v>719</v>
      </c>
      <c r="B10" s="468" t="s">
        <v>722</v>
      </c>
      <c r="C10" s="462" t="s">
        <v>733</v>
      </c>
      <c r="D10" s="456" t="s">
        <v>733</v>
      </c>
      <c r="E10" s="443" t="s">
        <v>713</v>
      </c>
      <c r="F10" s="444" t="s">
        <v>252</v>
      </c>
      <c r="G10" s="445" t="s">
        <v>720</v>
      </c>
      <c r="H10" s="445" t="s">
        <v>724</v>
      </c>
      <c r="I10" s="400">
        <v>14520000</v>
      </c>
      <c r="J10" s="400">
        <v>480000</v>
      </c>
      <c r="K10" s="399">
        <f t="shared" si="1"/>
        <v>14040000</v>
      </c>
      <c r="L10" s="461">
        <v>30</v>
      </c>
      <c r="M10" s="399">
        <f t="shared" si="2"/>
        <v>484000</v>
      </c>
      <c r="N10" s="400">
        <v>14520000</v>
      </c>
      <c r="O10" s="461">
        <v>30</v>
      </c>
      <c r="P10" s="400">
        <v>355000</v>
      </c>
      <c r="Q10" s="399">
        <f t="shared" si="8"/>
        <v>10650000</v>
      </c>
      <c r="R10" s="399">
        <f t="shared" si="9"/>
        <v>10650000</v>
      </c>
      <c r="S10" s="400">
        <v>10650000</v>
      </c>
      <c r="T10" s="399">
        <f t="shared" si="10"/>
        <v>5325000</v>
      </c>
      <c r="U10" s="399">
        <f t="shared" si="11"/>
        <v>3550000</v>
      </c>
      <c r="V10" s="450" t="s">
        <v>725</v>
      </c>
      <c r="W10" s="451" t="s">
        <v>677</v>
      </c>
      <c r="X10" s="452" t="s">
        <v>716</v>
      </c>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f t="shared" si="6"/>
        <v>5325000</v>
      </c>
      <c r="AF10" s="15">
        <f t="shared" si="7"/>
        <v>10650000</v>
      </c>
    </row>
    <row r="11" spans="1:32" s="15" customFormat="1" ht="39.75" customHeight="1" thickTop="1" thickBot="1" x14ac:dyDescent="0.2">
      <c r="A11" s="366"/>
      <c r="B11" s="468"/>
      <c r="C11" s="446"/>
      <c r="D11" s="446"/>
      <c r="E11" s="447"/>
      <c r="F11" s="448"/>
      <c r="G11" s="449"/>
      <c r="H11" s="421" t="s">
        <v>254</v>
      </c>
      <c r="I11" s="402">
        <f>IF(I7="","",SUM(I7:I10))</f>
        <v>201640000</v>
      </c>
      <c r="J11" s="402">
        <f t="shared" ref="J11:K11" si="12">IF(J7="","",SUM(J7:J10))</f>
        <v>4000000</v>
      </c>
      <c r="K11" s="402">
        <f t="shared" si="12"/>
        <v>197640000</v>
      </c>
      <c r="L11" s="423" t="s">
        <v>699</v>
      </c>
      <c r="M11" s="420" t="s">
        <v>615</v>
      </c>
      <c r="N11" s="402">
        <f>IF(N7="","",SUM(N7:N10))</f>
        <v>208120000</v>
      </c>
      <c r="O11" s="423" t="s">
        <v>699</v>
      </c>
      <c r="P11" s="420" t="s">
        <v>615</v>
      </c>
      <c r="Q11" s="420">
        <f t="shared" ref="Q11:U11" si="13">IF(Q7="","",SUM(Q7:Q10))</f>
        <v>194570000</v>
      </c>
      <c r="R11" s="402">
        <f t="shared" si="13"/>
        <v>194570000</v>
      </c>
      <c r="S11" s="402">
        <f t="shared" si="13"/>
        <v>102450000</v>
      </c>
      <c r="T11" s="402">
        <f t="shared" si="13"/>
        <v>97125000</v>
      </c>
      <c r="U11" s="403">
        <f t="shared" si="13"/>
        <v>64749000</v>
      </c>
      <c r="V11" s="453"/>
      <c r="W11" s="454"/>
      <c r="X11" s="454"/>
      <c r="AA11" s="289"/>
      <c r="AC11" s="289"/>
      <c r="AD11" s="289"/>
    </row>
    <row r="12" spans="1:32" ht="17.25" customHeight="1" x14ac:dyDescent="0.15">
      <c r="S12" s="469" t="s">
        <v>726</v>
      </c>
    </row>
    <row r="13" spans="1:32" ht="17.25" customHeight="1" x14ac:dyDescent="0.15">
      <c r="S13" s="470" t="s">
        <v>727</v>
      </c>
    </row>
    <row r="15" spans="1:32" ht="17.25" x14ac:dyDescent="0.2">
      <c r="C15" s="275" t="s">
        <v>600</v>
      </c>
    </row>
    <row r="17" spans="3:3" x14ac:dyDescent="0.15">
      <c r="C17" t="s">
        <v>601</v>
      </c>
    </row>
  </sheetData>
  <dataConsolidate/>
  <mergeCells count="2">
    <mergeCell ref="L4:N4"/>
    <mergeCell ref="O4:Q4"/>
  </mergeCells>
  <phoneticPr fontId="6"/>
  <conditionalFormatting sqref="S7:S10">
    <cfRule type="expression" dxfId="1" priority="1">
      <formula>AND(0&lt;S7,AF7&lt;S7,S7&lt;&gt;"-")</formula>
    </cfRule>
    <cfRule type="expression" dxfId="0" priority="2">
      <formula>AND(0&lt;S7,S7&lt;AE7)</formula>
    </cfRule>
  </conditionalFormatting>
  <dataValidations count="7">
    <dataValidation type="list" allowBlank="1" showInputMessage="1" showErrorMessage="1" sqref="F7:F10" xr:uid="{00000000-0002-0000-0100-000000000000}">
      <formula1>重点医師偏在対策支援区域における診療所の承継・開業支援事業</formula1>
    </dataValidation>
    <dataValidation type="list" allowBlank="1" showInputMessage="1" showErrorMessage="1" sqref="E7:E10" xr:uid="{00000000-0002-0000-0100-000001000000}">
      <formula1>"重点医師偏在対策支援区域における診療所の承継・開業支援事業"</formula1>
    </dataValidation>
    <dataValidation type="list" allowBlank="1" showInputMessage="1" showErrorMessage="1" sqref="P7:P10" xr:uid="{00000000-0002-0000-0100-000002000000}">
      <formula1>"484000,214000,355000"</formula1>
    </dataValidation>
    <dataValidation type="list" allowBlank="1" showInputMessage="1" showErrorMessage="1" sqref="W7:W10" xr:uid="{00000000-0002-0000-0100-000003000000}">
      <formula1>"無,有"</formula1>
    </dataValidation>
    <dataValidation type="list" allowBlank="1" showInputMessage="1" showErrorMessage="1" sqref="X7:X10" xr:uid="{00000000-0002-0000-0100-000004000000}">
      <formula1>"単年,複数年"</formula1>
    </dataValidation>
    <dataValidation type="list" allowBlank="1" showInputMessage="1" showErrorMessage="1" sqref="F11" xr:uid="{00000000-0002-0000-0100-000005000000}">
      <formula1>INDIRECT(E11)</formula1>
    </dataValidation>
    <dataValidation type="list" allowBlank="1" showInputMessage="1" showErrorMessage="1" sqref="E11" xr:uid="{00000000-0002-0000-0100-000006000000}">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82" fitToHeight="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519" t="s">
        <v>669</v>
      </c>
      <c r="E2" s="519"/>
      <c r="F2" s="519"/>
      <c r="G2" s="519"/>
      <c r="H2" s="519"/>
      <c r="I2" s="210"/>
      <c r="J2" s="210"/>
      <c r="K2" s="210"/>
      <c r="L2" s="210"/>
      <c r="M2" s="343"/>
      <c r="N2" s="343"/>
      <c r="O2" s="343"/>
      <c r="P2" s="343"/>
      <c r="Q2" s="343"/>
      <c r="R2" s="343"/>
      <c r="S2" s="343"/>
      <c r="T2" s="343"/>
      <c r="U2" s="343"/>
    </row>
    <row r="3" spans="1:22" ht="17.25" x14ac:dyDescent="0.15">
      <c r="A3" s="210"/>
      <c r="B3" s="210"/>
      <c r="C3" s="210"/>
      <c r="D3" s="519"/>
      <c r="E3" s="519"/>
      <c r="F3" s="519"/>
      <c r="G3" s="519"/>
      <c r="H3" s="519"/>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514" t="s">
        <v>27</v>
      </c>
      <c r="B5" s="515"/>
      <c r="C5" s="344"/>
      <c r="D5" s="26" t="s">
        <v>55</v>
      </c>
      <c r="E5" s="516"/>
      <c r="F5" s="517"/>
      <c r="G5" s="517"/>
      <c r="H5" s="517"/>
      <c r="I5" s="518"/>
      <c r="V5" s="27" t="s">
        <v>89</v>
      </c>
    </row>
    <row r="6" spans="1:22" s="27" customFormat="1" ht="12.75" thickBot="1" x14ac:dyDescent="0.2">
      <c r="A6" s="23"/>
    </row>
    <row r="7" spans="1:22" s="27" customFormat="1" ht="18" customHeight="1" x14ac:dyDescent="0.15">
      <c r="A7" s="507" t="s">
        <v>46</v>
      </c>
      <c r="B7" s="508" t="s">
        <v>47</v>
      </c>
      <c r="C7" s="509"/>
      <c r="D7" s="507" t="s">
        <v>668</v>
      </c>
      <c r="E7" s="508"/>
      <c r="F7" s="509"/>
      <c r="G7" s="507" t="s">
        <v>28</v>
      </c>
      <c r="H7" s="508"/>
      <c r="I7" s="508"/>
      <c r="J7" s="508"/>
      <c r="K7" s="508"/>
      <c r="L7" s="509"/>
      <c r="M7" s="507" t="s">
        <v>28</v>
      </c>
      <c r="N7" s="508"/>
      <c r="O7" s="508"/>
      <c r="P7" s="508"/>
      <c r="Q7" s="508"/>
      <c r="R7" s="508"/>
      <c r="S7" s="508"/>
      <c r="T7" s="508"/>
      <c r="U7" s="509"/>
    </row>
    <row r="8" spans="1:22" s="27" customFormat="1" ht="18" customHeight="1" x14ac:dyDescent="0.15">
      <c r="A8" s="510"/>
      <c r="B8" s="502"/>
      <c r="C8" s="503"/>
      <c r="D8" s="510" t="s">
        <v>48</v>
      </c>
      <c r="E8" s="502" t="s">
        <v>49</v>
      </c>
      <c r="F8" s="503" t="s">
        <v>50</v>
      </c>
      <c r="G8" s="511" t="s">
        <v>691</v>
      </c>
      <c r="H8" s="512"/>
      <c r="I8" s="265" t="str">
        <f>IF(I28="","",ROUND(I28/F28*100,0))</f>
        <v/>
      </c>
      <c r="J8" s="513" t="s">
        <v>678</v>
      </c>
      <c r="K8" s="512"/>
      <c r="L8" s="266" t="str">
        <f>IF(I8="","",IF(I8=100,"",100-I8))</f>
        <v/>
      </c>
      <c r="M8" s="511" t="s">
        <v>692</v>
      </c>
      <c r="N8" s="512"/>
      <c r="O8" s="265" t="str">
        <f>IF(O28="","",ROUND(O28/L28*100,0))</f>
        <v/>
      </c>
      <c r="P8" s="511" t="s">
        <v>692</v>
      </c>
      <c r="Q8" s="512"/>
      <c r="R8" s="265" t="str">
        <f>IF(R28="","",ROUND(R28/O28*100,0))</f>
        <v/>
      </c>
      <c r="S8" s="513" t="s">
        <v>692</v>
      </c>
      <c r="T8" s="512"/>
      <c r="U8" s="266" t="str">
        <f>IF(O8="","",IF(O8=100,"",100-O8))</f>
        <v/>
      </c>
    </row>
    <row r="9" spans="1:22" s="27" customFormat="1" ht="18" customHeight="1" thickBot="1" x14ac:dyDescent="0.2">
      <c r="A9" s="494"/>
      <c r="B9" s="495"/>
      <c r="C9" s="496"/>
      <c r="D9" s="494"/>
      <c r="E9" s="495"/>
      <c r="F9" s="496"/>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488" t="s">
        <v>51</v>
      </c>
      <c r="B10" s="490"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489"/>
      <c r="B11" s="491"/>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489"/>
      <c r="B12" s="491"/>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489"/>
      <c r="B13" s="491"/>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489"/>
      <c r="B14" s="491"/>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489"/>
      <c r="B15" s="491"/>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489"/>
      <c r="B16" s="491"/>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489"/>
      <c r="B17" s="491"/>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489"/>
      <c r="B18" s="491"/>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489"/>
      <c r="B19" s="491"/>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489"/>
      <c r="B20" s="491"/>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489"/>
      <c r="B21" s="491"/>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489"/>
      <c r="B22" s="491"/>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489"/>
      <c r="B23" s="491"/>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489"/>
      <c r="B24" s="491"/>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489"/>
      <c r="B25" s="491"/>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489"/>
      <c r="B26" s="491"/>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489"/>
      <c r="B27" s="491"/>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489"/>
      <c r="B28" s="491"/>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489"/>
      <c r="B29" s="491"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489"/>
      <c r="B30" s="491"/>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489"/>
      <c r="B31" s="491"/>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489"/>
      <c r="B32" s="491"/>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00" t="s">
        <v>93</v>
      </c>
      <c r="W32" s="501"/>
      <c r="X32" s="501"/>
    </row>
    <row r="33" spans="1:24" s="27" customFormat="1" ht="18" customHeight="1" x14ac:dyDescent="0.15">
      <c r="A33" s="489"/>
      <c r="B33" s="491"/>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00"/>
      <c r="W33" s="501"/>
      <c r="X33" s="501"/>
    </row>
    <row r="34" spans="1:24" s="27" customFormat="1" ht="18" customHeight="1" x14ac:dyDescent="0.15">
      <c r="A34" s="489"/>
      <c r="B34" s="491"/>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489"/>
      <c r="B35" s="502" t="s">
        <v>62</v>
      </c>
      <c r="C35" s="503"/>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489" t="s">
        <v>52</v>
      </c>
      <c r="B36" s="505" t="str">
        <f>C12</f>
        <v>&lt;改修工事&gt;</v>
      </c>
      <c r="C36" s="506"/>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489"/>
      <c r="B37" s="505" t="str">
        <f>C20</f>
        <v>　（改築）</v>
      </c>
      <c r="C37" s="506"/>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489"/>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489"/>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489"/>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489"/>
      <c r="B41" s="505" t="s">
        <v>61</v>
      </c>
      <c r="C41" s="506"/>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489"/>
      <c r="B42" s="505" t="str">
        <f>C20</f>
        <v>　（改築）</v>
      </c>
      <c r="C42" s="506"/>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489"/>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489"/>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489"/>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04"/>
      <c r="B46" s="492" t="s">
        <v>65</v>
      </c>
      <c r="C46" s="493"/>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494" t="s">
        <v>66</v>
      </c>
      <c r="B47" s="495"/>
      <c r="C47" s="496"/>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488" t="s">
        <v>36</v>
      </c>
      <c r="B48" s="498" t="s">
        <v>37</v>
      </c>
      <c r="C48" s="499"/>
      <c r="D48" s="478" t="s">
        <v>32</v>
      </c>
      <c r="E48" s="481" t="s">
        <v>32</v>
      </c>
      <c r="F48" s="332"/>
      <c r="G48" s="478"/>
      <c r="H48" s="481"/>
      <c r="I48" s="333"/>
      <c r="J48" s="481"/>
      <c r="K48" s="481" t="s">
        <v>32</v>
      </c>
      <c r="L48" s="332"/>
      <c r="M48" s="478"/>
      <c r="N48" s="481"/>
      <c r="O48" s="333"/>
      <c r="P48" s="478"/>
      <c r="Q48" s="481"/>
      <c r="R48" s="333"/>
      <c r="S48" s="481"/>
      <c r="T48" s="481" t="s">
        <v>32</v>
      </c>
      <c r="U48" s="332" t="s">
        <v>32</v>
      </c>
    </row>
    <row r="49" spans="1:21" s="27" customFormat="1" ht="18" customHeight="1" x14ac:dyDescent="0.15">
      <c r="A49" s="489"/>
      <c r="B49" s="484" t="s">
        <v>596</v>
      </c>
      <c r="C49" s="485"/>
      <c r="D49" s="479"/>
      <c r="E49" s="482"/>
      <c r="F49" s="318" t="s">
        <v>32</v>
      </c>
      <c r="G49" s="479"/>
      <c r="H49" s="482"/>
      <c r="I49" s="319"/>
      <c r="J49" s="482"/>
      <c r="K49" s="482"/>
      <c r="L49" s="318" t="s">
        <v>32</v>
      </c>
      <c r="M49" s="479"/>
      <c r="N49" s="482"/>
      <c r="O49" s="319"/>
      <c r="P49" s="479"/>
      <c r="Q49" s="482"/>
      <c r="R49" s="319"/>
      <c r="S49" s="482"/>
      <c r="T49" s="482"/>
      <c r="U49" s="318" t="s">
        <v>32</v>
      </c>
    </row>
    <row r="50" spans="1:21" s="27" customFormat="1" ht="18" customHeight="1" x14ac:dyDescent="0.15">
      <c r="A50" s="489"/>
      <c r="B50" s="484" t="s">
        <v>38</v>
      </c>
      <c r="C50" s="485"/>
      <c r="D50" s="479"/>
      <c r="E50" s="482"/>
      <c r="F50" s="318" t="s">
        <v>32</v>
      </c>
      <c r="G50" s="479"/>
      <c r="H50" s="482"/>
      <c r="I50" s="319"/>
      <c r="J50" s="482"/>
      <c r="K50" s="482"/>
      <c r="L50" s="318" t="s">
        <v>32</v>
      </c>
      <c r="M50" s="479"/>
      <c r="N50" s="482"/>
      <c r="O50" s="319"/>
      <c r="P50" s="479"/>
      <c r="Q50" s="482"/>
      <c r="R50" s="319"/>
      <c r="S50" s="482"/>
      <c r="T50" s="482"/>
      <c r="U50" s="318" t="s">
        <v>32</v>
      </c>
    </row>
    <row r="51" spans="1:21" s="27" customFormat="1" ht="18" customHeight="1" x14ac:dyDescent="0.15">
      <c r="A51" s="489"/>
      <c r="B51" s="484" t="s">
        <v>39</v>
      </c>
      <c r="C51" s="485"/>
      <c r="D51" s="479"/>
      <c r="E51" s="482"/>
      <c r="F51" s="318" t="s">
        <v>42</v>
      </c>
      <c r="G51" s="479"/>
      <c r="H51" s="482"/>
      <c r="I51" s="319"/>
      <c r="J51" s="482"/>
      <c r="K51" s="482"/>
      <c r="L51" s="318" t="s">
        <v>32</v>
      </c>
      <c r="M51" s="479"/>
      <c r="N51" s="482"/>
      <c r="O51" s="319"/>
      <c r="P51" s="479"/>
      <c r="Q51" s="482"/>
      <c r="R51" s="319"/>
      <c r="S51" s="482"/>
      <c r="T51" s="482"/>
      <c r="U51" s="318" t="s">
        <v>32</v>
      </c>
    </row>
    <row r="52" spans="1:21" s="27" customFormat="1" ht="18" customHeight="1" x14ac:dyDescent="0.15">
      <c r="A52" s="489"/>
      <c r="B52" s="484" t="s">
        <v>686</v>
      </c>
      <c r="C52" s="485"/>
      <c r="D52" s="479"/>
      <c r="E52" s="482"/>
      <c r="F52" s="306"/>
      <c r="G52" s="479"/>
      <c r="H52" s="482"/>
      <c r="I52" s="319"/>
      <c r="J52" s="482"/>
      <c r="K52" s="482"/>
      <c r="L52" s="318" t="s">
        <v>32</v>
      </c>
      <c r="M52" s="479"/>
      <c r="N52" s="482"/>
      <c r="O52" s="319"/>
      <c r="P52" s="479"/>
      <c r="Q52" s="482"/>
      <c r="R52" s="319"/>
      <c r="S52" s="482"/>
      <c r="T52" s="482"/>
      <c r="U52" s="318" t="s">
        <v>32</v>
      </c>
    </row>
    <row r="53" spans="1:21" s="27" customFormat="1" ht="18" customHeight="1" x14ac:dyDescent="0.15">
      <c r="A53" s="489"/>
      <c r="B53" s="484" t="s">
        <v>40</v>
      </c>
      <c r="C53" s="485"/>
      <c r="D53" s="479"/>
      <c r="E53" s="482"/>
      <c r="F53" s="306"/>
      <c r="G53" s="479"/>
      <c r="H53" s="482"/>
      <c r="I53" s="319"/>
      <c r="J53" s="482"/>
      <c r="K53" s="482"/>
      <c r="L53" s="318" t="s">
        <v>32</v>
      </c>
      <c r="M53" s="479"/>
      <c r="N53" s="482"/>
      <c r="O53" s="319"/>
      <c r="P53" s="479"/>
      <c r="Q53" s="482"/>
      <c r="R53" s="319"/>
      <c r="S53" s="482"/>
      <c r="T53" s="482"/>
      <c r="U53" s="318" t="s">
        <v>32</v>
      </c>
    </row>
    <row r="54" spans="1:21" s="27" customFormat="1" ht="18" customHeight="1" x14ac:dyDescent="0.15">
      <c r="A54" s="489"/>
      <c r="B54" s="484" t="s">
        <v>41</v>
      </c>
      <c r="C54" s="485"/>
      <c r="D54" s="480"/>
      <c r="E54" s="483"/>
      <c r="F54" s="306"/>
      <c r="G54" s="480"/>
      <c r="H54" s="483"/>
      <c r="I54" s="323"/>
      <c r="J54" s="483"/>
      <c r="K54" s="483"/>
      <c r="L54" s="318"/>
      <c r="M54" s="480"/>
      <c r="N54" s="483"/>
      <c r="O54" s="323"/>
      <c r="P54" s="480"/>
      <c r="Q54" s="483"/>
      <c r="R54" s="323"/>
      <c r="S54" s="483"/>
      <c r="T54" s="483"/>
      <c r="U54" s="318" t="s">
        <v>32</v>
      </c>
    </row>
    <row r="55" spans="1:21" s="27" customFormat="1" ht="18" customHeight="1" thickBot="1" x14ac:dyDescent="0.2">
      <c r="A55" s="497"/>
      <c r="B55" s="486" t="s">
        <v>63</v>
      </c>
      <c r="C55" s="487"/>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6"/>
  <dataValidations count="3">
    <dataValidation showInputMessage="1" showErrorMessage="1" sqref="C19" xr:uid="{00000000-0002-0000-0200-000000000000}"/>
    <dataValidation type="list" showInputMessage="1" showErrorMessage="1" sqref="C12" xr:uid="{00000000-0002-0000-0200-000001000000}">
      <formula1>" &lt;建築工事&gt;, &lt;改修工事&gt;"</formula1>
    </dataValidation>
    <dataValidation type="list" allowBlank="1" showInputMessage="1" showErrorMessage="1" sqref="C13" xr:uid="{00000000-0002-0000-02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'管理用（このシートは削除しないでください）'!$B$3:$B$17</xm:f>
          </x14:formula1>
          <xm:sqref>E5:I5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242</v>
      </c>
      <c r="C5" s="583"/>
      <c r="D5" s="583"/>
      <c r="E5" s="583"/>
      <c r="F5" s="583"/>
    </row>
    <row r="6" spans="1:11" ht="12" customHeight="1" x14ac:dyDescent="0.15">
      <c r="A6" s="119"/>
      <c r="B6" s="120"/>
      <c r="C6" s="120"/>
      <c r="D6" s="120"/>
      <c r="E6" s="120"/>
      <c r="F6" s="120"/>
    </row>
    <row r="8" spans="1:1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15">
      <c r="A16" s="113" t="s">
        <v>274</v>
      </c>
      <c r="B16" s="560"/>
      <c r="C16" s="560"/>
      <c r="D16" s="560"/>
      <c r="E16" s="560"/>
      <c r="F16" s="560"/>
      <c r="G16" s="520"/>
      <c r="H16" s="521"/>
      <c r="I16" s="521"/>
      <c r="J16" s="521"/>
      <c r="K16" s="522"/>
    </row>
    <row r="17" spans="1:11" x14ac:dyDescent="0.15">
      <c r="A17" s="577" t="s">
        <v>353</v>
      </c>
      <c r="B17" s="577" t="s">
        <v>255</v>
      </c>
      <c r="C17" s="577"/>
      <c r="D17" s="577"/>
      <c r="E17" s="577"/>
      <c r="F17" s="577"/>
      <c r="G17" s="577" t="s">
        <v>256</v>
      </c>
      <c r="H17" s="577"/>
      <c r="I17" s="577"/>
      <c r="J17" s="577"/>
      <c r="K17" s="577"/>
    </row>
    <row r="18" spans="1:11" ht="18.75" customHeight="1" x14ac:dyDescent="0.15">
      <c r="A18" s="577"/>
      <c r="B18" s="560"/>
      <c r="C18" s="560"/>
      <c r="D18" s="561" t="s">
        <v>286</v>
      </c>
      <c r="E18" s="562"/>
      <c r="F18" s="225"/>
      <c r="G18" s="560"/>
      <c r="H18" s="560"/>
      <c r="I18" s="561" t="s">
        <v>286</v>
      </c>
      <c r="J18" s="562"/>
      <c r="K18" s="225"/>
    </row>
    <row r="19" spans="1:11" x14ac:dyDescent="0.15">
      <c r="A19" s="554" t="s">
        <v>264</v>
      </c>
      <c r="B19" s="577" t="s">
        <v>262</v>
      </c>
      <c r="C19" s="577"/>
      <c r="D19" s="577"/>
      <c r="E19" s="577"/>
      <c r="F19" s="577"/>
      <c r="G19" s="577" t="s">
        <v>263</v>
      </c>
      <c r="H19" s="577"/>
      <c r="I19" s="577"/>
      <c r="J19" s="577"/>
      <c r="K19" s="577"/>
    </row>
    <row r="20" spans="1:11" ht="18.75" customHeight="1" x14ac:dyDescent="0.15">
      <c r="A20" s="578"/>
      <c r="B20" s="560"/>
      <c r="C20" s="560"/>
      <c r="D20" s="560"/>
      <c r="E20" s="560"/>
      <c r="F20" s="560"/>
      <c r="G20" s="560"/>
      <c r="H20" s="560"/>
      <c r="I20" s="560"/>
      <c r="J20" s="560"/>
      <c r="K20" s="560"/>
    </row>
    <row r="21" spans="1:11" ht="12" customHeight="1" x14ac:dyDescent="0.15">
      <c r="A21" s="576" t="s">
        <v>265</v>
      </c>
      <c r="B21" s="113" t="s">
        <v>266</v>
      </c>
      <c r="C21" s="583" t="s">
        <v>267</v>
      </c>
      <c r="D21" s="583"/>
      <c r="E21" s="583"/>
      <c r="F21" s="583"/>
      <c r="G21" s="583"/>
      <c r="H21" s="583"/>
      <c r="I21" s="583"/>
      <c r="J21" s="583"/>
      <c r="K21" s="583"/>
    </row>
    <row r="22" spans="1:11" x14ac:dyDescent="0.15">
      <c r="A22" s="576"/>
      <c r="B22" s="560"/>
      <c r="C22" s="113" t="s">
        <v>268</v>
      </c>
      <c r="D22" s="113" t="s">
        <v>269</v>
      </c>
      <c r="E22" s="113" t="s">
        <v>270</v>
      </c>
      <c r="F22" s="584" t="s">
        <v>263</v>
      </c>
      <c r="G22" s="585"/>
      <c r="H22" s="577" t="s">
        <v>271</v>
      </c>
      <c r="I22" s="577"/>
      <c r="J22" s="577"/>
      <c r="K22" s="577"/>
    </row>
    <row r="23" spans="1:11" ht="18.75" customHeight="1" x14ac:dyDescent="0.15">
      <c r="A23" s="576"/>
      <c r="B23" s="560"/>
      <c r="C23" s="226"/>
      <c r="D23" s="227"/>
      <c r="E23" s="228"/>
      <c r="F23" s="523"/>
      <c r="G23" s="523"/>
      <c r="H23" s="117" t="s">
        <v>272</v>
      </c>
      <c r="I23" s="229"/>
      <c r="J23" s="117" t="s">
        <v>273</v>
      </c>
      <c r="K23" s="230"/>
    </row>
    <row r="24" spans="1:11" ht="18.75" customHeight="1" x14ac:dyDescent="0.15">
      <c r="A24" s="576"/>
      <c r="B24" s="560"/>
      <c r="C24" s="226"/>
      <c r="D24" s="227"/>
      <c r="E24" s="228"/>
      <c r="F24" s="523"/>
      <c r="G24" s="523"/>
      <c r="H24" s="117" t="s">
        <v>272</v>
      </c>
      <c r="I24" s="229"/>
      <c r="J24" s="117" t="s">
        <v>273</v>
      </c>
      <c r="K24" s="230"/>
    </row>
    <row r="27" spans="1:11" x14ac:dyDescent="0.15">
      <c r="A27" s="111" t="s">
        <v>288</v>
      </c>
    </row>
    <row r="28" spans="1:11" ht="3.75" customHeight="1" x14ac:dyDescent="0.15"/>
    <row r="29" spans="1:11" x14ac:dyDescent="0.15">
      <c r="A29" s="565" t="s">
        <v>46</v>
      </c>
      <c r="B29" s="580" t="s">
        <v>332</v>
      </c>
      <c r="C29" s="581"/>
      <c r="D29" s="581"/>
      <c r="E29" s="581"/>
      <c r="F29" s="581"/>
      <c r="G29" s="582"/>
      <c r="H29" s="580" t="s">
        <v>333</v>
      </c>
      <c r="I29" s="582"/>
      <c r="J29" s="579" t="s">
        <v>593</v>
      </c>
      <c r="K29" s="565" t="s">
        <v>254</v>
      </c>
    </row>
    <row r="30" spans="1:11" ht="24" x14ac:dyDescent="0.15">
      <c r="A30" s="566"/>
      <c r="B30" s="112" t="s">
        <v>246</v>
      </c>
      <c r="C30" s="112" t="s">
        <v>247</v>
      </c>
      <c r="D30" s="112" t="s">
        <v>249</v>
      </c>
      <c r="E30" s="112" t="s">
        <v>250</v>
      </c>
      <c r="F30" s="112" t="s">
        <v>248</v>
      </c>
      <c r="G30" s="112" t="s">
        <v>251</v>
      </c>
      <c r="H30" s="116" t="s">
        <v>261</v>
      </c>
      <c r="I30" s="114" t="s">
        <v>252</v>
      </c>
      <c r="J30" s="566"/>
      <c r="K30" s="566"/>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77" t="s">
        <v>592</v>
      </c>
      <c r="B32" s="294"/>
      <c r="C32" s="294"/>
      <c r="D32" s="294"/>
      <c r="E32" s="294"/>
      <c r="F32" s="294"/>
      <c r="G32" s="294"/>
      <c r="H32" s="294"/>
      <c r="I32" s="294"/>
      <c r="J32" s="294"/>
      <c r="K32" s="122" t="str">
        <f t="shared" ref="K32:K33" si="0">IF(SUM(B32:J32)=0,"",SUM(B32:J32))</f>
        <v/>
      </c>
    </row>
    <row r="33" spans="1:11" ht="15" customHeight="1" x14ac:dyDescent="0.15">
      <c r="A33" s="577"/>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67"/>
      <c r="B38" s="568"/>
      <c r="C38" s="568"/>
      <c r="D38" s="568"/>
      <c r="E38" s="568"/>
      <c r="F38" s="568"/>
      <c r="G38" s="568"/>
      <c r="H38" s="568"/>
      <c r="I38" s="568"/>
      <c r="J38" s="568"/>
      <c r="K38" s="569"/>
    </row>
    <row r="39" spans="1:11" ht="18.75" customHeight="1" x14ac:dyDescent="0.15">
      <c r="A39" s="570"/>
      <c r="B39" s="571"/>
      <c r="C39" s="571"/>
      <c r="D39" s="571"/>
      <c r="E39" s="571"/>
      <c r="F39" s="571"/>
      <c r="G39" s="571"/>
      <c r="H39" s="571"/>
      <c r="I39" s="571"/>
      <c r="J39" s="571"/>
      <c r="K39" s="572"/>
    </row>
    <row r="40" spans="1:11" ht="18.75" customHeight="1" x14ac:dyDescent="0.15">
      <c r="A40" s="570"/>
      <c r="B40" s="571"/>
      <c r="C40" s="571"/>
      <c r="D40" s="571"/>
      <c r="E40" s="571"/>
      <c r="F40" s="571"/>
      <c r="G40" s="571"/>
      <c r="H40" s="571"/>
      <c r="I40" s="571"/>
      <c r="J40" s="571"/>
      <c r="K40" s="572"/>
    </row>
    <row r="41" spans="1:11" ht="18.75" customHeight="1" x14ac:dyDescent="0.15">
      <c r="A41" s="573"/>
      <c r="B41" s="574"/>
      <c r="C41" s="574"/>
      <c r="D41" s="574"/>
      <c r="E41" s="574"/>
      <c r="F41" s="574"/>
      <c r="G41" s="574"/>
      <c r="H41" s="574"/>
      <c r="I41" s="574"/>
      <c r="J41" s="574"/>
      <c r="K41" s="575"/>
    </row>
    <row r="44" spans="1:11" x14ac:dyDescent="0.15">
      <c r="A44" s="111" t="s">
        <v>299</v>
      </c>
    </row>
    <row r="45" spans="1:11" ht="3.75" customHeight="1" x14ac:dyDescent="0.15"/>
    <row r="46" spans="1:11" ht="18.75" customHeight="1" x14ac:dyDescent="0.15">
      <c r="A46" s="563" t="s">
        <v>285</v>
      </c>
      <c r="B46" s="564"/>
      <c r="C46" s="557"/>
      <c r="D46" s="558"/>
      <c r="E46" s="558"/>
      <c r="F46" s="558"/>
      <c r="G46" s="558"/>
      <c r="H46" s="559"/>
      <c r="I46" s="118"/>
      <c r="J46" s="118"/>
      <c r="K46" s="118"/>
    </row>
    <row r="47" spans="1:11" ht="18.75" customHeight="1" x14ac:dyDescent="0.15">
      <c r="A47" s="541" t="s">
        <v>316</v>
      </c>
      <c r="B47" s="542"/>
      <c r="C47" s="538"/>
      <c r="D47" s="539"/>
      <c r="E47" s="539"/>
      <c r="F47" s="539"/>
      <c r="G47" s="539"/>
      <c r="H47" s="540"/>
    </row>
    <row r="48" spans="1:11" ht="18.75" customHeight="1" x14ac:dyDescent="0.15">
      <c r="A48" s="138"/>
      <c r="B48" s="535" t="s">
        <v>300</v>
      </c>
      <c r="C48" s="536"/>
      <c r="D48" s="537" t="s">
        <v>314</v>
      </c>
      <c r="E48" s="537"/>
      <c r="F48" s="537"/>
      <c r="G48" s="520"/>
      <c r="H48" s="522"/>
    </row>
    <row r="49" spans="1:11" ht="18.75" customHeight="1" x14ac:dyDescent="0.15">
      <c r="A49" s="132"/>
      <c r="B49" s="526"/>
      <c r="C49" s="527"/>
      <c r="D49" s="537" t="s">
        <v>318</v>
      </c>
      <c r="E49" s="537"/>
      <c r="F49" s="537"/>
      <c r="G49" s="532"/>
      <c r="H49" s="533"/>
    </row>
    <row r="50" spans="1:11" ht="18.75" customHeight="1" x14ac:dyDescent="0.15">
      <c r="A50" s="132"/>
      <c r="B50" s="535" t="s">
        <v>301</v>
      </c>
      <c r="C50" s="536"/>
      <c r="D50" s="534" t="s">
        <v>317</v>
      </c>
      <c r="E50" s="534"/>
      <c r="F50" s="534"/>
      <c r="G50" s="532"/>
      <c r="H50" s="533"/>
      <c r="I50" s="136"/>
      <c r="J50" s="137"/>
      <c r="K50" s="137"/>
    </row>
    <row r="51" spans="1:11" ht="18.75" customHeight="1" x14ac:dyDescent="0.15">
      <c r="A51" s="132"/>
      <c r="B51" s="528" t="s">
        <v>347</v>
      </c>
      <c r="C51" s="529"/>
      <c r="D51" s="534" t="s">
        <v>302</v>
      </c>
      <c r="E51" s="534"/>
      <c r="F51" s="534"/>
      <c r="G51" s="113" t="s">
        <v>310</v>
      </c>
      <c r="H51" s="524"/>
      <c r="I51" s="530"/>
      <c r="J51" s="530"/>
      <c r="K51" s="531"/>
    </row>
    <row r="52" spans="1:11" ht="18.75" customHeight="1" x14ac:dyDescent="0.15">
      <c r="A52" s="132"/>
      <c r="B52" s="528"/>
      <c r="C52" s="529"/>
      <c r="D52" s="138"/>
      <c r="E52" s="127" t="s">
        <v>308</v>
      </c>
      <c r="F52" s="523"/>
      <c r="G52" s="523"/>
      <c r="H52" s="113" t="s">
        <v>315</v>
      </c>
      <c r="I52" s="523"/>
      <c r="J52" s="523"/>
      <c r="K52" s="523"/>
    </row>
    <row r="53" spans="1:11" ht="18.75" customHeight="1" x14ac:dyDescent="0.15">
      <c r="A53" s="132"/>
      <c r="B53" s="132"/>
      <c r="D53" s="132"/>
      <c r="E53" s="127" t="s">
        <v>309</v>
      </c>
      <c r="F53" s="233"/>
      <c r="G53" s="115" t="s">
        <v>313</v>
      </c>
      <c r="H53" s="113" t="s">
        <v>311</v>
      </c>
      <c r="I53" s="524"/>
      <c r="J53" s="525"/>
      <c r="K53" s="115" t="s">
        <v>312</v>
      </c>
    </row>
    <row r="54" spans="1:11" ht="18.75" customHeight="1" x14ac:dyDescent="0.15">
      <c r="A54" s="132"/>
      <c r="B54" s="132"/>
      <c r="D54" s="132"/>
      <c r="E54" s="537" t="s">
        <v>307</v>
      </c>
      <c r="F54" s="537"/>
      <c r="G54" s="537"/>
      <c r="H54" s="537"/>
      <c r="I54" s="553"/>
      <c r="J54" s="553"/>
      <c r="K54" s="553"/>
    </row>
    <row r="55" spans="1:11" ht="18.75" customHeight="1" x14ac:dyDescent="0.15">
      <c r="A55" s="132"/>
      <c r="B55" s="132"/>
      <c r="D55" s="132"/>
      <c r="E55" s="543" t="s">
        <v>303</v>
      </c>
      <c r="F55" s="544"/>
      <c r="G55" s="543" t="s">
        <v>305</v>
      </c>
      <c r="H55" s="545"/>
      <c r="I55" s="548"/>
      <c r="J55" s="549"/>
      <c r="K55" s="550"/>
    </row>
    <row r="56" spans="1:11" ht="18.75" customHeight="1" x14ac:dyDescent="0.15">
      <c r="A56" s="132"/>
      <c r="B56" s="132"/>
      <c r="D56" s="132"/>
      <c r="E56" s="290"/>
      <c r="F56" s="134"/>
      <c r="G56" s="182"/>
      <c r="H56" s="554" t="s">
        <v>666</v>
      </c>
      <c r="I56" s="130"/>
      <c r="J56" s="291" t="s">
        <v>664</v>
      </c>
      <c r="K56" s="128" t="s">
        <v>665</v>
      </c>
    </row>
    <row r="57" spans="1:11" ht="18.75" customHeight="1" x14ac:dyDescent="0.15">
      <c r="A57" s="132"/>
      <c r="B57" s="132"/>
      <c r="D57" s="132"/>
      <c r="E57" s="290"/>
      <c r="F57" s="134"/>
      <c r="G57" s="290"/>
      <c r="H57" s="555"/>
      <c r="I57" s="128" t="s">
        <v>663</v>
      </c>
      <c r="J57" s="292"/>
      <c r="K57" s="293"/>
    </row>
    <row r="58" spans="1:11" ht="18.75" customHeight="1" x14ac:dyDescent="0.15">
      <c r="A58" s="132"/>
      <c r="B58" s="132"/>
      <c r="D58" s="132"/>
      <c r="E58" s="290"/>
      <c r="F58" s="134"/>
      <c r="G58" s="290"/>
      <c r="H58" s="555"/>
      <c r="I58" s="129" t="s">
        <v>661</v>
      </c>
      <c r="J58" s="293"/>
      <c r="K58" s="293"/>
    </row>
    <row r="59" spans="1:11" ht="18.75" customHeight="1" x14ac:dyDescent="0.15">
      <c r="A59" s="132"/>
      <c r="B59" s="132"/>
      <c r="D59" s="132"/>
      <c r="E59" s="290"/>
      <c r="F59" s="134"/>
      <c r="G59" s="150"/>
      <c r="H59" s="556"/>
      <c r="I59" s="129" t="s">
        <v>662</v>
      </c>
      <c r="J59" s="293"/>
      <c r="K59" s="293"/>
    </row>
    <row r="60" spans="1:11" ht="18.75" customHeight="1" x14ac:dyDescent="0.15">
      <c r="A60" s="136"/>
      <c r="B60" s="136"/>
      <c r="C60" s="137"/>
      <c r="D60" s="136"/>
      <c r="E60" s="133"/>
      <c r="F60" s="139"/>
      <c r="G60" s="546" t="s">
        <v>304</v>
      </c>
      <c r="H60" s="547"/>
      <c r="I60" s="551"/>
      <c r="J60" s="551"/>
      <c r="K60" s="552"/>
    </row>
    <row r="61" spans="1:11" ht="18.75" customHeight="1" x14ac:dyDescent="0.15"/>
    <row r="62" spans="1:11" ht="18.75" customHeight="1" x14ac:dyDescent="0.15"/>
    <row r="63" spans="1:11" ht="18.75" customHeight="1" x14ac:dyDescent="0.15"/>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6"/>
  <dataValidations count="6">
    <dataValidation type="list" allowBlank="1" showInputMessage="1" showErrorMessage="1" sqref="B22:B24" xr:uid="{00000000-0002-0000-0300-000000000000}">
      <formula1>"有,無"</formula1>
    </dataValidation>
    <dataValidation type="list" allowBlank="1" showInputMessage="1" showErrorMessage="1" sqref="I23:I24" xr:uid="{00000000-0002-0000-0300-000001000000}">
      <formula1>"有（承認済）,有（申請済）,有（申請予定）,無"</formula1>
    </dataValidation>
    <dataValidation type="list" allowBlank="1" showInputMessage="1" showErrorMessage="1" sqref="K23:K24" xr:uid="{00000000-0002-0000-0300-000002000000}">
      <formula1>"転用,譲渡,交換,貸付,取壊し"</formula1>
    </dataValidation>
    <dataValidation type="list" allowBlank="1" showInputMessage="1" showErrorMessage="1" sqref="C46" xr:uid="{00000000-0002-0000-0300-000003000000}">
      <formula1>"無医地区,無医地区に準じる地区,無歯科医地区,無歯科医地区に準じる地区"</formula1>
    </dataValidation>
    <dataValidation type="list" allowBlank="1" showInputMessage="1" showErrorMessage="1" sqref="B18:C18 G18:H18" xr:uid="{00000000-0002-0000-0300-000004000000}">
      <formula1>"有床,無床"</formula1>
    </dataValidation>
    <dataValidation type="list" allowBlank="1" showInputMessage="1" showErrorMessage="1" sqref="G48:H48" xr:uid="{00000000-0002-0000-03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'管理用（このシートは削除しないでください）'!$F$3:$F$10</xm:f>
          </x14:formula1>
          <xm:sqref>B20:K20</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'管理用（このシートは削除しないでください）'!$D$3:$D$7</xm:f>
          </x14:formula1>
          <xm:sqref>B16:K16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324</v>
      </c>
      <c r="C5" s="583"/>
      <c r="D5" s="583"/>
      <c r="E5" s="583"/>
      <c r="F5" s="583"/>
    </row>
    <row r="6" spans="1:11" ht="18.75" customHeight="1" x14ac:dyDescent="0.15">
      <c r="A6" s="113" t="s">
        <v>330</v>
      </c>
      <c r="B6" s="523"/>
      <c r="C6" s="523"/>
      <c r="D6" s="523"/>
      <c r="E6" s="523"/>
      <c r="F6" s="523"/>
    </row>
    <row r="7" spans="1:11" ht="12" customHeight="1" x14ac:dyDescent="0.15">
      <c r="A7" s="119"/>
      <c r="B7" s="120"/>
      <c r="C7" s="120"/>
      <c r="D7" s="120"/>
      <c r="E7" s="120"/>
      <c r="F7" s="120"/>
    </row>
    <row r="9" spans="1:11" x14ac:dyDescent="0.15">
      <c r="A9" s="583" t="s">
        <v>243</v>
      </c>
      <c r="B9" s="583"/>
      <c r="C9" s="583"/>
      <c r="D9" s="583" t="s">
        <v>284</v>
      </c>
      <c r="E9" s="583"/>
      <c r="F9" s="583"/>
      <c r="G9" s="583" t="s">
        <v>244</v>
      </c>
      <c r="H9" s="583"/>
      <c r="I9" s="583"/>
      <c r="J9" s="583"/>
      <c r="K9" s="583"/>
    </row>
    <row r="10" spans="1:11" ht="18.75" customHeight="1" x14ac:dyDescent="0.15">
      <c r="A10" s="588"/>
      <c r="B10" s="588"/>
      <c r="C10" s="588"/>
      <c r="D10" s="588"/>
      <c r="E10" s="588"/>
      <c r="F10" s="588"/>
      <c r="G10" s="588"/>
      <c r="H10" s="588"/>
      <c r="I10" s="588"/>
      <c r="J10" s="588"/>
      <c r="K10" s="588"/>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587" t="s">
        <v>245</v>
      </c>
      <c r="B15" s="577" t="s">
        <v>258</v>
      </c>
      <c r="C15" s="577"/>
      <c r="D15" s="577"/>
      <c r="E15" s="577"/>
      <c r="F15" s="577"/>
      <c r="G15" s="577" t="s">
        <v>259</v>
      </c>
      <c r="H15" s="577"/>
      <c r="I15" s="577"/>
      <c r="J15" s="577"/>
      <c r="K15" s="577"/>
    </row>
    <row r="16" spans="1:11" ht="18.75" customHeight="1" x14ac:dyDescent="0.15">
      <c r="A16" s="578"/>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15">
      <c r="A17" s="113" t="s">
        <v>274</v>
      </c>
      <c r="B17" s="560"/>
      <c r="C17" s="560"/>
      <c r="D17" s="560"/>
      <c r="E17" s="560"/>
      <c r="F17" s="560"/>
      <c r="G17" s="520"/>
      <c r="H17" s="521"/>
      <c r="I17" s="521"/>
      <c r="J17" s="521"/>
      <c r="K17" s="522"/>
    </row>
    <row r="18" spans="1:11" x14ac:dyDescent="0.15">
      <c r="A18" s="577" t="s">
        <v>353</v>
      </c>
      <c r="B18" s="577" t="s">
        <v>255</v>
      </c>
      <c r="C18" s="577"/>
      <c r="D18" s="577"/>
      <c r="E18" s="577"/>
      <c r="F18" s="577"/>
      <c r="G18" s="577" t="s">
        <v>256</v>
      </c>
      <c r="H18" s="577"/>
      <c r="I18" s="577"/>
      <c r="J18" s="577"/>
      <c r="K18" s="577"/>
    </row>
    <row r="19" spans="1:11" ht="18.75" customHeight="1" x14ac:dyDescent="0.15">
      <c r="A19" s="577"/>
      <c r="B19" s="560"/>
      <c r="C19" s="560"/>
      <c r="D19" s="561" t="s">
        <v>286</v>
      </c>
      <c r="E19" s="562"/>
      <c r="F19" s="225"/>
      <c r="G19" s="560"/>
      <c r="H19" s="560"/>
      <c r="I19" s="561" t="s">
        <v>286</v>
      </c>
      <c r="J19" s="562"/>
      <c r="K19" s="225"/>
    </row>
    <row r="20" spans="1:11" x14ac:dyDescent="0.15">
      <c r="A20" s="554" t="s">
        <v>264</v>
      </c>
      <c r="B20" s="577" t="s">
        <v>262</v>
      </c>
      <c r="C20" s="577"/>
      <c r="D20" s="577"/>
      <c r="E20" s="577"/>
      <c r="F20" s="577"/>
      <c r="G20" s="577" t="s">
        <v>263</v>
      </c>
      <c r="H20" s="577"/>
      <c r="I20" s="577"/>
      <c r="J20" s="577"/>
      <c r="K20" s="577"/>
    </row>
    <row r="21" spans="1:11" ht="18.75" customHeight="1" x14ac:dyDescent="0.15">
      <c r="A21" s="578"/>
      <c r="B21" s="560"/>
      <c r="C21" s="560"/>
      <c r="D21" s="560"/>
      <c r="E21" s="560"/>
      <c r="F21" s="560"/>
      <c r="G21" s="560"/>
      <c r="H21" s="560"/>
      <c r="I21" s="560"/>
      <c r="J21" s="560"/>
      <c r="K21" s="560"/>
    </row>
    <row r="22" spans="1:11" ht="12" customHeight="1" x14ac:dyDescent="0.15">
      <c r="A22" s="576" t="s">
        <v>265</v>
      </c>
      <c r="B22" s="113" t="s">
        <v>266</v>
      </c>
      <c r="C22" s="583" t="s">
        <v>267</v>
      </c>
      <c r="D22" s="583"/>
      <c r="E22" s="583"/>
      <c r="F22" s="583"/>
      <c r="G22" s="583"/>
      <c r="H22" s="583"/>
      <c r="I22" s="583"/>
      <c r="J22" s="583"/>
      <c r="K22" s="583"/>
    </row>
    <row r="23" spans="1:11" x14ac:dyDescent="0.15">
      <c r="A23" s="576"/>
      <c r="B23" s="560"/>
      <c r="C23" s="113" t="s">
        <v>268</v>
      </c>
      <c r="D23" s="113" t="s">
        <v>269</v>
      </c>
      <c r="E23" s="113" t="s">
        <v>270</v>
      </c>
      <c r="F23" s="584" t="s">
        <v>263</v>
      </c>
      <c r="G23" s="585"/>
      <c r="H23" s="577" t="s">
        <v>271</v>
      </c>
      <c r="I23" s="577"/>
      <c r="J23" s="577"/>
      <c r="K23" s="577"/>
    </row>
    <row r="24" spans="1:11" ht="18.75" customHeight="1" x14ac:dyDescent="0.15">
      <c r="A24" s="576"/>
      <c r="B24" s="560"/>
      <c r="C24" s="226"/>
      <c r="D24" s="227"/>
      <c r="E24" s="228"/>
      <c r="F24" s="523"/>
      <c r="G24" s="523"/>
      <c r="H24" s="117" t="s">
        <v>272</v>
      </c>
      <c r="I24" s="229"/>
      <c r="J24" s="117" t="s">
        <v>273</v>
      </c>
      <c r="K24" s="230"/>
    </row>
    <row r="25" spans="1:11" ht="18.75" customHeight="1" x14ac:dyDescent="0.15">
      <c r="A25" s="576"/>
      <c r="B25" s="560"/>
      <c r="C25" s="226"/>
      <c r="D25" s="227"/>
      <c r="E25" s="228"/>
      <c r="F25" s="523"/>
      <c r="G25" s="523"/>
      <c r="H25" s="117" t="s">
        <v>272</v>
      </c>
      <c r="I25" s="229"/>
      <c r="J25" s="117" t="s">
        <v>273</v>
      </c>
      <c r="K25" s="230"/>
    </row>
    <row r="28" spans="1:11" x14ac:dyDescent="0.15">
      <c r="A28" s="111" t="s">
        <v>288</v>
      </c>
    </row>
    <row r="29" spans="1:11" ht="3.75" customHeight="1" x14ac:dyDescent="0.15"/>
    <row r="30" spans="1:11" ht="13.5" customHeight="1" x14ac:dyDescent="0.15">
      <c r="A30" s="565" t="s">
        <v>46</v>
      </c>
      <c r="B30" s="580" t="s">
        <v>332</v>
      </c>
      <c r="C30" s="581"/>
      <c r="D30" s="581"/>
      <c r="E30" s="581"/>
      <c r="F30" s="581"/>
      <c r="G30" s="582"/>
      <c r="H30" s="580" t="s">
        <v>333</v>
      </c>
      <c r="I30" s="582"/>
      <c r="J30" s="541" t="s">
        <v>254</v>
      </c>
      <c r="K30" s="542"/>
    </row>
    <row r="31" spans="1:11" ht="24" x14ac:dyDescent="0.15">
      <c r="A31" s="566"/>
      <c r="B31" s="112" t="s">
        <v>246</v>
      </c>
      <c r="C31" s="112" t="s">
        <v>247</v>
      </c>
      <c r="D31" s="112" t="s">
        <v>249</v>
      </c>
      <c r="E31" s="112" t="s">
        <v>250</v>
      </c>
      <c r="F31" s="112" t="s">
        <v>248</v>
      </c>
      <c r="G31" s="112" t="s">
        <v>251</v>
      </c>
      <c r="H31" s="116" t="s">
        <v>261</v>
      </c>
      <c r="I31" s="114" t="s">
        <v>252</v>
      </c>
      <c r="J31" s="600"/>
      <c r="K31" s="601"/>
    </row>
    <row r="32" spans="1:11" ht="18.75" customHeight="1" x14ac:dyDescent="0.15">
      <c r="A32" s="113" t="s">
        <v>591</v>
      </c>
      <c r="B32" s="227"/>
      <c r="C32" s="227"/>
      <c r="D32" s="227"/>
      <c r="E32" s="227"/>
      <c r="F32" s="227"/>
      <c r="G32" s="227"/>
      <c r="H32" s="227"/>
      <c r="I32" s="227"/>
      <c r="J32" s="589" t="str">
        <f>IF(SUM(B32:I32)=0,"",SUM(B32:I32))</f>
        <v/>
      </c>
      <c r="K32" s="590"/>
    </row>
    <row r="33" spans="1:11" ht="15" customHeight="1" x14ac:dyDescent="0.15">
      <c r="A33" s="577" t="s">
        <v>592</v>
      </c>
      <c r="B33" s="294"/>
      <c r="C33" s="294"/>
      <c r="D33" s="294"/>
      <c r="E33" s="294"/>
      <c r="F33" s="294"/>
      <c r="G33" s="294"/>
      <c r="H33" s="294"/>
      <c r="I33" s="294"/>
      <c r="J33" s="595" t="str">
        <f>IF(SUM(B33:I33)=0,"",SUM(B33:I33))</f>
        <v/>
      </c>
      <c r="K33" s="596"/>
    </row>
    <row r="34" spans="1:11" ht="15" customHeight="1" x14ac:dyDescent="0.15">
      <c r="A34" s="577"/>
      <c r="B34" s="232"/>
      <c r="C34" s="232"/>
      <c r="D34" s="232"/>
      <c r="E34" s="232"/>
      <c r="F34" s="232"/>
      <c r="G34" s="232"/>
      <c r="H34" s="232"/>
      <c r="I34" s="232"/>
      <c r="J34" s="597" t="str">
        <f>IF(SUM(B34:I34)=0,"",SUM(B34:I34))</f>
        <v/>
      </c>
      <c r="K34" s="598"/>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67"/>
      <c r="B39" s="568"/>
      <c r="C39" s="568"/>
      <c r="D39" s="568"/>
      <c r="E39" s="568"/>
      <c r="F39" s="568"/>
      <c r="G39" s="568"/>
      <c r="H39" s="568"/>
      <c r="I39" s="568"/>
      <c r="J39" s="568"/>
      <c r="K39" s="569"/>
    </row>
    <row r="40" spans="1:11" ht="18.75" customHeight="1" x14ac:dyDescent="0.15">
      <c r="A40" s="570"/>
      <c r="B40" s="571"/>
      <c r="C40" s="571"/>
      <c r="D40" s="571"/>
      <c r="E40" s="571"/>
      <c r="F40" s="571"/>
      <c r="G40" s="571"/>
      <c r="H40" s="571"/>
      <c r="I40" s="571"/>
      <c r="J40" s="571"/>
      <c r="K40" s="572"/>
    </row>
    <row r="41" spans="1:11" ht="18.75" customHeight="1" x14ac:dyDescent="0.15">
      <c r="A41" s="570"/>
      <c r="B41" s="571"/>
      <c r="C41" s="571"/>
      <c r="D41" s="571"/>
      <c r="E41" s="571"/>
      <c r="F41" s="571"/>
      <c r="G41" s="571"/>
      <c r="H41" s="571"/>
      <c r="I41" s="571"/>
      <c r="J41" s="571"/>
      <c r="K41" s="572"/>
    </row>
    <row r="42" spans="1:11" ht="18.75" customHeight="1" x14ac:dyDescent="0.15">
      <c r="A42" s="573"/>
      <c r="B42" s="574"/>
      <c r="C42" s="574"/>
      <c r="D42" s="574"/>
      <c r="E42" s="574"/>
      <c r="F42" s="574"/>
      <c r="G42" s="574"/>
      <c r="H42" s="574"/>
      <c r="I42" s="574"/>
      <c r="J42" s="574"/>
      <c r="K42" s="575"/>
    </row>
    <row r="45" spans="1:11" x14ac:dyDescent="0.15">
      <c r="A45" s="111" t="s">
        <v>325</v>
      </c>
    </row>
    <row r="46" spans="1:11" ht="3.75" customHeight="1" x14ac:dyDescent="0.15"/>
    <row r="47" spans="1:11" ht="18.75" customHeight="1" x14ac:dyDescent="0.15">
      <c r="A47" s="563" t="s">
        <v>326</v>
      </c>
      <c r="B47" s="564"/>
      <c r="C47" s="520"/>
      <c r="D47" s="521"/>
      <c r="E47" s="521"/>
      <c r="F47" s="521"/>
      <c r="G47" s="521"/>
      <c r="H47" s="522"/>
    </row>
    <row r="48" spans="1:11" ht="18.75" customHeight="1" x14ac:dyDescent="0.15">
      <c r="A48" s="591" t="s">
        <v>331</v>
      </c>
      <c r="B48" s="592"/>
      <c r="C48" s="592"/>
      <c r="D48" s="592"/>
      <c r="E48" s="545"/>
      <c r="F48" s="520"/>
      <c r="G48" s="521"/>
      <c r="H48" s="522"/>
    </row>
    <row r="49" spans="1:11" ht="18.75" customHeight="1" x14ac:dyDescent="0.15">
      <c r="A49" s="593" t="s">
        <v>327</v>
      </c>
      <c r="B49" s="594"/>
      <c r="C49" s="522"/>
      <c r="D49" s="560"/>
      <c r="E49" s="560"/>
      <c r="F49" s="599"/>
      <c r="G49" s="599"/>
      <c r="H49" s="599"/>
    </row>
    <row r="50" spans="1:11" ht="7.5" customHeight="1" x14ac:dyDescent="0.15"/>
    <row r="51" spans="1:11" x14ac:dyDescent="0.15">
      <c r="A51" s="111" t="s">
        <v>328</v>
      </c>
    </row>
    <row r="52" spans="1:11" ht="18.75" customHeight="1" x14ac:dyDescent="0.15">
      <c r="A52" s="567"/>
      <c r="B52" s="568"/>
      <c r="C52" s="568"/>
      <c r="D52" s="568"/>
      <c r="E52" s="568"/>
      <c r="F52" s="568"/>
      <c r="G52" s="568"/>
      <c r="H52" s="568"/>
      <c r="I52" s="568"/>
      <c r="J52" s="568"/>
      <c r="K52" s="569"/>
    </row>
    <row r="53" spans="1:11" ht="18.75" customHeight="1" x14ac:dyDescent="0.15">
      <c r="A53" s="570"/>
      <c r="B53" s="571"/>
      <c r="C53" s="571"/>
      <c r="D53" s="571"/>
      <c r="E53" s="571"/>
      <c r="F53" s="571"/>
      <c r="G53" s="571"/>
      <c r="H53" s="571"/>
      <c r="I53" s="571"/>
      <c r="J53" s="571"/>
      <c r="K53" s="572"/>
    </row>
    <row r="54" spans="1:11" ht="18.75" customHeight="1" x14ac:dyDescent="0.15">
      <c r="A54" s="570"/>
      <c r="B54" s="571"/>
      <c r="C54" s="571"/>
      <c r="D54" s="571"/>
      <c r="E54" s="571"/>
      <c r="F54" s="571"/>
      <c r="G54" s="571"/>
      <c r="H54" s="571"/>
      <c r="I54" s="571"/>
      <c r="J54" s="571"/>
      <c r="K54" s="572"/>
    </row>
    <row r="55" spans="1:11" ht="18.75" customHeight="1" x14ac:dyDescent="0.15">
      <c r="A55" s="573"/>
      <c r="B55" s="574"/>
      <c r="C55" s="574"/>
      <c r="D55" s="574"/>
      <c r="E55" s="574"/>
      <c r="F55" s="574"/>
      <c r="G55" s="574"/>
      <c r="H55" s="574"/>
      <c r="I55" s="574"/>
      <c r="J55" s="574"/>
      <c r="K55" s="575"/>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6"/>
  <dataValidations count="6">
    <dataValidation type="list" allowBlank="1" showInputMessage="1" showErrorMessage="1" sqref="B19:C19 G19:H19" xr:uid="{00000000-0002-0000-0400-000000000000}">
      <formula1>"有床,無床"</formula1>
    </dataValidation>
    <dataValidation type="list" allowBlank="1" showInputMessage="1" showErrorMessage="1" sqref="K24:K25" xr:uid="{00000000-0002-0000-0400-000001000000}">
      <formula1>"転用,譲渡,交換,貸付,取壊し"</formula1>
    </dataValidation>
    <dataValidation type="list" allowBlank="1" showInputMessage="1" showErrorMessage="1" sqref="I24:I25" xr:uid="{00000000-0002-0000-0400-000002000000}">
      <formula1>"有（承認済）,有（申請済）,有（申請予定）,無"</formula1>
    </dataValidation>
    <dataValidation type="list" allowBlank="1" showInputMessage="1" showErrorMessage="1" sqref="B23:B25 F48:H48" xr:uid="{00000000-0002-0000-0400-000003000000}">
      <formula1>"有,無"</formula1>
    </dataValidation>
    <dataValidation type="list" allowBlank="1" showInputMessage="1" showErrorMessage="1" sqref="B6:F6" xr:uid="{00000000-0002-0000-0400-000004000000}">
      <formula1>"眼科,耳鼻いんこう科,歯科"</formula1>
    </dataValidation>
    <dataValidation type="list" allowBlank="1" showInputMessage="1" showErrorMessage="1" sqref="C49:E49" xr:uid="{00000000-0002-0000-04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6000000}">
          <x14:formula1>
            <xm:f>'管理用（このシートは削除しないでください）'!$D$3:$D$8</xm:f>
          </x14:formula1>
          <xm:sqref>B17:K17</xm:sqref>
        </x14:dataValidation>
        <x14:dataValidation type="list" allowBlank="1" showInputMessage="1" showErrorMessage="1" xr:uid="{00000000-0002-0000-0400-000007000000}">
          <x14:formula1>
            <xm:f>'管理用（このシートは削除しないでください）'!$B$24:$B$33</xm:f>
          </x14:formula1>
          <xm:sqref>C47:H47</xm:sqref>
        </x14:dataValidation>
        <x14:dataValidation type="list" allowBlank="1" showInputMessage="1" showErrorMessage="1" xr:uid="{00000000-0002-0000-0400-000008000000}">
          <x14:formula1>
            <xm:f>'管理用（このシートは削除しないでください）'!$F$3:$F$9</xm:f>
          </x14:formula1>
          <xm:sqref>B21:K21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334</v>
      </c>
      <c r="C5" s="583"/>
      <c r="D5" s="583"/>
      <c r="E5" s="583"/>
      <c r="F5" s="583"/>
    </row>
    <row r="6" spans="1:11" ht="12" customHeight="1" x14ac:dyDescent="0.15">
      <c r="A6" s="119"/>
      <c r="B6" s="120"/>
      <c r="C6" s="120"/>
      <c r="D6" s="120"/>
      <c r="E6" s="120"/>
      <c r="F6" s="120"/>
    </row>
    <row r="8" spans="1:11" x14ac:dyDescent="0.15">
      <c r="A8" s="583" t="s">
        <v>335</v>
      </c>
      <c r="B8" s="583"/>
      <c r="C8" s="583"/>
      <c r="D8" s="583" t="s">
        <v>336</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0"/>
      <c r="C16" s="560"/>
      <c r="D16" s="560"/>
      <c r="E16" s="560"/>
      <c r="F16" s="560"/>
      <c r="G16" s="520"/>
      <c r="H16" s="521"/>
      <c r="I16" s="521"/>
      <c r="J16" s="521"/>
      <c r="K16" s="522"/>
    </row>
    <row r="17" spans="1:11" x14ac:dyDescent="0.15">
      <c r="A17" s="554" t="s">
        <v>264</v>
      </c>
      <c r="B17" s="577" t="s">
        <v>262</v>
      </c>
      <c r="C17" s="577"/>
      <c r="D17" s="577"/>
      <c r="E17" s="577"/>
      <c r="F17" s="577"/>
      <c r="G17" s="577" t="s">
        <v>263</v>
      </c>
      <c r="H17" s="577"/>
      <c r="I17" s="577"/>
      <c r="J17" s="577"/>
      <c r="K17" s="577"/>
    </row>
    <row r="18" spans="1:11" ht="18.75" customHeight="1" x14ac:dyDescent="0.15">
      <c r="A18" s="578"/>
      <c r="B18" s="560"/>
      <c r="C18" s="560"/>
      <c r="D18" s="560"/>
      <c r="E18" s="560"/>
      <c r="F18" s="560"/>
      <c r="G18" s="560"/>
      <c r="H18" s="560"/>
      <c r="I18" s="560"/>
      <c r="J18" s="560"/>
      <c r="K18" s="560"/>
    </row>
    <row r="21" spans="1:11" x14ac:dyDescent="0.15">
      <c r="A21" s="111" t="s">
        <v>288</v>
      </c>
    </row>
    <row r="22" spans="1:11" ht="3.75" customHeight="1" x14ac:dyDescent="0.15"/>
    <row r="23" spans="1:11" x14ac:dyDescent="0.15">
      <c r="A23" s="565" t="s">
        <v>46</v>
      </c>
      <c r="B23" s="580" t="s">
        <v>337</v>
      </c>
      <c r="C23" s="581"/>
      <c r="D23" s="581"/>
      <c r="E23" s="581"/>
      <c r="F23" s="581"/>
      <c r="G23" s="581"/>
      <c r="H23" s="581"/>
      <c r="I23" s="582"/>
      <c r="J23" s="579" t="s">
        <v>338</v>
      </c>
      <c r="K23" s="565" t="s">
        <v>254</v>
      </c>
    </row>
    <row r="24" spans="1:11" x14ac:dyDescent="0.15">
      <c r="A24" s="566"/>
      <c r="B24" s="112" t="s">
        <v>339</v>
      </c>
      <c r="C24" s="112" t="s">
        <v>246</v>
      </c>
      <c r="D24" s="112" t="s">
        <v>340</v>
      </c>
      <c r="E24" s="112" t="s">
        <v>341</v>
      </c>
      <c r="F24" s="112" t="s">
        <v>342</v>
      </c>
      <c r="G24" s="112" t="s">
        <v>344</v>
      </c>
      <c r="H24" s="116" t="s">
        <v>343</v>
      </c>
      <c r="I24" s="114" t="s">
        <v>248</v>
      </c>
      <c r="J24" s="566"/>
      <c r="K24" s="566"/>
    </row>
    <row r="25" spans="1:11" ht="15" customHeight="1" x14ac:dyDescent="0.15">
      <c r="A25" s="577" t="s">
        <v>592</v>
      </c>
      <c r="B25" s="294"/>
      <c r="C25" s="294"/>
      <c r="D25" s="294"/>
      <c r="E25" s="294"/>
      <c r="F25" s="294"/>
      <c r="G25" s="294"/>
      <c r="H25" s="294"/>
      <c r="I25" s="294"/>
      <c r="J25" s="294"/>
      <c r="K25" s="122" t="str">
        <f t="shared" ref="K25:K26" si="0">IF(SUM(B25:J25)=0,"",SUM(B25:J25))</f>
        <v/>
      </c>
    </row>
    <row r="26" spans="1:11" ht="15" customHeight="1" x14ac:dyDescent="0.15">
      <c r="A26" s="577"/>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567"/>
      <c r="B31" s="568"/>
      <c r="C31" s="568"/>
      <c r="D31" s="568"/>
      <c r="E31" s="568"/>
      <c r="F31" s="568"/>
      <c r="G31" s="568"/>
      <c r="H31" s="568"/>
      <c r="I31" s="568"/>
      <c r="J31" s="568"/>
      <c r="K31" s="569"/>
    </row>
    <row r="32" spans="1:11" ht="18.75" customHeight="1" x14ac:dyDescent="0.15">
      <c r="A32" s="570"/>
      <c r="B32" s="571"/>
      <c r="C32" s="571"/>
      <c r="D32" s="571"/>
      <c r="E32" s="571"/>
      <c r="F32" s="571"/>
      <c r="G32" s="571"/>
      <c r="H32" s="571"/>
      <c r="I32" s="571"/>
      <c r="J32" s="571"/>
      <c r="K32" s="572"/>
    </row>
    <row r="33" spans="1:11" ht="18.75" customHeight="1" x14ac:dyDescent="0.15">
      <c r="A33" s="573"/>
      <c r="B33" s="574"/>
      <c r="C33" s="574"/>
      <c r="D33" s="574"/>
      <c r="E33" s="574"/>
      <c r="F33" s="574"/>
      <c r="G33" s="574"/>
      <c r="H33" s="574"/>
      <c r="I33" s="574"/>
      <c r="J33" s="574"/>
      <c r="K33" s="575"/>
    </row>
    <row r="36" spans="1:11" x14ac:dyDescent="0.15">
      <c r="A36" s="111" t="s">
        <v>299</v>
      </c>
    </row>
    <row r="37" spans="1:11" ht="3.75" customHeight="1" x14ac:dyDescent="0.15"/>
    <row r="38" spans="1:11" ht="18.75" customHeight="1" x14ac:dyDescent="0.15">
      <c r="A38" s="563" t="s">
        <v>285</v>
      </c>
      <c r="B38" s="564"/>
      <c r="C38" s="557"/>
      <c r="D38" s="558"/>
      <c r="E38" s="558"/>
      <c r="F38" s="558"/>
      <c r="G38" s="558"/>
      <c r="H38" s="559"/>
      <c r="I38" s="118"/>
      <c r="J38" s="118"/>
      <c r="K38" s="118"/>
    </row>
    <row r="39" spans="1:11" ht="18.75" customHeight="1" x14ac:dyDescent="0.15">
      <c r="A39" s="541" t="s">
        <v>316</v>
      </c>
      <c r="B39" s="542"/>
      <c r="C39" s="538"/>
      <c r="D39" s="539"/>
      <c r="E39" s="539"/>
      <c r="F39" s="539"/>
      <c r="G39" s="539"/>
      <c r="H39" s="540"/>
    </row>
    <row r="40" spans="1:11" ht="18.75" customHeight="1" x14ac:dyDescent="0.15">
      <c r="A40" s="138"/>
      <c r="B40" s="535" t="s">
        <v>300</v>
      </c>
      <c r="C40" s="536"/>
      <c r="D40" s="537" t="s">
        <v>314</v>
      </c>
      <c r="E40" s="537"/>
      <c r="F40" s="537"/>
      <c r="G40" s="520"/>
      <c r="H40" s="522"/>
    </row>
    <row r="41" spans="1:11" ht="18.75" customHeight="1" x14ac:dyDescent="0.15">
      <c r="A41" s="132"/>
      <c r="B41" s="526"/>
      <c r="C41" s="527"/>
      <c r="D41" s="537" t="s">
        <v>318</v>
      </c>
      <c r="E41" s="537"/>
      <c r="F41" s="537"/>
      <c r="G41" s="532"/>
      <c r="H41" s="533"/>
    </row>
    <row r="42" spans="1:11" ht="18.75" customHeight="1" x14ac:dyDescent="0.15">
      <c r="A42" s="132"/>
      <c r="B42" s="535" t="s">
        <v>301</v>
      </c>
      <c r="C42" s="536"/>
      <c r="D42" s="534" t="s">
        <v>317</v>
      </c>
      <c r="E42" s="534"/>
      <c r="F42" s="534"/>
      <c r="G42" s="532"/>
      <c r="H42" s="533"/>
      <c r="I42" s="136"/>
      <c r="J42" s="137"/>
      <c r="K42" s="137"/>
    </row>
    <row r="43" spans="1:11" ht="18.75" customHeight="1" x14ac:dyDescent="0.15">
      <c r="A43" s="132"/>
      <c r="B43" s="528" t="s">
        <v>347</v>
      </c>
      <c r="C43" s="529"/>
      <c r="D43" s="534" t="s">
        <v>302</v>
      </c>
      <c r="E43" s="534"/>
      <c r="F43" s="534"/>
      <c r="G43" s="113" t="s">
        <v>310</v>
      </c>
      <c r="H43" s="524"/>
      <c r="I43" s="530"/>
      <c r="J43" s="530"/>
      <c r="K43" s="531"/>
    </row>
    <row r="44" spans="1:11" ht="18.75" customHeight="1" x14ac:dyDescent="0.15">
      <c r="A44" s="132"/>
      <c r="B44" s="528"/>
      <c r="C44" s="529"/>
      <c r="D44" s="138"/>
      <c r="E44" s="127" t="s">
        <v>308</v>
      </c>
      <c r="F44" s="523"/>
      <c r="G44" s="523"/>
      <c r="H44" s="113" t="s">
        <v>315</v>
      </c>
      <c r="I44" s="523"/>
      <c r="J44" s="523"/>
      <c r="K44" s="523"/>
    </row>
    <row r="45" spans="1:11" ht="18.75" customHeight="1" x14ac:dyDescent="0.15">
      <c r="A45" s="132"/>
      <c r="B45" s="132"/>
      <c r="D45" s="132"/>
      <c r="E45" s="127" t="s">
        <v>260</v>
      </c>
      <c r="F45" s="233"/>
      <c r="G45" s="115" t="s">
        <v>313</v>
      </c>
      <c r="H45" s="113" t="s">
        <v>311</v>
      </c>
      <c r="I45" s="524"/>
      <c r="J45" s="525"/>
      <c r="K45" s="115" t="s">
        <v>312</v>
      </c>
    </row>
    <row r="46" spans="1:11" ht="18.75" customHeight="1" x14ac:dyDescent="0.15">
      <c r="A46" s="132"/>
      <c r="B46" s="132"/>
      <c r="D46" s="132"/>
      <c r="E46" s="537" t="s">
        <v>345</v>
      </c>
      <c r="F46" s="537"/>
      <c r="G46" s="537"/>
      <c r="H46" s="537"/>
      <c r="I46" s="553"/>
      <c r="J46" s="553"/>
      <c r="K46" s="553"/>
    </row>
    <row r="47" spans="1:11" ht="18.75" customHeight="1" x14ac:dyDescent="0.15">
      <c r="A47" s="132"/>
      <c r="B47" s="132"/>
      <c r="D47" s="132"/>
      <c r="E47" s="543" t="s">
        <v>346</v>
      </c>
      <c r="F47" s="544"/>
      <c r="G47" s="543" t="s">
        <v>305</v>
      </c>
      <c r="H47" s="545"/>
      <c r="I47" s="548"/>
      <c r="J47" s="549"/>
      <c r="K47" s="550"/>
    </row>
    <row r="48" spans="1:11" ht="18.75" customHeight="1" x14ac:dyDescent="0.15">
      <c r="A48" s="132"/>
      <c r="B48" s="132"/>
      <c r="D48" s="132"/>
      <c r="E48" s="290"/>
      <c r="F48" s="134"/>
      <c r="G48" s="182"/>
      <c r="H48" s="554" t="s">
        <v>666</v>
      </c>
      <c r="I48" s="130"/>
      <c r="J48" s="291" t="s">
        <v>664</v>
      </c>
      <c r="K48" s="128" t="s">
        <v>665</v>
      </c>
    </row>
    <row r="49" spans="1:11" ht="18.75" customHeight="1" x14ac:dyDescent="0.15">
      <c r="A49" s="132"/>
      <c r="B49" s="132"/>
      <c r="D49" s="132"/>
      <c r="E49" s="290"/>
      <c r="F49" s="134"/>
      <c r="G49" s="290"/>
      <c r="H49" s="555"/>
      <c r="I49" s="128" t="s">
        <v>663</v>
      </c>
      <c r="J49" s="292"/>
      <c r="K49" s="293"/>
    </row>
    <row r="50" spans="1:11" ht="18.75" customHeight="1" x14ac:dyDescent="0.15">
      <c r="A50" s="132"/>
      <c r="B50" s="132"/>
      <c r="D50" s="132"/>
      <c r="E50" s="290"/>
      <c r="F50" s="134"/>
      <c r="G50" s="290"/>
      <c r="H50" s="555"/>
      <c r="I50" s="129" t="s">
        <v>661</v>
      </c>
      <c r="J50" s="293"/>
      <c r="K50" s="293"/>
    </row>
    <row r="51" spans="1:11" ht="18.75" customHeight="1" x14ac:dyDescent="0.15">
      <c r="A51" s="132"/>
      <c r="B51" s="132"/>
      <c r="D51" s="132"/>
      <c r="E51" s="290"/>
      <c r="F51" s="134"/>
      <c r="G51" s="150"/>
      <c r="H51" s="556"/>
      <c r="I51" s="129" t="s">
        <v>662</v>
      </c>
      <c r="J51" s="293"/>
      <c r="K51" s="293"/>
    </row>
    <row r="52" spans="1:11" ht="18.75" customHeight="1" x14ac:dyDescent="0.15">
      <c r="A52" s="136"/>
      <c r="B52" s="136"/>
      <c r="C52" s="137"/>
      <c r="D52" s="136"/>
      <c r="E52" s="133"/>
      <c r="F52" s="139"/>
      <c r="G52" s="546" t="s">
        <v>304</v>
      </c>
      <c r="H52" s="547"/>
      <c r="I52" s="551"/>
      <c r="J52" s="551"/>
      <c r="K52" s="552"/>
    </row>
    <row r="53" spans="1:11" ht="6.75" customHeight="1" x14ac:dyDescent="0.15"/>
    <row r="54" spans="1:11" x14ac:dyDescent="0.15">
      <c r="A54" s="111" t="s">
        <v>348</v>
      </c>
    </row>
    <row r="55" spans="1:11" ht="18.75" customHeight="1" x14ac:dyDescent="0.15">
      <c r="A55" s="567"/>
      <c r="B55" s="568"/>
      <c r="C55" s="568"/>
      <c r="D55" s="568"/>
      <c r="E55" s="568"/>
      <c r="F55" s="568"/>
      <c r="G55" s="568"/>
      <c r="H55" s="568"/>
      <c r="I55" s="568"/>
      <c r="J55" s="568"/>
      <c r="K55" s="569"/>
    </row>
    <row r="56" spans="1:11" ht="18.75" customHeight="1" x14ac:dyDescent="0.15">
      <c r="A56" s="570"/>
      <c r="B56" s="571"/>
      <c r="C56" s="571"/>
      <c r="D56" s="571"/>
      <c r="E56" s="571"/>
      <c r="F56" s="571"/>
      <c r="G56" s="571"/>
      <c r="H56" s="571"/>
      <c r="I56" s="571"/>
      <c r="J56" s="571"/>
      <c r="K56" s="572"/>
    </row>
    <row r="57" spans="1:11" ht="18.75" customHeight="1" x14ac:dyDescent="0.15">
      <c r="A57" s="573"/>
      <c r="B57" s="574"/>
      <c r="C57" s="574"/>
      <c r="D57" s="574"/>
      <c r="E57" s="574"/>
      <c r="F57" s="574"/>
      <c r="G57" s="574"/>
      <c r="H57" s="574"/>
      <c r="I57" s="574"/>
      <c r="J57" s="574"/>
      <c r="K57" s="575"/>
    </row>
    <row r="59" spans="1:11" x14ac:dyDescent="0.15">
      <c r="A59" s="111" t="s">
        <v>349</v>
      </c>
    </row>
    <row r="60" spans="1:11" ht="18.75" customHeight="1" x14ac:dyDescent="0.15">
      <c r="A60" s="567"/>
      <c r="B60" s="568"/>
      <c r="C60" s="568"/>
      <c r="D60" s="568"/>
      <c r="E60" s="568"/>
      <c r="F60" s="568"/>
      <c r="G60" s="568"/>
      <c r="H60" s="568"/>
      <c r="I60" s="568"/>
      <c r="J60" s="568"/>
      <c r="K60" s="569"/>
    </row>
    <row r="61" spans="1:11" ht="18.75" customHeight="1" x14ac:dyDescent="0.15">
      <c r="A61" s="570"/>
      <c r="B61" s="571"/>
      <c r="C61" s="571"/>
      <c r="D61" s="571"/>
      <c r="E61" s="571"/>
      <c r="F61" s="571"/>
      <c r="G61" s="571"/>
      <c r="H61" s="571"/>
      <c r="I61" s="571"/>
      <c r="J61" s="571"/>
      <c r="K61" s="572"/>
    </row>
    <row r="62" spans="1:11" ht="18.75" customHeight="1" x14ac:dyDescent="0.15">
      <c r="A62" s="573"/>
      <c r="B62" s="574"/>
      <c r="C62" s="574"/>
      <c r="D62" s="574"/>
      <c r="E62" s="574"/>
      <c r="F62" s="574"/>
      <c r="G62" s="574"/>
      <c r="H62" s="574"/>
      <c r="I62" s="574"/>
      <c r="J62" s="574"/>
      <c r="K62" s="575"/>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6"/>
  <dataValidations count="2">
    <dataValidation type="list" allowBlank="1" showInputMessage="1" showErrorMessage="1" sqref="G40:H40" xr:uid="{00000000-0002-0000-0500-000000000000}">
      <formula1>"はい,いいえ"</formula1>
    </dataValidation>
    <dataValidation type="list" allowBlank="1" showInputMessage="1" showErrorMessage="1" sqref="C38" xr:uid="{00000000-0002-0000-05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'管理用（このシートは削除しないでください）'!$B$24:$B$33</xm:f>
          </x14:formula1>
          <xm:sqref>C39:H39</xm:sqref>
        </x14:dataValidation>
        <x14:dataValidation type="list" allowBlank="1" showInputMessage="1" showErrorMessage="1" xr:uid="{00000000-0002-0000-0500-000003000000}">
          <x14:formula1>
            <xm:f>'管理用（このシートは削除しないでください）'!$F$3:$F$9</xm:f>
          </x14:formula1>
          <xm:sqref>B18:K18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352</v>
      </c>
      <c r="C5" s="583"/>
      <c r="D5" s="583"/>
      <c r="E5" s="583"/>
      <c r="F5" s="583"/>
    </row>
    <row r="6" spans="1:11" ht="12" customHeight="1" x14ac:dyDescent="0.15">
      <c r="A6" s="119"/>
      <c r="B6" s="120"/>
      <c r="C6" s="120"/>
      <c r="D6" s="120"/>
      <c r="E6" s="120"/>
      <c r="F6" s="120"/>
    </row>
    <row r="8" spans="1:1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15">
      <c r="A16" s="113" t="s">
        <v>274</v>
      </c>
      <c r="B16" s="560" t="s">
        <v>676</v>
      </c>
      <c r="C16" s="560"/>
      <c r="D16" s="560"/>
      <c r="E16" s="560"/>
      <c r="F16" s="560"/>
      <c r="G16" s="520"/>
      <c r="H16" s="521"/>
      <c r="I16" s="521"/>
      <c r="J16" s="521"/>
      <c r="K16" s="522"/>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54" t="s">
        <v>264</v>
      </c>
      <c r="B18" s="577" t="s">
        <v>354</v>
      </c>
      <c r="C18" s="577"/>
      <c r="D18" s="577"/>
      <c r="E18" s="577"/>
      <c r="F18" s="577"/>
      <c r="G18" s="577" t="s">
        <v>355</v>
      </c>
      <c r="H18" s="577"/>
      <c r="I18" s="577"/>
      <c r="J18" s="577"/>
      <c r="K18" s="577"/>
    </row>
    <row r="19" spans="1:11" ht="18.75" customHeight="1" x14ac:dyDescent="0.15">
      <c r="A19" s="578"/>
      <c r="B19" s="560"/>
      <c r="C19" s="560"/>
      <c r="D19" s="560"/>
      <c r="E19" s="560"/>
      <c r="F19" s="560"/>
      <c r="G19" s="560"/>
      <c r="H19" s="560"/>
      <c r="I19" s="560"/>
      <c r="J19" s="560"/>
      <c r="K19" s="560"/>
    </row>
    <row r="20" spans="1:11" ht="12" customHeight="1" x14ac:dyDescent="0.15">
      <c r="A20" s="576" t="s">
        <v>265</v>
      </c>
      <c r="B20" s="113" t="s">
        <v>266</v>
      </c>
      <c r="C20" s="583" t="s">
        <v>267</v>
      </c>
      <c r="D20" s="583"/>
      <c r="E20" s="583"/>
      <c r="F20" s="583"/>
      <c r="G20" s="583"/>
      <c r="H20" s="583"/>
      <c r="I20" s="583"/>
      <c r="J20" s="583"/>
      <c r="K20" s="583"/>
    </row>
    <row r="21" spans="1:11" x14ac:dyDescent="0.15">
      <c r="A21" s="576"/>
      <c r="B21" s="560" t="s">
        <v>115</v>
      </c>
      <c r="C21" s="113" t="s">
        <v>268</v>
      </c>
      <c r="D21" s="113" t="s">
        <v>269</v>
      </c>
      <c r="E21" s="113" t="s">
        <v>270</v>
      </c>
      <c r="F21" s="584" t="s">
        <v>263</v>
      </c>
      <c r="G21" s="585"/>
      <c r="H21" s="577" t="s">
        <v>271</v>
      </c>
      <c r="I21" s="577"/>
      <c r="J21" s="577"/>
      <c r="K21" s="577"/>
    </row>
    <row r="22" spans="1:11" ht="18.75" customHeight="1" x14ac:dyDescent="0.15">
      <c r="A22" s="576"/>
      <c r="B22" s="560"/>
      <c r="C22" s="226"/>
      <c r="D22" s="227"/>
      <c r="E22" s="363"/>
      <c r="F22" s="523"/>
      <c r="G22" s="523"/>
      <c r="H22" s="117" t="s">
        <v>272</v>
      </c>
      <c r="I22" s="229" t="s">
        <v>677</v>
      </c>
      <c r="J22" s="117" t="s">
        <v>273</v>
      </c>
      <c r="K22" s="230"/>
    </row>
    <row r="23" spans="1:11" ht="18.75" customHeight="1" x14ac:dyDescent="0.15">
      <c r="A23" s="576"/>
      <c r="B23" s="560"/>
      <c r="C23" s="226"/>
      <c r="D23" s="227"/>
      <c r="E23" s="228"/>
      <c r="F23" s="523"/>
      <c r="G23" s="523"/>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565" t="s">
        <v>46</v>
      </c>
      <c r="B28" s="563" t="s">
        <v>474</v>
      </c>
      <c r="C28" s="564"/>
      <c r="D28" s="563" t="s">
        <v>475</v>
      </c>
      <c r="E28" s="602"/>
      <c r="F28" s="564"/>
      <c r="G28" s="563" t="s">
        <v>476</v>
      </c>
      <c r="H28" s="602"/>
      <c r="I28" s="602"/>
      <c r="J28" s="602"/>
      <c r="K28" s="564"/>
    </row>
    <row r="29" spans="1:11" x14ac:dyDescent="0.15">
      <c r="A29" s="566"/>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15">
      <c r="A30" s="113" t="s">
        <v>591</v>
      </c>
      <c r="B30" s="227"/>
      <c r="C30" s="227"/>
      <c r="D30" s="227"/>
      <c r="E30" s="227"/>
      <c r="F30" s="227"/>
      <c r="G30" s="235"/>
      <c r="H30" s="227"/>
      <c r="I30" s="227"/>
      <c r="J30" s="227"/>
      <c r="K30" s="227"/>
    </row>
    <row r="31" spans="1:11" ht="15" customHeight="1" x14ac:dyDescent="0.15">
      <c r="A31" s="577" t="s">
        <v>592</v>
      </c>
      <c r="B31" s="294"/>
      <c r="C31" s="294"/>
      <c r="D31" s="294"/>
      <c r="E31" s="294"/>
      <c r="F31" s="294"/>
      <c r="G31" s="294"/>
      <c r="H31" s="294"/>
      <c r="I31" s="294"/>
      <c r="J31" s="294"/>
      <c r="K31" s="294"/>
    </row>
    <row r="32" spans="1:11" ht="15" customHeight="1" x14ac:dyDescent="0.15">
      <c r="A32" s="577"/>
      <c r="B32" s="232"/>
      <c r="C32" s="232"/>
      <c r="D32" s="232"/>
      <c r="E32" s="236"/>
      <c r="F32" s="236"/>
      <c r="G32" s="236"/>
      <c r="H32" s="236"/>
      <c r="I32" s="236"/>
      <c r="J32" s="236"/>
      <c r="K32" s="236"/>
    </row>
    <row r="33" spans="1:13" x14ac:dyDescent="0.15">
      <c r="A33" s="565" t="s">
        <v>46</v>
      </c>
      <c r="B33" s="565" t="s">
        <v>359</v>
      </c>
      <c r="C33" s="565" t="s">
        <v>366</v>
      </c>
      <c r="D33" s="565" t="s">
        <v>251</v>
      </c>
      <c r="E33" s="565" t="s">
        <v>254</v>
      </c>
      <c r="F33" s="608" t="s">
        <v>367</v>
      </c>
      <c r="G33" s="608"/>
      <c r="H33" s="608"/>
      <c r="I33" s="608"/>
      <c r="J33" s="608"/>
      <c r="K33" s="608"/>
    </row>
    <row r="34" spans="1:13" x14ac:dyDescent="0.15">
      <c r="A34" s="566"/>
      <c r="B34" s="566"/>
      <c r="C34" s="566"/>
      <c r="D34" s="566"/>
      <c r="E34" s="566"/>
      <c r="F34" s="608" t="s">
        <v>360</v>
      </c>
      <c r="G34" s="608"/>
      <c r="H34" s="608"/>
      <c r="I34" s="608" t="s">
        <v>251</v>
      </c>
      <c r="J34" s="608"/>
      <c r="K34" s="608"/>
    </row>
    <row r="35" spans="1:13" ht="18.75" customHeight="1" x14ac:dyDescent="0.15">
      <c r="A35" s="113" t="s">
        <v>591</v>
      </c>
      <c r="B35" s="227"/>
      <c r="C35" s="227"/>
      <c r="D35" s="237"/>
      <c r="E35" s="143" t="str">
        <f>IF(SUM(B30:K30)+SUM(B35:D35)=0,"",SUM(B30:K30)+SUM(B35:D35))</f>
        <v/>
      </c>
      <c r="F35" s="609"/>
      <c r="G35" s="609"/>
      <c r="H35" s="609"/>
      <c r="I35" s="610"/>
      <c r="J35" s="610"/>
      <c r="K35" s="610"/>
    </row>
    <row r="36" spans="1:13" ht="15" customHeight="1" x14ac:dyDescent="0.15">
      <c r="A36" s="577" t="s">
        <v>592</v>
      </c>
      <c r="B36" s="294"/>
      <c r="C36" s="294"/>
      <c r="D36" s="294"/>
      <c r="E36" s="144" t="str">
        <f>IF(SUM(B31:K31)+SUM(B36:D36)=0,"",SUM(B31:K31)+SUM(B36:D36))</f>
        <v/>
      </c>
      <c r="F36" s="609"/>
      <c r="G36" s="609"/>
      <c r="H36" s="609"/>
      <c r="I36" s="610"/>
      <c r="J36" s="610"/>
      <c r="K36" s="610"/>
    </row>
    <row r="37" spans="1:13" ht="15" customHeight="1" x14ac:dyDescent="0.15">
      <c r="A37" s="577"/>
      <c r="B37" s="232"/>
      <c r="C37" s="232"/>
      <c r="D37" s="238"/>
      <c r="E37" s="145" t="str">
        <f>IF(SUM(B32:K32)+SUM(B37:D37)=0,"",SUM(B32:K32)+SUM(B37:D37))</f>
        <v/>
      </c>
      <c r="F37" s="609"/>
      <c r="G37" s="609"/>
      <c r="H37" s="609"/>
      <c r="I37" s="610"/>
      <c r="J37" s="610"/>
      <c r="K37" s="610"/>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620" t="s">
        <v>369</v>
      </c>
      <c r="B42" s="621"/>
      <c r="C42" s="621"/>
      <c r="D42" s="622"/>
      <c r="E42" s="612" t="s">
        <v>373</v>
      </c>
      <c r="F42" s="613"/>
      <c r="G42" s="613"/>
      <c r="H42" s="614"/>
      <c r="I42" s="603" t="s">
        <v>254</v>
      </c>
      <c r="J42" s="160"/>
    </row>
    <row r="43" spans="1:13" ht="15" customHeight="1" x14ac:dyDescent="0.15">
      <c r="A43" s="623"/>
      <c r="B43" s="624"/>
      <c r="C43" s="624"/>
      <c r="D43" s="625"/>
      <c r="E43" s="606" t="s">
        <v>370</v>
      </c>
      <c r="F43" s="159"/>
      <c r="G43" s="606" t="s">
        <v>371</v>
      </c>
      <c r="H43" s="163"/>
      <c r="I43" s="604"/>
      <c r="J43" s="160"/>
    </row>
    <row r="44" spans="1:13" ht="27" customHeight="1" x14ac:dyDescent="0.15">
      <c r="A44" s="526"/>
      <c r="B44" s="626"/>
      <c r="C44" s="626"/>
      <c r="D44" s="527"/>
      <c r="E44" s="607"/>
      <c r="F44" s="165" t="s">
        <v>374</v>
      </c>
      <c r="G44" s="607"/>
      <c r="H44" s="173" t="s">
        <v>374</v>
      </c>
      <c r="I44" s="605"/>
      <c r="J44" s="160"/>
    </row>
    <row r="45" spans="1:13" ht="15" customHeight="1" x14ac:dyDescent="0.15">
      <c r="A45" s="615"/>
      <c r="B45" s="615"/>
      <c r="C45" s="615"/>
      <c r="D45" s="615"/>
      <c r="E45" s="239"/>
      <c r="F45" s="211" t="str">
        <f>L45</f>
        <v/>
      </c>
      <c r="G45" s="347"/>
      <c r="H45" s="212" t="str">
        <f>M45</f>
        <v/>
      </c>
      <c r="I45" s="172" t="str">
        <f>IF(E45+G45=0,"",F45+H45)</f>
        <v/>
      </c>
      <c r="L45" s="111" t="str">
        <f>IF(E45="","",ROUND(E45/12,2))</f>
        <v/>
      </c>
      <c r="M45" s="111" t="str">
        <f>IF(G45="","",ROUND(G45/12,2))</f>
        <v/>
      </c>
    </row>
    <row r="46" spans="1:13" ht="15" customHeight="1" x14ac:dyDescent="0.15">
      <c r="A46" s="615"/>
      <c r="B46" s="615"/>
      <c r="C46" s="615"/>
      <c r="D46" s="615"/>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615"/>
      <c r="B47" s="615"/>
      <c r="C47" s="615"/>
      <c r="D47" s="615"/>
      <c r="E47" s="239"/>
      <c r="F47" s="211" t="str">
        <f t="shared" si="0"/>
        <v/>
      </c>
      <c r="G47" s="347"/>
      <c r="H47" s="212" t="str">
        <f t="shared" si="1"/>
        <v/>
      </c>
      <c r="I47" s="172" t="str">
        <f t="shared" si="2"/>
        <v/>
      </c>
      <c r="L47" s="111" t="str">
        <f t="shared" si="3"/>
        <v/>
      </c>
      <c r="M47" s="111" t="str">
        <f t="shared" si="4"/>
        <v/>
      </c>
    </row>
    <row r="48" spans="1:13" ht="15" customHeight="1" x14ac:dyDescent="0.15">
      <c r="A48" s="615"/>
      <c r="B48" s="615"/>
      <c r="C48" s="615"/>
      <c r="D48" s="615"/>
      <c r="E48" s="239"/>
      <c r="F48" s="211" t="str">
        <f t="shared" si="0"/>
        <v/>
      </c>
      <c r="G48" s="347"/>
      <c r="H48" s="212" t="str">
        <f t="shared" si="1"/>
        <v/>
      </c>
      <c r="I48" s="172" t="str">
        <f t="shared" si="2"/>
        <v/>
      </c>
      <c r="L48" s="111" t="str">
        <f t="shared" si="3"/>
        <v/>
      </c>
      <c r="M48" s="111" t="str">
        <f t="shared" si="4"/>
        <v/>
      </c>
    </row>
    <row r="49" spans="1:13" ht="15" customHeight="1" x14ac:dyDescent="0.15">
      <c r="A49" s="615"/>
      <c r="B49" s="615"/>
      <c r="C49" s="615"/>
      <c r="D49" s="615"/>
      <c r="E49" s="239"/>
      <c r="F49" s="211" t="str">
        <f t="shared" si="0"/>
        <v/>
      </c>
      <c r="G49" s="347"/>
      <c r="H49" s="212" t="str">
        <f t="shared" si="1"/>
        <v/>
      </c>
      <c r="I49" s="172" t="str">
        <f t="shared" si="2"/>
        <v/>
      </c>
      <c r="L49" s="111" t="str">
        <f t="shared" si="3"/>
        <v/>
      </c>
      <c r="M49" s="111" t="str">
        <f t="shared" si="4"/>
        <v/>
      </c>
    </row>
    <row r="50" spans="1:13" ht="15" customHeight="1" x14ac:dyDescent="0.15">
      <c r="A50" s="615"/>
      <c r="B50" s="615"/>
      <c r="C50" s="615"/>
      <c r="D50" s="615"/>
      <c r="E50" s="239"/>
      <c r="F50" s="211" t="str">
        <f t="shared" si="0"/>
        <v/>
      </c>
      <c r="G50" s="347"/>
      <c r="H50" s="212" t="str">
        <f t="shared" si="1"/>
        <v/>
      </c>
      <c r="I50" s="172" t="str">
        <f t="shared" si="2"/>
        <v/>
      </c>
      <c r="L50" s="111" t="str">
        <f t="shared" si="3"/>
        <v/>
      </c>
      <c r="M50" s="111" t="str">
        <f t="shared" si="4"/>
        <v/>
      </c>
    </row>
    <row r="51" spans="1:13" ht="15" customHeight="1" x14ac:dyDescent="0.15">
      <c r="A51" s="615"/>
      <c r="B51" s="615"/>
      <c r="C51" s="615"/>
      <c r="D51" s="615"/>
      <c r="E51" s="239"/>
      <c r="F51" s="211" t="str">
        <f t="shared" si="0"/>
        <v/>
      </c>
      <c r="G51" s="347"/>
      <c r="H51" s="212" t="str">
        <f t="shared" si="1"/>
        <v/>
      </c>
      <c r="I51" s="172" t="str">
        <f t="shared" si="2"/>
        <v/>
      </c>
      <c r="L51" s="111" t="str">
        <f t="shared" si="3"/>
        <v/>
      </c>
      <c r="M51" s="111" t="str">
        <f t="shared" si="4"/>
        <v/>
      </c>
    </row>
    <row r="52" spans="1:13" ht="15" customHeight="1" x14ac:dyDescent="0.15">
      <c r="A52" s="615"/>
      <c r="B52" s="615"/>
      <c r="C52" s="615"/>
      <c r="D52" s="615"/>
      <c r="E52" s="239"/>
      <c r="F52" s="211" t="str">
        <f t="shared" si="0"/>
        <v/>
      </c>
      <c r="G52" s="347"/>
      <c r="H52" s="212" t="str">
        <f t="shared" si="1"/>
        <v/>
      </c>
      <c r="I52" s="172" t="str">
        <f t="shared" si="2"/>
        <v/>
      </c>
      <c r="L52" s="111" t="str">
        <f t="shared" si="3"/>
        <v/>
      </c>
      <c r="M52" s="111" t="str">
        <f t="shared" si="4"/>
        <v/>
      </c>
    </row>
    <row r="53" spans="1:13" ht="15" customHeight="1" x14ac:dyDescent="0.15">
      <c r="A53" s="615"/>
      <c r="B53" s="615"/>
      <c r="C53" s="615"/>
      <c r="D53" s="615"/>
      <c r="E53" s="239"/>
      <c r="F53" s="211" t="str">
        <f t="shared" si="0"/>
        <v/>
      </c>
      <c r="G53" s="347"/>
      <c r="H53" s="212" t="str">
        <f t="shared" si="1"/>
        <v/>
      </c>
      <c r="I53" s="172" t="str">
        <f t="shared" si="2"/>
        <v/>
      </c>
      <c r="L53" s="111" t="str">
        <f t="shared" si="3"/>
        <v/>
      </c>
      <c r="M53" s="111" t="str">
        <f t="shared" si="4"/>
        <v/>
      </c>
    </row>
    <row r="54" spans="1:13" ht="15" customHeight="1" x14ac:dyDescent="0.15">
      <c r="A54" s="615"/>
      <c r="B54" s="615"/>
      <c r="C54" s="615"/>
      <c r="D54" s="615"/>
      <c r="E54" s="239"/>
      <c r="F54" s="211" t="str">
        <f t="shared" si="0"/>
        <v/>
      </c>
      <c r="G54" s="347"/>
      <c r="H54" s="212" t="str">
        <f t="shared" si="1"/>
        <v/>
      </c>
      <c r="I54" s="172" t="str">
        <f t="shared" si="2"/>
        <v/>
      </c>
      <c r="L54" s="111" t="str">
        <f t="shared" si="3"/>
        <v/>
      </c>
      <c r="M54" s="111" t="str">
        <f t="shared" si="4"/>
        <v/>
      </c>
    </row>
    <row r="55" spans="1:13" ht="15" customHeight="1" x14ac:dyDescent="0.15">
      <c r="A55" s="615"/>
      <c r="B55" s="615"/>
      <c r="C55" s="615"/>
      <c r="D55" s="615"/>
      <c r="E55" s="239"/>
      <c r="F55" s="211" t="str">
        <f t="shared" si="0"/>
        <v/>
      </c>
      <c r="G55" s="347"/>
      <c r="H55" s="212" t="str">
        <f t="shared" si="1"/>
        <v/>
      </c>
      <c r="I55" s="172" t="str">
        <f t="shared" si="2"/>
        <v/>
      </c>
      <c r="L55" s="111" t="str">
        <f t="shared" si="3"/>
        <v/>
      </c>
      <c r="M55" s="111" t="str">
        <f t="shared" si="4"/>
        <v/>
      </c>
    </row>
    <row r="56" spans="1:13" ht="15" customHeight="1" thickBot="1" x14ac:dyDescent="0.2">
      <c r="A56" s="616"/>
      <c r="B56" s="616"/>
      <c r="C56" s="616"/>
      <c r="D56" s="616"/>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617" t="s">
        <v>254</v>
      </c>
      <c r="B57" s="618"/>
      <c r="C57" s="618"/>
      <c r="D57" s="619"/>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611" t="s">
        <v>375</v>
      </c>
      <c r="G58" s="611"/>
      <c r="H58" s="611"/>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567"/>
      <c r="B63" s="568"/>
      <c r="C63" s="568"/>
      <c r="D63" s="568"/>
      <c r="E63" s="568"/>
      <c r="F63" s="568"/>
      <c r="G63" s="568"/>
      <c r="H63" s="568"/>
      <c r="I63" s="568"/>
      <c r="J63" s="568"/>
      <c r="K63" s="569"/>
    </row>
    <row r="64" spans="1:13" ht="18.75" customHeight="1" x14ac:dyDescent="0.15">
      <c r="A64" s="570"/>
      <c r="B64" s="571"/>
      <c r="C64" s="571"/>
      <c r="D64" s="571"/>
      <c r="E64" s="571"/>
      <c r="F64" s="571"/>
      <c r="G64" s="571"/>
      <c r="H64" s="571"/>
      <c r="I64" s="571"/>
      <c r="J64" s="571"/>
      <c r="K64" s="572"/>
    </row>
    <row r="65" spans="1:11" ht="18.75" customHeight="1" x14ac:dyDescent="0.15">
      <c r="A65" s="570"/>
      <c r="B65" s="571"/>
      <c r="C65" s="571"/>
      <c r="D65" s="571"/>
      <c r="E65" s="571"/>
      <c r="F65" s="571"/>
      <c r="G65" s="571"/>
      <c r="H65" s="571"/>
      <c r="I65" s="571"/>
      <c r="J65" s="571"/>
      <c r="K65" s="572"/>
    </row>
    <row r="66" spans="1:11" ht="18.75" customHeight="1" x14ac:dyDescent="0.15">
      <c r="A66" s="573"/>
      <c r="B66" s="574"/>
      <c r="C66" s="574"/>
      <c r="D66" s="574"/>
      <c r="E66" s="574"/>
      <c r="F66" s="574"/>
      <c r="G66" s="574"/>
      <c r="H66" s="574"/>
      <c r="I66" s="574"/>
      <c r="J66" s="574"/>
      <c r="K66" s="575"/>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0600-000000000000}">
      <formula1>"転用,譲渡,交換,貸付,取壊し"</formula1>
    </dataValidation>
    <dataValidation type="list" allowBlank="1" showInputMessage="1" showErrorMessage="1" sqref="I22:I23" xr:uid="{00000000-0002-0000-0600-000001000000}">
      <formula1>"有（承認済）,有（申請済）,有（申請予定）,無"</formula1>
    </dataValidation>
    <dataValidation type="list" allowBlank="1" showInputMessage="1" showErrorMessage="1" sqref="B21:B23" xr:uid="{00000000-0002-0000-0600-000002000000}">
      <formula1>"有,無"</formula1>
    </dataValidation>
    <dataValidation type="list" allowBlank="1" showInputMessage="1" showErrorMessage="1" sqref="B16:K16" xr:uid="{00000000-0002-0000-06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'管理用（このシートは削除しないでください）'!$F$3:$F$10</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377</v>
      </c>
      <c r="C5" s="583"/>
      <c r="D5" s="583"/>
      <c r="E5" s="583"/>
      <c r="F5" s="583"/>
    </row>
    <row r="6" spans="1:11" ht="12" customHeight="1" x14ac:dyDescent="0.15">
      <c r="A6" s="119"/>
      <c r="B6" s="120"/>
      <c r="C6" s="120"/>
      <c r="D6" s="120"/>
      <c r="E6" s="120"/>
      <c r="F6" s="120"/>
    </row>
    <row r="8" spans="1:1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0"/>
      <c r="C16" s="560"/>
      <c r="D16" s="560"/>
      <c r="E16" s="560"/>
      <c r="F16" s="560"/>
      <c r="G16" s="520"/>
      <c r="H16" s="521"/>
      <c r="I16" s="521"/>
      <c r="J16" s="521"/>
      <c r="K16" s="522"/>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54" t="s">
        <v>264</v>
      </c>
      <c r="B18" s="577" t="s">
        <v>378</v>
      </c>
      <c r="C18" s="577"/>
      <c r="D18" s="577"/>
      <c r="E18" s="577"/>
      <c r="F18" s="577"/>
      <c r="G18" s="577" t="s">
        <v>379</v>
      </c>
      <c r="H18" s="577"/>
      <c r="I18" s="577"/>
      <c r="J18" s="577"/>
      <c r="K18" s="577"/>
    </row>
    <row r="19" spans="1:11" ht="18.75" customHeight="1" x14ac:dyDescent="0.15">
      <c r="A19" s="578"/>
      <c r="B19" s="560"/>
      <c r="C19" s="560"/>
      <c r="D19" s="560"/>
      <c r="E19" s="560"/>
      <c r="F19" s="560"/>
      <c r="G19" s="560"/>
      <c r="H19" s="560"/>
      <c r="I19" s="560"/>
      <c r="J19" s="560"/>
      <c r="K19" s="560"/>
    </row>
    <row r="20" spans="1:11" ht="12" customHeight="1" x14ac:dyDescent="0.15">
      <c r="A20" s="576" t="s">
        <v>265</v>
      </c>
      <c r="B20" s="113" t="s">
        <v>266</v>
      </c>
      <c r="C20" s="583" t="s">
        <v>267</v>
      </c>
      <c r="D20" s="583"/>
      <c r="E20" s="583"/>
      <c r="F20" s="583"/>
      <c r="G20" s="583"/>
      <c r="H20" s="583"/>
      <c r="I20" s="583"/>
      <c r="J20" s="583"/>
      <c r="K20" s="583"/>
    </row>
    <row r="21" spans="1:11" x14ac:dyDescent="0.15">
      <c r="A21" s="576"/>
      <c r="B21" s="560"/>
      <c r="C21" s="113" t="s">
        <v>268</v>
      </c>
      <c r="D21" s="113" t="s">
        <v>269</v>
      </c>
      <c r="E21" s="113" t="s">
        <v>270</v>
      </c>
      <c r="F21" s="584" t="s">
        <v>263</v>
      </c>
      <c r="G21" s="585"/>
      <c r="H21" s="577" t="s">
        <v>271</v>
      </c>
      <c r="I21" s="577"/>
      <c r="J21" s="577"/>
      <c r="K21" s="577"/>
    </row>
    <row r="22" spans="1:11" ht="18.75" customHeight="1" x14ac:dyDescent="0.15">
      <c r="A22" s="576"/>
      <c r="B22" s="560"/>
      <c r="C22" s="226"/>
      <c r="D22" s="227"/>
      <c r="E22" s="228"/>
      <c r="F22" s="523"/>
      <c r="G22" s="523"/>
      <c r="H22" s="117" t="s">
        <v>272</v>
      </c>
      <c r="I22" s="229"/>
      <c r="J22" s="117" t="s">
        <v>273</v>
      </c>
      <c r="K22" s="230"/>
    </row>
    <row r="23" spans="1:11" ht="18.75" customHeight="1" x14ac:dyDescent="0.15">
      <c r="A23" s="576"/>
      <c r="B23" s="560"/>
      <c r="C23" s="226"/>
      <c r="D23" s="227"/>
      <c r="E23" s="228"/>
      <c r="F23" s="523"/>
      <c r="G23" s="523"/>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541" t="s">
        <v>46</v>
      </c>
      <c r="B28" s="580" t="s">
        <v>477</v>
      </c>
      <c r="C28" s="581"/>
      <c r="D28" s="581"/>
      <c r="E28" s="581"/>
      <c r="F28" s="581"/>
      <c r="G28" s="581"/>
      <c r="H28" s="581"/>
      <c r="I28" s="581"/>
      <c r="J28" s="581"/>
      <c r="K28" s="582"/>
    </row>
    <row r="29" spans="1:11" x14ac:dyDescent="0.15">
      <c r="A29" s="600"/>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591</v>
      </c>
      <c r="B30" s="232"/>
      <c r="C30" s="232"/>
      <c r="D30" s="232"/>
      <c r="E30" s="232"/>
      <c r="F30" s="232"/>
      <c r="G30" s="241"/>
      <c r="H30" s="232"/>
      <c r="I30" s="227"/>
      <c r="J30" s="227"/>
      <c r="K30" s="227"/>
    </row>
    <row r="31" spans="1:11" ht="15" customHeight="1" x14ac:dyDescent="0.15">
      <c r="A31" s="577" t="s">
        <v>592</v>
      </c>
      <c r="B31" s="231"/>
      <c r="C31" s="231"/>
      <c r="D31" s="231"/>
      <c r="E31" s="231"/>
      <c r="F31" s="231"/>
      <c r="G31" s="231"/>
      <c r="H31" s="231"/>
      <c r="I31" s="231"/>
      <c r="J31" s="231"/>
      <c r="K31" s="231"/>
    </row>
    <row r="32" spans="1:11" ht="15" customHeight="1" x14ac:dyDescent="0.15">
      <c r="A32" s="577"/>
      <c r="B32" s="232"/>
      <c r="C32" s="232"/>
      <c r="D32" s="232"/>
      <c r="E32" s="236"/>
      <c r="F32" s="236"/>
      <c r="G32" s="236"/>
      <c r="H32" s="236"/>
      <c r="I32" s="236"/>
      <c r="J32" s="236"/>
      <c r="K32" s="236"/>
    </row>
    <row r="33" spans="1:11" x14ac:dyDescent="0.15">
      <c r="A33" s="541" t="s">
        <v>46</v>
      </c>
      <c r="B33" s="130"/>
      <c r="C33" s="130" t="s">
        <v>391</v>
      </c>
      <c r="D33" s="130" t="s">
        <v>392</v>
      </c>
      <c r="E33" s="130" t="s">
        <v>393</v>
      </c>
      <c r="F33" s="565" t="s">
        <v>394</v>
      </c>
      <c r="G33" s="565" t="s">
        <v>251</v>
      </c>
      <c r="H33" s="565" t="s">
        <v>254</v>
      </c>
      <c r="I33" s="541" t="s">
        <v>367</v>
      </c>
      <c r="J33" s="643"/>
      <c r="K33" s="542"/>
    </row>
    <row r="34" spans="1:11" ht="24" x14ac:dyDescent="0.15">
      <c r="A34" s="600"/>
      <c r="B34" s="175" t="s">
        <v>390</v>
      </c>
      <c r="C34" s="175" t="s">
        <v>395</v>
      </c>
      <c r="D34" s="175" t="s">
        <v>396</v>
      </c>
      <c r="E34" s="175" t="s">
        <v>397</v>
      </c>
      <c r="F34" s="566"/>
      <c r="G34" s="566"/>
      <c r="H34" s="566"/>
      <c r="I34" s="600"/>
      <c r="J34" s="644"/>
      <c r="K34" s="601"/>
    </row>
    <row r="35" spans="1:11" ht="18.75" customHeight="1" x14ac:dyDescent="0.15">
      <c r="A35" s="113" t="s">
        <v>591</v>
      </c>
      <c r="B35" s="232"/>
      <c r="C35" s="232"/>
      <c r="D35" s="232"/>
      <c r="E35" s="232"/>
      <c r="F35" s="232"/>
      <c r="G35" s="241"/>
      <c r="H35" s="123" t="str">
        <f>IF(SUM(B30:K30)+SUM(B35:G35)=0,"",SUM((B30:K30)+SUM(B35:G35)))</f>
        <v/>
      </c>
      <c r="I35" s="634"/>
      <c r="J35" s="635"/>
      <c r="K35" s="636"/>
    </row>
    <row r="36" spans="1:11" ht="15" customHeight="1" x14ac:dyDescent="0.15">
      <c r="A36" s="577" t="s">
        <v>592</v>
      </c>
      <c r="B36" s="294"/>
      <c r="C36" s="294"/>
      <c r="D36" s="294"/>
      <c r="E36" s="294"/>
      <c r="F36" s="294"/>
      <c r="G36" s="294"/>
      <c r="H36" s="122" t="str">
        <f t="shared" ref="H36:H37" si="0">IF(SUM(B31:K31)+SUM(B36:G36)=0,"",SUM((B31:K31)+SUM(B36:G36)))</f>
        <v/>
      </c>
      <c r="I36" s="637"/>
      <c r="J36" s="638"/>
      <c r="K36" s="639"/>
    </row>
    <row r="37" spans="1:11" ht="15" customHeight="1" x14ac:dyDescent="0.15">
      <c r="A37" s="577"/>
      <c r="B37" s="232"/>
      <c r="C37" s="232"/>
      <c r="D37" s="232"/>
      <c r="E37" s="232"/>
      <c r="F37" s="232"/>
      <c r="G37" s="232"/>
      <c r="H37" s="123" t="str">
        <f t="shared" si="0"/>
        <v/>
      </c>
      <c r="I37" s="640"/>
      <c r="J37" s="641"/>
      <c r="K37" s="642"/>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627" t="s">
        <v>399</v>
      </c>
      <c r="B42" s="628"/>
      <c r="C42" s="628"/>
      <c r="D42" s="628"/>
      <c r="E42" s="628"/>
      <c r="F42" s="628"/>
      <c r="G42" s="628"/>
      <c r="H42" s="628"/>
      <c r="I42" s="629"/>
      <c r="J42" s="160"/>
    </row>
    <row r="43" spans="1:11" ht="15" customHeight="1" x14ac:dyDescent="0.15">
      <c r="A43" s="627" t="s">
        <v>401</v>
      </c>
      <c r="B43" s="628"/>
      <c r="C43" s="628"/>
      <c r="D43" s="628"/>
      <c r="E43" s="628"/>
      <c r="F43" s="628"/>
      <c r="G43" s="628"/>
      <c r="H43" s="628"/>
      <c r="I43" s="629"/>
    </row>
    <row r="44" spans="1:11" ht="15" customHeight="1" x14ac:dyDescent="0.15">
      <c r="A44" s="561" t="s">
        <v>400</v>
      </c>
      <c r="B44" s="630"/>
      <c r="C44" s="242"/>
      <c r="D44" s="561" t="s">
        <v>381</v>
      </c>
      <c r="E44" s="630"/>
      <c r="F44" s="243"/>
      <c r="G44" s="561" t="s">
        <v>382</v>
      </c>
      <c r="H44" s="562"/>
      <c r="I44" s="243"/>
    </row>
    <row r="45" spans="1:11" ht="15" customHeight="1" x14ac:dyDescent="0.15">
      <c r="A45" s="561" t="s">
        <v>383</v>
      </c>
      <c r="B45" s="630"/>
      <c r="C45" s="242"/>
      <c r="D45" s="561" t="s">
        <v>384</v>
      </c>
      <c r="E45" s="630"/>
      <c r="F45" s="243"/>
      <c r="G45" s="561" t="s">
        <v>385</v>
      </c>
      <c r="H45" s="562"/>
      <c r="I45" s="243"/>
    </row>
    <row r="46" spans="1:11" ht="15" customHeight="1" x14ac:dyDescent="0.15">
      <c r="A46" s="561" t="s">
        <v>386</v>
      </c>
      <c r="B46" s="630"/>
      <c r="C46" s="242"/>
      <c r="D46" s="631" t="s">
        <v>387</v>
      </c>
      <c r="E46" s="631"/>
      <c r="F46" s="243"/>
      <c r="G46" s="630" t="s">
        <v>388</v>
      </c>
      <c r="H46" s="631"/>
      <c r="I46" s="243"/>
    </row>
    <row r="47" spans="1:11" ht="15" customHeight="1" x14ac:dyDescent="0.15">
      <c r="A47" s="561" t="s">
        <v>389</v>
      </c>
      <c r="B47" s="630"/>
      <c r="C47" s="242"/>
      <c r="D47" s="631" t="s">
        <v>390</v>
      </c>
      <c r="E47" s="631"/>
      <c r="F47" s="243"/>
      <c r="G47" s="633"/>
      <c r="H47" s="633"/>
      <c r="I47" s="168"/>
    </row>
    <row r="48" spans="1:11" ht="15" customHeight="1" x14ac:dyDescent="0.15">
      <c r="A48" s="593" t="s">
        <v>402</v>
      </c>
      <c r="B48" s="632"/>
      <c r="C48" s="230"/>
      <c r="I48" s="176"/>
    </row>
    <row r="49" spans="1:11" ht="15" customHeight="1" x14ac:dyDescent="0.15">
      <c r="A49" s="593" t="s">
        <v>403</v>
      </c>
      <c r="B49" s="632"/>
      <c r="C49" s="230"/>
      <c r="I49" s="176"/>
    </row>
    <row r="50" spans="1:11" ht="15" customHeight="1" x14ac:dyDescent="0.15">
      <c r="A50" s="593" t="s">
        <v>404</v>
      </c>
      <c r="B50" s="632"/>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567"/>
      <c r="B55" s="568"/>
      <c r="C55" s="568"/>
      <c r="D55" s="568"/>
      <c r="E55" s="568"/>
      <c r="F55" s="568"/>
      <c r="G55" s="568"/>
      <c r="H55" s="568"/>
      <c r="I55" s="568"/>
      <c r="J55" s="568"/>
      <c r="K55" s="569"/>
    </row>
    <row r="56" spans="1:11" ht="18.75" customHeight="1" x14ac:dyDescent="0.15">
      <c r="A56" s="570"/>
      <c r="B56" s="571"/>
      <c r="C56" s="571"/>
      <c r="D56" s="571"/>
      <c r="E56" s="571"/>
      <c r="F56" s="571"/>
      <c r="G56" s="571"/>
      <c r="H56" s="571"/>
      <c r="I56" s="571"/>
      <c r="J56" s="571"/>
      <c r="K56" s="572"/>
    </row>
    <row r="57" spans="1:11" ht="18.75" customHeight="1" x14ac:dyDescent="0.15">
      <c r="A57" s="570"/>
      <c r="B57" s="571"/>
      <c r="C57" s="571"/>
      <c r="D57" s="571"/>
      <c r="E57" s="571"/>
      <c r="F57" s="571"/>
      <c r="G57" s="571"/>
      <c r="H57" s="571"/>
      <c r="I57" s="571"/>
      <c r="J57" s="571"/>
      <c r="K57" s="572"/>
    </row>
    <row r="58" spans="1:11" ht="18.75" customHeight="1" x14ac:dyDescent="0.15">
      <c r="A58" s="573"/>
      <c r="B58" s="574"/>
      <c r="C58" s="574"/>
      <c r="D58" s="574"/>
      <c r="E58" s="574"/>
      <c r="F58" s="574"/>
      <c r="G58" s="574"/>
      <c r="H58" s="574"/>
      <c r="I58" s="574"/>
      <c r="J58" s="574"/>
      <c r="K58" s="575"/>
    </row>
    <row r="61" spans="1:11" ht="18.75" customHeight="1" x14ac:dyDescent="0.15"/>
    <row r="62" spans="1:11" ht="18.75" customHeight="1" x14ac:dyDescent="0.15"/>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B16:K16" xr:uid="{00000000-0002-0000-0700-000000000000}">
      <formula1>"新築,移転新築,増築,改築"</formula1>
    </dataValidation>
    <dataValidation type="list" allowBlank="1" showInputMessage="1" showErrorMessage="1" sqref="B21:B23" xr:uid="{00000000-0002-0000-0700-000001000000}">
      <formula1>"有,無"</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K22:K23" xr:uid="{00000000-0002-0000-0700-000003000000}">
      <formula1>"転用,譲渡,交換,貸付,取壊し"</formula1>
    </dataValidation>
    <dataValidation type="list" allowBlank="1" showInputMessage="1" showErrorMessage="1" sqref="C44:C50 F44:F47 I44:I46" xr:uid="{00000000-0002-0000-07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'管理用（このシートは削除しないでください）'!$F$3:$F$7</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406</v>
      </c>
      <c r="C5" s="583"/>
      <c r="D5" s="583"/>
      <c r="E5" s="583"/>
      <c r="F5" s="583"/>
    </row>
    <row r="6" spans="1:11" ht="12" customHeight="1" x14ac:dyDescent="0.15">
      <c r="A6" s="119"/>
      <c r="B6" s="120"/>
      <c r="C6" s="120"/>
      <c r="D6" s="120"/>
      <c r="E6" s="120"/>
      <c r="F6" s="120"/>
    </row>
    <row r="8" spans="1:1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0"/>
      <c r="C16" s="560"/>
      <c r="D16" s="560"/>
      <c r="E16" s="560"/>
      <c r="F16" s="560"/>
      <c r="G16" s="584"/>
      <c r="H16" s="645"/>
      <c r="I16" s="645"/>
      <c r="J16" s="645"/>
      <c r="K16" s="585"/>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54" t="s">
        <v>264</v>
      </c>
      <c r="B18" s="577" t="s">
        <v>262</v>
      </c>
      <c r="C18" s="577"/>
      <c r="D18" s="577"/>
      <c r="E18" s="577"/>
      <c r="F18" s="577"/>
      <c r="G18" s="577" t="s">
        <v>263</v>
      </c>
      <c r="H18" s="577"/>
      <c r="I18" s="577"/>
      <c r="J18" s="577"/>
      <c r="K18" s="577"/>
    </row>
    <row r="19" spans="1:11" ht="18.75" customHeight="1" x14ac:dyDescent="0.15">
      <c r="A19" s="578"/>
      <c r="B19" s="560"/>
      <c r="C19" s="560"/>
      <c r="D19" s="560"/>
      <c r="E19" s="560"/>
      <c r="F19" s="560"/>
      <c r="G19" s="560"/>
      <c r="H19" s="560"/>
      <c r="I19" s="560"/>
      <c r="J19" s="560"/>
      <c r="K19" s="560"/>
    </row>
    <row r="20" spans="1:11" ht="12" customHeight="1" x14ac:dyDescent="0.15">
      <c r="A20" s="576" t="s">
        <v>265</v>
      </c>
      <c r="B20" s="113" t="s">
        <v>266</v>
      </c>
      <c r="C20" s="583" t="s">
        <v>267</v>
      </c>
      <c r="D20" s="583"/>
      <c r="E20" s="583"/>
      <c r="F20" s="583"/>
      <c r="G20" s="583"/>
      <c r="H20" s="583"/>
      <c r="I20" s="583"/>
      <c r="J20" s="583"/>
      <c r="K20" s="583"/>
    </row>
    <row r="21" spans="1:11" x14ac:dyDescent="0.15">
      <c r="A21" s="576"/>
      <c r="B21" s="560"/>
      <c r="C21" s="113" t="s">
        <v>268</v>
      </c>
      <c r="D21" s="113" t="s">
        <v>269</v>
      </c>
      <c r="E21" s="113" t="s">
        <v>270</v>
      </c>
      <c r="F21" s="584" t="s">
        <v>263</v>
      </c>
      <c r="G21" s="585"/>
      <c r="H21" s="577" t="s">
        <v>271</v>
      </c>
      <c r="I21" s="577"/>
      <c r="J21" s="577"/>
      <c r="K21" s="577"/>
    </row>
    <row r="22" spans="1:11" ht="18.75" customHeight="1" x14ac:dyDescent="0.15">
      <c r="A22" s="576"/>
      <c r="B22" s="560"/>
      <c r="C22" s="226"/>
      <c r="D22" s="227"/>
      <c r="E22" s="228"/>
      <c r="F22" s="523"/>
      <c r="G22" s="523"/>
      <c r="H22" s="117" t="s">
        <v>272</v>
      </c>
      <c r="I22" s="229"/>
      <c r="J22" s="117" t="s">
        <v>273</v>
      </c>
      <c r="K22" s="230"/>
    </row>
    <row r="23" spans="1:11" ht="18.75" customHeight="1" x14ac:dyDescent="0.15">
      <c r="A23" s="576"/>
      <c r="B23" s="560"/>
      <c r="C23" s="226"/>
      <c r="D23" s="227"/>
      <c r="E23" s="228"/>
      <c r="F23" s="523"/>
      <c r="G23" s="523"/>
      <c r="H23" s="117" t="s">
        <v>272</v>
      </c>
      <c r="I23" s="229"/>
      <c r="J23" s="117" t="s">
        <v>273</v>
      </c>
      <c r="K23" s="230"/>
    </row>
    <row r="26" spans="1:11" x14ac:dyDescent="0.15">
      <c r="A26" s="111" t="s">
        <v>288</v>
      </c>
    </row>
    <row r="27" spans="1:11" ht="3.75" customHeight="1" x14ac:dyDescent="0.15"/>
    <row r="28" spans="1:11" ht="15" customHeight="1" x14ac:dyDescent="0.15">
      <c r="A28" s="565" t="s">
        <v>46</v>
      </c>
      <c r="B28" s="580" t="s">
        <v>478</v>
      </c>
      <c r="C28" s="581"/>
      <c r="D28" s="581"/>
      <c r="E28" s="582"/>
      <c r="F28" s="581" t="s">
        <v>479</v>
      </c>
      <c r="G28" s="581"/>
      <c r="H28" s="581"/>
      <c r="I28" s="582"/>
      <c r="J28" s="646" t="s">
        <v>407</v>
      </c>
      <c r="K28" s="565" t="s">
        <v>254</v>
      </c>
    </row>
    <row r="29" spans="1:11" ht="58.5" customHeight="1" x14ac:dyDescent="0.15">
      <c r="A29" s="566"/>
      <c r="B29" s="112"/>
      <c r="C29" s="112" t="s">
        <v>409</v>
      </c>
      <c r="D29" s="112" t="s">
        <v>410</v>
      </c>
      <c r="E29" s="206" t="s">
        <v>572</v>
      </c>
      <c r="F29" s="112" t="s">
        <v>411</v>
      </c>
      <c r="G29" s="112" t="s">
        <v>412</v>
      </c>
      <c r="H29" s="116" t="s">
        <v>413</v>
      </c>
      <c r="I29" s="114" t="s">
        <v>251</v>
      </c>
      <c r="J29" s="647"/>
      <c r="K29" s="566"/>
    </row>
    <row r="30" spans="1:11" ht="18.75" customHeight="1" x14ac:dyDescent="0.15">
      <c r="A30" s="113" t="s">
        <v>591</v>
      </c>
      <c r="B30" s="227"/>
      <c r="C30" s="227"/>
      <c r="D30" s="227"/>
      <c r="E30" s="235"/>
      <c r="F30" s="227"/>
      <c r="G30" s="227"/>
      <c r="H30" s="227"/>
      <c r="I30" s="227"/>
      <c r="J30" s="227"/>
      <c r="K30" s="121" t="str">
        <f>IF(SUM(B30:J30)=0,"",SUM(B30:J30))</f>
        <v/>
      </c>
    </row>
    <row r="31" spans="1:11" ht="15" customHeight="1" x14ac:dyDescent="0.15">
      <c r="A31" s="577" t="s">
        <v>592</v>
      </c>
      <c r="B31" s="294"/>
      <c r="C31" s="294"/>
      <c r="D31" s="294"/>
      <c r="E31" s="295"/>
      <c r="F31" s="294"/>
      <c r="G31" s="294"/>
      <c r="H31" s="294"/>
      <c r="I31" s="294"/>
      <c r="J31" s="294"/>
      <c r="K31" s="122" t="str">
        <f t="shared" ref="K31:K32" si="0">IF(SUM(B31:J31)=0,"",SUM(B31:J31))</f>
        <v/>
      </c>
    </row>
    <row r="32" spans="1:11" ht="15" customHeight="1" x14ac:dyDescent="0.15">
      <c r="A32" s="577"/>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567"/>
      <c r="B37" s="568"/>
      <c r="C37" s="568"/>
      <c r="D37" s="568"/>
      <c r="E37" s="568"/>
      <c r="F37" s="568"/>
      <c r="G37" s="568"/>
      <c r="H37" s="568"/>
      <c r="I37" s="568"/>
      <c r="J37" s="568"/>
      <c r="K37" s="569"/>
    </row>
    <row r="38" spans="1:11" ht="18.75" customHeight="1" x14ac:dyDescent="0.15">
      <c r="A38" s="570"/>
      <c r="B38" s="571"/>
      <c r="C38" s="571"/>
      <c r="D38" s="571"/>
      <c r="E38" s="571"/>
      <c r="F38" s="571"/>
      <c r="G38" s="571"/>
      <c r="H38" s="571"/>
      <c r="I38" s="571"/>
      <c r="J38" s="571"/>
      <c r="K38" s="572"/>
    </row>
    <row r="39" spans="1:11" ht="18.75" customHeight="1" x14ac:dyDescent="0.15">
      <c r="A39" s="570"/>
      <c r="B39" s="571"/>
      <c r="C39" s="571"/>
      <c r="D39" s="571"/>
      <c r="E39" s="571"/>
      <c r="F39" s="571"/>
      <c r="G39" s="571"/>
      <c r="H39" s="571"/>
      <c r="I39" s="571"/>
      <c r="J39" s="571"/>
      <c r="K39" s="572"/>
    </row>
    <row r="40" spans="1:11" ht="18.75" customHeight="1" x14ac:dyDescent="0.15">
      <c r="A40" s="573"/>
      <c r="B40" s="574"/>
      <c r="C40" s="574"/>
      <c r="D40" s="574"/>
      <c r="E40" s="574"/>
      <c r="F40" s="574"/>
      <c r="G40" s="574"/>
      <c r="H40" s="574"/>
      <c r="I40" s="574"/>
      <c r="J40" s="574"/>
      <c r="K40" s="575"/>
    </row>
    <row r="43" spans="1:11" x14ac:dyDescent="0.15">
      <c r="A43" s="111" t="s">
        <v>414</v>
      </c>
    </row>
    <row r="44" spans="1:11" ht="3.75" customHeight="1" x14ac:dyDescent="0.15"/>
    <row r="45" spans="1:11" ht="18.75" customHeight="1" x14ac:dyDescent="0.15">
      <c r="A45" s="137" t="s">
        <v>415</v>
      </c>
    </row>
    <row r="46" spans="1:11" ht="18.75" customHeight="1" x14ac:dyDescent="0.15">
      <c r="A46" s="627" t="s">
        <v>416</v>
      </c>
      <c r="B46" s="628"/>
      <c r="C46" s="629"/>
      <c r="D46" s="244"/>
      <c r="E46" s="135" t="s">
        <v>426</v>
      </c>
      <c r="F46" s="593"/>
      <c r="G46" s="594"/>
      <c r="H46" s="594"/>
      <c r="I46" s="632"/>
    </row>
    <row r="47" spans="1:11" ht="18.75" customHeight="1" x14ac:dyDescent="0.15">
      <c r="A47" s="627" t="s">
        <v>417</v>
      </c>
      <c r="B47" s="628"/>
      <c r="C47" s="629"/>
      <c r="D47" s="520" t="s">
        <v>427</v>
      </c>
      <c r="E47" s="521"/>
      <c r="F47" s="521"/>
      <c r="G47" s="522"/>
      <c r="H47" s="593"/>
      <c r="I47" s="632"/>
    </row>
    <row r="48" spans="1:11" ht="18.75" customHeight="1" x14ac:dyDescent="0.15">
      <c r="A48" s="648" t="s">
        <v>418</v>
      </c>
      <c r="B48" s="649"/>
      <c r="C48" s="649"/>
      <c r="D48" s="649"/>
      <c r="E48" s="649"/>
      <c r="F48" s="649"/>
      <c r="G48" s="649"/>
      <c r="H48" s="649"/>
      <c r="I48" s="650"/>
    </row>
    <row r="49" spans="1:9" ht="18.75" customHeight="1" x14ac:dyDescent="0.15">
      <c r="A49" s="132"/>
      <c r="B49" s="627" t="s">
        <v>422</v>
      </c>
      <c r="C49" s="629"/>
      <c r="D49" s="131" t="s">
        <v>420</v>
      </c>
      <c r="E49" s="245"/>
      <c r="F49" s="177" t="s">
        <v>421</v>
      </c>
      <c r="G49" s="245"/>
      <c r="H49" s="177" t="s">
        <v>424</v>
      </c>
      <c r="I49" s="115"/>
    </row>
    <row r="50" spans="1:9" ht="18.75" customHeight="1" x14ac:dyDescent="0.15">
      <c r="A50" s="132"/>
      <c r="B50" s="627" t="s">
        <v>667</v>
      </c>
      <c r="C50" s="629"/>
      <c r="D50" s="131" t="s">
        <v>425</v>
      </c>
      <c r="E50" s="245"/>
      <c r="F50" s="177" t="s">
        <v>421</v>
      </c>
      <c r="G50" s="245"/>
      <c r="H50" s="177" t="s">
        <v>424</v>
      </c>
      <c r="I50" s="115"/>
    </row>
    <row r="51" spans="1:9" ht="18.75" customHeight="1" x14ac:dyDescent="0.15">
      <c r="A51" s="132"/>
      <c r="B51" s="627" t="s">
        <v>423</v>
      </c>
      <c r="C51" s="629"/>
      <c r="D51" s="131" t="s">
        <v>425</v>
      </c>
      <c r="E51" s="245"/>
      <c r="F51" s="177" t="s">
        <v>421</v>
      </c>
      <c r="G51" s="245"/>
      <c r="H51" s="177" t="s">
        <v>424</v>
      </c>
      <c r="I51" s="115"/>
    </row>
    <row r="52" spans="1:9" ht="18.75" customHeight="1" x14ac:dyDescent="0.15">
      <c r="A52" s="136"/>
      <c r="B52" s="627" t="s">
        <v>419</v>
      </c>
      <c r="C52" s="629"/>
      <c r="D52" s="520"/>
      <c r="E52" s="521"/>
      <c r="F52" s="521"/>
      <c r="G52" s="522"/>
      <c r="H52" s="137"/>
      <c r="I52" s="142"/>
    </row>
    <row r="53" spans="1:9" ht="11.25" customHeight="1" x14ac:dyDescent="0.15">
      <c r="A53" s="181"/>
    </row>
    <row r="54" spans="1:9" ht="11.25" customHeight="1" x14ac:dyDescent="0.15"/>
    <row r="55" spans="1:9" ht="11.25" customHeight="1" x14ac:dyDescent="0.15"/>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B16:K16" xr:uid="{00000000-0002-0000-0800-000000000000}">
      <formula1>"新築,移転新築,増築,改築"</formula1>
    </dataValidation>
    <dataValidation type="list" allowBlank="1" showInputMessage="1" showErrorMessage="1" sqref="K22:K23" xr:uid="{00000000-0002-0000-0800-000001000000}">
      <formula1>"転用,譲渡,交換,貸付,取壊し"</formula1>
    </dataValidation>
    <dataValidation type="list" allowBlank="1" showInputMessage="1" showErrorMessage="1" sqref="I22:I23" xr:uid="{00000000-0002-0000-0800-000002000000}">
      <formula1>"有（承認済）,有（申請済）,有（申請予定）,無"</formula1>
    </dataValidation>
    <dataValidation type="list" allowBlank="1" showInputMessage="1" showErrorMessage="1" sqref="B21:B23 D52:G52" xr:uid="{00000000-0002-0000-08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'管理用（このシートは削除しないでください）'!$F$3:$F$9</xm:f>
          </x14:formula1>
          <xm:sqref>B19:K19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429</v>
      </c>
      <c r="C5" s="583"/>
      <c r="D5" s="583"/>
      <c r="E5" s="583"/>
      <c r="F5" s="583"/>
    </row>
    <row r="6" spans="1:11" ht="12" customHeight="1" x14ac:dyDescent="0.15">
      <c r="A6" s="119"/>
      <c r="B6" s="120"/>
      <c r="C6" s="120"/>
      <c r="D6" s="120"/>
      <c r="E6" s="120"/>
      <c r="F6" s="120"/>
    </row>
    <row r="8" spans="1:1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77"/>
      <c r="C16" s="577"/>
      <c r="D16" s="577"/>
      <c r="E16" s="577"/>
      <c r="F16" s="577"/>
      <c r="G16" s="584"/>
      <c r="H16" s="645"/>
      <c r="I16" s="645"/>
      <c r="J16" s="645"/>
      <c r="K16" s="585"/>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ht="12" customHeight="1" x14ac:dyDescent="0.15">
      <c r="A18" s="577" t="s">
        <v>520</v>
      </c>
      <c r="B18" s="652"/>
      <c r="C18" s="653"/>
      <c r="D18" s="653"/>
      <c r="E18" s="653"/>
      <c r="F18" s="654"/>
      <c r="G18" s="593" t="s">
        <v>460</v>
      </c>
      <c r="H18" s="594"/>
      <c r="I18" s="594"/>
      <c r="J18" s="594"/>
      <c r="K18" s="632"/>
    </row>
    <row r="19" spans="1:11" ht="19.5" customHeight="1" x14ac:dyDescent="0.15">
      <c r="A19" s="577"/>
      <c r="B19" s="655"/>
      <c r="C19" s="656"/>
      <c r="D19" s="656"/>
      <c r="E19" s="656"/>
      <c r="F19" s="657"/>
      <c r="G19" s="561" t="s">
        <v>521</v>
      </c>
      <c r="H19" s="630"/>
      <c r="I19" s="658"/>
      <c r="J19" s="659"/>
      <c r="K19" s="660"/>
    </row>
    <row r="20" spans="1:11" x14ac:dyDescent="0.15">
      <c r="A20" s="554" t="s">
        <v>264</v>
      </c>
      <c r="B20" s="577" t="s">
        <v>23</v>
      </c>
      <c r="C20" s="577"/>
      <c r="D20" s="577"/>
      <c r="E20" s="577"/>
      <c r="F20" s="577"/>
      <c r="G20" s="587"/>
      <c r="H20" s="587"/>
      <c r="I20" s="587"/>
      <c r="J20" s="587"/>
      <c r="K20" s="587"/>
    </row>
    <row r="21" spans="1:11" ht="18.75" customHeight="1" x14ac:dyDescent="0.15">
      <c r="A21" s="578"/>
      <c r="B21" s="560"/>
      <c r="C21" s="560"/>
      <c r="D21" s="560"/>
      <c r="E21" s="560"/>
      <c r="F21" s="560"/>
      <c r="G21" s="578"/>
      <c r="H21" s="578"/>
      <c r="I21" s="578"/>
      <c r="J21" s="578"/>
      <c r="K21" s="578"/>
    </row>
    <row r="22" spans="1:11" ht="12" customHeight="1" x14ac:dyDescent="0.15">
      <c r="A22" s="576" t="s">
        <v>265</v>
      </c>
      <c r="B22" s="113" t="s">
        <v>266</v>
      </c>
      <c r="C22" s="583" t="s">
        <v>267</v>
      </c>
      <c r="D22" s="583"/>
      <c r="E22" s="583"/>
      <c r="F22" s="583"/>
      <c r="G22" s="583"/>
      <c r="H22" s="583"/>
      <c r="I22" s="583"/>
      <c r="J22" s="583"/>
      <c r="K22" s="583"/>
    </row>
    <row r="23" spans="1:11" x14ac:dyDescent="0.15">
      <c r="A23" s="576"/>
      <c r="B23" s="560"/>
      <c r="C23" s="113" t="s">
        <v>268</v>
      </c>
      <c r="D23" s="113" t="s">
        <v>269</v>
      </c>
      <c r="E23" s="113" t="s">
        <v>270</v>
      </c>
      <c r="F23" s="584" t="s">
        <v>263</v>
      </c>
      <c r="G23" s="585"/>
      <c r="H23" s="577" t="s">
        <v>271</v>
      </c>
      <c r="I23" s="577"/>
      <c r="J23" s="577"/>
      <c r="K23" s="577"/>
    </row>
    <row r="24" spans="1:11" ht="18.75" customHeight="1" x14ac:dyDescent="0.15">
      <c r="A24" s="576"/>
      <c r="B24" s="560"/>
      <c r="C24" s="226"/>
      <c r="D24" s="227"/>
      <c r="E24" s="228"/>
      <c r="F24" s="523"/>
      <c r="G24" s="523"/>
      <c r="H24" s="117" t="s">
        <v>272</v>
      </c>
      <c r="I24" s="229"/>
      <c r="J24" s="117" t="s">
        <v>273</v>
      </c>
      <c r="K24" s="230"/>
    </row>
    <row r="25" spans="1:11" ht="18.75" customHeight="1" x14ac:dyDescent="0.15">
      <c r="A25" s="576"/>
      <c r="B25" s="560"/>
      <c r="C25" s="226"/>
      <c r="D25" s="227"/>
      <c r="E25" s="228"/>
      <c r="F25" s="523"/>
      <c r="G25" s="523"/>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565" t="s">
        <v>46</v>
      </c>
      <c r="B30" s="591" t="s">
        <v>472</v>
      </c>
      <c r="C30" s="592"/>
      <c r="D30" s="545"/>
      <c r="E30" s="580" t="s">
        <v>473</v>
      </c>
      <c r="F30" s="581"/>
      <c r="G30" s="582"/>
      <c r="H30" s="565" t="s">
        <v>254</v>
      </c>
      <c r="I30" s="608" t="s">
        <v>367</v>
      </c>
      <c r="J30" s="608"/>
      <c r="K30" s="608"/>
    </row>
    <row r="31" spans="1:11" ht="18.75" customHeight="1" x14ac:dyDescent="0.15">
      <c r="A31" s="651"/>
      <c r="B31" s="661" t="s">
        <v>466</v>
      </c>
      <c r="C31" s="180"/>
      <c r="D31" s="180"/>
      <c r="E31" s="579" t="s">
        <v>468</v>
      </c>
      <c r="F31" s="565" t="s">
        <v>548</v>
      </c>
      <c r="G31" s="542" t="s">
        <v>251</v>
      </c>
      <c r="H31" s="651"/>
      <c r="I31" s="608"/>
      <c r="J31" s="608"/>
      <c r="K31" s="608"/>
    </row>
    <row r="32" spans="1:11" ht="18.75" customHeight="1" x14ac:dyDescent="0.15">
      <c r="A32" s="566"/>
      <c r="B32" s="662"/>
      <c r="C32" s="112" t="s">
        <v>467</v>
      </c>
      <c r="D32" s="112" t="s">
        <v>547</v>
      </c>
      <c r="E32" s="663"/>
      <c r="F32" s="566"/>
      <c r="G32" s="601"/>
      <c r="H32" s="566"/>
      <c r="I32" s="608"/>
      <c r="J32" s="608"/>
      <c r="K32" s="608"/>
    </row>
    <row r="33" spans="1:11" ht="30" customHeight="1" x14ac:dyDescent="0.15">
      <c r="A33" s="259" t="s">
        <v>594</v>
      </c>
      <c r="B33" s="227"/>
      <c r="C33" s="227"/>
      <c r="D33" s="227"/>
      <c r="E33" s="227"/>
      <c r="F33" s="227"/>
      <c r="G33" s="227"/>
      <c r="H33" s="121" t="str">
        <f>IF(SUM(B33+E33+F33+G33)=0,"",SUM(B33+E33+F33+G33))</f>
        <v/>
      </c>
      <c r="I33" s="634"/>
      <c r="J33" s="635"/>
      <c r="K33" s="636"/>
    </row>
    <row r="34" spans="1:11" ht="15" customHeight="1" x14ac:dyDescent="0.15">
      <c r="A34" s="664" t="s">
        <v>595</v>
      </c>
      <c r="B34" s="294"/>
      <c r="C34" s="294"/>
      <c r="D34" s="294"/>
      <c r="E34" s="294"/>
      <c r="F34" s="294"/>
      <c r="G34" s="294"/>
      <c r="H34" s="122" t="str">
        <f t="shared" ref="H34:H35" si="0">IF(SUM(B34+E34+F34+G34)=0,"",SUM(B34+E34+F34+G34))</f>
        <v/>
      </c>
      <c r="I34" s="637"/>
      <c r="J34" s="638"/>
      <c r="K34" s="639"/>
    </row>
    <row r="35" spans="1:11" ht="15" customHeight="1" x14ac:dyDescent="0.15">
      <c r="A35" s="560"/>
      <c r="B35" s="232"/>
      <c r="C35" s="232"/>
      <c r="D35" s="232"/>
      <c r="E35" s="232"/>
      <c r="F35" s="232"/>
      <c r="G35" s="232"/>
      <c r="H35" s="123" t="str">
        <f t="shared" si="0"/>
        <v/>
      </c>
      <c r="I35" s="640"/>
      <c r="J35" s="641"/>
      <c r="K35" s="642"/>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620" t="s">
        <v>549</v>
      </c>
      <c r="B40" s="622"/>
      <c r="C40" s="612" t="s">
        <v>585</v>
      </c>
      <c r="D40" s="613"/>
      <c r="E40" s="613"/>
      <c r="F40" s="614"/>
      <c r="G40" s="612" t="s">
        <v>586</v>
      </c>
      <c r="H40" s="613"/>
      <c r="I40" s="613"/>
      <c r="J40" s="614"/>
      <c r="K40" s="126"/>
    </row>
    <row r="41" spans="1:11" ht="12" customHeight="1" x14ac:dyDescent="0.15">
      <c r="A41" s="623"/>
      <c r="B41" s="625"/>
      <c r="C41" s="665" t="s">
        <v>554</v>
      </c>
      <c r="D41" s="606" t="s">
        <v>555</v>
      </c>
      <c r="E41" s="195"/>
      <c r="F41" s="196"/>
      <c r="G41" s="665" t="s">
        <v>554</v>
      </c>
      <c r="H41" s="606" t="s">
        <v>555</v>
      </c>
      <c r="I41" s="195"/>
      <c r="J41" s="196"/>
      <c r="K41" s="126"/>
    </row>
    <row r="42" spans="1:11" ht="12" customHeight="1" x14ac:dyDescent="0.15">
      <c r="A42" s="623"/>
      <c r="B42" s="625"/>
      <c r="C42" s="666"/>
      <c r="D42" s="668"/>
      <c r="E42" s="612" t="s">
        <v>556</v>
      </c>
      <c r="F42" s="614"/>
      <c r="G42" s="666"/>
      <c r="H42" s="668"/>
      <c r="I42" s="612" t="s">
        <v>556</v>
      </c>
      <c r="J42" s="614"/>
      <c r="K42" s="126"/>
    </row>
    <row r="43" spans="1:11" ht="12" customHeight="1" x14ac:dyDescent="0.15">
      <c r="A43" s="526"/>
      <c r="B43" s="527"/>
      <c r="C43" s="667"/>
      <c r="D43" s="607"/>
      <c r="E43" s="197" t="s">
        <v>554</v>
      </c>
      <c r="F43" s="197" t="s">
        <v>557</v>
      </c>
      <c r="G43" s="667"/>
      <c r="H43" s="607"/>
      <c r="I43" s="197" t="s">
        <v>554</v>
      </c>
      <c r="J43" s="197" t="s">
        <v>557</v>
      </c>
      <c r="K43" s="126"/>
    </row>
    <row r="44" spans="1:11" ht="15" customHeight="1" x14ac:dyDescent="0.15">
      <c r="A44" s="577" t="s">
        <v>550</v>
      </c>
      <c r="B44" s="197" t="s">
        <v>552</v>
      </c>
      <c r="C44" s="351"/>
      <c r="D44" s="351"/>
      <c r="E44" s="351"/>
      <c r="F44" s="351"/>
      <c r="G44" s="351"/>
      <c r="H44" s="351"/>
      <c r="I44" s="351"/>
      <c r="J44" s="351"/>
      <c r="K44" s="126"/>
    </row>
    <row r="45" spans="1:11" ht="15" customHeight="1" x14ac:dyDescent="0.15">
      <c r="A45" s="577"/>
      <c r="B45" s="197" t="s">
        <v>553</v>
      </c>
      <c r="C45" s="351"/>
      <c r="D45" s="351"/>
      <c r="E45" s="351"/>
      <c r="F45" s="351"/>
      <c r="G45" s="351"/>
      <c r="H45" s="351"/>
      <c r="I45" s="351"/>
      <c r="J45" s="351"/>
      <c r="K45" s="126"/>
    </row>
    <row r="46" spans="1:11" ht="15" customHeight="1" x14ac:dyDescent="0.15">
      <c r="A46" s="623" t="s">
        <v>551</v>
      </c>
      <c r="B46" s="197" t="s">
        <v>552</v>
      </c>
      <c r="C46" s="351"/>
      <c r="D46" s="351"/>
      <c r="E46" s="351"/>
      <c r="F46" s="351"/>
      <c r="G46" s="351"/>
      <c r="H46" s="351"/>
      <c r="I46" s="351"/>
      <c r="J46" s="351"/>
      <c r="K46" s="126"/>
    </row>
    <row r="47" spans="1:11" ht="15" customHeight="1" x14ac:dyDescent="0.15">
      <c r="A47" s="526"/>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620" t="s">
        <v>369</v>
      </c>
      <c r="B52" s="621"/>
      <c r="C52" s="621"/>
      <c r="D52" s="622"/>
      <c r="E52" s="612" t="s">
        <v>373</v>
      </c>
      <c r="F52" s="613"/>
      <c r="G52" s="613"/>
      <c r="H52" s="614"/>
      <c r="I52" s="603" t="s">
        <v>254</v>
      </c>
      <c r="J52" s="160"/>
    </row>
    <row r="53" spans="1:13" ht="15" customHeight="1" x14ac:dyDescent="0.15">
      <c r="A53" s="623"/>
      <c r="B53" s="624"/>
      <c r="C53" s="624"/>
      <c r="D53" s="625"/>
      <c r="E53" s="606" t="s">
        <v>370</v>
      </c>
      <c r="F53" s="159"/>
      <c r="G53" s="606" t="s">
        <v>371</v>
      </c>
      <c r="H53" s="163"/>
      <c r="I53" s="604"/>
      <c r="J53" s="160"/>
    </row>
    <row r="54" spans="1:13" ht="27" customHeight="1" x14ac:dyDescent="0.15">
      <c r="A54" s="526"/>
      <c r="B54" s="626"/>
      <c r="C54" s="626"/>
      <c r="D54" s="527"/>
      <c r="E54" s="607"/>
      <c r="F54" s="165" t="s">
        <v>374</v>
      </c>
      <c r="G54" s="607"/>
      <c r="H54" s="173" t="s">
        <v>374</v>
      </c>
      <c r="I54" s="605"/>
      <c r="J54" s="160"/>
    </row>
    <row r="55" spans="1:13" ht="15" customHeight="1" x14ac:dyDescent="0.15">
      <c r="A55" s="615"/>
      <c r="B55" s="615"/>
      <c r="C55" s="615"/>
      <c r="D55" s="615"/>
      <c r="E55" s="239"/>
      <c r="F55" s="166" t="str">
        <f>L55</f>
        <v/>
      </c>
      <c r="G55" s="353"/>
      <c r="H55" s="169" t="str">
        <f>M55</f>
        <v/>
      </c>
      <c r="I55" s="172" t="str">
        <f>IF(E55+G55=0,"",F55+H55)</f>
        <v/>
      </c>
      <c r="L55" s="111" t="str">
        <f>IF(E55="","",ROUND(E55/12,2))</f>
        <v/>
      </c>
      <c r="M55" s="111" t="str">
        <f>IF(G55="","",ROUND(G55/12,2))</f>
        <v/>
      </c>
    </row>
    <row r="56" spans="1:13" ht="15" customHeight="1" x14ac:dyDescent="0.15">
      <c r="A56" s="615"/>
      <c r="B56" s="615"/>
      <c r="C56" s="615"/>
      <c r="D56" s="615"/>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615"/>
      <c r="B57" s="615"/>
      <c r="C57" s="615"/>
      <c r="D57" s="615"/>
      <c r="E57" s="239"/>
      <c r="F57" s="166" t="str">
        <f t="shared" si="1"/>
        <v/>
      </c>
      <c r="G57" s="353"/>
      <c r="H57" s="169" t="str">
        <f t="shared" si="2"/>
        <v/>
      </c>
      <c r="I57" s="172" t="str">
        <f t="shared" si="3"/>
        <v/>
      </c>
      <c r="L57" s="111" t="str">
        <f t="shared" si="4"/>
        <v/>
      </c>
      <c r="M57" s="111" t="str">
        <f t="shared" si="5"/>
        <v/>
      </c>
    </row>
    <row r="58" spans="1:13" ht="15" customHeight="1" x14ac:dyDescent="0.15">
      <c r="A58" s="615"/>
      <c r="B58" s="615"/>
      <c r="C58" s="615"/>
      <c r="D58" s="615"/>
      <c r="E58" s="239"/>
      <c r="F58" s="166" t="str">
        <f t="shared" si="1"/>
        <v/>
      </c>
      <c r="G58" s="353"/>
      <c r="H58" s="169" t="str">
        <f t="shared" si="2"/>
        <v/>
      </c>
      <c r="I58" s="172" t="str">
        <f t="shared" si="3"/>
        <v/>
      </c>
      <c r="L58" s="111" t="str">
        <f t="shared" si="4"/>
        <v/>
      </c>
      <c r="M58" s="111" t="str">
        <f t="shared" si="5"/>
        <v/>
      </c>
    </row>
    <row r="59" spans="1:13" ht="15" customHeight="1" thickBot="1" x14ac:dyDescent="0.2">
      <c r="A59" s="616"/>
      <c r="B59" s="616"/>
      <c r="C59" s="616"/>
      <c r="D59" s="616"/>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617" t="s">
        <v>254</v>
      </c>
      <c r="B60" s="618"/>
      <c r="C60" s="618"/>
      <c r="D60" s="619"/>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611" t="s">
        <v>375</v>
      </c>
      <c r="G61" s="611"/>
      <c r="H61" s="611"/>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567"/>
      <c r="B66" s="568"/>
      <c r="C66" s="568"/>
      <c r="D66" s="568"/>
      <c r="E66" s="568"/>
      <c r="F66" s="568"/>
      <c r="G66" s="568"/>
      <c r="H66" s="568"/>
      <c r="I66" s="568"/>
      <c r="J66" s="568"/>
      <c r="K66" s="569"/>
    </row>
    <row r="67" spans="1:11" ht="18.75" customHeight="1" x14ac:dyDescent="0.15">
      <c r="A67" s="570"/>
      <c r="B67" s="571"/>
      <c r="C67" s="571"/>
      <c r="D67" s="571"/>
      <c r="E67" s="571"/>
      <c r="F67" s="571"/>
      <c r="G67" s="571"/>
      <c r="H67" s="571"/>
      <c r="I67" s="571"/>
      <c r="J67" s="571"/>
      <c r="K67" s="572"/>
    </row>
    <row r="68" spans="1:11" ht="18.75" customHeight="1" x14ac:dyDescent="0.15">
      <c r="A68" s="573"/>
      <c r="B68" s="574"/>
      <c r="C68" s="574"/>
      <c r="D68" s="574"/>
      <c r="E68" s="574"/>
      <c r="F68" s="574"/>
      <c r="G68" s="574"/>
      <c r="H68" s="574"/>
      <c r="I68" s="574"/>
      <c r="J68" s="574"/>
      <c r="K68" s="575"/>
    </row>
    <row r="70" spans="1:11" ht="18.75" customHeight="1" x14ac:dyDescent="0.15"/>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6"/>
  <dataValidations count="5">
    <dataValidation type="list" allowBlank="1" showInputMessage="1" showErrorMessage="1" sqref="B16:K16" xr:uid="{00000000-0002-0000-0900-000000000000}">
      <formula1>"新築,移転新築,増築,改築,改修"</formula1>
    </dataValidation>
    <dataValidation type="list" allowBlank="1" showInputMessage="1" showErrorMessage="1" sqref="B23:B25" xr:uid="{00000000-0002-0000-0900-000001000000}">
      <formula1>"有,無"</formula1>
    </dataValidation>
    <dataValidation type="list" allowBlank="1" showInputMessage="1" showErrorMessage="1" sqref="I24:I25" xr:uid="{00000000-0002-0000-0900-000002000000}">
      <formula1>"有（承認済）,有（申請済）,有（申請予定）,無"</formula1>
    </dataValidation>
    <dataValidation type="list" allowBlank="1" showInputMessage="1" showErrorMessage="1" sqref="K24:K25" xr:uid="{00000000-0002-0000-0900-000003000000}">
      <formula1>"転用,譲渡,交換,貸付,取壊し"</formula1>
    </dataValidation>
    <dataValidation type="list" allowBlank="1" showInputMessage="1" showErrorMessage="1" sqref="B18:F19" xr:uid="{00000000-0002-0000-09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5000000}">
          <x14:formula1>
            <xm:f>'管理用（このシートは削除しないでください）'!$F$3:$F$10</xm:f>
          </x14:formula1>
          <xm:sqref>G21:K21</xm:sqref>
        </x14:dataValidation>
        <x14:dataValidation type="list" allowBlank="1" showInputMessage="1" showErrorMessage="1" xr:uid="{00000000-0002-0000-0900-000006000000}">
          <x14:formula1>
            <xm:f>'管理用（このシートは削除しないでください）'!$F$3:$F$9</xm:f>
          </x14:formula1>
          <xm:sqref>B21:F21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431</v>
      </c>
      <c r="C5" s="583"/>
      <c r="D5" s="583"/>
      <c r="E5" s="583"/>
      <c r="F5" s="583"/>
    </row>
    <row r="6" spans="1:11" ht="12" customHeight="1" x14ac:dyDescent="0.15">
      <c r="A6" s="119"/>
      <c r="B6" s="120"/>
      <c r="C6" s="120"/>
      <c r="D6" s="120"/>
      <c r="E6" s="120"/>
      <c r="F6" s="120"/>
    </row>
    <row r="8" spans="1:11" x14ac:dyDescent="0.15">
      <c r="A8" s="583" t="s">
        <v>433</v>
      </c>
      <c r="B8" s="583"/>
      <c r="C8" s="583"/>
      <c r="D8" s="583" t="s">
        <v>434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x14ac:dyDescent="0.15">
      <c r="A10" s="583" t="s">
        <v>435</v>
      </c>
      <c r="B10" s="583"/>
      <c r="C10" s="583"/>
      <c r="D10" s="583" t="s">
        <v>436</v>
      </c>
      <c r="E10" s="583"/>
      <c r="F10" s="583"/>
      <c r="G10" s="583" t="s">
        <v>244</v>
      </c>
      <c r="H10" s="583"/>
      <c r="I10" s="583"/>
      <c r="J10" s="583"/>
      <c r="K10" s="583"/>
    </row>
    <row r="11" spans="1:11" ht="18.75" customHeight="1" x14ac:dyDescent="0.15">
      <c r="A11" s="588"/>
      <c r="B11" s="588"/>
      <c r="C11" s="588"/>
      <c r="D11" s="588"/>
      <c r="E11" s="588"/>
      <c r="F11" s="588"/>
      <c r="G11" s="588"/>
      <c r="H11" s="588"/>
      <c r="I11" s="588"/>
      <c r="J11" s="588"/>
      <c r="K11" s="588"/>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87" t="s">
        <v>245</v>
      </c>
      <c r="B16" s="577" t="s">
        <v>258</v>
      </c>
      <c r="C16" s="577"/>
      <c r="D16" s="577"/>
      <c r="E16" s="577"/>
      <c r="F16" s="577"/>
      <c r="G16" s="577" t="s">
        <v>259</v>
      </c>
      <c r="H16" s="577"/>
      <c r="I16" s="577"/>
      <c r="J16" s="577"/>
      <c r="K16" s="577"/>
    </row>
    <row r="17" spans="1:11" ht="18.75" customHeight="1" x14ac:dyDescent="0.15">
      <c r="A17" s="578"/>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60"/>
      <c r="C18" s="560"/>
      <c r="D18" s="560"/>
      <c r="E18" s="560"/>
      <c r="F18" s="560"/>
      <c r="G18" s="584"/>
      <c r="H18" s="645"/>
      <c r="I18" s="645"/>
      <c r="J18" s="645"/>
      <c r="K18" s="585"/>
    </row>
    <row r="19" spans="1:11" ht="12" customHeight="1" x14ac:dyDescent="0.15">
      <c r="A19" s="577" t="s">
        <v>520</v>
      </c>
      <c r="B19" s="652"/>
      <c r="C19" s="653"/>
      <c r="D19" s="653"/>
      <c r="E19" s="653"/>
      <c r="F19" s="654"/>
      <c r="G19" s="593" t="s">
        <v>460</v>
      </c>
      <c r="H19" s="594"/>
      <c r="I19" s="594"/>
      <c r="J19" s="594"/>
      <c r="K19" s="632"/>
    </row>
    <row r="20" spans="1:11" ht="19.5" customHeight="1" x14ac:dyDescent="0.15">
      <c r="A20" s="577"/>
      <c r="B20" s="538"/>
      <c r="C20" s="539"/>
      <c r="D20" s="539"/>
      <c r="E20" s="539"/>
      <c r="F20" s="540"/>
      <c r="G20" s="561" t="s">
        <v>461</v>
      </c>
      <c r="H20" s="630"/>
      <c r="I20" s="678"/>
      <c r="J20" s="679"/>
      <c r="K20" s="680"/>
    </row>
    <row r="21" spans="1:11" ht="22.5" customHeight="1" x14ac:dyDescent="0.15">
      <c r="A21" s="577"/>
      <c r="B21" s="655"/>
      <c r="C21" s="656"/>
      <c r="D21" s="656"/>
      <c r="E21" s="656"/>
      <c r="F21" s="657"/>
      <c r="G21" s="561" t="s">
        <v>462</v>
      </c>
      <c r="H21" s="630"/>
      <c r="I21" s="681"/>
      <c r="J21" s="681"/>
      <c r="K21" s="682"/>
    </row>
    <row r="22" spans="1:11" x14ac:dyDescent="0.15">
      <c r="A22" s="554" t="s">
        <v>264</v>
      </c>
      <c r="B22" s="577" t="s">
        <v>262</v>
      </c>
      <c r="C22" s="577"/>
      <c r="D22" s="577"/>
      <c r="E22" s="577"/>
      <c r="F22" s="577"/>
      <c r="G22" s="577" t="s">
        <v>263</v>
      </c>
      <c r="H22" s="577"/>
      <c r="I22" s="577"/>
      <c r="J22" s="577"/>
      <c r="K22" s="577"/>
    </row>
    <row r="23" spans="1:11" ht="18.75" customHeight="1" x14ac:dyDescent="0.15">
      <c r="A23" s="578"/>
      <c r="B23" s="560"/>
      <c r="C23" s="560"/>
      <c r="D23" s="560"/>
      <c r="E23" s="560"/>
      <c r="F23" s="560"/>
      <c r="G23" s="560"/>
      <c r="H23" s="560"/>
      <c r="I23" s="560"/>
      <c r="J23" s="560"/>
      <c r="K23" s="560"/>
    </row>
    <row r="24" spans="1:11" ht="12" customHeight="1" x14ac:dyDescent="0.15">
      <c r="A24" s="576" t="s">
        <v>265</v>
      </c>
      <c r="B24" s="113" t="s">
        <v>266</v>
      </c>
      <c r="C24" s="583" t="s">
        <v>267</v>
      </c>
      <c r="D24" s="583"/>
      <c r="E24" s="583"/>
      <c r="F24" s="583"/>
      <c r="G24" s="583"/>
      <c r="H24" s="583"/>
      <c r="I24" s="583"/>
      <c r="J24" s="583"/>
      <c r="K24" s="583"/>
    </row>
    <row r="25" spans="1:11" x14ac:dyDescent="0.15">
      <c r="A25" s="576"/>
      <c r="B25" s="560"/>
      <c r="C25" s="113" t="s">
        <v>268</v>
      </c>
      <c r="D25" s="113" t="s">
        <v>269</v>
      </c>
      <c r="E25" s="113" t="s">
        <v>270</v>
      </c>
      <c r="F25" s="584" t="s">
        <v>263</v>
      </c>
      <c r="G25" s="585"/>
      <c r="H25" s="577" t="s">
        <v>271</v>
      </c>
      <c r="I25" s="577"/>
      <c r="J25" s="577"/>
      <c r="K25" s="577"/>
    </row>
    <row r="26" spans="1:11" ht="18.75" customHeight="1" x14ac:dyDescent="0.15">
      <c r="A26" s="576"/>
      <c r="B26" s="560"/>
      <c r="C26" s="124"/>
      <c r="D26" s="121"/>
      <c r="E26" s="125"/>
      <c r="F26" s="537"/>
      <c r="G26" s="537"/>
      <c r="H26" s="117" t="s">
        <v>272</v>
      </c>
      <c r="I26" s="128"/>
      <c r="J26" s="117" t="s">
        <v>273</v>
      </c>
      <c r="K26" s="113"/>
    </row>
    <row r="27" spans="1:11" ht="18.75" customHeight="1" x14ac:dyDescent="0.15">
      <c r="A27" s="576"/>
      <c r="B27" s="560"/>
      <c r="C27" s="124"/>
      <c r="D27" s="121"/>
      <c r="E27" s="125"/>
      <c r="F27" s="537"/>
      <c r="G27" s="537"/>
      <c r="H27" s="117" t="s">
        <v>272</v>
      </c>
      <c r="I27" s="128"/>
      <c r="J27" s="117" t="s">
        <v>273</v>
      </c>
      <c r="K27" s="113"/>
    </row>
    <row r="30" spans="1:11" x14ac:dyDescent="0.15">
      <c r="A30" s="111" t="s">
        <v>288</v>
      </c>
    </row>
    <row r="31" spans="1:11" ht="3.75" customHeight="1" x14ac:dyDescent="0.15"/>
    <row r="32" spans="1:11" x14ac:dyDescent="0.15">
      <c r="A32" s="565" t="s">
        <v>46</v>
      </c>
      <c r="B32" s="591" t="s">
        <v>472</v>
      </c>
      <c r="C32" s="592"/>
      <c r="D32" s="545"/>
      <c r="E32" s="580" t="s">
        <v>473</v>
      </c>
      <c r="F32" s="581"/>
      <c r="G32" s="582"/>
      <c r="H32" s="565" t="s">
        <v>254</v>
      </c>
      <c r="I32" s="608" t="s">
        <v>367</v>
      </c>
      <c r="J32" s="608"/>
      <c r="K32" s="608"/>
    </row>
    <row r="33" spans="1:11" ht="18.75" customHeight="1" x14ac:dyDescent="0.15">
      <c r="A33" s="651"/>
      <c r="B33" s="661" t="s">
        <v>466</v>
      </c>
      <c r="C33" s="180"/>
      <c r="D33" s="180"/>
      <c r="E33" s="579" t="s">
        <v>468</v>
      </c>
      <c r="F33" s="565" t="s">
        <v>548</v>
      </c>
      <c r="G33" s="542" t="s">
        <v>251</v>
      </c>
      <c r="H33" s="651"/>
      <c r="I33" s="608"/>
      <c r="J33" s="608"/>
      <c r="K33" s="608"/>
    </row>
    <row r="34" spans="1:11" ht="18.75" customHeight="1" x14ac:dyDescent="0.15">
      <c r="A34" s="566"/>
      <c r="B34" s="662"/>
      <c r="C34" s="112" t="s">
        <v>467</v>
      </c>
      <c r="D34" s="112" t="s">
        <v>573</v>
      </c>
      <c r="E34" s="663"/>
      <c r="F34" s="566"/>
      <c r="G34" s="601"/>
      <c r="H34" s="566"/>
      <c r="I34" s="608"/>
      <c r="J34" s="608"/>
      <c r="K34" s="608"/>
    </row>
    <row r="35" spans="1:11" ht="30" customHeight="1" x14ac:dyDescent="0.15">
      <c r="A35" s="259" t="s">
        <v>594</v>
      </c>
      <c r="B35" s="227"/>
      <c r="C35" s="227"/>
      <c r="D35" s="227"/>
      <c r="E35" s="227"/>
      <c r="F35" s="227"/>
      <c r="G35" s="227"/>
      <c r="H35" s="121" t="str">
        <f>IF(SUM(B35+E35+F35+G35)=0,"",SUM(B35+E35+F35+G35))</f>
        <v/>
      </c>
      <c r="I35" s="634"/>
      <c r="J35" s="635"/>
      <c r="K35" s="636"/>
    </row>
    <row r="36" spans="1:11" ht="15" customHeight="1" x14ac:dyDescent="0.15">
      <c r="A36" s="664" t="s">
        <v>595</v>
      </c>
      <c r="B36" s="294"/>
      <c r="C36" s="294"/>
      <c r="D36" s="294"/>
      <c r="E36" s="294"/>
      <c r="F36" s="294"/>
      <c r="G36" s="294"/>
      <c r="H36" s="122" t="str">
        <f t="shared" ref="H36:H37" si="0">IF(SUM(B36+E36+F36+G36)=0,"",SUM(B36+E36+F36+G36))</f>
        <v/>
      </c>
      <c r="I36" s="637"/>
      <c r="J36" s="638"/>
      <c r="K36" s="639"/>
    </row>
    <row r="37" spans="1:11" ht="15" customHeight="1" x14ac:dyDescent="0.15">
      <c r="A37" s="560"/>
      <c r="B37" s="232"/>
      <c r="C37" s="232"/>
      <c r="D37" s="232"/>
      <c r="E37" s="232"/>
      <c r="F37" s="232"/>
      <c r="G37" s="232"/>
      <c r="H37" s="123" t="str">
        <f t="shared" si="0"/>
        <v/>
      </c>
      <c r="I37" s="640"/>
      <c r="J37" s="641"/>
      <c r="K37" s="642"/>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567"/>
      <c r="B42" s="568"/>
      <c r="C42" s="568"/>
      <c r="D42" s="568"/>
      <c r="E42" s="568"/>
      <c r="F42" s="568"/>
      <c r="G42" s="568"/>
      <c r="H42" s="568"/>
      <c r="I42" s="568"/>
      <c r="J42" s="568"/>
      <c r="K42" s="569"/>
    </row>
    <row r="43" spans="1:11" ht="18.75" customHeight="1" x14ac:dyDescent="0.15">
      <c r="A43" s="570"/>
      <c r="B43" s="571"/>
      <c r="C43" s="571"/>
      <c r="D43" s="571"/>
      <c r="E43" s="571"/>
      <c r="F43" s="571"/>
      <c r="G43" s="571"/>
      <c r="H43" s="571"/>
      <c r="I43" s="571"/>
      <c r="J43" s="571"/>
      <c r="K43" s="572"/>
    </row>
    <row r="44" spans="1:11" ht="18.75" customHeight="1" x14ac:dyDescent="0.15">
      <c r="A44" s="570"/>
      <c r="B44" s="571"/>
      <c r="C44" s="571"/>
      <c r="D44" s="571"/>
      <c r="E44" s="571"/>
      <c r="F44" s="571"/>
      <c r="G44" s="571"/>
      <c r="H44" s="571"/>
      <c r="I44" s="571"/>
      <c r="J44" s="571"/>
      <c r="K44" s="572"/>
    </row>
    <row r="45" spans="1:11" ht="18.75" customHeight="1" x14ac:dyDescent="0.15">
      <c r="A45" s="573"/>
      <c r="B45" s="574"/>
      <c r="C45" s="574"/>
      <c r="D45" s="574"/>
      <c r="E45" s="574"/>
      <c r="F45" s="574"/>
      <c r="G45" s="574"/>
      <c r="H45" s="574"/>
      <c r="I45" s="574"/>
      <c r="J45" s="574"/>
      <c r="K45" s="575"/>
    </row>
    <row r="48" spans="1:11" x14ac:dyDescent="0.15">
      <c r="A48" s="111" t="s">
        <v>414</v>
      </c>
    </row>
    <row r="49" spans="1:11" ht="3.75" customHeight="1" x14ac:dyDescent="0.15"/>
    <row r="50" spans="1:11" ht="18.75" customHeight="1" x14ac:dyDescent="0.15">
      <c r="A50" s="541" t="s">
        <v>465</v>
      </c>
      <c r="B50" s="542"/>
      <c r="C50" s="669"/>
      <c r="D50" s="670"/>
      <c r="E50" s="671"/>
    </row>
    <row r="51" spans="1:11" ht="18.75" customHeight="1" x14ac:dyDescent="0.15">
      <c r="A51" s="151" t="s">
        <v>469</v>
      </c>
      <c r="B51" s="181"/>
      <c r="C51" s="181"/>
      <c r="D51" s="181"/>
      <c r="E51" s="181"/>
      <c r="F51" s="181"/>
      <c r="G51" s="181"/>
      <c r="H51" s="181"/>
      <c r="I51" s="181"/>
      <c r="J51" s="181"/>
      <c r="K51" s="135"/>
    </row>
    <row r="52" spans="1:11" ht="18.75" customHeight="1" x14ac:dyDescent="0.15">
      <c r="A52" s="675" t="s">
        <v>463</v>
      </c>
      <c r="B52" s="676"/>
      <c r="C52" s="676"/>
      <c r="D52" s="676"/>
      <c r="E52" s="676"/>
      <c r="F52" s="676"/>
      <c r="G52" s="676"/>
      <c r="H52" s="676"/>
      <c r="I52" s="676"/>
      <c r="J52" s="676"/>
      <c r="K52" s="677"/>
    </row>
    <row r="53" spans="1:11" ht="18.75" customHeight="1" x14ac:dyDescent="0.15">
      <c r="A53" s="152"/>
      <c r="B53" s="567"/>
      <c r="C53" s="568"/>
      <c r="D53" s="568"/>
      <c r="E53" s="568"/>
      <c r="F53" s="568"/>
      <c r="G53" s="568"/>
      <c r="H53" s="568"/>
      <c r="I53" s="568"/>
      <c r="J53" s="568"/>
      <c r="K53" s="569"/>
    </row>
    <row r="54" spans="1:11" ht="18.75" customHeight="1" x14ac:dyDescent="0.15">
      <c r="A54" s="152"/>
      <c r="B54" s="570"/>
      <c r="C54" s="571"/>
      <c r="D54" s="571"/>
      <c r="E54" s="571"/>
      <c r="F54" s="571"/>
      <c r="G54" s="571"/>
      <c r="H54" s="571"/>
      <c r="I54" s="571"/>
      <c r="J54" s="571"/>
      <c r="K54" s="572"/>
    </row>
    <row r="55" spans="1:11" ht="18.75" customHeight="1" x14ac:dyDescent="0.15">
      <c r="A55" s="152"/>
      <c r="B55" s="573"/>
      <c r="C55" s="574"/>
      <c r="D55" s="574"/>
      <c r="E55" s="574"/>
      <c r="F55" s="574"/>
      <c r="G55" s="574"/>
      <c r="H55" s="574"/>
      <c r="I55" s="574"/>
      <c r="J55" s="574"/>
      <c r="K55" s="575"/>
    </row>
    <row r="56" spans="1:11" ht="8.25" customHeight="1" x14ac:dyDescent="0.15">
      <c r="A56" s="132"/>
      <c r="K56" s="176"/>
    </row>
    <row r="57" spans="1:11" ht="30" customHeight="1" x14ac:dyDescent="0.15">
      <c r="A57" s="672" t="s">
        <v>464</v>
      </c>
      <c r="B57" s="673"/>
      <c r="C57" s="673"/>
      <c r="D57" s="673"/>
      <c r="E57" s="673"/>
      <c r="F57" s="673"/>
      <c r="G57" s="673"/>
      <c r="H57" s="673"/>
      <c r="I57" s="673"/>
      <c r="J57" s="673"/>
      <c r="K57" s="674"/>
    </row>
    <row r="58" spans="1:11" ht="18.75" customHeight="1" x14ac:dyDescent="0.15">
      <c r="A58" s="152"/>
      <c r="B58" s="567"/>
      <c r="C58" s="568"/>
      <c r="D58" s="568"/>
      <c r="E58" s="568"/>
      <c r="F58" s="568"/>
      <c r="G58" s="568"/>
      <c r="H58" s="568"/>
      <c r="I58" s="568"/>
      <c r="J58" s="568"/>
      <c r="K58" s="569"/>
    </row>
    <row r="59" spans="1:11" ht="18.75" customHeight="1" x14ac:dyDescent="0.15">
      <c r="A59" s="152"/>
      <c r="B59" s="570"/>
      <c r="C59" s="571"/>
      <c r="D59" s="571"/>
      <c r="E59" s="571"/>
      <c r="F59" s="571"/>
      <c r="G59" s="571"/>
      <c r="H59" s="571"/>
      <c r="I59" s="571"/>
      <c r="J59" s="571"/>
      <c r="K59" s="572"/>
    </row>
    <row r="60" spans="1:11" ht="18.75" customHeight="1" x14ac:dyDescent="0.15">
      <c r="A60" s="153"/>
      <c r="B60" s="573"/>
      <c r="C60" s="574"/>
      <c r="D60" s="574"/>
      <c r="E60" s="574"/>
      <c r="F60" s="574"/>
      <c r="G60" s="574"/>
      <c r="H60" s="574"/>
      <c r="I60" s="574"/>
      <c r="J60" s="574"/>
      <c r="K60" s="575"/>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6"/>
  <dataValidations count="4">
    <dataValidation type="list" allowBlank="1" showInputMessage="1" showErrorMessage="1" sqref="K26:K27" xr:uid="{00000000-0002-0000-0A00-000000000000}">
      <formula1>"転用,譲渡,交換,貸付,取壊し"</formula1>
    </dataValidation>
    <dataValidation type="list" allowBlank="1" showInputMessage="1" showErrorMessage="1" sqref="I26:I27" xr:uid="{00000000-0002-0000-0A00-000001000000}">
      <formula1>"有（承認済）,有（申請済）,有（申請予定）,無"</formula1>
    </dataValidation>
    <dataValidation type="list" allowBlank="1" showInputMessage="1" showErrorMessage="1" sqref="B25:B27" xr:uid="{00000000-0002-0000-0A00-000002000000}">
      <formula1>"有,無"</formula1>
    </dataValidation>
    <dataValidation type="list" allowBlank="1" showInputMessage="1" showErrorMessage="1" sqref="B19:F21" xr:uid="{00000000-0002-0000-0A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4000000}">
          <x14:formula1>
            <xm:f>'管理用（このシートは削除しないでください）'!$D$3:$D$8</xm:f>
          </x14:formula1>
          <xm:sqref>B18:K18</xm:sqref>
        </x14:dataValidation>
        <x14:dataValidation type="list" allowBlank="1" showInputMessage="1" showErrorMessage="1" xr:uid="{00000000-0002-0000-0A00-000005000000}">
          <x14:formula1>
            <xm:f>'管理用（このシートは削除しないでください）'!$F$3:$F$9</xm:f>
          </x14:formula1>
          <xm:sqref>B23:K23</xm:sqref>
        </x14:dataValidation>
        <x14:dataValidation type="list" allowBlank="1" showInputMessage="1" showErrorMessage="1" xr:uid="{00000000-0002-0000-0A00-000006000000}">
          <x14:formula1>
            <xm:f>'管理用（このシートは削除しないでください）'!$D$24:$D$45</xm:f>
          </x14:formula1>
          <xm:sqref>D9:F9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471</v>
      </c>
      <c r="C5" s="583"/>
      <c r="D5" s="583"/>
      <c r="E5" s="583"/>
      <c r="F5" s="583"/>
    </row>
    <row r="6" spans="1:11" ht="12" customHeight="1" x14ac:dyDescent="0.15">
      <c r="A6" s="119"/>
      <c r="B6" s="120"/>
      <c r="C6" s="120"/>
      <c r="D6" s="120"/>
      <c r="E6" s="120"/>
      <c r="F6" s="120"/>
    </row>
    <row r="8" spans="1:1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0"/>
      <c r="C16" s="521"/>
      <c r="D16" s="521"/>
      <c r="E16" s="521"/>
      <c r="F16" s="522"/>
      <c r="G16" s="584"/>
      <c r="H16" s="645"/>
      <c r="I16" s="645"/>
      <c r="J16" s="645"/>
      <c r="K16" s="585"/>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54" t="s">
        <v>264</v>
      </c>
      <c r="B18" s="577" t="s">
        <v>262</v>
      </c>
      <c r="C18" s="577"/>
      <c r="D18" s="577"/>
      <c r="E18" s="577"/>
      <c r="F18" s="577"/>
      <c r="G18" s="577" t="s">
        <v>263</v>
      </c>
      <c r="H18" s="577"/>
      <c r="I18" s="577"/>
      <c r="J18" s="577"/>
      <c r="K18" s="577"/>
    </row>
    <row r="19" spans="1:11" ht="18.75" customHeight="1" x14ac:dyDescent="0.15">
      <c r="A19" s="578"/>
      <c r="B19" s="560"/>
      <c r="C19" s="560"/>
      <c r="D19" s="560"/>
      <c r="E19" s="560"/>
      <c r="F19" s="560"/>
      <c r="G19" s="560"/>
      <c r="H19" s="560"/>
      <c r="I19" s="560"/>
      <c r="J19" s="560"/>
      <c r="K19" s="560"/>
    </row>
    <row r="20" spans="1:11" ht="12" customHeight="1" x14ac:dyDescent="0.15">
      <c r="A20" s="576" t="s">
        <v>265</v>
      </c>
      <c r="B20" s="113" t="s">
        <v>266</v>
      </c>
      <c r="C20" s="583" t="s">
        <v>267</v>
      </c>
      <c r="D20" s="583"/>
      <c r="E20" s="583"/>
      <c r="F20" s="583"/>
      <c r="G20" s="583"/>
      <c r="H20" s="583"/>
      <c r="I20" s="583"/>
      <c r="J20" s="583"/>
      <c r="K20" s="583"/>
    </row>
    <row r="21" spans="1:11" x14ac:dyDescent="0.15">
      <c r="A21" s="576"/>
      <c r="B21" s="560"/>
      <c r="C21" s="113" t="s">
        <v>268</v>
      </c>
      <c r="D21" s="113" t="s">
        <v>269</v>
      </c>
      <c r="E21" s="113" t="s">
        <v>270</v>
      </c>
      <c r="F21" s="584" t="s">
        <v>263</v>
      </c>
      <c r="G21" s="585"/>
      <c r="H21" s="577" t="s">
        <v>271</v>
      </c>
      <c r="I21" s="577"/>
      <c r="J21" s="577"/>
      <c r="K21" s="577"/>
    </row>
    <row r="22" spans="1:11" ht="18.75" customHeight="1" x14ac:dyDescent="0.15">
      <c r="A22" s="576"/>
      <c r="B22" s="560"/>
      <c r="C22" s="226"/>
      <c r="D22" s="227"/>
      <c r="E22" s="228"/>
      <c r="F22" s="523"/>
      <c r="G22" s="523"/>
      <c r="H22" s="117" t="s">
        <v>272</v>
      </c>
      <c r="I22" s="229"/>
      <c r="J22" s="117" t="s">
        <v>273</v>
      </c>
      <c r="K22" s="230"/>
    </row>
    <row r="23" spans="1:11" ht="18.75" customHeight="1" x14ac:dyDescent="0.15">
      <c r="A23" s="576"/>
      <c r="B23" s="560"/>
      <c r="C23" s="226"/>
      <c r="D23" s="227"/>
      <c r="E23" s="228"/>
      <c r="F23" s="523"/>
      <c r="G23" s="523"/>
      <c r="H23" s="117" t="s">
        <v>272</v>
      </c>
      <c r="I23" s="229"/>
      <c r="J23" s="117" t="s">
        <v>273</v>
      </c>
      <c r="K23" s="230"/>
    </row>
    <row r="26" spans="1:11" x14ac:dyDescent="0.15">
      <c r="A26" s="111" t="s">
        <v>288</v>
      </c>
    </row>
    <row r="27" spans="1:11" ht="3.75" customHeight="1" x14ac:dyDescent="0.15"/>
    <row r="28" spans="1:11" x14ac:dyDescent="0.15">
      <c r="A28" s="565" t="s">
        <v>46</v>
      </c>
      <c r="B28" s="591" t="s">
        <v>332</v>
      </c>
      <c r="C28" s="592"/>
      <c r="D28" s="592"/>
      <c r="E28" s="545"/>
      <c r="F28" s="591" t="s">
        <v>481</v>
      </c>
      <c r="G28" s="592"/>
      <c r="H28" s="592"/>
      <c r="I28" s="592"/>
      <c r="J28" s="545"/>
      <c r="K28" s="565" t="s">
        <v>254</v>
      </c>
    </row>
    <row r="29" spans="1:11" ht="13.5" customHeight="1" x14ac:dyDescent="0.15">
      <c r="A29" s="651"/>
      <c r="B29" s="696" t="s">
        <v>395</v>
      </c>
      <c r="C29" s="696" t="s">
        <v>480</v>
      </c>
      <c r="D29" s="696" t="s">
        <v>411</v>
      </c>
      <c r="E29" s="696" t="s">
        <v>251</v>
      </c>
      <c r="F29" s="699" t="s">
        <v>482</v>
      </c>
      <c r="G29" s="184"/>
      <c r="H29" s="579" t="s">
        <v>468</v>
      </c>
      <c r="I29" s="579" t="s">
        <v>548</v>
      </c>
      <c r="J29" s="697" t="s">
        <v>251</v>
      </c>
      <c r="K29" s="651"/>
    </row>
    <row r="30" spans="1:11" ht="24" x14ac:dyDescent="0.15">
      <c r="A30" s="566"/>
      <c r="B30" s="696"/>
      <c r="C30" s="696"/>
      <c r="D30" s="696"/>
      <c r="E30" s="696"/>
      <c r="F30" s="700"/>
      <c r="G30" s="116" t="s">
        <v>540</v>
      </c>
      <c r="H30" s="663"/>
      <c r="I30" s="663"/>
      <c r="J30" s="698"/>
      <c r="K30" s="566"/>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77"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77"/>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567"/>
      <c r="B40" s="568"/>
      <c r="C40" s="568"/>
      <c r="D40" s="568"/>
      <c r="E40" s="568"/>
      <c r="F40" s="568"/>
      <c r="G40" s="568"/>
      <c r="H40" s="568"/>
      <c r="I40" s="568"/>
      <c r="J40" s="568"/>
      <c r="K40" s="569"/>
    </row>
    <row r="41" spans="1:11" ht="18.75" customHeight="1" x14ac:dyDescent="0.15">
      <c r="A41" s="570"/>
      <c r="B41" s="571"/>
      <c r="C41" s="571"/>
      <c r="D41" s="571"/>
      <c r="E41" s="571"/>
      <c r="F41" s="571"/>
      <c r="G41" s="571"/>
      <c r="H41" s="571"/>
      <c r="I41" s="571"/>
      <c r="J41" s="571"/>
      <c r="K41" s="572"/>
    </row>
    <row r="42" spans="1:11" ht="18.75" customHeight="1" x14ac:dyDescent="0.15">
      <c r="A42" s="573"/>
      <c r="B42" s="574"/>
      <c r="C42" s="574"/>
      <c r="D42" s="574"/>
      <c r="E42" s="574"/>
      <c r="F42" s="574"/>
      <c r="G42" s="574"/>
      <c r="H42" s="574"/>
      <c r="I42" s="574"/>
      <c r="J42" s="574"/>
      <c r="K42" s="575"/>
    </row>
    <row r="45" spans="1:11" x14ac:dyDescent="0.15">
      <c r="A45" s="111" t="s">
        <v>414</v>
      </c>
    </row>
    <row r="46" spans="1:11" ht="3.75" customHeight="1" x14ac:dyDescent="0.15"/>
    <row r="47" spans="1:11" ht="18.75" customHeight="1" x14ac:dyDescent="0.15">
      <c r="A47" s="563" t="s">
        <v>487</v>
      </c>
      <c r="B47" s="602"/>
      <c r="C47" s="248" t="s">
        <v>588</v>
      </c>
      <c r="D47" s="220" t="s">
        <v>587</v>
      </c>
      <c r="E47" s="247" t="s">
        <v>588</v>
      </c>
      <c r="F47" s="222"/>
      <c r="G47" s="608" t="s">
        <v>499</v>
      </c>
      <c r="H47" s="608"/>
      <c r="I47" s="683"/>
      <c r="J47" s="683"/>
      <c r="K47" s="683"/>
    </row>
    <row r="48" spans="1:11" ht="18.75" customHeight="1" x14ac:dyDescent="0.15">
      <c r="A48" s="563" t="s">
        <v>498</v>
      </c>
      <c r="B48" s="602"/>
      <c r="C48" s="248"/>
      <c r="D48" s="128" t="s">
        <v>509</v>
      </c>
      <c r="E48" s="688"/>
      <c r="F48" s="690"/>
      <c r="G48" s="608" t="s">
        <v>500</v>
      </c>
      <c r="H48" s="608"/>
      <c r="I48" s="684"/>
      <c r="J48" s="684"/>
      <c r="K48" s="684"/>
    </row>
    <row r="49" spans="1:11" ht="18.75" customHeight="1" x14ac:dyDescent="0.15">
      <c r="A49" s="541" t="s">
        <v>501</v>
      </c>
      <c r="B49" s="602"/>
      <c r="C49" s="588"/>
      <c r="D49" s="588"/>
      <c r="E49" s="588"/>
      <c r="F49" s="588"/>
      <c r="G49" s="588"/>
      <c r="H49" s="588"/>
      <c r="I49" s="588"/>
      <c r="J49" s="588"/>
      <c r="K49" s="588"/>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615"/>
      <c r="E51" s="615"/>
      <c r="F51" s="615"/>
      <c r="G51" s="615"/>
      <c r="H51" s="615"/>
      <c r="I51" s="615"/>
      <c r="J51" s="615"/>
      <c r="K51" s="615"/>
    </row>
    <row r="52" spans="1:11" ht="18.75" customHeight="1" x14ac:dyDescent="0.15">
      <c r="A52" s="290"/>
      <c r="B52" s="133"/>
      <c r="C52" s="113" t="s">
        <v>425</v>
      </c>
      <c r="D52" s="615"/>
      <c r="E52" s="615"/>
      <c r="F52" s="615"/>
      <c r="G52" s="615"/>
      <c r="H52" s="615"/>
      <c r="I52" s="615"/>
      <c r="J52" s="615"/>
      <c r="K52" s="615"/>
    </row>
    <row r="53" spans="1:11" ht="18.75" customHeight="1" x14ac:dyDescent="0.15">
      <c r="A53" s="183"/>
      <c r="B53" s="346" t="s">
        <v>493</v>
      </c>
      <c r="C53" s="146"/>
      <c r="D53" s="115"/>
      <c r="E53" s="688"/>
      <c r="F53" s="689"/>
      <c r="G53" s="689"/>
      <c r="H53" s="689"/>
      <c r="I53" s="689"/>
      <c r="J53" s="689"/>
      <c r="K53" s="690"/>
    </row>
    <row r="54" spans="1:11" ht="18.75" customHeight="1" x14ac:dyDescent="0.15">
      <c r="A54" s="151" t="s">
        <v>494</v>
      </c>
      <c r="B54" s="181"/>
      <c r="C54" s="181"/>
      <c r="D54" s="162"/>
      <c r="E54" s="691"/>
      <c r="F54" s="691"/>
      <c r="G54" s="691"/>
      <c r="H54" s="691"/>
      <c r="I54" s="181"/>
      <c r="J54" s="181"/>
      <c r="K54" s="135"/>
    </row>
    <row r="55" spans="1:11" ht="18.75" customHeight="1" x14ac:dyDescent="0.15">
      <c r="A55" s="138"/>
      <c r="B55" s="113" t="s">
        <v>310</v>
      </c>
      <c r="C55" s="524"/>
      <c r="D55" s="525"/>
      <c r="E55" s="525"/>
      <c r="F55" s="695"/>
      <c r="G55" s="113" t="s">
        <v>244</v>
      </c>
      <c r="H55" s="524"/>
      <c r="I55" s="525"/>
      <c r="J55" s="525"/>
      <c r="K55" s="695"/>
    </row>
    <row r="56" spans="1:11" ht="18.75" customHeight="1" x14ac:dyDescent="0.15">
      <c r="A56" s="132"/>
      <c r="B56" s="127" t="s">
        <v>260</v>
      </c>
      <c r="C56" s="524"/>
      <c r="D56" s="695"/>
      <c r="E56" s="111" t="s">
        <v>313</v>
      </c>
      <c r="F56" s="113" t="s">
        <v>311</v>
      </c>
      <c r="G56" s="524"/>
      <c r="H56" s="525"/>
      <c r="I56" s="115" t="s">
        <v>312</v>
      </c>
      <c r="K56" s="176"/>
    </row>
    <row r="57" spans="1:11" ht="18.75" customHeight="1" x14ac:dyDescent="0.15">
      <c r="A57" s="132"/>
      <c r="B57" s="537" t="s">
        <v>496</v>
      </c>
      <c r="C57" s="537"/>
      <c r="D57" s="537"/>
      <c r="E57" s="537"/>
      <c r="F57" s="658"/>
      <c r="G57" s="659"/>
      <c r="H57" s="659"/>
      <c r="I57" s="660"/>
      <c r="K57" s="176"/>
    </row>
    <row r="58" spans="1:11" ht="18.75" customHeight="1" x14ac:dyDescent="0.15">
      <c r="A58" s="132"/>
      <c r="B58" s="693" t="s">
        <v>497</v>
      </c>
      <c r="C58" s="694"/>
      <c r="D58" s="694"/>
      <c r="E58" s="694"/>
      <c r="F58" s="543" t="s">
        <v>305</v>
      </c>
      <c r="G58" s="544"/>
      <c r="H58" s="685"/>
      <c r="I58" s="686"/>
      <c r="J58" s="687"/>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546"/>
      <c r="E60" s="547"/>
      <c r="F60" s="692" t="s">
        <v>304</v>
      </c>
      <c r="G60" s="547"/>
      <c r="H60" s="551"/>
      <c r="I60" s="551"/>
      <c r="J60" s="552"/>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6"/>
  <dataValidations count="4">
    <dataValidation type="list" allowBlank="1" showInputMessage="1" showErrorMessage="1" sqref="H59:J59" xr:uid="{00000000-0002-0000-0B00-000000000000}">
      <formula1>"バス,鉄道,船舶"</formula1>
    </dataValidation>
    <dataValidation type="list" allowBlank="1" showInputMessage="1" showErrorMessage="1" sqref="K22:K23" xr:uid="{00000000-0002-0000-0B00-000001000000}">
      <formula1>"転用,譲渡,交換,貸付,取壊し"</formula1>
    </dataValidation>
    <dataValidation type="list" allowBlank="1" showInputMessage="1" showErrorMessage="1" sqref="I22:I23" xr:uid="{00000000-0002-0000-0B00-000002000000}">
      <formula1>"有（承認済）,有（申請済）,有（申請予定）,無"</formula1>
    </dataValidation>
    <dataValidation type="list" allowBlank="1" showInputMessage="1" showErrorMessage="1" sqref="B21:B23 C48" xr:uid="{00000000-0002-0000-0B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4000000}">
          <x14:formula1>
            <xm:f>'管理用（このシートは削除しないでください）'!$D$3:$D$8</xm:f>
          </x14:formula1>
          <xm:sqref>B16:K16</xm:sqref>
        </x14:dataValidation>
        <x14:dataValidation type="list" allowBlank="1" showInputMessage="1" showErrorMessage="1" xr:uid="{00000000-0002-0000-0B00-000005000000}">
          <x14:formula1>
            <xm:f>'管理用（このシートは削除しないでください）'!$F$3:$F$10</xm:f>
          </x14:formula1>
          <xm:sqref>B19:K19</xm:sqref>
        </x14:dataValidation>
        <x14:dataValidation type="list" allowBlank="1" showInputMessage="1" showErrorMessage="1" xr:uid="{00000000-0002-0000-0B00-000006000000}">
          <x14:formula1>
            <xm:f>'管理用（このシートは削除しないでください）'!$B$49:$B$50</xm:f>
          </x14:formula1>
          <xm:sqref>C49:K49</xm:sqref>
        </x14:dataValidation>
        <x14:dataValidation type="list" allowBlank="1" showInputMessage="1" showErrorMessage="1" xr:uid="{00000000-0002-0000-0B00-000007000000}">
          <x14:formula1>
            <xm:f>'管理用（このシートは削除しないでください）'!$B$51:$B$54</xm:f>
          </x14:formula1>
          <xm:sqref>E53:K53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506</v>
      </c>
      <c r="C5" s="583"/>
      <c r="D5" s="583"/>
      <c r="E5" s="583"/>
      <c r="F5" s="583"/>
    </row>
    <row r="6" spans="1:11" ht="12" customHeight="1" x14ac:dyDescent="0.15">
      <c r="A6" s="119"/>
      <c r="B6" s="120"/>
      <c r="C6" s="120"/>
      <c r="D6" s="120"/>
      <c r="E6" s="120"/>
      <c r="F6" s="120"/>
    </row>
    <row r="8" spans="1:1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0"/>
      <c r="C16" s="560"/>
      <c r="D16" s="560"/>
      <c r="E16" s="560"/>
      <c r="F16" s="560"/>
      <c r="G16" s="584"/>
      <c r="H16" s="645"/>
      <c r="I16" s="645"/>
      <c r="J16" s="645"/>
      <c r="K16" s="585"/>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54" t="s">
        <v>264</v>
      </c>
      <c r="B18" s="577" t="s">
        <v>262</v>
      </c>
      <c r="C18" s="577"/>
      <c r="D18" s="577"/>
      <c r="E18" s="577"/>
      <c r="F18" s="577"/>
      <c r="G18" s="577" t="s">
        <v>263</v>
      </c>
      <c r="H18" s="577"/>
      <c r="I18" s="577"/>
      <c r="J18" s="577"/>
      <c r="K18" s="577"/>
    </row>
    <row r="19" spans="1:11" ht="18.75" customHeight="1" x14ac:dyDescent="0.15">
      <c r="A19" s="578"/>
      <c r="B19" s="560"/>
      <c r="C19" s="560"/>
      <c r="D19" s="560"/>
      <c r="E19" s="560"/>
      <c r="F19" s="560"/>
      <c r="G19" s="560"/>
      <c r="H19" s="560"/>
      <c r="I19" s="560"/>
      <c r="J19" s="560"/>
      <c r="K19" s="560"/>
    </row>
    <row r="20" spans="1:11" ht="12" customHeight="1" x14ac:dyDescent="0.15">
      <c r="A20" s="576" t="s">
        <v>265</v>
      </c>
      <c r="B20" s="113" t="s">
        <v>266</v>
      </c>
      <c r="C20" s="583" t="s">
        <v>267</v>
      </c>
      <c r="D20" s="583"/>
      <c r="E20" s="583"/>
      <c r="F20" s="583"/>
      <c r="G20" s="583"/>
      <c r="H20" s="583"/>
      <c r="I20" s="583"/>
      <c r="J20" s="583"/>
      <c r="K20" s="583"/>
    </row>
    <row r="21" spans="1:11" x14ac:dyDescent="0.15">
      <c r="A21" s="576"/>
      <c r="B21" s="560"/>
      <c r="C21" s="113" t="s">
        <v>268</v>
      </c>
      <c r="D21" s="113" t="s">
        <v>269</v>
      </c>
      <c r="E21" s="113" t="s">
        <v>270</v>
      </c>
      <c r="F21" s="584" t="s">
        <v>263</v>
      </c>
      <c r="G21" s="585"/>
      <c r="H21" s="577" t="s">
        <v>271</v>
      </c>
      <c r="I21" s="577"/>
      <c r="J21" s="577"/>
      <c r="K21" s="577"/>
    </row>
    <row r="22" spans="1:11" ht="18.75" customHeight="1" x14ac:dyDescent="0.15">
      <c r="A22" s="576"/>
      <c r="B22" s="560"/>
      <c r="C22" s="226"/>
      <c r="D22" s="227"/>
      <c r="E22" s="228"/>
      <c r="F22" s="523"/>
      <c r="G22" s="523"/>
      <c r="H22" s="117" t="s">
        <v>272</v>
      </c>
      <c r="I22" s="229"/>
      <c r="J22" s="117" t="s">
        <v>273</v>
      </c>
      <c r="K22" s="230"/>
    </row>
    <row r="23" spans="1:11" ht="18.75" customHeight="1" x14ac:dyDescent="0.15">
      <c r="A23" s="576"/>
      <c r="B23" s="560"/>
      <c r="C23" s="226"/>
      <c r="D23" s="227"/>
      <c r="E23" s="228"/>
      <c r="F23" s="523"/>
      <c r="G23" s="523"/>
      <c r="H23" s="117" t="s">
        <v>272</v>
      </c>
      <c r="I23" s="229"/>
      <c r="J23" s="117" t="s">
        <v>273</v>
      </c>
      <c r="K23" s="230"/>
    </row>
    <row r="26" spans="1:11" x14ac:dyDescent="0.15">
      <c r="A26" s="111" t="s">
        <v>288</v>
      </c>
    </row>
    <row r="27" spans="1:11" ht="3.75" customHeight="1" x14ac:dyDescent="0.15"/>
    <row r="28" spans="1:11" x14ac:dyDescent="0.15">
      <c r="A28" s="565" t="s">
        <v>46</v>
      </c>
      <c r="B28" s="591" t="s">
        <v>332</v>
      </c>
      <c r="C28" s="592"/>
      <c r="D28" s="592"/>
      <c r="E28" s="545"/>
      <c r="F28" s="591" t="s">
        <v>481</v>
      </c>
      <c r="G28" s="592"/>
      <c r="H28" s="592"/>
      <c r="I28" s="592"/>
      <c r="J28" s="545"/>
      <c r="K28" s="565" t="s">
        <v>254</v>
      </c>
    </row>
    <row r="29" spans="1:11" ht="13.5" customHeight="1" x14ac:dyDescent="0.15">
      <c r="A29" s="651"/>
      <c r="B29" s="696" t="s">
        <v>395</v>
      </c>
      <c r="C29" s="696" t="s">
        <v>480</v>
      </c>
      <c r="D29" s="696" t="s">
        <v>411</v>
      </c>
      <c r="E29" s="696" t="s">
        <v>251</v>
      </c>
      <c r="F29" s="699" t="s">
        <v>482</v>
      </c>
      <c r="G29" s="184"/>
      <c r="H29" s="579" t="s">
        <v>468</v>
      </c>
      <c r="I29" s="579" t="s">
        <v>548</v>
      </c>
      <c r="J29" s="697" t="s">
        <v>251</v>
      </c>
      <c r="K29" s="651"/>
    </row>
    <row r="30" spans="1:11" ht="24" x14ac:dyDescent="0.15">
      <c r="A30" s="566"/>
      <c r="B30" s="696"/>
      <c r="C30" s="696"/>
      <c r="D30" s="696"/>
      <c r="E30" s="696"/>
      <c r="F30" s="700"/>
      <c r="G30" s="116" t="s">
        <v>540</v>
      </c>
      <c r="H30" s="663"/>
      <c r="I30" s="663"/>
      <c r="J30" s="698"/>
      <c r="K30" s="566"/>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77"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77"/>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567"/>
      <c r="B40" s="568"/>
      <c r="C40" s="568"/>
      <c r="D40" s="568"/>
      <c r="E40" s="568"/>
      <c r="F40" s="568"/>
      <c r="G40" s="568"/>
      <c r="H40" s="568"/>
      <c r="I40" s="568"/>
      <c r="J40" s="568"/>
      <c r="K40" s="569"/>
    </row>
    <row r="41" spans="1:11" ht="18.75" customHeight="1" x14ac:dyDescent="0.15">
      <c r="A41" s="570"/>
      <c r="B41" s="571"/>
      <c r="C41" s="571"/>
      <c r="D41" s="571"/>
      <c r="E41" s="571"/>
      <c r="F41" s="571"/>
      <c r="G41" s="571"/>
      <c r="H41" s="571"/>
      <c r="I41" s="571"/>
      <c r="J41" s="571"/>
      <c r="K41" s="572"/>
    </row>
    <row r="42" spans="1:11" ht="18.75" customHeight="1" x14ac:dyDescent="0.15">
      <c r="A42" s="573"/>
      <c r="B42" s="574"/>
      <c r="C42" s="574"/>
      <c r="D42" s="574"/>
      <c r="E42" s="574"/>
      <c r="F42" s="574"/>
      <c r="G42" s="574"/>
      <c r="H42" s="574"/>
      <c r="I42" s="574"/>
      <c r="J42" s="574"/>
      <c r="K42" s="575"/>
    </row>
    <row r="45" spans="1:11" x14ac:dyDescent="0.15">
      <c r="A45" s="111" t="s">
        <v>414</v>
      </c>
    </row>
    <row r="46" spans="1:11" ht="3.75" customHeight="1" x14ac:dyDescent="0.15"/>
    <row r="47" spans="1:11" ht="18.75" customHeight="1" x14ac:dyDescent="0.15">
      <c r="A47" s="563" t="s">
        <v>487</v>
      </c>
      <c r="B47" s="602"/>
      <c r="C47" s="248" t="s">
        <v>588</v>
      </c>
      <c r="D47" s="220" t="s">
        <v>587</v>
      </c>
      <c r="E47" s="247" t="s">
        <v>588</v>
      </c>
      <c r="F47" s="222"/>
      <c r="G47" s="608" t="s">
        <v>499</v>
      </c>
      <c r="H47" s="608"/>
      <c r="I47" s="683"/>
      <c r="J47" s="683"/>
      <c r="K47" s="683"/>
    </row>
    <row r="48" spans="1:11" ht="18.75" customHeight="1" x14ac:dyDescent="0.15">
      <c r="A48" s="563" t="s">
        <v>498</v>
      </c>
      <c r="B48" s="602"/>
      <c r="C48" s="248"/>
      <c r="D48" s="128" t="s">
        <v>509</v>
      </c>
      <c r="E48" s="688"/>
      <c r="F48" s="690"/>
      <c r="G48" s="608" t="s">
        <v>500</v>
      </c>
      <c r="H48" s="608"/>
      <c r="I48" s="684"/>
      <c r="J48" s="684"/>
      <c r="K48" s="684"/>
    </row>
    <row r="49" spans="1:11" ht="18.75" customHeight="1" x14ac:dyDescent="0.15">
      <c r="A49" s="543" t="s">
        <v>515</v>
      </c>
      <c r="B49" s="701"/>
      <c r="C49" s="701"/>
      <c r="D49" s="701"/>
      <c r="E49" s="701"/>
      <c r="F49" s="701"/>
      <c r="G49" s="701"/>
      <c r="H49" s="701"/>
      <c r="I49" s="701"/>
      <c r="J49" s="701"/>
      <c r="K49" s="544"/>
    </row>
    <row r="50" spans="1:11" ht="18.75" customHeight="1" x14ac:dyDescent="0.15">
      <c r="A50" s="132"/>
      <c r="B50" s="577" t="s">
        <v>510</v>
      </c>
      <c r="C50" s="577"/>
      <c r="D50" s="190" t="s">
        <v>512</v>
      </c>
      <c r="E50" s="251"/>
      <c r="F50" s="190" t="s">
        <v>513</v>
      </c>
      <c r="G50" s="251"/>
      <c r="H50" s="190" t="s">
        <v>514</v>
      </c>
      <c r="I50" s="251"/>
      <c r="J50" s="181"/>
      <c r="K50" s="135"/>
    </row>
    <row r="51" spans="1:11" ht="18.75" customHeight="1" x14ac:dyDescent="0.15">
      <c r="A51" s="132"/>
      <c r="B51" s="577" t="s">
        <v>511</v>
      </c>
      <c r="C51" s="577"/>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524"/>
      <c r="D53" s="525"/>
      <c r="E53" s="525"/>
      <c r="F53" s="695"/>
      <c r="G53" s="113" t="s">
        <v>244</v>
      </c>
      <c r="H53" s="524"/>
      <c r="I53" s="525"/>
      <c r="J53" s="525"/>
      <c r="K53" s="695"/>
    </row>
    <row r="54" spans="1:11" ht="18.75" customHeight="1" x14ac:dyDescent="0.15">
      <c r="A54" s="132"/>
      <c r="B54" s="127" t="s">
        <v>260</v>
      </c>
      <c r="C54" s="524"/>
      <c r="D54" s="695"/>
      <c r="E54" s="111" t="s">
        <v>313</v>
      </c>
      <c r="F54" s="113" t="s">
        <v>311</v>
      </c>
      <c r="G54" s="524"/>
      <c r="H54" s="525"/>
      <c r="I54" s="115" t="s">
        <v>312</v>
      </c>
      <c r="K54" s="176"/>
    </row>
    <row r="55" spans="1:11" ht="18.75" customHeight="1" x14ac:dyDescent="0.15">
      <c r="A55" s="136"/>
      <c r="B55" s="537" t="s">
        <v>496</v>
      </c>
      <c r="C55" s="537"/>
      <c r="D55" s="537"/>
      <c r="E55" s="537"/>
      <c r="F55" s="658"/>
      <c r="G55" s="659"/>
      <c r="H55" s="659"/>
      <c r="I55" s="660"/>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6"/>
  <dataValidations count="3">
    <dataValidation type="list" allowBlank="1" showInputMessage="1" showErrorMessage="1" sqref="B21:B23 C48" xr:uid="{00000000-0002-0000-0C00-000000000000}">
      <formula1>"有,無"</formula1>
    </dataValidation>
    <dataValidation type="list" allowBlank="1" showInputMessage="1" showErrorMessage="1" sqref="I22:I23" xr:uid="{00000000-0002-0000-0C00-000001000000}">
      <formula1>"有（承認済）,有（申請済）,有（申請予定）,無"</formula1>
    </dataValidation>
    <dataValidation type="list" allowBlank="1" showInputMessage="1" showErrorMessage="1" sqref="K22:K23" xr:uid="{00000000-0002-0000-0C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3000000}">
          <x14:formula1>
            <xm:f>'管理用（このシートは削除しないでください）'!$F$3:$F$9</xm:f>
          </x14:formula1>
          <xm:sqref>B19:K19</xm:sqref>
        </x14:dataValidation>
        <x14:dataValidation type="list" allowBlank="1" showInputMessage="1" showErrorMessage="1" xr:uid="{00000000-0002-0000-0C00-000004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518</v>
      </c>
      <c r="C5" s="583"/>
      <c r="D5" s="583"/>
      <c r="E5" s="583"/>
      <c r="F5" s="583"/>
    </row>
    <row r="6" spans="1:11" ht="12" customHeight="1" x14ac:dyDescent="0.15">
      <c r="A6" s="119"/>
      <c r="B6" s="120"/>
      <c r="C6" s="120"/>
      <c r="D6" s="120"/>
      <c r="E6" s="120"/>
      <c r="F6" s="120"/>
    </row>
    <row r="8" spans="1:11" x14ac:dyDescent="0.15">
      <c r="A8" s="583" t="s">
        <v>310</v>
      </c>
      <c r="B8" s="583"/>
      <c r="C8" s="583"/>
      <c r="D8" s="583" t="s">
        <v>436</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0"/>
      <c r="C16" s="560"/>
      <c r="D16" s="560"/>
      <c r="E16" s="560"/>
      <c r="F16" s="560"/>
      <c r="G16" s="520"/>
      <c r="H16" s="521"/>
      <c r="I16" s="521"/>
      <c r="J16" s="521"/>
      <c r="K16" s="522"/>
    </row>
    <row r="17" spans="1:11" ht="18.75" customHeight="1" x14ac:dyDescent="0.15">
      <c r="A17" s="113" t="s">
        <v>519</v>
      </c>
      <c r="B17" s="560"/>
      <c r="C17" s="560"/>
      <c r="D17" s="560"/>
      <c r="E17" s="560"/>
      <c r="F17" s="560"/>
      <c r="G17" s="584"/>
      <c r="H17" s="645"/>
      <c r="I17" s="645"/>
      <c r="J17" s="645"/>
      <c r="K17" s="585"/>
    </row>
    <row r="18" spans="1:11" ht="12" customHeight="1" x14ac:dyDescent="0.15">
      <c r="A18" s="577" t="s">
        <v>520</v>
      </c>
      <c r="B18" s="652"/>
      <c r="C18" s="653"/>
      <c r="D18" s="653"/>
      <c r="E18" s="653"/>
      <c r="F18" s="654"/>
      <c r="G18" s="593" t="s">
        <v>460</v>
      </c>
      <c r="H18" s="594"/>
      <c r="I18" s="594"/>
      <c r="J18" s="594"/>
      <c r="K18" s="632"/>
    </row>
    <row r="19" spans="1:11" ht="19.5" customHeight="1" x14ac:dyDescent="0.15">
      <c r="A19" s="577"/>
      <c r="B19" s="538"/>
      <c r="C19" s="539"/>
      <c r="D19" s="539"/>
      <c r="E19" s="539"/>
      <c r="F19" s="540"/>
      <c r="G19" s="561" t="s">
        <v>521</v>
      </c>
      <c r="H19" s="630"/>
      <c r="I19" s="658"/>
      <c r="J19" s="659"/>
      <c r="K19" s="660"/>
    </row>
    <row r="20" spans="1:11" x14ac:dyDescent="0.15">
      <c r="A20" s="554" t="s">
        <v>264</v>
      </c>
      <c r="B20" s="577" t="s">
        <v>262</v>
      </c>
      <c r="C20" s="577"/>
      <c r="D20" s="577"/>
      <c r="E20" s="577"/>
      <c r="F20" s="577"/>
      <c r="G20" s="577" t="s">
        <v>263</v>
      </c>
      <c r="H20" s="577"/>
      <c r="I20" s="577"/>
      <c r="J20" s="577"/>
      <c r="K20" s="577"/>
    </row>
    <row r="21" spans="1:11" ht="18.75" customHeight="1" x14ac:dyDescent="0.15">
      <c r="A21" s="578"/>
      <c r="B21" s="560"/>
      <c r="C21" s="560"/>
      <c r="D21" s="560"/>
      <c r="E21" s="560"/>
      <c r="F21" s="560"/>
      <c r="G21" s="560"/>
      <c r="H21" s="560"/>
      <c r="I21" s="560"/>
      <c r="J21" s="560"/>
      <c r="K21" s="560"/>
    </row>
    <row r="22" spans="1:11" ht="12" customHeight="1" x14ac:dyDescent="0.15">
      <c r="A22" s="576" t="s">
        <v>265</v>
      </c>
      <c r="B22" s="113" t="s">
        <v>266</v>
      </c>
      <c r="C22" s="583" t="s">
        <v>267</v>
      </c>
      <c r="D22" s="583"/>
      <c r="E22" s="583"/>
      <c r="F22" s="583"/>
      <c r="G22" s="583"/>
      <c r="H22" s="583"/>
      <c r="I22" s="583"/>
      <c r="J22" s="583"/>
      <c r="K22" s="583"/>
    </row>
    <row r="23" spans="1:11" x14ac:dyDescent="0.15">
      <c r="A23" s="576"/>
      <c r="B23" s="560"/>
      <c r="C23" s="113" t="s">
        <v>268</v>
      </c>
      <c r="D23" s="113" t="s">
        <v>269</v>
      </c>
      <c r="E23" s="113" t="s">
        <v>270</v>
      </c>
      <c r="F23" s="584" t="s">
        <v>263</v>
      </c>
      <c r="G23" s="585"/>
      <c r="H23" s="577" t="s">
        <v>271</v>
      </c>
      <c r="I23" s="577"/>
      <c r="J23" s="577"/>
      <c r="K23" s="577"/>
    </row>
    <row r="24" spans="1:11" ht="18.75" customHeight="1" x14ac:dyDescent="0.15">
      <c r="A24" s="576"/>
      <c r="B24" s="560"/>
      <c r="C24" s="226"/>
      <c r="D24" s="227"/>
      <c r="E24" s="228"/>
      <c r="F24" s="523"/>
      <c r="G24" s="523"/>
      <c r="H24" s="117" t="s">
        <v>272</v>
      </c>
      <c r="I24" s="229"/>
      <c r="J24" s="117" t="s">
        <v>273</v>
      </c>
      <c r="K24" s="230"/>
    </row>
    <row r="25" spans="1:11" ht="18.75" customHeight="1" x14ac:dyDescent="0.15">
      <c r="A25" s="576"/>
      <c r="B25" s="560"/>
      <c r="C25" s="226"/>
      <c r="D25" s="227"/>
      <c r="E25" s="228"/>
      <c r="F25" s="523"/>
      <c r="G25" s="523"/>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702"/>
      <c r="J30" s="702"/>
      <c r="K30" s="702"/>
    </row>
    <row r="31" spans="1:11" ht="19.5" customHeight="1" x14ac:dyDescent="0.15">
      <c r="A31" s="179" t="s">
        <v>591</v>
      </c>
      <c r="B31" s="227"/>
      <c r="C31" s="227"/>
      <c r="D31" s="227"/>
      <c r="E31" s="227"/>
      <c r="F31" s="121" t="str">
        <f>IF(SUM(B31:E31)=0,"",SUM(B31:E31))</f>
        <v/>
      </c>
      <c r="G31" s="126"/>
      <c r="H31" s="126"/>
      <c r="I31" s="703"/>
      <c r="J31" s="703"/>
      <c r="K31" s="703"/>
    </row>
    <row r="32" spans="1:11" ht="15" customHeight="1" x14ac:dyDescent="0.15">
      <c r="A32" s="576" t="s">
        <v>592</v>
      </c>
      <c r="B32" s="294"/>
      <c r="C32" s="294"/>
      <c r="D32" s="294"/>
      <c r="E32" s="294"/>
      <c r="F32" s="122" t="str">
        <f t="shared" ref="F32:F33" si="0">IF(SUM(B32:E32)=0,"",SUM(B32:E32))</f>
        <v/>
      </c>
      <c r="G32" s="192"/>
      <c r="H32" s="192"/>
      <c r="I32" s="703"/>
      <c r="J32" s="703"/>
      <c r="K32" s="703"/>
    </row>
    <row r="33" spans="1:11" ht="15" customHeight="1" x14ac:dyDescent="0.15">
      <c r="A33" s="577"/>
      <c r="B33" s="232"/>
      <c r="C33" s="232"/>
      <c r="D33" s="232"/>
      <c r="E33" s="232"/>
      <c r="F33" s="123" t="str">
        <f t="shared" si="0"/>
        <v/>
      </c>
      <c r="G33" s="126"/>
      <c r="H33" s="126"/>
      <c r="I33" s="703"/>
      <c r="J33" s="703"/>
      <c r="K33" s="703"/>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67"/>
      <c r="B38" s="568"/>
      <c r="C38" s="568"/>
      <c r="D38" s="568"/>
      <c r="E38" s="568"/>
      <c r="F38" s="568"/>
      <c r="G38" s="568"/>
      <c r="H38" s="568"/>
      <c r="I38" s="568"/>
      <c r="J38" s="568"/>
      <c r="K38" s="569"/>
    </row>
    <row r="39" spans="1:11" ht="18.75" customHeight="1" x14ac:dyDescent="0.15">
      <c r="A39" s="570"/>
      <c r="B39" s="571"/>
      <c r="C39" s="571"/>
      <c r="D39" s="571"/>
      <c r="E39" s="571"/>
      <c r="F39" s="571"/>
      <c r="G39" s="571"/>
      <c r="H39" s="571"/>
      <c r="I39" s="571"/>
      <c r="J39" s="571"/>
      <c r="K39" s="572"/>
    </row>
    <row r="40" spans="1:11" ht="18.75" customHeight="1" x14ac:dyDescent="0.15">
      <c r="A40" s="570"/>
      <c r="B40" s="571"/>
      <c r="C40" s="571"/>
      <c r="D40" s="571"/>
      <c r="E40" s="571"/>
      <c r="F40" s="571"/>
      <c r="G40" s="571"/>
      <c r="H40" s="571"/>
      <c r="I40" s="571"/>
      <c r="J40" s="571"/>
      <c r="K40" s="572"/>
    </row>
    <row r="41" spans="1:11" ht="18.75" customHeight="1" x14ac:dyDescent="0.15">
      <c r="A41" s="573"/>
      <c r="B41" s="574"/>
      <c r="C41" s="574"/>
      <c r="D41" s="574"/>
      <c r="E41" s="574"/>
      <c r="F41" s="574"/>
      <c r="G41" s="574"/>
      <c r="H41" s="574"/>
      <c r="I41" s="574"/>
      <c r="J41" s="574"/>
      <c r="K41" s="575"/>
    </row>
    <row r="44" spans="1:11" x14ac:dyDescent="0.15">
      <c r="A44" s="111" t="s">
        <v>530</v>
      </c>
    </row>
    <row r="45" spans="1:11" ht="3.75" customHeight="1" x14ac:dyDescent="0.15"/>
    <row r="46" spans="1:11" ht="18.75" customHeight="1" x14ac:dyDescent="0.15">
      <c r="A46" s="580" t="s">
        <v>527</v>
      </c>
      <c r="B46" s="581"/>
      <c r="C46" s="581"/>
      <c r="D46" s="581"/>
      <c r="E46" s="581"/>
      <c r="F46" s="581"/>
      <c r="G46" s="581"/>
      <c r="H46" s="581"/>
      <c r="I46" s="581"/>
      <c r="J46" s="581"/>
      <c r="K46" s="230"/>
    </row>
    <row r="47" spans="1:11" ht="19.5" customHeight="1" x14ac:dyDescent="0.15">
      <c r="A47" s="580" t="s">
        <v>528</v>
      </c>
      <c r="B47" s="581"/>
      <c r="C47" s="581"/>
      <c r="D47" s="581"/>
      <c r="E47" s="581"/>
      <c r="F47" s="581"/>
      <c r="G47" s="581"/>
      <c r="H47" s="581"/>
      <c r="I47" s="581"/>
      <c r="J47" s="581"/>
      <c r="K47" s="230"/>
    </row>
    <row r="48" spans="1:11" ht="19.5" customHeight="1" x14ac:dyDescent="0.15">
      <c r="A48" s="580" t="s">
        <v>529</v>
      </c>
      <c r="B48" s="581"/>
      <c r="C48" s="581"/>
      <c r="D48" s="581"/>
      <c r="E48" s="581"/>
      <c r="F48" s="581"/>
      <c r="G48" s="581"/>
      <c r="H48" s="581"/>
      <c r="I48" s="581"/>
      <c r="J48" s="581"/>
      <c r="K48" s="23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6"/>
  <dataValidations count="6">
    <dataValidation type="list" allowBlank="1" showInputMessage="1" showErrorMessage="1" sqref="B18:F19" xr:uid="{00000000-0002-0000-0D00-000000000000}">
      <formula1>"病院と同一敷地内,病院隣接地,それ以外の場所"</formula1>
    </dataValidation>
    <dataValidation type="list" allowBlank="1" showInputMessage="1" showErrorMessage="1" sqref="B23:B25" xr:uid="{00000000-0002-0000-0D00-000001000000}">
      <formula1>"有,無"</formula1>
    </dataValidation>
    <dataValidation type="list" allowBlank="1" showInputMessage="1" showErrorMessage="1" sqref="I24:I25" xr:uid="{00000000-0002-0000-0D00-000002000000}">
      <formula1>"有（承認済）,有（申請済）,有（申請予定）,無"</formula1>
    </dataValidation>
    <dataValidation type="list" allowBlank="1" showInputMessage="1" showErrorMessage="1" sqref="K24:K25" xr:uid="{00000000-0002-0000-0D00-000003000000}">
      <formula1>"転用,譲渡,交換,貸付,取壊し"</formula1>
    </dataValidation>
    <dataValidation type="list" allowBlank="1" showInputMessage="1" showErrorMessage="1" sqref="B17:K17" xr:uid="{00000000-0002-0000-0D00-000004000000}">
      <formula1>"解剖室,薬物検査室,CT室,MRI室"</formula1>
    </dataValidation>
    <dataValidation type="list" allowBlank="1" showInputMessage="1" showErrorMessage="1" sqref="K46:K48" xr:uid="{00000000-0002-0000-0D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6000000}">
          <x14:formula1>
            <xm:f>'管理用（このシートは削除しないでください）'!$F$3:$F$5</xm:f>
          </x14:formula1>
          <xm:sqref>B21:K21</xm:sqref>
        </x14:dataValidation>
        <x14:dataValidation type="list" allowBlank="1" showInputMessage="1" showErrorMessage="1" xr:uid="{00000000-0002-0000-0D00-000007000000}">
          <x14:formula1>
            <xm:f>'管理用（このシートは削除しないでください）'!$D$3:$D$8</xm:f>
          </x14:formula1>
          <xm:sqref>B16:K16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723" t="s">
        <v>122</v>
      </c>
      <c r="B1" s="723"/>
      <c r="C1" s="723"/>
      <c r="D1" s="723"/>
      <c r="E1" s="723"/>
      <c r="F1" s="723"/>
      <c r="G1" s="723"/>
      <c r="H1" s="723"/>
      <c r="I1" s="723"/>
      <c r="J1" s="723"/>
      <c r="K1" s="40"/>
      <c r="L1" s="40"/>
      <c r="M1" s="40"/>
      <c r="N1" s="40"/>
      <c r="O1" s="40"/>
      <c r="P1" s="40"/>
      <c r="Q1" s="41"/>
      <c r="R1" s="42"/>
      <c r="S1" s="724" t="s">
        <v>123</v>
      </c>
      <c r="T1" s="724"/>
      <c r="U1" s="724"/>
      <c r="V1" s="724"/>
      <c r="W1" s="724"/>
      <c r="X1" s="724"/>
      <c r="Y1" s="724"/>
      <c r="Z1" s="724"/>
      <c r="AA1" s="724"/>
      <c r="AB1" s="724"/>
      <c r="AC1" s="724"/>
      <c r="AD1" s="724"/>
      <c r="AE1" s="724"/>
      <c r="AF1" s="724"/>
      <c r="AG1" s="724"/>
      <c r="AH1" s="724"/>
      <c r="AI1" s="724"/>
    </row>
    <row r="2" spans="1:35" ht="40.5" customHeight="1" thickBot="1" x14ac:dyDescent="0.35">
      <c r="B2" s="725" t="s">
        <v>124</v>
      </c>
      <c r="C2" s="725"/>
      <c r="D2" s="725"/>
      <c r="E2" s="725"/>
      <c r="F2" s="725"/>
      <c r="G2" s="725"/>
      <c r="H2" s="725"/>
      <c r="I2" s="725"/>
      <c r="J2" s="725"/>
      <c r="K2" s="725"/>
      <c r="L2" s="725"/>
      <c r="M2" s="725"/>
      <c r="N2" s="725"/>
      <c r="O2" s="725"/>
      <c r="P2" s="725"/>
      <c r="Q2" s="725"/>
      <c r="R2" s="725"/>
      <c r="S2" s="724"/>
      <c r="T2" s="724"/>
      <c r="U2" s="724"/>
      <c r="V2" s="724"/>
      <c r="W2" s="724"/>
      <c r="X2" s="724"/>
      <c r="Y2" s="724"/>
      <c r="Z2" s="724"/>
      <c r="AA2" s="724"/>
      <c r="AB2" s="724"/>
      <c r="AC2" s="724"/>
      <c r="AD2" s="724"/>
      <c r="AE2" s="724"/>
      <c r="AF2" s="724"/>
      <c r="AG2" s="724"/>
      <c r="AH2" s="724"/>
      <c r="AI2" s="724"/>
    </row>
    <row r="3" spans="1:35" ht="20.100000000000001" customHeight="1" x14ac:dyDescent="0.15">
      <c r="B3" s="726" t="s">
        <v>125</v>
      </c>
      <c r="C3" s="721" t="s">
        <v>126</v>
      </c>
      <c r="D3" s="721" t="s">
        <v>127</v>
      </c>
      <c r="E3" s="721" t="s">
        <v>128</v>
      </c>
      <c r="F3" s="728" t="s">
        <v>129</v>
      </c>
      <c r="G3" s="721" t="s">
        <v>130</v>
      </c>
      <c r="H3" s="721" t="s">
        <v>131</v>
      </c>
      <c r="I3" s="721" t="s">
        <v>132</v>
      </c>
      <c r="J3" s="721" t="s">
        <v>133</v>
      </c>
      <c r="K3" s="721" t="s">
        <v>134</v>
      </c>
      <c r="L3" s="43" t="s">
        <v>0</v>
      </c>
      <c r="M3" s="43" t="s">
        <v>1</v>
      </c>
      <c r="N3" s="43" t="s">
        <v>2</v>
      </c>
      <c r="O3" s="44" t="s">
        <v>3</v>
      </c>
      <c r="P3" s="45"/>
      <c r="Q3" s="46"/>
      <c r="R3" s="47" t="s">
        <v>4</v>
      </c>
      <c r="S3" s="43" t="s">
        <v>5</v>
      </c>
      <c r="T3" s="43" t="s">
        <v>6</v>
      </c>
      <c r="U3" s="43" t="s">
        <v>7</v>
      </c>
      <c r="V3" s="48" t="s">
        <v>8</v>
      </c>
      <c r="W3" s="731" t="s">
        <v>135</v>
      </c>
      <c r="X3" s="731" t="s">
        <v>136</v>
      </c>
      <c r="Y3" s="704" t="s">
        <v>137</v>
      </c>
      <c r="Z3" s="721" t="s">
        <v>138</v>
      </c>
      <c r="AA3" s="721" t="s">
        <v>139</v>
      </c>
      <c r="AB3" s="704" t="s">
        <v>140</v>
      </c>
      <c r="AC3" s="704" t="s">
        <v>141</v>
      </c>
      <c r="AD3" s="704" t="s">
        <v>142</v>
      </c>
      <c r="AE3" s="704" t="s">
        <v>143</v>
      </c>
      <c r="AF3" s="704" t="s">
        <v>144</v>
      </c>
      <c r="AG3" s="704" t="s">
        <v>145</v>
      </c>
      <c r="AH3" s="704" t="s">
        <v>146</v>
      </c>
      <c r="AI3" s="706" t="s">
        <v>147</v>
      </c>
    </row>
    <row r="4" spans="1:35" ht="64.5" customHeight="1" x14ac:dyDescent="0.15">
      <c r="B4" s="727"/>
      <c r="C4" s="722"/>
      <c r="D4" s="722"/>
      <c r="E4" s="722"/>
      <c r="F4" s="729"/>
      <c r="G4" s="722"/>
      <c r="H4" s="722"/>
      <c r="I4" s="722"/>
      <c r="J4" s="722"/>
      <c r="K4" s="722"/>
      <c r="L4" s="49" t="s">
        <v>12</v>
      </c>
      <c r="M4" s="50" t="s">
        <v>13</v>
      </c>
      <c r="N4" s="49" t="s">
        <v>14</v>
      </c>
      <c r="O4" s="708" t="s">
        <v>148</v>
      </c>
      <c r="P4" s="710" t="s">
        <v>16</v>
      </c>
      <c r="Q4" s="711"/>
      <c r="R4" s="712"/>
      <c r="S4" s="713" t="s">
        <v>25</v>
      </c>
      <c r="T4" s="715" t="s">
        <v>17</v>
      </c>
      <c r="U4" s="717" t="s">
        <v>149</v>
      </c>
      <c r="V4" s="719" t="s">
        <v>150</v>
      </c>
      <c r="W4" s="732"/>
      <c r="X4" s="732"/>
      <c r="Y4" s="705"/>
      <c r="Z4" s="722"/>
      <c r="AA4" s="722"/>
      <c r="AB4" s="705"/>
      <c r="AC4" s="705"/>
      <c r="AD4" s="705"/>
      <c r="AE4" s="705"/>
      <c r="AF4" s="705"/>
      <c r="AG4" s="705"/>
      <c r="AH4" s="705"/>
      <c r="AI4" s="707"/>
    </row>
    <row r="5" spans="1:35" ht="39" customHeight="1" x14ac:dyDescent="0.15">
      <c r="B5" s="727"/>
      <c r="C5" s="722"/>
      <c r="D5" s="722"/>
      <c r="E5" s="722"/>
      <c r="F5" s="730"/>
      <c r="G5" s="722"/>
      <c r="H5" s="722"/>
      <c r="I5" s="722"/>
      <c r="J5" s="722"/>
      <c r="K5" s="722"/>
      <c r="L5" s="51"/>
      <c r="M5" s="51"/>
      <c r="N5" s="52"/>
      <c r="O5" s="709"/>
      <c r="P5" s="53" t="s">
        <v>151</v>
      </c>
      <c r="Q5" s="53" t="s">
        <v>19</v>
      </c>
      <c r="R5" s="53" t="s">
        <v>20</v>
      </c>
      <c r="S5" s="714"/>
      <c r="T5" s="716"/>
      <c r="U5" s="718"/>
      <c r="V5" s="720"/>
      <c r="W5" s="732"/>
      <c r="X5" s="732"/>
      <c r="Y5" s="705"/>
      <c r="Z5" s="722"/>
      <c r="AA5" s="722"/>
      <c r="AB5" s="705"/>
      <c r="AC5" s="705"/>
      <c r="AD5" s="705"/>
      <c r="AE5" s="705"/>
      <c r="AF5" s="705"/>
      <c r="AG5" s="705"/>
      <c r="AH5" s="705"/>
      <c r="AI5" s="707"/>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xr:uid="{00000000-0002-0000-0E00-000000000000}">
      <formula1>"1,2,3"</formula1>
    </dataValidation>
    <dataValidation type="list" allowBlank="1" showInputMessage="1" showErrorMessage="1" sqref="K7:K42" xr:uid="{00000000-0002-0000-0E00-000001000000}">
      <formula1>"1,2,3,-"</formula1>
    </dataValidation>
    <dataValidation type="list" allowBlank="1" showInputMessage="1" showErrorMessage="1" sqref="AG7:AI42" xr:uid="{00000000-0002-0000-0E00-000002000000}">
      <formula1>"1,2"</formula1>
    </dataValidation>
    <dataValidation type="list" allowBlank="1" showInputMessage="1" showErrorMessage="1" sqref="AE7:AE42 I7:J42" xr:uid="{00000000-0002-0000-0E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833" t="s">
        <v>177</v>
      </c>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833"/>
      <c r="AW2" s="833"/>
      <c r="AX2" s="833"/>
      <c r="AY2" s="833"/>
      <c r="AZ2" s="833"/>
      <c r="BA2" s="833"/>
      <c r="BB2" s="833"/>
      <c r="BC2" s="833"/>
      <c r="BD2" s="833"/>
      <c r="BE2" s="833"/>
      <c r="BF2" s="833"/>
      <c r="BG2" s="833"/>
      <c r="BH2" s="833"/>
      <c r="BI2" s="833"/>
      <c r="BJ2" s="833"/>
      <c r="BK2" s="833"/>
      <c r="BL2" s="833"/>
      <c r="BM2" s="833"/>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834" t="s">
        <v>114</v>
      </c>
      <c r="BA4" s="835"/>
      <c r="BB4" s="835"/>
      <c r="BC4" s="835"/>
      <c r="BD4" s="835"/>
      <c r="BE4" s="835"/>
      <c r="BF4" s="835"/>
      <c r="BG4" s="835"/>
      <c r="BH4" s="836"/>
      <c r="BI4" s="835" t="s">
        <v>178</v>
      </c>
      <c r="BJ4" s="835"/>
      <c r="BK4" s="835"/>
      <c r="BL4" s="835"/>
      <c r="BM4" s="836"/>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37"/>
      <c r="AG5" s="837"/>
      <c r="AH5" s="837"/>
      <c r="AI5" s="837"/>
      <c r="AJ5" s="837"/>
      <c r="AK5" s="837"/>
      <c r="AL5" s="837"/>
      <c r="AM5" s="837"/>
      <c r="AN5" s="837"/>
      <c r="AO5" s="837"/>
      <c r="AP5" s="837"/>
      <c r="AQ5" s="837"/>
      <c r="AR5" s="837"/>
      <c r="AS5" s="837"/>
      <c r="AT5" s="837"/>
      <c r="AU5" s="837"/>
      <c r="AV5" s="837"/>
      <c r="AW5" s="837"/>
      <c r="AX5" s="837"/>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37"/>
      <c r="AG6" s="837"/>
      <c r="AH6" s="837"/>
      <c r="AI6" s="837"/>
      <c r="AJ6" s="837"/>
      <c r="AK6" s="837"/>
      <c r="AL6" s="837"/>
      <c r="AM6" s="837"/>
      <c r="AN6" s="837"/>
      <c r="AO6" s="837"/>
      <c r="AP6" s="837"/>
      <c r="AQ6" s="837"/>
      <c r="AR6" s="837"/>
      <c r="AS6" s="837"/>
      <c r="AT6" s="837"/>
      <c r="AU6" s="837"/>
      <c r="AV6" s="837"/>
      <c r="AW6" s="837"/>
      <c r="AX6" s="837"/>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837"/>
      <c r="AG7" s="837"/>
      <c r="AH7" s="837"/>
      <c r="AI7" s="837"/>
      <c r="AJ7" s="837"/>
      <c r="AK7" s="837"/>
      <c r="AL7" s="837"/>
      <c r="AM7" s="837"/>
      <c r="AN7" s="837"/>
      <c r="AO7" s="837"/>
      <c r="AP7" s="837"/>
      <c r="AQ7" s="837"/>
      <c r="AR7" s="837"/>
      <c r="AS7" s="837"/>
      <c r="AT7" s="837"/>
      <c r="AU7" s="837"/>
      <c r="AV7" s="837"/>
      <c r="AW7" s="837"/>
      <c r="AX7" s="837"/>
    </row>
    <row r="8" spans="2:65" s="87" customFormat="1" ht="44.25" customHeight="1" thickBot="1" x14ac:dyDescent="0.2">
      <c r="B8" s="796" t="s">
        <v>179</v>
      </c>
      <c r="C8" s="763"/>
      <c r="D8" s="763"/>
      <c r="E8" s="763"/>
      <c r="F8" s="763"/>
      <c r="G8" s="763"/>
      <c r="H8" s="763"/>
      <c r="I8" s="763"/>
      <c r="J8" s="763"/>
      <c r="K8" s="763"/>
      <c r="L8" s="763"/>
      <c r="M8" s="763"/>
      <c r="N8" s="763"/>
      <c r="O8" s="763"/>
      <c r="P8" s="763"/>
      <c r="Q8" s="763"/>
      <c r="R8" s="763"/>
      <c r="S8" s="763"/>
      <c r="T8" s="763"/>
      <c r="U8" s="763"/>
      <c r="V8" s="763"/>
      <c r="W8" s="763"/>
      <c r="X8" s="763"/>
      <c r="Y8" s="764"/>
      <c r="AK8" s="88"/>
      <c r="AL8" s="88"/>
      <c r="AM8" s="88"/>
      <c r="AN8" s="88"/>
    </row>
    <row r="9" spans="2:65" s="87" customFormat="1" ht="44.25" customHeight="1" thickBot="1" x14ac:dyDescent="0.2">
      <c r="B9" s="838" t="s">
        <v>180</v>
      </c>
      <c r="C9" s="839"/>
      <c r="D9" s="839"/>
      <c r="E9" s="839"/>
      <c r="F9" s="840"/>
      <c r="G9" s="768" t="s">
        <v>181</v>
      </c>
      <c r="H9" s="768"/>
      <c r="I9" s="768"/>
      <c r="J9" s="768"/>
      <c r="K9" s="737" t="s">
        <v>182</v>
      </c>
      <c r="L9" s="737"/>
      <c r="M9" s="737"/>
      <c r="N9" s="737"/>
      <c r="O9" s="737"/>
      <c r="P9" s="737" t="s">
        <v>183</v>
      </c>
      <c r="Q9" s="737"/>
      <c r="R9" s="737"/>
      <c r="S9" s="737"/>
      <c r="T9" s="737"/>
      <c r="U9" s="737"/>
      <c r="V9" s="737"/>
      <c r="W9" s="737"/>
      <c r="X9" s="737"/>
      <c r="Y9" s="841"/>
    </row>
    <row r="10" spans="2:65" s="87" customFormat="1" ht="44.25" customHeight="1" thickBot="1" x14ac:dyDescent="0.2">
      <c r="B10" s="796" t="s">
        <v>184</v>
      </c>
      <c r="C10" s="825"/>
      <c r="D10" s="825"/>
      <c r="E10" s="825"/>
      <c r="F10" s="825"/>
      <c r="G10" s="825"/>
      <c r="H10" s="825"/>
      <c r="I10" s="825"/>
      <c r="J10" s="825"/>
      <c r="K10" s="825"/>
      <c r="L10" s="826"/>
      <c r="M10" s="796" t="s">
        <v>117</v>
      </c>
      <c r="N10" s="763"/>
      <c r="O10" s="763"/>
      <c r="P10" s="763"/>
      <c r="Q10" s="763"/>
      <c r="R10" s="763"/>
      <c r="S10" s="763"/>
      <c r="T10" s="763"/>
      <c r="U10" s="763"/>
      <c r="V10" s="763"/>
      <c r="W10" s="763"/>
      <c r="X10" s="763"/>
      <c r="Y10" s="763"/>
      <c r="Z10" s="763"/>
      <c r="AA10" s="764"/>
      <c r="AB10" s="827" t="s">
        <v>118</v>
      </c>
      <c r="AC10" s="828"/>
      <c r="AD10" s="828"/>
      <c r="AE10" s="828"/>
      <c r="AF10" s="828"/>
      <c r="AG10" s="828"/>
      <c r="AH10" s="828"/>
      <c r="AI10" s="828"/>
      <c r="AJ10" s="828"/>
      <c r="AK10" s="828"/>
      <c r="AL10" s="828"/>
      <c r="AM10" s="828"/>
      <c r="AN10" s="828"/>
      <c r="AO10" s="828"/>
      <c r="AP10" s="828"/>
      <c r="AQ10" s="828"/>
      <c r="AR10" s="828"/>
      <c r="AS10" s="828"/>
      <c r="AT10" s="828"/>
      <c r="AU10" s="829"/>
    </row>
    <row r="11" spans="2:65" s="87" customFormat="1" ht="44.25" customHeight="1" thickBot="1" x14ac:dyDescent="0.2">
      <c r="B11" s="796"/>
      <c r="C11" s="763"/>
      <c r="D11" s="763"/>
      <c r="E11" s="763"/>
      <c r="F11" s="763"/>
      <c r="G11" s="763"/>
      <c r="H11" s="763"/>
      <c r="I11" s="763"/>
      <c r="J11" s="763"/>
      <c r="K11" s="763"/>
      <c r="L11" s="764"/>
      <c r="M11" s="796"/>
      <c r="N11" s="763"/>
      <c r="O11" s="763"/>
      <c r="P11" s="763"/>
      <c r="Q11" s="763"/>
      <c r="R11" s="763"/>
      <c r="S11" s="763"/>
      <c r="T11" s="763"/>
      <c r="U11" s="763"/>
      <c r="V11" s="763"/>
      <c r="W11" s="763"/>
      <c r="X11" s="763"/>
      <c r="Y11" s="763"/>
      <c r="Z11" s="763"/>
      <c r="AA11" s="764"/>
      <c r="AB11" s="830"/>
      <c r="AC11" s="831"/>
      <c r="AD11" s="831"/>
      <c r="AE11" s="831"/>
      <c r="AF11" s="831"/>
      <c r="AG11" s="831"/>
      <c r="AH11" s="831"/>
      <c r="AI11" s="831"/>
      <c r="AJ11" s="831"/>
      <c r="AK11" s="831"/>
      <c r="AL11" s="831"/>
      <c r="AM11" s="831"/>
      <c r="AN11" s="831"/>
      <c r="AO11" s="831"/>
      <c r="AP11" s="831"/>
      <c r="AQ11" s="831"/>
      <c r="AR11" s="831"/>
      <c r="AS11" s="831"/>
      <c r="AT11" s="831"/>
      <c r="AU11" s="832"/>
    </row>
    <row r="12" spans="2:65" s="89" customFormat="1" ht="29.25" customHeight="1" x14ac:dyDescent="0.15"/>
    <row r="13" spans="2:65" s="87" customFormat="1" ht="44.25" customHeight="1" thickBot="1" x14ac:dyDescent="0.2">
      <c r="B13" s="87" t="s">
        <v>185</v>
      </c>
    </row>
    <row r="14" spans="2:65" s="87" customFormat="1" ht="44.25" customHeight="1" thickBot="1" x14ac:dyDescent="0.2">
      <c r="B14" s="755" t="s">
        <v>121</v>
      </c>
      <c r="C14" s="745"/>
      <c r="D14" s="745"/>
      <c r="E14" s="745"/>
      <c r="F14" s="745"/>
      <c r="G14" s="745"/>
      <c r="H14" s="753"/>
      <c r="I14" s="796" t="s">
        <v>186</v>
      </c>
      <c r="J14" s="763"/>
      <c r="K14" s="763"/>
      <c r="L14" s="763"/>
      <c r="M14" s="763"/>
      <c r="N14" s="763"/>
      <c r="O14" s="763"/>
      <c r="P14" s="763"/>
      <c r="Q14" s="763"/>
      <c r="R14" s="763"/>
      <c r="S14" s="763"/>
      <c r="T14" s="763"/>
      <c r="U14" s="763"/>
      <c r="V14" s="763"/>
      <c r="W14" s="763"/>
      <c r="X14" s="763"/>
      <c r="Y14" s="763"/>
      <c r="Z14" s="763"/>
      <c r="AA14" s="763"/>
      <c r="AB14" s="763"/>
      <c r="AC14" s="823"/>
      <c r="AD14" s="737"/>
      <c r="AE14" s="737"/>
      <c r="AF14" s="737"/>
      <c r="AG14" s="737"/>
      <c r="AH14" s="737"/>
      <c r="AI14" s="737"/>
      <c r="AJ14" s="737"/>
      <c r="AK14" s="737"/>
      <c r="AL14" s="737"/>
      <c r="AM14" s="737"/>
      <c r="AN14" s="737"/>
      <c r="AO14" s="737"/>
      <c r="AP14" s="737"/>
      <c r="AQ14" s="737"/>
      <c r="AR14" s="737"/>
      <c r="AS14" s="737"/>
      <c r="AT14" s="737"/>
      <c r="AU14" s="737"/>
    </row>
    <row r="15" spans="2:65" s="87" customFormat="1" ht="44.25" customHeight="1" thickBot="1" x14ac:dyDescent="0.2">
      <c r="B15" s="748"/>
      <c r="C15" s="749"/>
      <c r="D15" s="749"/>
      <c r="E15" s="749"/>
      <c r="F15" s="749"/>
      <c r="G15" s="749"/>
      <c r="H15" s="754"/>
      <c r="I15" s="796" t="s">
        <v>187</v>
      </c>
      <c r="J15" s="763"/>
      <c r="K15" s="90" t="s">
        <v>188</v>
      </c>
      <c r="L15" s="90"/>
      <c r="M15" s="90"/>
      <c r="N15" s="90" t="s">
        <v>189</v>
      </c>
      <c r="O15" s="90"/>
      <c r="P15" s="90" t="s">
        <v>190</v>
      </c>
      <c r="Q15" s="90"/>
      <c r="R15" s="91" t="s">
        <v>191</v>
      </c>
      <c r="S15" s="824" t="s">
        <v>192</v>
      </c>
      <c r="T15" s="763"/>
      <c r="U15" s="90" t="s">
        <v>188</v>
      </c>
      <c r="V15" s="90"/>
      <c r="W15" s="90"/>
      <c r="X15" s="90" t="s">
        <v>189</v>
      </c>
      <c r="Y15" s="90"/>
      <c r="Z15" s="90" t="s">
        <v>190</v>
      </c>
      <c r="AA15" s="90"/>
      <c r="AB15" s="92" t="s">
        <v>191</v>
      </c>
      <c r="AC15" s="737"/>
      <c r="AD15" s="737"/>
      <c r="AE15" s="737"/>
      <c r="AF15" s="737"/>
      <c r="AG15" s="737"/>
      <c r="AH15" s="737"/>
      <c r="AI15" s="737"/>
      <c r="AJ15" s="737"/>
      <c r="AK15" s="737"/>
      <c r="AL15" s="737"/>
      <c r="AM15" s="737"/>
      <c r="AN15" s="737"/>
      <c r="AO15" s="737"/>
      <c r="AP15" s="737"/>
      <c r="AQ15" s="737"/>
      <c r="AR15" s="737"/>
      <c r="AS15" s="737"/>
      <c r="AT15" s="737"/>
      <c r="AU15" s="737"/>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789" t="s">
        <v>195</v>
      </c>
      <c r="C18" s="818"/>
      <c r="D18" s="818"/>
      <c r="E18" s="818"/>
      <c r="F18" s="789" t="s">
        <v>196</v>
      </c>
      <c r="G18" s="818"/>
      <c r="H18" s="818"/>
      <c r="I18" s="818"/>
      <c r="J18" s="822" t="s">
        <v>197</v>
      </c>
      <c r="K18" s="822"/>
      <c r="L18" s="822"/>
      <c r="M18" s="822"/>
      <c r="N18" s="789" t="s">
        <v>198</v>
      </c>
      <c r="O18" s="789"/>
      <c r="P18" s="789"/>
      <c r="Q18" s="789"/>
      <c r="R18" s="789" t="s">
        <v>199</v>
      </c>
      <c r="S18" s="789"/>
      <c r="T18" s="789"/>
      <c r="U18" s="789"/>
      <c r="V18" s="789" t="s">
        <v>136</v>
      </c>
      <c r="W18" s="789"/>
      <c r="X18" s="789"/>
      <c r="Y18" s="789"/>
      <c r="Z18" s="789" t="s">
        <v>137</v>
      </c>
      <c r="AA18" s="789"/>
      <c r="AB18" s="789"/>
      <c r="AC18" s="789"/>
      <c r="AD18" s="784" t="s">
        <v>200</v>
      </c>
      <c r="AE18" s="816"/>
      <c r="AF18" s="816"/>
      <c r="AG18" s="817"/>
      <c r="AH18" s="789" t="s">
        <v>139</v>
      </c>
      <c r="AI18" s="789"/>
      <c r="AJ18" s="789"/>
      <c r="AK18" s="789"/>
      <c r="AL18" s="789" t="s">
        <v>201</v>
      </c>
      <c r="AM18" s="789"/>
      <c r="AN18" s="789"/>
      <c r="AO18" s="789"/>
      <c r="AP18" s="789" t="s">
        <v>202</v>
      </c>
      <c r="AQ18" s="789"/>
      <c r="AR18" s="789"/>
      <c r="AS18" s="789"/>
      <c r="AT18" s="818" t="s">
        <v>203</v>
      </c>
      <c r="AU18" s="818"/>
      <c r="AV18" s="818"/>
      <c r="AW18" s="818"/>
      <c r="AX18" s="789" t="s">
        <v>143</v>
      </c>
      <c r="AY18" s="789"/>
      <c r="AZ18" s="789"/>
      <c r="BA18" s="789"/>
      <c r="BB18" s="789" t="s">
        <v>204</v>
      </c>
      <c r="BC18" s="789"/>
      <c r="BD18" s="789"/>
      <c r="BE18" s="789"/>
      <c r="BF18" s="784" t="s">
        <v>205</v>
      </c>
      <c r="BG18" s="816"/>
      <c r="BH18" s="816"/>
      <c r="BI18" s="817"/>
      <c r="BJ18" s="784" t="s">
        <v>146</v>
      </c>
      <c r="BK18" s="816"/>
      <c r="BL18" s="816"/>
      <c r="BM18" s="817"/>
      <c r="BN18" s="784" t="s">
        <v>206</v>
      </c>
      <c r="BO18" s="816"/>
      <c r="BP18" s="816"/>
      <c r="BQ18" s="817"/>
    </row>
    <row r="19" spans="1:69" s="89" customFormat="1" ht="135" customHeight="1" thickBot="1" x14ac:dyDescent="0.2">
      <c r="A19" s="87"/>
      <c r="B19" s="818"/>
      <c r="C19" s="818"/>
      <c r="D19" s="818"/>
      <c r="E19" s="818"/>
      <c r="F19" s="819" t="s">
        <v>207</v>
      </c>
      <c r="G19" s="820"/>
      <c r="H19" s="820"/>
      <c r="I19" s="821"/>
      <c r="J19" s="787" t="s">
        <v>157</v>
      </c>
      <c r="K19" s="787"/>
      <c r="L19" s="787"/>
      <c r="M19" s="787"/>
      <c r="N19" s="787" t="s">
        <v>120</v>
      </c>
      <c r="O19" s="787"/>
      <c r="P19" s="787"/>
      <c r="Q19" s="787"/>
      <c r="R19" s="787" t="s">
        <v>208</v>
      </c>
      <c r="S19" s="788"/>
      <c r="T19" s="788"/>
      <c r="U19" s="788"/>
      <c r="V19" s="787" t="s">
        <v>209</v>
      </c>
      <c r="W19" s="787"/>
      <c r="X19" s="787"/>
      <c r="Y19" s="787"/>
      <c r="Z19" s="787" t="s">
        <v>116</v>
      </c>
      <c r="AA19" s="787"/>
      <c r="AB19" s="787"/>
      <c r="AC19" s="787"/>
      <c r="AD19" s="788" t="s">
        <v>157</v>
      </c>
      <c r="AE19" s="788"/>
      <c r="AF19" s="788"/>
      <c r="AG19" s="788"/>
      <c r="AH19" s="781" t="s">
        <v>158</v>
      </c>
      <c r="AI19" s="781"/>
      <c r="AJ19" s="781"/>
      <c r="AK19" s="781"/>
      <c r="AL19" s="787" t="s">
        <v>210</v>
      </c>
      <c r="AM19" s="787"/>
      <c r="AN19" s="787"/>
      <c r="AO19" s="787"/>
      <c r="AP19" s="787" t="s">
        <v>116</v>
      </c>
      <c r="AQ19" s="787"/>
      <c r="AR19" s="787"/>
      <c r="AS19" s="787"/>
      <c r="AT19" s="784" t="s">
        <v>160</v>
      </c>
      <c r="AU19" s="785"/>
      <c r="AV19" s="785"/>
      <c r="AW19" s="786"/>
      <c r="AX19" s="784" t="s">
        <v>211</v>
      </c>
      <c r="AY19" s="785"/>
      <c r="AZ19" s="785"/>
      <c r="BA19" s="786"/>
      <c r="BB19" s="760" t="s">
        <v>162</v>
      </c>
      <c r="BC19" s="760"/>
      <c r="BD19" s="760"/>
      <c r="BE19" s="760"/>
      <c r="BF19" s="774" t="s">
        <v>163</v>
      </c>
      <c r="BG19" s="775"/>
      <c r="BH19" s="775"/>
      <c r="BI19" s="782"/>
      <c r="BJ19" s="774" t="s">
        <v>163</v>
      </c>
      <c r="BK19" s="775"/>
      <c r="BL19" s="775"/>
      <c r="BM19" s="782"/>
      <c r="BN19" s="774" t="s">
        <v>163</v>
      </c>
      <c r="BO19" s="775"/>
      <c r="BP19" s="775"/>
      <c r="BQ19" s="782"/>
    </row>
    <row r="20" spans="1:69" s="89" customFormat="1" ht="35.25" customHeight="1" thickBot="1" x14ac:dyDescent="0.2">
      <c r="B20" s="94" t="s">
        <v>212</v>
      </c>
      <c r="C20" s="805"/>
      <c r="D20" s="805"/>
      <c r="E20" s="806"/>
      <c r="F20" s="802"/>
      <c r="G20" s="803"/>
      <c r="H20" s="803"/>
      <c r="I20" s="803"/>
      <c r="J20" s="802"/>
      <c r="K20" s="802"/>
      <c r="L20" s="802"/>
      <c r="M20" s="802"/>
      <c r="N20" s="807"/>
      <c r="O20" s="807"/>
      <c r="P20" s="807"/>
      <c r="Q20" s="807"/>
      <c r="R20" s="802"/>
      <c r="S20" s="803"/>
      <c r="T20" s="803"/>
      <c r="U20" s="803"/>
      <c r="V20" s="808"/>
      <c r="W20" s="809"/>
      <c r="X20" s="809"/>
      <c r="Y20" s="810"/>
      <c r="Z20" s="802"/>
      <c r="AA20" s="802"/>
      <c r="AB20" s="802"/>
      <c r="AC20" s="802"/>
      <c r="AD20" s="803"/>
      <c r="AE20" s="803"/>
      <c r="AF20" s="803"/>
      <c r="AG20" s="803"/>
      <c r="AH20" s="802"/>
      <c r="AI20" s="802"/>
      <c r="AJ20" s="802"/>
      <c r="AK20" s="802"/>
      <c r="AL20" s="802"/>
      <c r="AM20" s="802"/>
      <c r="AN20" s="802"/>
      <c r="AO20" s="802"/>
      <c r="AP20" s="802"/>
      <c r="AQ20" s="802"/>
      <c r="AR20" s="802"/>
      <c r="AS20" s="802"/>
      <c r="AT20" s="803"/>
      <c r="AU20" s="803"/>
      <c r="AV20" s="803"/>
      <c r="AW20" s="803"/>
      <c r="AX20" s="803"/>
      <c r="AY20" s="803"/>
      <c r="AZ20" s="803"/>
      <c r="BA20" s="803"/>
      <c r="BB20" s="803"/>
      <c r="BC20" s="803"/>
      <c r="BD20" s="803"/>
      <c r="BE20" s="803"/>
      <c r="BF20" s="804"/>
      <c r="BG20" s="805"/>
      <c r="BH20" s="805"/>
      <c r="BI20" s="806"/>
      <c r="BJ20" s="804"/>
      <c r="BK20" s="805"/>
      <c r="BL20" s="805"/>
      <c r="BM20" s="806"/>
      <c r="BN20" s="804"/>
      <c r="BO20" s="805"/>
      <c r="BP20" s="805"/>
      <c r="BQ20" s="806"/>
    </row>
    <row r="21" spans="1:69" s="89" customFormat="1" ht="35.25" customHeight="1" thickBot="1" x14ac:dyDescent="0.2">
      <c r="B21" s="94" t="s">
        <v>213</v>
      </c>
      <c r="C21" s="805"/>
      <c r="D21" s="805"/>
      <c r="E21" s="806"/>
      <c r="F21" s="802"/>
      <c r="G21" s="803"/>
      <c r="H21" s="803"/>
      <c r="I21" s="803"/>
      <c r="J21" s="802"/>
      <c r="K21" s="802"/>
      <c r="L21" s="802"/>
      <c r="M21" s="802"/>
      <c r="N21" s="802"/>
      <c r="O21" s="802"/>
      <c r="P21" s="802"/>
      <c r="Q21" s="802"/>
      <c r="R21" s="802"/>
      <c r="S21" s="803"/>
      <c r="T21" s="803"/>
      <c r="U21" s="803"/>
      <c r="V21" s="811"/>
      <c r="W21" s="801"/>
      <c r="X21" s="801"/>
      <c r="Y21" s="812"/>
      <c r="Z21" s="802"/>
      <c r="AA21" s="802"/>
      <c r="AB21" s="802"/>
      <c r="AC21" s="802"/>
      <c r="AD21" s="803"/>
      <c r="AE21" s="803"/>
      <c r="AF21" s="803"/>
      <c r="AG21" s="803"/>
      <c r="AH21" s="802"/>
      <c r="AI21" s="802"/>
      <c r="AJ21" s="802"/>
      <c r="AK21" s="802"/>
      <c r="AL21" s="802"/>
      <c r="AM21" s="802"/>
      <c r="AN21" s="802"/>
      <c r="AO21" s="802"/>
      <c r="AP21" s="802"/>
      <c r="AQ21" s="802"/>
      <c r="AR21" s="802"/>
      <c r="AS21" s="802"/>
      <c r="AT21" s="803"/>
      <c r="AU21" s="803"/>
      <c r="AV21" s="803"/>
      <c r="AW21" s="803"/>
      <c r="AX21" s="803"/>
      <c r="AY21" s="803"/>
      <c r="AZ21" s="803"/>
      <c r="BA21" s="803"/>
      <c r="BB21" s="803"/>
      <c r="BC21" s="803"/>
      <c r="BD21" s="803"/>
      <c r="BE21" s="803"/>
      <c r="BF21" s="804"/>
      <c r="BG21" s="805"/>
      <c r="BH21" s="805"/>
      <c r="BI21" s="806"/>
      <c r="BJ21" s="804"/>
      <c r="BK21" s="805"/>
      <c r="BL21" s="805"/>
      <c r="BM21" s="806"/>
      <c r="BN21" s="804"/>
      <c r="BO21" s="805"/>
      <c r="BP21" s="805"/>
      <c r="BQ21" s="806"/>
    </row>
    <row r="22" spans="1:69" s="89" customFormat="1" ht="35.25" customHeight="1" thickBot="1" x14ac:dyDescent="0.2">
      <c r="B22" s="94" t="s">
        <v>214</v>
      </c>
      <c r="C22" s="805"/>
      <c r="D22" s="805"/>
      <c r="E22" s="806"/>
      <c r="F22" s="802"/>
      <c r="G22" s="803"/>
      <c r="H22" s="803"/>
      <c r="I22" s="803"/>
      <c r="J22" s="802"/>
      <c r="K22" s="802"/>
      <c r="L22" s="802"/>
      <c r="M22" s="802"/>
      <c r="N22" s="802"/>
      <c r="O22" s="802"/>
      <c r="P22" s="802"/>
      <c r="Q22" s="802"/>
      <c r="R22" s="802"/>
      <c r="S22" s="803"/>
      <c r="T22" s="803"/>
      <c r="U22" s="803"/>
      <c r="V22" s="813"/>
      <c r="W22" s="814"/>
      <c r="X22" s="814"/>
      <c r="Y22" s="815"/>
      <c r="Z22" s="802"/>
      <c r="AA22" s="802"/>
      <c r="AB22" s="802"/>
      <c r="AC22" s="802"/>
      <c r="AD22" s="803"/>
      <c r="AE22" s="803"/>
      <c r="AF22" s="803"/>
      <c r="AG22" s="803"/>
      <c r="AH22" s="802"/>
      <c r="AI22" s="802"/>
      <c r="AJ22" s="802"/>
      <c r="AK22" s="802"/>
      <c r="AL22" s="802"/>
      <c r="AM22" s="802"/>
      <c r="AN22" s="802"/>
      <c r="AO22" s="802"/>
      <c r="AP22" s="802"/>
      <c r="AQ22" s="802"/>
      <c r="AR22" s="802"/>
      <c r="AS22" s="802"/>
      <c r="AT22" s="803"/>
      <c r="AU22" s="803"/>
      <c r="AV22" s="803"/>
      <c r="AW22" s="803"/>
      <c r="AX22" s="803"/>
      <c r="AY22" s="803"/>
      <c r="AZ22" s="803"/>
      <c r="BA22" s="803"/>
      <c r="BB22" s="803"/>
      <c r="BC22" s="803"/>
      <c r="BD22" s="803"/>
      <c r="BE22" s="803"/>
      <c r="BF22" s="804"/>
      <c r="BG22" s="805"/>
      <c r="BH22" s="805"/>
      <c r="BI22" s="806"/>
      <c r="BJ22" s="804"/>
      <c r="BK22" s="805"/>
      <c r="BL22" s="805"/>
      <c r="BM22" s="806"/>
      <c r="BN22" s="804"/>
      <c r="BO22" s="805"/>
      <c r="BP22" s="805"/>
      <c r="BQ22" s="806"/>
    </row>
    <row r="23" spans="1:69" s="89" customFormat="1" ht="30.75" customHeight="1" x14ac:dyDescent="0.15">
      <c r="B23" s="797"/>
      <c r="C23" s="797"/>
      <c r="D23" s="797"/>
      <c r="E23" s="797"/>
      <c r="F23" s="801"/>
      <c r="G23" s="797"/>
      <c r="H23" s="797"/>
      <c r="I23" s="797"/>
      <c r="J23" s="801"/>
      <c r="K23" s="801"/>
      <c r="L23" s="801"/>
      <c r="M23" s="801"/>
      <c r="N23" s="801"/>
      <c r="O23" s="801"/>
      <c r="P23" s="801"/>
      <c r="Q23" s="801"/>
      <c r="R23" s="801"/>
      <c r="S23" s="797"/>
      <c r="T23" s="797"/>
      <c r="U23" s="797"/>
      <c r="V23" s="801"/>
      <c r="W23" s="801"/>
      <c r="X23" s="801"/>
      <c r="Y23" s="801"/>
      <c r="Z23" s="797"/>
      <c r="AA23" s="797"/>
      <c r="AB23" s="797"/>
      <c r="AC23" s="797"/>
      <c r="AD23" s="801"/>
      <c r="AE23" s="801"/>
      <c r="AF23" s="801"/>
      <c r="AG23" s="801"/>
      <c r="AH23" s="801"/>
      <c r="AI23" s="801"/>
      <c r="AJ23" s="801"/>
      <c r="AK23" s="801"/>
      <c r="AL23" s="801"/>
      <c r="AM23" s="801"/>
      <c r="AN23" s="801"/>
      <c r="AO23" s="801"/>
      <c r="AP23" s="801"/>
      <c r="AQ23" s="801"/>
      <c r="AR23" s="801"/>
      <c r="AS23" s="801"/>
      <c r="AT23" s="797"/>
      <c r="AU23" s="797"/>
      <c r="AV23" s="797"/>
      <c r="AW23" s="797"/>
      <c r="AX23" s="797"/>
      <c r="AY23" s="797"/>
      <c r="AZ23" s="797"/>
      <c r="BA23" s="797"/>
      <c r="BB23" s="95"/>
      <c r="BC23" s="95"/>
      <c r="BD23" s="95"/>
      <c r="BE23" s="95"/>
      <c r="BF23" s="797"/>
      <c r="BG23" s="797"/>
      <c r="BH23" s="797"/>
      <c r="BI23" s="797"/>
      <c r="BJ23" s="797"/>
      <c r="BK23" s="797"/>
      <c r="BL23" s="797"/>
      <c r="BM23" s="797"/>
      <c r="BN23" s="798"/>
      <c r="BO23" s="799"/>
      <c r="BP23" s="799"/>
      <c r="BQ23" s="800"/>
    </row>
    <row r="24" spans="1:69" s="87" customFormat="1" ht="30.75" customHeight="1" thickBot="1" x14ac:dyDescent="0.2">
      <c r="B24" s="768" t="s">
        <v>215</v>
      </c>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768"/>
      <c r="BA24" s="768"/>
      <c r="BB24" s="768"/>
      <c r="BC24" s="768"/>
      <c r="BD24" s="768"/>
      <c r="BE24" s="768"/>
      <c r="BF24" s="768"/>
      <c r="BG24" s="768"/>
      <c r="BH24" s="768"/>
      <c r="BI24" s="768"/>
      <c r="BJ24" s="768"/>
      <c r="BK24" s="768"/>
      <c r="BL24" s="768"/>
      <c r="BM24" s="768"/>
      <c r="BN24" s="96"/>
      <c r="BO24" s="96"/>
      <c r="BP24" s="96"/>
      <c r="BQ24" s="96"/>
    </row>
    <row r="25" spans="1:69" s="87" customFormat="1" ht="96" customHeight="1" thickTop="1" thickBot="1" x14ac:dyDescent="0.2">
      <c r="B25" s="781" t="s">
        <v>216</v>
      </c>
      <c r="C25" s="760"/>
      <c r="D25" s="760"/>
      <c r="E25" s="760"/>
      <c r="F25" s="760"/>
      <c r="G25" s="760"/>
      <c r="H25" s="760"/>
      <c r="I25" s="760"/>
      <c r="J25" s="760"/>
      <c r="K25" s="760"/>
      <c r="L25" s="760"/>
      <c r="M25" s="781" t="s">
        <v>217</v>
      </c>
      <c r="N25" s="781"/>
      <c r="O25" s="781"/>
      <c r="P25" s="781"/>
      <c r="Q25" s="781"/>
      <c r="R25" s="781"/>
      <c r="S25" s="781"/>
      <c r="T25" s="781" t="s">
        <v>218</v>
      </c>
      <c r="U25" s="781"/>
      <c r="V25" s="781"/>
      <c r="W25" s="781"/>
      <c r="X25" s="781"/>
      <c r="Y25" s="781"/>
      <c r="Z25" s="781"/>
      <c r="AA25" s="781" t="s">
        <v>219</v>
      </c>
      <c r="AB25" s="760"/>
      <c r="AC25" s="760"/>
      <c r="AD25" s="760"/>
      <c r="AE25" s="760"/>
      <c r="AF25" s="760"/>
      <c r="AG25" s="760"/>
      <c r="AH25" s="760"/>
      <c r="AI25" s="760"/>
      <c r="AJ25" s="760"/>
      <c r="AK25" s="796"/>
      <c r="AL25" s="777" t="s">
        <v>220</v>
      </c>
      <c r="AM25" s="778"/>
      <c r="AN25" s="778"/>
      <c r="AO25" s="778"/>
      <c r="AP25" s="778"/>
      <c r="AQ25" s="778"/>
      <c r="AR25" s="778"/>
      <c r="AS25" s="778"/>
      <c r="AT25" s="778"/>
      <c r="AU25" s="778"/>
      <c r="AV25" s="779"/>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790" t="s">
        <v>221</v>
      </c>
      <c r="C26" s="791"/>
      <c r="D26" s="792">
        <f>N20</f>
        <v>0</v>
      </c>
      <c r="E26" s="792"/>
      <c r="F26" s="792"/>
      <c r="G26" s="792"/>
      <c r="H26" s="792"/>
      <c r="I26" s="792"/>
      <c r="J26" s="792"/>
      <c r="K26" s="764" t="s">
        <v>120</v>
      </c>
      <c r="L26" s="760"/>
      <c r="M26" s="793">
        <f>J20</f>
        <v>0</v>
      </c>
      <c r="N26" s="794"/>
      <c r="O26" s="794"/>
      <c r="P26" s="794"/>
      <c r="Q26" s="794"/>
      <c r="R26" s="794"/>
      <c r="S26" s="97" t="s">
        <v>222</v>
      </c>
      <c r="T26" s="781" t="s">
        <v>223</v>
      </c>
      <c r="U26" s="781"/>
      <c r="V26" s="781"/>
      <c r="W26" s="781"/>
      <c r="X26" s="781"/>
      <c r="Y26" s="781"/>
      <c r="Z26" s="781"/>
      <c r="AA26" s="761">
        <f>M26*17500</f>
        <v>0</v>
      </c>
      <c r="AB26" s="762"/>
      <c r="AC26" s="762"/>
      <c r="AD26" s="762"/>
      <c r="AE26" s="762"/>
      <c r="AF26" s="762"/>
      <c r="AG26" s="762"/>
      <c r="AH26" s="762"/>
      <c r="AI26" s="762"/>
      <c r="AJ26" s="763" t="s">
        <v>120</v>
      </c>
      <c r="AK26" s="763"/>
      <c r="AL26" s="795">
        <f>ROUNDDOWN(MIN(D26,AA26),-3)</f>
        <v>0</v>
      </c>
      <c r="AM26" s="762"/>
      <c r="AN26" s="762"/>
      <c r="AO26" s="762"/>
      <c r="AP26" s="762"/>
      <c r="AQ26" s="762"/>
      <c r="AR26" s="762"/>
      <c r="AS26" s="762"/>
      <c r="AT26" s="762"/>
      <c r="AU26" s="763" t="s">
        <v>120</v>
      </c>
      <c r="AV26" s="763"/>
      <c r="AW26" s="98"/>
      <c r="AX26" s="96"/>
      <c r="AY26" s="96"/>
      <c r="AZ26" s="96"/>
      <c r="BA26" s="99"/>
      <c r="BB26" s="99"/>
      <c r="BC26" s="99"/>
      <c r="BD26" s="99"/>
      <c r="BE26" s="99"/>
      <c r="BN26" s="96"/>
      <c r="BO26" s="96"/>
      <c r="BP26" s="96"/>
      <c r="BQ26" s="96"/>
    </row>
    <row r="27" spans="1:69" s="87" customFormat="1" ht="35.25" customHeight="1" thickBot="1" x14ac:dyDescent="0.2">
      <c r="B27" s="790" t="s">
        <v>224</v>
      </c>
      <c r="C27" s="791"/>
      <c r="D27" s="792">
        <f>N21</f>
        <v>0</v>
      </c>
      <c r="E27" s="792"/>
      <c r="F27" s="792"/>
      <c r="G27" s="792"/>
      <c r="H27" s="792"/>
      <c r="I27" s="792"/>
      <c r="J27" s="792"/>
      <c r="K27" s="764" t="s">
        <v>120</v>
      </c>
      <c r="L27" s="760"/>
      <c r="M27" s="793">
        <f>J21</f>
        <v>0</v>
      </c>
      <c r="N27" s="794"/>
      <c r="O27" s="794"/>
      <c r="P27" s="794"/>
      <c r="Q27" s="794"/>
      <c r="R27" s="794"/>
      <c r="S27" s="97" t="s">
        <v>222</v>
      </c>
      <c r="T27" s="781" t="s">
        <v>223</v>
      </c>
      <c r="U27" s="781"/>
      <c r="V27" s="781"/>
      <c r="W27" s="781"/>
      <c r="X27" s="781"/>
      <c r="Y27" s="781"/>
      <c r="Z27" s="781"/>
      <c r="AA27" s="761">
        <f>M27*17500</f>
        <v>0</v>
      </c>
      <c r="AB27" s="762"/>
      <c r="AC27" s="762"/>
      <c r="AD27" s="762"/>
      <c r="AE27" s="762"/>
      <c r="AF27" s="762"/>
      <c r="AG27" s="762"/>
      <c r="AH27" s="762"/>
      <c r="AI27" s="762"/>
      <c r="AJ27" s="763" t="s">
        <v>120</v>
      </c>
      <c r="AK27" s="763"/>
      <c r="AL27" s="795">
        <f>ROUNDDOWN(MIN(D27,AA27),-3)</f>
        <v>0</v>
      </c>
      <c r="AM27" s="762"/>
      <c r="AN27" s="762"/>
      <c r="AO27" s="762"/>
      <c r="AP27" s="762"/>
      <c r="AQ27" s="762"/>
      <c r="AR27" s="762"/>
      <c r="AS27" s="762"/>
      <c r="AT27" s="762"/>
      <c r="AU27" s="763" t="s">
        <v>120</v>
      </c>
      <c r="AV27" s="763"/>
      <c r="AW27" s="98"/>
      <c r="AX27" s="96"/>
      <c r="AY27" s="96"/>
      <c r="AZ27" s="96"/>
      <c r="BN27" s="96"/>
      <c r="BO27" s="96"/>
      <c r="BP27" s="96"/>
      <c r="BQ27" s="96"/>
    </row>
    <row r="28" spans="1:69" s="87" customFormat="1" ht="35.25" customHeight="1" thickBot="1" x14ac:dyDescent="0.2">
      <c r="B28" s="790" t="s">
        <v>225</v>
      </c>
      <c r="C28" s="791"/>
      <c r="D28" s="792">
        <f>N22</f>
        <v>0</v>
      </c>
      <c r="E28" s="792"/>
      <c r="F28" s="792"/>
      <c r="G28" s="792"/>
      <c r="H28" s="792"/>
      <c r="I28" s="792"/>
      <c r="J28" s="792"/>
      <c r="K28" s="764" t="s">
        <v>120</v>
      </c>
      <c r="L28" s="760"/>
      <c r="M28" s="793">
        <f>J22</f>
        <v>0</v>
      </c>
      <c r="N28" s="794"/>
      <c r="O28" s="794"/>
      <c r="P28" s="794"/>
      <c r="Q28" s="794"/>
      <c r="R28" s="794"/>
      <c r="S28" s="97" t="s">
        <v>222</v>
      </c>
      <c r="T28" s="781" t="s">
        <v>223</v>
      </c>
      <c r="U28" s="781"/>
      <c r="V28" s="781"/>
      <c r="W28" s="781"/>
      <c r="X28" s="781"/>
      <c r="Y28" s="781"/>
      <c r="Z28" s="781"/>
      <c r="AA28" s="761">
        <f>M28*17500</f>
        <v>0</v>
      </c>
      <c r="AB28" s="762"/>
      <c r="AC28" s="762"/>
      <c r="AD28" s="762"/>
      <c r="AE28" s="762"/>
      <c r="AF28" s="762"/>
      <c r="AG28" s="762"/>
      <c r="AH28" s="762"/>
      <c r="AI28" s="762"/>
      <c r="AJ28" s="763" t="s">
        <v>120</v>
      </c>
      <c r="AK28" s="763"/>
      <c r="AL28" s="743">
        <f>ROUNDDOWN(MIN(D28,AA28),-3)</f>
        <v>0</v>
      </c>
      <c r="AM28" s="744"/>
      <c r="AN28" s="744"/>
      <c r="AO28" s="744"/>
      <c r="AP28" s="744"/>
      <c r="AQ28" s="744"/>
      <c r="AR28" s="744"/>
      <c r="AS28" s="744"/>
      <c r="AT28" s="744"/>
      <c r="AU28" s="745" t="s">
        <v>120</v>
      </c>
      <c r="AV28" s="746"/>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768" t="s">
        <v>226</v>
      </c>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8"/>
      <c r="AY30" s="768"/>
      <c r="AZ30" s="768"/>
      <c r="BA30" s="768"/>
      <c r="BB30" s="768"/>
      <c r="BC30" s="768"/>
      <c r="BD30" s="768"/>
      <c r="BE30" s="768"/>
      <c r="BF30" s="768"/>
      <c r="BG30" s="768"/>
      <c r="BH30" s="768"/>
      <c r="BI30" s="768"/>
      <c r="BJ30" s="768"/>
      <c r="BK30" s="768"/>
      <c r="BL30" s="768"/>
      <c r="BM30" s="768"/>
    </row>
    <row r="31" spans="1:69" s="87" customFormat="1" ht="96" customHeight="1" thickBot="1" x14ac:dyDescent="0.2">
      <c r="B31" s="774" t="s">
        <v>133</v>
      </c>
      <c r="C31" s="775"/>
      <c r="D31" s="775"/>
      <c r="E31" s="775"/>
      <c r="F31" s="775"/>
      <c r="G31" s="775"/>
      <c r="H31" s="775"/>
      <c r="I31" s="782"/>
      <c r="J31" s="789" t="s">
        <v>199</v>
      </c>
      <c r="K31" s="789"/>
      <c r="L31" s="789"/>
      <c r="M31" s="789"/>
      <c r="N31" s="781" t="s">
        <v>137</v>
      </c>
      <c r="O31" s="781"/>
      <c r="P31" s="781"/>
      <c r="Q31" s="781"/>
      <c r="R31" s="771" t="s">
        <v>200</v>
      </c>
      <c r="S31" s="772"/>
      <c r="T31" s="772"/>
      <c r="U31" s="773"/>
      <c r="V31" s="781" t="s">
        <v>139</v>
      </c>
      <c r="W31" s="781"/>
      <c r="X31" s="781"/>
      <c r="Y31" s="781"/>
      <c r="Z31" s="769" t="s">
        <v>201</v>
      </c>
      <c r="AA31" s="769"/>
      <c r="AB31" s="769"/>
      <c r="AC31" s="769"/>
      <c r="AD31" s="781" t="s">
        <v>202</v>
      </c>
      <c r="AE31" s="781"/>
      <c r="AF31" s="781"/>
      <c r="AG31" s="781"/>
      <c r="AH31" s="760" t="s">
        <v>203</v>
      </c>
      <c r="AI31" s="760"/>
      <c r="AJ31" s="760"/>
      <c r="AK31" s="760"/>
      <c r="AL31" s="781" t="s">
        <v>143</v>
      </c>
      <c r="AM31" s="781"/>
      <c r="AN31" s="781"/>
      <c r="AO31" s="781"/>
      <c r="AP31" s="781" t="s">
        <v>204</v>
      </c>
      <c r="AQ31" s="781"/>
      <c r="AR31" s="781"/>
      <c r="AS31" s="781"/>
      <c r="AT31" s="774" t="s">
        <v>227</v>
      </c>
      <c r="AU31" s="775"/>
      <c r="AV31" s="775"/>
      <c r="AW31" s="782"/>
      <c r="AX31" s="781" t="s">
        <v>146</v>
      </c>
      <c r="AY31" s="781"/>
      <c r="AZ31" s="781"/>
      <c r="BA31" s="781"/>
      <c r="BB31" s="781" t="s">
        <v>228</v>
      </c>
      <c r="BC31" s="781"/>
      <c r="BD31" s="781"/>
      <c r="BE31" s="781"/>
      <c r="BF31" s="783"/>
      <c r="BG31" s="783"/>
      <c r="BH31" s="783"/>
      <c r="BI31" s="783"/>
      <c r="BJ31" s="783"/>
      <c r="BK31" s="783"/>
      <c r="BL31" s="783"/>
      <c r="BM31" s="783"/>
    </row>
    <row r="32" spans="1:69" s="87" customFormat="1" ht="129" customHeight="1" thickBot="1" x14ac:dyDescent="0.2">
      <c r="B32" s="774"/>
      <c r="C32" s="775"/>
      <c r="D32" s="775"/>
      <c r="E32" s="775"/>
      <c r="F32" s="775"/>
      <c r="G32" s="775"/>
      <c r="H32" s="775"/>
      <c r="I32" s="782"/>
      <c r="J32" s="787" t="s">
        <v>208</v>
      </c>
      <c r="K32" s="788"/>
      <c r="L32" s="788"/>
      <c r="M32" s="788"/>
      <c r="N32" s="787" t="s">
        <v>116</v>
      </c>
      <c r="O32" s="787"/>
      <c r="P32" s="787"/>
      <c r="Q32" s="787"/>
      <c r="R32" s="788" t="s">
        <v>157</v>
      </c>
      <c r="S32" s="788"/>
      <c r="T32" s="788"/>
      <c r="U32" s="788"/>
      <c r="V32" s="781" t="s">
        <v>158</v>
      </c>
      <c r="W32" s="781"/>
      <c r="X32" s="781"/>
      <c r="Y32" s="781"/>
      <c r="Z32" s="787" t="s">
        <v>210</v>
      </c>
      <c r="AA32" s="787"/>
      <c r="AB32" s="787"/>
      <c r="AC32" s="787"/>
      <c r="AD32" s="787" t="s">
        <v>116</v>
      </c>
      <c r="AE32" s="787"/>
      <c r="AF32" s="787"/>
      <c r="AG32" s="787"/>
      <c r="AH32" s="784" t="s">
        <v>160</v>
      </c>
      <c r="AI32" s="785"/>
      <c r="AJ32" s="785"/>
      <c r="AK32" s="786"/>
      <c r="AL32" s="784" t="s">
        <v>211</v>
      </c>
      <c r="AM32" s="785"/>
      <c r="AN32" s="785"/>
      <c r="AO32" s="786"/>
      <c r="AP32" s="760" t="s">
        <v>162</v>
      </c>
      <c r="AQ32" s="760"/>
      <c r="AR32" s="760"/>
      <c r="AS32" s="760"/>
      <c r="AT32" s="781" t="s">
        <v>163</v>
      </c>
      <c r="AU32" s="760"/>
      <c r="AV32" s="760"/>
      <c r="AW32" s="760"/>
      <c r="AX32" s="781" t="s">
        <v>163</v>
      </c>
      <c r="AY32" s="760"/>
      <c r="AZ32" s="760"/>
      <c r="BA32" s="760"/>
      <c r="BB32" s="781" t="s">
        <v>163</v>
      </c>
      <c r="BC32" s="760"/>
      <c r="BD32" s="760"/>
      <c r="BE32" s="760"/>
      <c r="BF32" s="783"/>
      <c r="BG32" s="737"/>
      <c r="BH32" s="737"/>
      <c r="BI32" s="737"/>
      <c r="BJ32" s="783"/>
      <c r="BK32" s="737"/>
      <c r="BL32" s="737"/>
      <c r="BM32" s="737"/>
    </row>
    <row r="33" spans="2:65" s="87" customFormat="1" ht="35.25" customHeight="1" thickBot="1" x14ac:dyDescent="0.2">
      <c r="B33" s="774" t="s">
        <v>229</v>
      </c>
      <c r="C33" s="775"/>
      <c r="D33" s="775"/>
      <c r="E33" s="775"/>
      <c r="F33" s="775"/>
      <c r="G33" s="775"/>
      <c r="H33" s="775"/>
      <c r="I33" s="782"/>
      <c r="J33" s="781"/>
      <c r="K33" s="760"/>
      <c r="L33" s="760"/>
      <c r="M33" s="760"/>
      <c r="N33" s="781"/>
      <c r="O33" s="781"/>
      <c r="P33" s="781"/>
      <c r="Q33" s="781"/>
      <c r="R33" s="760"/>
      <c r="S33" s="760"/>
      <c r="T33" s="760"/>
      <c r="U33" s="760"/>
      <c r="V33" s="781"/>
      <c r="W33" s="781"/>
      <c r="X33" s="781"/>
      <c r="Y33" s="781"/>
      <c r="Z33" s="781"/>
      <c r="AA33" s="781"/>
      <c r="AB33" s="781"/>
      <c r="AC33" s="781"/>
      <c r="AD33" s="781"/>
      <c r="AE33" s="781"/>
      <c r="AF33" s="781"/>
      <c r="AG33" s="781"/>
      <c r="AH33" s="760"/>
      <c r="AI33" s="760"/>
      <c r="AJ33" s="760"/>
      <c r="AK33" s="760"/>
      <c r="AL33" s="760"/>
      <c r="AM33" s="760"/>
      <c r="AN33" s="760"/>
      <c r="AO33" s="760"/>
      <c r="AP33" s="760"/>
      <c r="AQ33" s="760"/>
      <c r="AR33" s="760"/>
      <c r="AS33" s="760"/>
      <c r="AT33" s="760"/>
      <c r="AU33" s="760"/>
      <c r="AV33" s="760"/>
      <c r="AW33" s="760"/>
      <c r="AX33" s="760"/>
      <c r="AY33" s="760"/>
      <c r="AZ33" s="760"/>
      <c r="BA33" s="760"/>
      <c r="BB33" s="760"/>
      <c r="BC33" s="760"/>
      <c r="BD33" s="760"/>
      <c r="BE33" s="760"/>
      <c r="BF33" s="737"/>
      <c r="BG33" s="737"/>
      <c r="BH33" s="737"/>
      <c r="BI33" s="737"/>
      <c r="BJ33" s="737"/>
      <c r="BK33" s="737"/>
      <c r="BL33" s="737"/>
      <c r="BM33" s="737"/>
    </row>
    <row r="34" spans="2:65" s="87" customFormat="1" ht="35.25" customHeight="1" thickBot="1" x14ac:dyDescent="0.2">
      <c r="B34" s="774" t="s">
        <v>230</v>
      </c>
      <c r="C34" s="775"/>
      <c r="D34" s="775"/>
      <c r="E34" s="775"/>
      <c r="F34" s="775"/>
      <c r="G34" s="775"/>
      <c r="H34" s="775"/>
      <c r="I34" s="782"/>
      <c r="J34" s="781"/>
      <c r="K34" s="760"/>
      <c r="L34" s="760"/>
      <c r="M34" s="760"/>
      <c r="N34" s="781"/>
      <c r="O34" s="781"/>
      <c r="P34" s="781"/>
      <c r="Q34" s="781"/>
      <c r="R34" s="760"/>
      <c r="S34" s="760"/>
      <c r="T34" s="760"/>
      <c r="U34" s="760"/>
      <c r="V34" s="781"/>
      <c r="W34" s="781"/>
      <c r="X34" s="781"/>
      <c r="Y34" s="781"/>
      <c r="Z34" s="781"/>
      <c r="AA34" s="781"/>
      <c r="AB34" s="781"/>
      <c r="AC34" s="781"/>
      <c r="AD34" s="781"/>
      <c r="AE34" s="781"/>
      <c r="AF34" s="781"/>
      <c r="AG34" s="781"/>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c r="BF34" s="737"/>
      <c r="BG34" s="737"/>
      <c r="BH34" s="737"/>
      <c r="BI34" s="737"/>
      <c r="BJ34" s="737"/>
      <c r="BK34" s="737"/>
      <c r="BL34" s="737"/>
      <c r="BM34" s="737"/>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768" t="s">
        <v>231</v>
      </c>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8"/>
      <c r="BD36" s="768"/>
      <c r="BE36" s="768"/>
      <c r="BF36" s="768"/>
      <c r="BG36" s="768"/>
      <c r="BH36" s="768"/>
      <c r="BI36" s="768"/>
      <c r="BJ36" s="768"/>
      <c r="BK36" s="768"/>
      <c r="BL36" s="768"/>
      <c r="BM36" s="768"/>
    </row>
    <row r="37" spans="2:65" s="87" customFormat="1" ht="96" customHeight="1" thickTop="1" thickBot="1" x14ac:dyDescent="0.2">
      <c r="B37" s="760"/>
      <c r="C37" s="760"/>
      <c r="D37" s="760"/>
      <c r="E37" s="760"/>
      <c r="F37" s="760"/>
      <c r="G37" s="760"/>
      <c r="H37" s="760"/>
      <c r="I37" s="760"/>
      <c r="J37" s="760"/>
      <c r="K37" s="760"/>
      <c r="L37" s="760"/>
      <c r="M37" s="760"/>
      <c r="N37" s="760"/>
      <c r="O37" s="769" t="s">
        <v>232</v>
      </c>
      <c r="P37" s="770"/>
      <c r="Q37" s="770"/>
      <c r="R37" s="770"/>
      <c r="S37" s="770"/>
      <c r="T37" s="770"/>
      <c r="U37" s="770"/>
      <c r="V37" s="771" t="s">
        <v>233</v>
      </c>
      <c r="W37" s="772"/>
      <c r="X37" s="773"/>
      <c r="Y37" s="774" t="s">
        <v>234</v>
      </c>
      <c r="Z37" s="775"/>
      <c r="AA37" s="775"/>
      <c r="AB37" s="775"/>
      <c r="AC37" s="775"/>
      <c r="AD37" s="775"/>
      <c r="AE37" s="776"/>
      <c r="AF37" s="777" t="s">
        <v>235</v>
      </c>
      <c r="AG37" s="778"/>
      <c r="AH37" s="778"/>
      <c r="AI37" s="778"/>
      <c r="AJ37" s="778"/>
      <c r="AK37" s="778"/>
      <c r="AL37" s="779"/>
      <c r="AM37" s="780"/>
      <c r="AN37" s="737"/>
      <c r="AO37" s="737"/>
      <c r="AP37" s="737"/>
      <c r="AQ37" s="737"/>
      <c r="AR37" s="737"/>
      <c r="AS37" s="737"/>
    </row>
    <row r="38" spans="2:65" s="87" customFormat="1" ht="35.25" customHeight="1" thickBot="1" x14ac:dyDescent="0.2">
      <c r="B38" s="760" t="s">
        <v>236</v>
      </c>
      <c r="C38" s="760"/>
      <c r="D38" s="760"/>
      <c r="E38" s="760"/>
      <c r="F38" s="760"/>
      <c r="G38" s="760"/>
      <c r="H38" s="760"/>
      <c r="I38" s="760"/>
      <c r="J38" s="760"/>
      <c r="K38" s="760"/>
      <c r="L38" s="760"/>
      <c r="M38" s="760"/>
      <c r="N38" s="760"/>
      <c r="O38" s="761">
        <v>0</v>
      </c>
      <c r="P38" s="762"/>
      <c r="Q38" s="762"/>
      <c r="R38" s="762"/>
      <c r="S38" s="762"/>
      <c r="T38" s="763" t="s">
        <v>120</v>
      </c>
      <c r="U38" s="764"/>
      <c r="V38" s="765"/>
      <c r="W38" s="766"/>
      <c r="X38" s="767"/>
      <c r="Y38" s="107"/>
      <c r="Z38" s="762">
        <v>1030000</v>
      </c>
      <c r="AA38" s="762"/>
      <c r="AB38" s="762"/>
      <c r="AC38" s="762"/>
      <c r="AD38" s="763" t="s">
        <v>120</v>
      </c>
      <c r="AE38" s="764"/>
      <c r="AF38" s="743">
        <f>ROUNDDOWN(MIN(O38,Y38),-3)</f>
        <v>0</v>
      </c>
      <c r="AG38" s="744"/>
      <c r="AH38" s="744"/>
      <c r="AI38" s="744"/>
      <c r="AJ38" s="744"/>
      <c r="AK38" s="745" t="s">
        <v>120</v>
      </c>
      <c r="AL38" s="746"/>
      <c r="AM38" s="737"/>
      <c r="AN38" s="737"/>
      <c r="AO38" s="737"/>
      <c r="AP38" s="737"/>
      <c r="AQ38" s="737"/>
      <c r="AR38" s="737"/>
      <c r="AS38" s="737"/>
      <c r="AT38" s="108"/>
      <c r="AU38" s="108"/>
      <c r="AV38" s="108"/>
    </row>
    <row r="39" spans="2:65" s="87" customFormat="1" ht="65.25" customHeight="1" thickTop="1" x14ac:dyDescent="0.15">
      <c r="B39" s="747" t="s">
        <v>237</v>
      </c>
      <c r="C39" s="745"/>
      <c r="D39" s="745"/>
      <c r="E39" s="745"/>
      <c r="F39" s="745"/>
      <c r="G39" s="745"/>
      <c r="H39" s="745"/>
      <c r="I39" s="745"/>
      <c r="J39" s="745"/>
      <c r="K39" s="745"/>
      <c r="L39" s="745"/>
      <c r="M39" s="745"/>
      <c r="N39" s="745"/>
      <c r="O39" s="750">
        <v>0</v>
      </c>
      <c r="P39" s="744"/>
      <c r="Q39" s="744"/>
      <c r="R39" s="744"/>
      <c r="S39" s="744"/>
      <c r="T39" s="745" t="s">
        <v>120</v>
      </c>
      <c r="U39" s="753"/>
      <c r="V39" s="755" t="s">
        <v>115</v>
      </c>
      <c r="W39" s="745"/>
      <c r="X39" s="753"/>
      <c r="Y39" s="109"/>
      <c r="Z39" s="744">
        <v>310000</v>
      </c>
      <c r="AA39" s="744"/>
      <c r="AB39" s="744"/>
      <c r="AC39" s="744"/>
      <c r="AD39" s="745" t="s">
        <v>120</v>
      </c>
      <c r="AE39" s="745"/>
      <c r="AF39" s="756">
        <f>ROUNDDOWN(MIN(O39,IF(V39="無",Z39,Z40)),-3)</f>
        <v>0</v>
      </c>
      <c r="AG39" s="757"/>
      <c r="AH39" s="757"/>
      <c r="AI39" s="757"/>
      <c r="AJ39" s="757"/>
      <c r="AK39" s="733" t="s">
        <v>120</v>
      </c>
      <c r="AL39" s="734"/>
      <c r="AM39" s="737"/>
      <c r="AN39" s="737"/>
      <c r="AO39" s="737"/>
      <c r="AP39" s="737"/>
      <c r="AQ39" s="737"/>
      <c r="AR39" s="737"/>
      <c r="AS39" s="737"/>
      <c r="AU39" s="87" t="s">
        <v>238</v>
      </c>
    </row>
    <row r="40" spans="2:65" s="87" customFormat="1" ht="65.25" customHeight="1" thickBot="1" x14ac:dyDescent="0.2">
      <c r="B40" s="748"/>
      <c r="C40" s="749"/>
      <c r="D40" s="749"/>
      <c r="E40" s="749"/>
      <c r="F40" s="749"/>
      <c r="G40" s="749"/>
      <c r="H40" s="749"/>
      <c r="I40" s="749"/>
      <c r="J40" s="749"/>
      <c r="K40" s="749"/>
      <c r="L40" s="749"/>
      <c r="M40" s="749"/>
      <c r="N40" s="749"/>
      <c r="O40" s="751"/>
      <c r="P40" s="752"/>
      <c r="Q40" s="752"/>
      <c r="R40" s="752"/>
      <c r="S40" s="752"/>
      <c r="T40" s="749"/>
      <c r="U40" s="754"/>
      <c r="V40" s="748"/>
      <c r="W40" s="749"/>
      <c r="X40" s="754"/>
      <c r="Y40" s="110"/>
      <c r="Z40" s="738">
        <v>378000</v>
      </c>
      <c r="AA40" s="738"/>
      <c r="AB40" s="738"/>
      <c r="AC40" s="738"/>
      <c r="AD40" s="739" t="s">
        <v>239</v>
      </c>
      <c r="AE40" s="740"/>
      <c r="AF40" s="758"/>
      <c r="AG40" s="759"/>
      <c r="AH40" s="759"/>
      <c r="AI40" s="759"/>
      <c r="AJ40" s="759"/>
      <c r="AK40" s="735"/>
      <c r="AL40" s="736"/>
      <c r="AM40" s="96"/>
      <c r="AN40" s="96"/>
      <c r="AO40" s="96"/>
      <c r="AP40" s="96"/>
      <c r="AQ40" s="96"/>
      <c r="AR40" s="96"/>
      <c r="AS40" s="96"/>
    </row>
    <row r="41" spans="2:65" ht="82.5" customHeight="1" x14ac:dyDescent="0.3">
      <c r="B41" s="741" t="s">
        <v>240</v>
      </c>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F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F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F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F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568</v>
      </c>
    </row>
    <row r="2" spans="1:11" ht="18" customHeight="1" x14ac:dyDescent="0.15">
      <c r="A2" s="586" t="s">
        <v>257</v>
      </c>
      <c r="B2" s="586"/>
      <c r="C2" s="586"/>
      <c r="D2" s="586"/>
      <c r="E2" s="586"/>
      <c r="F2" s="586"/>
      <c r="G2" s="586"/>
      <c r="H2" s="586"/>
      <c r="I2" s="586"/>
      <c r="J2" s="586"/>
      <c r="K2" s="586"/>
    </row>
    <row r="7" spans="1:11" ht="18.75" customHeight="1" x14ac:dyDescent="0.15">
      <c r="A7" s="113" t="s">
        <v>67</v>
      </c>
      <c r="B7" s="537" t="s">
        <v>683</v>
      </c>
      <c r="C7" s="537"/>
      <c r="D7" s="537"/>
      <c r="E7" s="537"/>
      <c r="F7" s="537"/>
      <c r="G7" s="537"/>
    </row>
    <row r="8" spans="1:11" ht="12" customHeight="1" x14ac:dyDescent="0.15">
      <c r="A8" s="119"/>
      <c r="B8" s="120"/>
      <c r="C8" s="120"/>
      <c r="D8" s="120"/>
      <c r="E8" s="120"/>
      <c r="F8" s="120"/>
    </row>
    <row r="10" spans="1:11" x14ac:dyDescent="0.15">
      <c r="A10" s="583" t="s">
        <v>243</v>
      </c>
      <c r="B10" s="583"/>
      <c r="C10" s="583"/>
      <c r="D10" s="583" t="s">
        <v>284</v>
      </c>
      <c r="E10" s="583"/>
      <c r="F10" s="583"/>
      <c r="G10" s="583" t="s">
        <v>244</v>
      </c>
      <c r="H10" s="583"/>
      <c r="I10" s="583"/>
      <c r="J10" s="583"/>
      <c r="K10" s="583"/>
    </row>
    <row r="11" spans="1:11" ht="18.75" customHeight="1" x14ac:dyDescent="0.15">
      <c r="A11" s="588"/>
      <c r="B11" s="588"/>
      <c r="C11" s="588"/>
      <c r="D11" s="588"/>
      <c r="E11" s="588"/>
      <c r="F11" s="588"/>
      <c r="G11" s="588"/>
      <c r="H11" s="588"/>
      <c r="I11" s="588"/>
      <c r="J11" s="588"/>
      <c r="K11" s="588"/>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87" t="s">
        <v>245</v>
      </c>
      <c r="B16" s="577" t="s">
        <v>258</v>
      </c>
      <c r="C16" s="577"/>
      <c r="D16" s="577"/>
      <c r="E16" s="577"/>
      <c r="F16" s="577"/>
      <c r="G16" s="577" t="s">
        <v>259</v>
      </c>
      <c r="H16" s="577"/>
      <c r="I16" s="577"/>
      <c r="J16" s="577"/>
      <c r="K16" s="577"/>
    </row>
    <row r="17" spans="1:11" ht="18.75" customHeight="1" x14ac:dyDescent="0.15">
      <c r="A17" s="578"/>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60"/>
      <c r="C18" s="560"/>
      <c r="D18" s="560"/>
      <c r="E18" s="560"/>
      <c r="F18" s="560"/>
      <c r="G18" s="520"/>
      <c r="H18" s="521"/>
      <c r="I18" s="521"/>
      <c r="J18" s="521"/>
      <c r="K18" s="522"/>
    </row>
    <row r="19" spans="1:11" ht="18.75" customHeight="1" x14ac:dyDescent="0.15">
      <c r="A19" s="221" t="s">
        <v>353</v>
      </c>
      <c r="B19" s="215" t="s">
        <v>579</v>
      </c>
      <c r="C19" s="253"/>
      <c r="D19" s="216" t="s">
        <v>580</v>
      </c>
      <c r="E19" s="254"/>
      <c r="F19" s="218" t="s">
        <v>581</v>
      </c>
      <c r="G19" s="254"/>
      <c r="H19" s="217" t="s">
        <v>582</v>
      </c>
      <c r="I19" s="254"/>
      <c r="J19" s="217" t="s">
        <v>583</v>
      </c>
      <c r="K19" s="350">
        <f>C19+E19+G19+I19</f>
        <v>0</v>
      </c>
    </row>
    <row r="20" spans="1:11" x14ac:dyDescent="0.15">
      <c r="A20" s="554" t="s">
        <v>264</v>
      </c>
      <c r="B20" s="577" t="s">
        <v>262</v>
      </c>
      <c r="C20" s="577"/>
      <c r="D20" s="577"/>
      <c r="E20" s="577"/>
      <c r="F20" s="577"/>
      <c r="G20" s="577" t="s">
        <v>263</v>
      </c>
      <c r="H20" s="577"/>
      <c r="I20" s="577"/>
      <c r="J20" s="577"/>
      <c r="K20" s="577"/>
    </row>
    <row r="21" spans="1:11" ht="18.75" customHeight="1" x14ac:dyDescent="0.15">
      <c r="A21" s="578"/>
      <c r="B21" s="560"/>
      <c r="C21" s="560"/>
      <c r="D21" s="560"/>
      <c r="E21" s="560"/>
      <c r="F21" s="560"/>
      <c r="G21" s="560"/>
      <c r="H21" s="560"/>
      <c r="I21" s="560"/>
      <c r="J21" s="560"/>
      <c r="K21" s="560"/>
    </row>
    <row r="22" spans="1:11" ht="12" customHeight="1" x14ac:dyDescent="0.15">
      <c r="A22" s="576" t="s">
        <v>559</v>
      </c>
      <c r="B22" s="113" t="s">
        <v>266</v>
      </c>
      <c r="C22" s="583" t="s">
        <v>267</v>
      </c>
      <c r="D22" s="583"/>
      <c r="E22" s="583"/>
      <c r="F22" s="583"/>
      <c r="G22" s="583"/>
      <c r="H22" s="583"/>
      <c r="I22" s="583"/>
      <c r="J22" s="583"/>
      <c r="K22" s="583"/>
    </row>
    <row r="23" spans="1:11" x14ac:dyDescent="0.15">
      <c r="A23" s="576"/>
      <c r="B23" s="560"/>
      <c r="C23" s="113" t="s">
        <v>268</v>
      </c>
      <c r="D23" s="113" t="s">
        <v>269</v>
      </c>
      <c r="E23" s="113" t="s">
        <v>270</v>
      </c>
      <c r="F23" s="584" t="s">
        <v>263</v>
      </c>
      <c r="G23" s="585"/>
      <c r="H23" s="577" t="s">
        <v>271</v>
      </c>
      <c r="I23" s="577"/>
      <c r="J23" s="577"/>
      <c r="K23" s="577"/>
    </row>
    <row r="24" spans="1:11" ht="18.75" customHeight="1" x14ac:dyDescent="0.15">
      <c r="A24" s="576"/>
      <c r="B24" s="560"/>
      <c r="C24" s="226"/>
      <c r="D24" s="227"/>
      <c r="E24" s="228"/>
      <c r="F24" s="523"/>
      <c r="G24" s="523"/>
      <c r="H24" s="117" t="s">
        <v>272</v>
      </c>
      <c r="I24" s="229"/>
      <c r="J24" s="117" t="s">
        <v>273</v>
      </c>
      <c r="K24" s="230"/>
    </row>
    <row r="25" spans="1:11" ht="18.75" customHeight="1" x14ac:dyDescent="0.15">
      <c r="A25" s="576"/>
      <c r="B25" s="560"/>
      <c r="C25" s="226"/>
      <c r="D25" s="227"/>
      <c r="E25" s="228"/>
      <c r="F25" s="523"/>
      <c r="G25" s="523"/>
      <c r="H25" s="117" t="s">
        <v>272</v>
      </c>
      <c r="I25" s="229"/>
      <c r="J25" s="117" t="s">
        <v>273</v>
      </c>
      <c r="K25" s="230"/>
    </row>
    <row r="28" spans="1:11" x14ac:dyDescent="0.15">
      <c r="A28" s="111" t="s">
        <v>288</v>
      </c>
    </row>
    <row r="29" spans="1:11" ht="3.75" customHeight="1" x14ac:dyDescent="0.15"/>
    <row r="30" spans="1:11" ht="15" customHeight="1" x14ac:dyDescent="0.15">
      <c r="A30" s="565" t="s">
        <v>46</v>
      </c>
      <c r="B30" s="580" t="s">
        <v>478</v>
      </c>
      <c r="C30" s="581"/>
      <c r="D30" s="581"/>
      <c r="E30" s="582"/>
      <c r="F30" s="581" t="s">
        <v>479</v>
      </c>
      <c r="G30" s="581"/>
      <c r="H30" s="581"/>
      <c r="I30" s="582"/>
      <c r="J30" s="646" t="s">
        <v>407</v>
      </c>
      <c r="K30" s="565" t="s">
        <v>254</v>
      </c>
    </row>
    <row r="31" spans="1:11" ht="19.5" customHeight="1" x14ac:dyDescent="0.15">
      <c r="A31" s="566"/>
      <c r="B31" s="112" t="s">
        <v>408</v>
      </c>
      <c r="C31" s="112" t="s">
        <v>409</v>
      </c>
      <c r="D31" s="112" t="s">
        <v>410</v>
      </c>
      <c r="E31" s="193" t="s">
        <v>251</v>
      </c>
      <c r="F31" s="112" t="s">
        <v>411</v>
      </c>
      <c r="G31" s="112" t="s">
        <v>412</v>
      </c>
      <c r="H31" s="116" t="s">
        <v>413</v>
      </c>
      <c r="I31" s="114" t="s">
        <v>251</v>
      </c>
      <c r="J31" s="647"/>
      <c r="K31" s="566"/>
    </row>
    <row r="32" spans="1:11" ht="18.75" customHeight="1" x14ac:dyDescent="0.15">
      <c r="A32" s="113" t="s">
        <v>591</v>
      </c>
      <c r="B32" s="227"/>
      <c r="C32" s="227"/>
      <c r="D32" s="227"/>
      <c r="E32" s="235"/>
      <c r="F32" s="227"/>
      <c r="G32" s="227"/>
      <c r="H32" s="227"/>
      <c r="I32" s="227"/>
      <c r="J32" s="227"/>
      <c r="K32" s="121" t="str">
        <f>IF(SUM(B32:J32)=0,"",SUM(B32:J32))</f>
        <v/>
      </c>
    </row>
    <row r="33" spans="1:11" ht="15" customHeight="1" x14ac:dyDescent="0.15">
      <c r="A33" s="577" t="s">
        <v>592</v>
      </c>
      <c r="B33" s="294"/>
      <c r="C33" s="294"/>
      <c r="D33" s="294"/>
      <c r="E33" s="295"/>
      <c r="F33" s="294"/>
      <c r="G33" s="294"/>
      <c r="H33" s="294"/>
      <c r="I33" s="294"/>
      <c r="J33" s="294"/>
      <c r="K33" s="122" t="str">
        <f t="shared" ref="K33:K34" si="0">IF(SUM(B33:J33)=0,"",SUM(B33:J33))</f>
        <v/>
      </c>
    </row>
    <row r="34" spans="1:11" ht="15" customHeight="1" x14ac:dyDescent="0.15">
      <c r="A34" s="577"/>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67"/>
      <c r="B39" s="568"/>
      <c r="C39" s="568"/>
      <c r="D39" s="568"/>
      <c r="E39" s="568"/>
      <c r="F39" s="568"/>
      <c r="G39" s="568"/>
      <c r="H39" s="568"/>
      <c r="I39" s="568"/>
      <c r="J39" s="568"/>
      <c r="K39" s="569"/>
    </row>
    <row r="40" spans="1:11" ht="18.75" customHeight="1" x14ac:dyDescent="0.15">
      <c r="A40" s="570"/>
      <c r="B40" s="571"/>
      <c r="C40" s="571"/>
      <c r="D40" s="571"/>
      <c r="E40" s="571"/>
      <c r="F40" s="571"/>
      <c r="G40" s="571"/>
      <c r="H40" s="571"/>
      <c r="I40" s="571"/>
      <c r="J40" s="571"/>
      <c r="K40" s="572"/>
    </row>
    <row r="41" spans="1:11" ht="18.75" customHeight="1" x14ac:dyDescent="0.15">
      <c r="A41" s="573"/>
      <c r="B41" s="574"/>
      <c r="C41" s="574"/>
      <c r="D41" s="574"/>
      <c r="E41" s="574"/>
      <c r="F41" s="574"/>
      <c r="G41" s="574"/>
      <c r="H41" s="574"/>
      <c r="I41" s="574"/>
      <c r="J41" s="574"/>
      <c r="K41" s="575"/>
    </row>
    <row r="44" spans="1:11" x14ac:dyDescent="0.15">
      <c r="A44" s="111" t="s">
        <v>414</v>
      </c>
    </row>
    <row r="45" spans="1:11" ht="3.75" customHeight="1" x14ac:dyDescent="0.15"/>
    <row r="46" spans="1:11" ht="36.75" customHeight="1" x14ac:dyDescent="0.15">
      <c r="A46" s="673" t="s">
        <v>560</v>
      </c>
      <c r="B46" s="673"/>
      <c r="C46" s="673"/>
      <c r="D46" s="673"/>
      <c r="E46" s="673"/>
      <c r="F46" s="673"/>
      <c r="G46" s="673"/>
      <c r="H46" s="673"/>
      <c r="I46" s="673"/>
      <c r="J46" s="673"/>
      <c r="K46" s="673"/>
    </row>
    <row r="47" spans="1:11" ht="4.5" customHeight="1" x14ac:dyDescent="0.15"/>
    <row r="48" spans="1:11" ht="18.75" customHeight="1" x14ac:dyDescent="0.15">
      <c r="A48" s="137" t="s">
        <v>415</v>
      </c>
    </row>
    <row r="49" spans="1:9" ht="18.75" customHeight="1" x14ac:dyDescent="0.15">
      <c r="A49" s="627" t="s">
        <v>416</v>
      </c>
      <c r="B49" s="628"/>
      <c r="C49" s="629"/>
      <c r="D49" s="244"/>
      <c r="E49" s="135" t="s">
        <v>426</v>
      </c>
      <c r="F49" s="593"/>
      <c r="G49" s="594"/>
      <c r="H49" s="594"/>
      <c r="I49" s="632"/>
    </row>
    <row r="50" spans="1:9" ht="18.75" customHeight="1" x14ac:dyDescent="0.15">
      <c r="A50" s="627" t="s">
        <v>417</v>
      </c>
      <c r="B50" s="628"/>
      <c r="C50" s="629"/>
      <c r="D50" s="520" t="s">
        <v>427</v>
      </c>
      <c r="E50" s="521"/>
      <c r="F50" s="521"/>
      <c r="G50" s="522"/>
      <c r="H50" s="593"/>
      <c r="I50" s="632"/>
    </row>
    <row r="51" spans="1:9" ht="18.75" customHeight="1" x14ac:dyDescent="0.15">
      <c r="A51" s="648" t="s">
        <v>418</v>
      </c>
      <c r="B51" s="649"/>
      <c r="C51" s="649"/>
      <c r="D51" s="649"/>
      <c r="E51" s="649"/>
      <c r="F51" s="649"/>
      <c r="G51" s="649"/>
      <c r="H51" s="649"/>
      <c r="I51" s="650"/>
    </row>
    <row r="52" spans="1:9" ht="18.75" customHeight="1" x14ac:dyDescent="0.15">
      <c r="A52" s="132"/>
      <c r="B52" s="627" t="s">
        <v>422</v>
      </c>
      <c r="C52" s="629"/>
      <c r="D52" s="131" t="s">
        <v>420</v>
      </c>
      <c r="E52" s="245"/>
      <c r="F52" s="177" t="s">
        <v>421</v>
      </c>
      <c r="G52" s="245"/>
      <c r="H52" s="177" t="s">
        <v>424</v>
      </c>
      <c r="I52" s="115"/>
    </row>
    <row r="53" spans="1:9" ht="18.75" customHeight="1" x14ac:dyDescent="0.15">
      <c r="A53" s="132"/>
      <c r="B53" s="627" t="s">
        <v>667</v>
      </c>
      <c r="C53" s="629"/>
      <c r="D53" s="131" t="s">
        <v>425</v>
      </c>
      <c r="E53" s="245"/>
      <c r="F53" s="177" t="s">
        <v>421</v>
      </c>
      <c r="G53" s="245"/>
      <c r="H53" s="177" t="s">
        <v>424</v>
      </c>
      <c r="I53" s="115"/>
    </row>
    <row r="54" spans="1:9" ht="18.75" customHeight="1" x14ac:dyDescent="0.15">
      <c r="A54" s="132"/>
      <c r="B54" s="627" t="s">
        <v>423</v>
      </c>
      <c r="C54" s="629"/>
      <c r="D54" s="131" t="s">
        <v>425</v>
      </c>
      <c r="E54" s="245"/>
      <c r="F54" s="177" t="s">
        <v>421</v>
      </c>
      <c r="G54" s="245"/>
      <c r="H54" s="177" t="s">
        <v>424</v>
      </c>
      <c r="I54" s="115"/>
    </row>
    <row r="55" spans="1:9" ht="18.75" customHeight="1" x14ac:dyDescent="0.15">
      <c r="A55" s="136"/>
      <c r="B55" s="627" t="s">
        <v>419</v>
      </c>
      <c r="C55" s="629"/>
      <c r="D55" s="520"/>
      <c r="E55" s="521"/>
      <c r="F55" s="521"/>
      <c r="G55" s="522"/>
      <c r="H55" s="137"/>
      <c r="I55" s="142"/>
    </row>
    <row r="56" spans="1:9" ht="11.25" customHeight="1" x14ac:dyDescent="0.15">
      <c r="A56" s="181"/>
    </row>
    <row r="57" spans="1:9" ht="11.25" customHeight="1" x14ac:dyDescent="0.15"/>
    <row r="58" spans="1:9" ht="11.25" customHeight="1" x14ac:dyDescent="0.15"/>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6"/>
  <dataValidations count="4">
    <dataValidation type="list" allowBlank="1" showInputMessage="1" showErrorMessage="1" sqref="B23:B25 D55:G55" xr:uid="{00000000-0002-0000-1000-000000000000}">
      <formula1>"有,無"</formula1>
    </dataValidation>
    <dataValidation type="list" allowBlank="1" showInputMessage="1" showErrorMessage="1" sqref="I24:I25" xr:uid="{00000000-0002-0000-1000-000001000000}">
      <formula1>"有（承認済）,有（申請済）,有（申請予定）,無"</formula1>
    </dataValidation>
    <dataValidation type="list" allowBlank="1" showInputMessage="1" showErrorMessage="1" sqref="K24:K25" xr:uid="{00000000-0002-0000-1000-000002000000}">
      <formula1>"転用,譲渡,交換,貸付,取壊し"</formula1>
    </dataValidation>
    <dataValidation type="list" allowBlank="1" showInputMessage="1" showErrorMessage="1" sqref="B18:K18" xr:uid="{00000000-0002-0000-10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37" t="s">
        <v>684</v>
      </c>
      <c r="C5" s="537"/>
      <c r="D5" s="537"/>
      <c r="E5" s="537"/>
      <c r="F5" s="537"/>
      <c r="G5" s="537"/>
    </row>
    <row r="6" spans="1:11" ht="12" customHeight="1" x14ac:dyDescent="0.15">
      <c r="A6" s="119"/>
      <c r="B6" s="120"/>
      <c r="C6" s="120"/>
      <c r="D6" s="120"/>
      <c r="E6" s="120"/>
      <c r="F6" s="120"/>
    </row>
    <row r="8" spans="1:1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0"/>
      <c r="C16" s="560"/>
      <c r="D16" s="560"/>
      <c r="E16" s="560"/>
      <c r="F16" s="560"/>
      <c r="G16" s="520"/>
      <c r="H16" s="521"/>
      <c r="I16" s="521"/>
      <c r="J16" s="521"/>
      <c r="K16" s="522"/>
    </row>
    <row r="17" spans="1:11" x14ac:dyDescent="0.15">
      <c r="A17" s="577" t="s">
        <v>353</v>
      </c>
      <c r="B17" s="577" t="s">
        <v>255</v>
      </c>
      <c r="C17" s="577"/>
      <c r="D17" s="577"/>
      <c r="E17" s="577"/>
      <c r="F17" s="577"/>
      <c r="G17" s="577" t="s">
        <v>256</v>
      </c>
      <c r="H17" s="577"/>
      <c r="I17" s="577"/>
      <c r="J17" s="577"/>
      <c r="K17" s="577"/>
    </row>
    <row r="18" spans="1:11" ht="18.75" customHeight="1" x14ac:dyDescent="0.15">
      <c r="A18" s="577"/>
      <c r="B18" s="560"/>
      <c r="C18" s="560"/>
      <c r="D18" s="561" t="s">
        <v>286</v>
      </c>
      <c r="E18" s="562"/>
      <c r="F18" s="225"/>
      <c r="G18" s="560"/>
      <c r="H18" s="560"/>
      <c r="I18" s="561" t="s">
        <v>286</v>
      </c>
      <c r="J18" s="562"/>
      <c r="K18" s="225"/>
    </row>
    <row r="19" spans="1:11" x14ac:dyDescent="0.15">
      <c r="A19" s="554" t="s">
        <v>264</v>
      </c>
      <c r="B19" s="577" t="s">
        <v>262</v>
      </c>
      <c r="C19" s="577"/>
      <c r="D19" s="577"/>
      <c r="E19" s="577"/>
      <c r="F19" s="577"/>
      <c r="G19" s="577" t="s">
        <v>263</v>
      </c>
      <c r="H19" s="577"/>
      <c r="I19" s="577"/>
      <c r="J19" s="577"/>
      <c r="K19" s="577"/>
    </row>
    <row r="20" spans="1:11" ht="18.75" customHeight="1" x14ac:dyDescent="0.15">
      <c r="A20" s="578"/>
      <c r="B20" s="560"/>
      <c r="C20" s="560"/>
      <c r="D20" s="560"/>
      <c r="E20" s="560"/>
      <c r="F20" s="560"/>
      <c r="G20" s="560"/>
      <c r="H20" s="560"/>
      <c r="I20" s="560"/>
      <c r="J20" s="560"/>
      <c r="K20" s="560"/>
    </row>
    <row r="21" spans="1:11" ht="12" customHeight="1" x14ac:dyDescent="0.15">
      <c r="A21" s="576" t="s">
        <v>559</v>
      </c>
      <c r="B21" s="113" t="s">
        <v>266</v>
      </c>
      <c r="C21" s="583" t="s">
        <v>267</v>
      </c>
      <c r="D21" s="583"/>
      <c r="E21" s="583"/>
      <c r="F21" s="583"/>
      <c r="G21" s="583"/>
      <c r="H21" s="583"/>
      <c r="I21" s="583"/>
      <c r="J21" s="583"/>
      <c r="K21" s="583"/>
    </row>
    <row r="22" spans="1:11" x14ac:dyDescent="0.15">
      <c r="A22" s="576"/>
      <c r="B22" s="560"/>
      <c r="C22" s="113" t="s">
        <v>268</v>
      </c>
      <c r="D22" s="113" t="s">
        <v>269</v>
      </c>
      <c r="E22" s="113" t="s">
        <v>270</v>
      </c>
      <c r="F22" s="584" t="s">
        <v>263</v>
      </c>
      <c r="G22" s="585"/>
      <c r="H22" s="577" t="s">
        <v>271</v>
      </c>
      <c r="I22" s="577"/>
      <c r="J22" s="577"/>
      <c r="K22" s="577"/>
    </row>
    <row r="23" spans="1:11" ht="18.75" customHeight="1" x14ac:dyDescent="0.15">
      <c r="A23" s="576"/>
      <c r="B23" s="560"/>
      <c r="C23" s="226"/>
      <c r="D23" s="227"/>
      <c r="E23" s="228"/>
      <c r="F23" s="523"/>
      <c r="G23" s="523"/>
      <c r="H23" s="117" t="s">
        <v>272</v>
      </c>
      <c r="I23" s="229"/>
      <c r="J23" s="117" t="s">
        <v>273</v>
      </c>
      <c r="K23" s="230"/>
    </row>
    <row r="24" spans="1:11" ht="18.75" customHeight="1" x14ac:dyDescent="0.15">
      <c r="A24" s="576"/>
      <c r="B24" s="560"/>
      <c r="C24" s="226"/>
      <c r="D24" s="227"/>
      <c r="E24" s="228"/>
      <c r="F24" s="523"/>
      <c r="G24" s="523"/>
      <c r="H24" s="117" t="s">
        <v>272</v>
      </c>
      <c r="I24" s="229"/>
      <c r="J24" s="117" t="s">
        <v>273</v>
      </c>
      <c r="K24" s="230"/>
    </row>
    <row r="27" spans="1:11" x14ac:dyDescent="0.15">
      <c r="A27" s="111" t="s">
        <v>288</v>
      </c>
    </row>
    <row r="28" spans="1:11" ht="3.75" customHeight="1" x14ac:dyDescent="0.15"/>
    <row r="29" spans="1:11" x14ac:dyDescent="0.15">
      <c r="A29" s="565" t="s">
        <v>46</v>
      </c>
      <c r="B29" s="580" t="s">
        <v>332</v>
      </c>
      <c r="C29" s="581"/>
      <c r="D29" s="581"/>
      <c r="E29" s="581"/>
      <c r="F29" s="581"/>
      <c r="G29" s="582"/>
      <c r="H29" s="580" t="s">
        <v>333</v>
      </c>
      <c r="I29" s="582"/>
      <c r="J29" s="565" t="s">
        <v>253</v>
      </c>
      <c r="K29" s="565" t="s">
        <v>254</v>
      </c>
    </row>
    <row r="30" spans="1:11" ht="24" x14ac:dyDescent="0.15">
      <c r="A30" s="566"/>
      <c r="B30" s="112" t="s">
        <v>246</v>
      </c>
      <c r="C30" s="112" t="s">
        <v>247</v>
      </c>
      <c r="D30" s="112" t="s">
        <v>248</v>
      </c>
      <c r="E30" s="112" t="s">
        <v>249</v>
      </c>
      <c r="F30" s="112" t="s">
        <v>250</v>
      </c>
      <c r="G30" s="112" t="s">
        <v>251</v>
      </c>
      <c r="H30" s="116" t="s">
        <v>261</v>
      </c>
      <c r="I30" s="114" t="s">
        <v>252</v>
      </c>
      <c r="J30" s="566"/>
      <c r="K30" s="566"/>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77" t="s">
        <v>592</v>
      </c>
      <c r="B32" s="294"/>
      <c r="C32" s="294"/>
      <c r="D32" s="294"/>
      <c r="E32" s="294"/>
      <c r="F32" s="294"/>
      <c r="G32" s="294"/>
      <c r="H32" s="294"/>
      <c r="I32" s="294"/>
      <c r="J32" s="294"/>
      <c r="K32" s="122" t="str">
        <f t="shared" ref="K32:K33" si="0">IF(SUM(B32:J32)=0,"",SUM(B32:J32))</f>
        <v/>
      </c>
    </row>
    <row r="33" spans="1:11" ht="15" customHeight="1" x14ac:dyDescent="0.15">
      <c r="A33" s="577"/>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67"/>
      <c r="B38" s="568"/>
      <c r="C38" s="568"/>
      <c r="D38" s="568"/>
      <c r="E38" s="568"/>
      <c r="F38" s="568"/>
      <c r="G38" s="568"/>
      <c r="H38" s="568"/>
      <c r="I38" s="568"/>
      <c r="J38" s="568"/>
      <c r="K38" s="569"/>
    </row>
    <row r="39" spans="1:11" ht="18.75" customHeight="1" x14ac:dyDescent="0.15">
      <c r="A39" s="570"/>
      <c r="B39" s="571"/>
      <c r="C39" s="571"/>
      <c r="D39" s="571"/>
      <c r="E39" s="571"/>
      <c r="F39" s="571"/>
      <c r="G39" s="571"/>
      <c r="H39" s="571"/>
      <c r="I39" s="571"/>
      <c r="J39" s="571"/>
      <c r="K39" s="572"/>
    </row>
    <row r="40" spans="1:11" ht="18.75" customHeight="1" x14ac:dyDescent="0.15">
      <c r="A40" s="573"/>
      <c r="B40" s="574"/>
      <c r="C40" s="574"/>
      <c r="D40" s="574"/>
      <c r="E40" s="574"/>
      <c r="F40" s="574"/>
      <c r="G40" s="574"/>
      <c r="H40" s="574"/>
      <c r="I40" s="574"/>
      <c r="J40" s="574"/>
      <c r="K40" s="575"/>
    </row>
    <row r="43" spans="1:11" x14ac:dyDescent="0.15">
      <c r="A43" s="111" t="s">
        <v>299</v>
      </c>
    </row>
    <row r="44" spans="1:11" ht="3.75" customHeight="1" x14ac:dyDescent="0.15"/>
    <row r="45" spans="1:11" ht="36.75" customHeight="1" x14ac:dyDescent="0.15">
      <c r="A45" s="673" t="s">
        <v>560</v>
      </c>
      <c r="B45" s="673"/>
      <c r="C45" s="673"/>
      <c r="D45" s="673"/>
      <c r="E45" s="673"/>
      <c r="F45" s="673"/>
      <c r="G45" s="673"/>
      <c r="H45" s="673"/>
      <c r="I45" s="673"/>
      <c r="J45" s="673"/>
      <c r="K45" s="673"/>
    </row>
    <row r="46" spans="1:11" ht="4.5" customHeight="1" x14ac:dyDescent="0.15"/>
    <row r="47" spans="1:11" ht="18.75" customHeight="1" x14ac:dyDescent="0.15">
      <c r="A47" s="563" t="s">
        <v>285</v>
      </c>
      <c r="B47" s="564"/>
      <c r="C47" s="557"/>
      <c r="D47" s="558"/>
      <c r="E47" s="558"/>
      <c r="F47" s="558"/>
      <c r="G47" s="558"/>
      <c r="H47" s="559"/>
      <c r="I47" s="118"/>
      <c r="J47" s="118"/>
      <c r="K47" s="118"/>
    </row>
    <row r="48" spans="1:11" ht="18.75" customHeight="1" x14ac:dyDescent="0.15">
      <c r="A48" s="541" t="s">
        <v>316</v>
      </c>
      <c r="B48" s="542"/>
      <c r="C48" s="538"/>
      <c r="D48" s="539"/>
      <c r="E48" s="539"/>
      <c r="F48" s="539"/>
      <c r="G48" s="539"/>
      <c r="H48" s="540"/>
    </row>
    <row r="49" spans="1:11" ht="18.75" customHeight="1" x14ac:dyDescent="0.15">
      <c r="A49" s="138"/>
      <c r="B49" s="535" t="s">
        <v>300</v>
      </c>
      <c r="C49" s="536"/>
      <c r="D49" s="537" t="s">
        <v>314</v>
      </c>
      <c r="E49" s="537"/>
      <c r="F49" s="537"/>
      <c r="G49" s="520"/>
      <c r="H49" s="522"/>
    </row>
    <row r="50" spans="1:11" ht="18.75" customHeight="1" x14ac:dyDescent="0.15">
      <c r="A50" s="132"/>
      <c r="B50" s="526"/>
      <c r="C50" s="527"/>
      <c r="D50" s="537" t="s">
        <v>318</v>
      </c>
      <c r="E50" s="537"/>
      <c r="F50" s="537"/>
      <c r="G50" s="532"/>
      <c r="H50" s="533"/>
    </row>
    <row r="51" spans="1:11" ht="18.75" customHeight="1" x14ac:dyDescent="0.15">
      <c r="A51" s="132"/>
      <c r="B51" s="535" t="s">
        <v>301</v>
      </c>
      <c r="C51" s="536"/>
      <c r="D51" s="534" t="s">
        <v>317</v>
      </c>
      <c r="E51" s="534"/>
      <c r="F51" s="534"/>
      <c r="G51" s="532"/>
      <c r="H51" s="533"/>
      <c r="I51" s="136"/>
      <c r="J51" s="137"/>
      <c r="K51" s="137"/>
    </row>
    <row r="52" spans="1:11" ht="18.75" customHeight="1" x14ac:dyDescent="0.15">
      <c r="A52" s="132"/>
      <c r="B52" s="528" t="s">
        <v>347</v>
      </c>
      <c r="C52" s="529"/>
      <c r="D52" s="534" t="s">
        <v>302</v>
      </c>
      <c r="E52" s="534"/>
      <c r="F52" s="534"/>
      <c r="G52" s="113" t="s">
        <v>310</v>
      </c>
      <c r="H52" s="524"/>
      <c r="I52" s="530"/>
      <c r="J52" s="530"/>
      <c r="K52" s="531"/>
    </row>
    <row r="53" spans="1:11" ht="18.75" customHeight="1" x14ac:dyDescent="0.15">
      <c r="A53" s="132"/>
      <c r="B53" s="528"/>
      <c r="C53" s="529"/>
      <c r="D53" s="138"/>
      <c r="E53" s="127" t="s">
        <v>308</v>
      </c>
      <c r="F53" s="523"/>
      <c r="G53" s="523"/>
      <c r="H53" s="113" t="s">
        <v>315</v>
      </c>
      <c r="I53" s="523"/>
      <c r="J53" s="523"/>
      <c r="K53" s="523"/>
    </row>
    <row r="54" spans="1:11" ht="18.75" customHeight="1" x14ac:dyDescent="0.15">
      <c r="A54" s="132"/>
      <c r="B54" s="132"/>
      <c r="D54" s="132"/>
      <c r="E54" s="127" t="s">
        <v>260</v>
      </c>
      <c r="F54" s="233"/>
      <c r="G54" s="115" t="s">
        <v>313</v>
      </c>
      <c r="H54" s="113" t="s">
        <v>311</v>
      </c>
      <c r="I54" s="524"/>
      <c r="J54" s="525"/>
      <c r="K54" s="115" t="s">
        <v>312</v>
      </c>
    </row>
    <row r="55" spans="1:11" ht="18.75" customHeight="1" x14ac:dyDescent="0.15">
      <c r="A55" s="132"/>
      <c r="B55" s="132"/>
      <c r="D55" s="132"/>
      <c r="E55" s="537" t="s">
        <v>307</v>
      </c>
      <c r="F55" s="537"/>
      <c r="G55" s="537"/>
      <c r="H55" s="537"/>
      <c r="I55" s="553"/>
      <c r="J55" s="553"/>
      <c r="K55" s="553"/>
    </row>
    <row r="56" spans="1:11" ht="18.75" customHeight="1" x14ac:dyDescent="0.15">
      <c r="A56" s="132"/>
      <c r="B56" s="132"/>
      <c r="D56" s="132"/>
      <c r="E56" s="543" t="s">
        <v>303</v>
      </c>
      <c r="F56" s="544"/>
      <c r="G56" s="543" t="s">
        <v>305</v>
      </c>
      <c r="H56" s="545"/>
      <c r="I56" s="548"/>
      <c r="J56" s="549"/>
      <c r="K56" s="550"/>
    </row>
    <row r="57" spans="1:11" ht="18.75" customHeight="1" x14ac:dyDescent="0.15">
      <c r="A57" s="132"/>
      <c r="B57" s="132"/>
      <c r="D57" s="132"/>
      <c r="E57" s="290"/>
      <c r="F57" s="134"/>
      <c r="G57" s="182"/>
      <c r="H57" s="554" t="s">
        <v>666</v>
      </c>
      <c r="I57" s="130"/>
      <c r="J57" s="291" t="s">
        <v>664</v>
      </c>
      <c r="K57" s="128" t="s">
        <v>665</v>
      </c>
    </row>
    <row r="58" spans="1:11" ht="18.75" customHeight="1" x14ac:dyDescent="0.15">
      <c r="A58" s="132"/>
      <c r="B58" s="132"/>
      <c r="D58" s="132"/>
      <c r="E58" s="290"/>
      <c r="F58" s="134"/>
      <c r="G58" s="290"/>
      <c r="H58" s="555"/>
      <c r="I58" s="128" t="s">
        <v>663</v>
      </c>
      <c r="J58" s="292"/>
      <c r="K58" s="293"/>
    </row>
    <row r="59" spans="1:11" ht="18.75" customHeight="1" x14ac:dyDescent="0.15">
      <c r="A59" s="132"/>
      <c r="B59" s="132"/>
      <c r="D59" s="132"/>
      <c r="E59" s="290"/>
      <c r="F59" s="134"/>
      <c r="G59" s="290"/>
      <c r="H59" s="555"/>
      <c r="I59" s="129" t="s">
        <v>661</v>
      </c>
      <c r="J59" s="293"/>
      <c r="K59" s="293"/>
    </row>
    <row r="60" spans="1:11" ht="18.75" customHeight="1" x14ac:dyDescent="0.15">
      <c r="A60" s="132"/>
      <c r="B60" s="132"/>
      <c r="D60" s="132"/>
      <c r="E60" s="290"/>
      <c r="F60" s="134"/>
      <c r="G60" s="150"/>
      <c r="H60" s="556"/>
      <c r="I60" s="129" t="s">
        <v>662</v>
      </c>
      <c r="J60" s="293"/>
      <c r="K60" s="293"/>
    </row>
    <row r="61" spans="1:11" ht="18.75" customHeight="1" x14ac:dyDescent="0.15">
      <c r="A61" s="136"/>
      <c r="B61" s="136"/>
      <c r="C61" s="137"/>
      <c r="D61" s="136"/>
      <c r="E61" s="133"/>
      <c r="F61" s="139"/>
      <c r="G61" s="546" t="s">
        <v>304</v>
      </c>
      <c r="H61" s="547"/>
      <c r="I61" s="551"/>
      <c r="J61" s="551"/>
      <c r="K61" s="552"/>
    </row>
    <row r="62" spans="1:11" ht="18.75" customHeight="1" x14ac:dyDescent="0.15"/>
    <row r="63" spans="1:11" ht="18.75" customHeight="1" x14ac:dyDescent="0.15"/>
    <row r="64" spans="1:11" ht="18.75" customHeight="1" x14ac:dyDescent="0.15"/>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6"/>
  <dataValidations count="7">
    <dataValidation type="list" allowBlank="1" showInputMessage="1" showErrorMessage="1" sqref="B16:K16" xr:uid="{00000000-0002-0000-1100-000000000000}">
      <formula1>"新築,移転新築"</formula1>
    </dataValidation>
    <dataValidation type="list" allowBlank="1" showInputMessage="1" showErrorMessage="1" sqref="G49:H49" xr:uid="{00000000-0002-0000-1100-000001000000}">
      <formula1>"はい,いいえ"</formula1>
    </dataValidation>
    <dataValidation type="list" allowBlank="1" showInputMessage="1" showErrorMessage="1" sqref="B18:C18 G18:H18" xr:uid="{00000000-0002-0000-1100-000002000000}">
      <formula1>"有床,無床"</formula1>
    </dataValidation>
    <dataValidation type="list" allowBlank="1" showInputMessage="1" showErrorMessage="1" sqref="C47" xr:uid="{00000000-0002-0000-1100-000003000000}">
      <formula1>"無医地区,無医地区に準じる地区,無歯科医地区,無歯科医地区に準じる地区"</formula1>
    </dataValidation>
    <dataValidation type="list" allowBlank="1" showInputMessage="1" showErrorMessage="1" sqref="K23:K24" xr:uid="{00000000-0002-0000-1100-000004000000}">
      <formula1>"転用,譲渡,交換,貸付,取壊し"</formula1>
    </dataValidation>
    <dataValidation type="list" allowBlank="1" showInputMessage="1" showErrorMessage="1" sqref="I23:I24" xr:uid="{00000000-0002-0000-1100-000005000000}">
      <formula1>"有（承認済）,有（申請済）,有（申請予定）,無"</formula1>
    </dataValidation>
    <dataValidation type="list" allowBlank="1" showInputMessage="1" showErrorMessage="1" sqref="B22:B24" xr:uid="{00000000-0002-0000-11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7000000}">
          <x14:formula1>
            <xm:f>'管理用（このシートは削除しないでください）'!$B$24:$B$33</xm:f>
          </x14:formula1>
          <xm:sqref>C48:H48</xm:sqref>
        </x14:dataValidation>
        <x14:dataValidation type="list" allowBlank="1" showInputMessage="1" showErrorMessage="1" xr:uid="{00000000-0002-0000-1100-000008000000}">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586" t="s">
        <v>257</v>
      </c>
      <c r="B2" s="586"/>
      <c r="C2" s="586"/>
      <c r="D2" s="586"/>
      <c r="E2" s="586"/>
      <c r="F2" s="586"/>
      <c r="G2" s="586"/>
      <c r="H2" s="586"/>
      <c r="I2" s="586"/>
      <c r="J2" s="586"/>
      <c r="K2" s="586"/>
    </row>
    <row r="5" spans="1:11" ht="18.75" customHeight="1" x14ac:dyDescent="0.15">
      <c r="A5" s="113" t="s">
        <v>67</v>
      </c>
      <c r="B5" s="583" t="s">
        <v>532</v>
      </c>
      <c r="C5" s="583"/>
      <c r="D5" s="583"/>
      <c r="E5" s="583"/>
      <c r="F5" s="583"/>
    </row>
    <row r="6" spans="1:11" ht="12" customHeight="1" x14ac:dyDescent="0.15">
      <c r="A6" s="119"/>
      <c r="B6" s="120"/>
      <c r="C6" s="120"/>
      <c r="D6" s="120"/>
      <c r="E6" s="120"/>
      <c r="F6" s="120"/>
    </row>
    <row r="8" spans="1:11" ht="15" customHeight="1" x14ac:dyDescent="0.15">
      <c r="A8" s="583" t="s">
        <v>243</v>
      </c>
      <c r="B8" s="583"/>
      <c r="C8" s="583"/>
      <c r="D8" s="583" t="s">
        <v>284</v>
      </c>
      <c r="E8" s="583"/>
      <c r="F8" s="583"/>
      <c r="G8" s="583" t="s">
        <v>244</v>
      </c>
      <c r="H8" s="583"/>
      <c r="I8" s="583"/>
      <c r="J8" s="583"/>
      <c r="K8" s="583"/>
    </row>
    <row r="9" spans="1:11" ht="18.75" customHeight="1" x14ac:dyDescent="0.15">
      <c r="A9" s="588"/>
      <c r="B9" s="588"/>
      <c r="C9" s="588"/>
      <c r="D9" s="588"/>
      <c r="E9" s="588"/>
      <c r="F9" s="588"/>
      <c r="G9" s="588"/>
      <c r="H9" s="588"/>
      <c r="I9" s="588"/>
      <c r="J9" s="588"/>
      <c r="K9" s="588"/>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87" t="s">
        <v>245</v>
      </c>
      <c r="B14" s="577" t="s">
        <v>258</v>
      </c>
      <c r="C14" s="577"/>
      <c r="D14" s="577"/>
      <c r="E14" s="577"/>
      <c r="F14" s="577"/>
      <c r="G14" s="577" t="s">
        <v>259</v>
      </c>
      <c r="H14" s="577"/>
      <c r="I14" s="577"/>
      <c r="J14" s="577"/>
      <c r="K14" s="577"/>
    </row>
    <row r="15" spans="1:11" ht="18.75" customHeight="1" x14ac:dyDescent="0.15">
      <c r="A15" s="578"/>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0"/>
      <c r="C16" s="560"/>
      <c r="D16" s="560"/>
      <c r="E16" s="560"/>
      <c r="F16" s="560"/>
      <c r="G16" s="520"/>
      <c r="H16" s="521"/>
      <c r="I16" s="521"/>
      <c r="J16" s="521"/>
      <c r="K16" s="522"/>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54" t="s">
        <v>264</v>
      </c>
      <c r="B18" s="577" t="s">
        <v>262</v>
      </c>
      <c r="C18" s="577"/>
      <c r="D18" s="577"/>
      <c r="E18" s="577"/>
      <c r="F18" s="577"/>
      <c r="G18" s="577" t="s">
        <v>263</v>
      </c>
      <c r="H18" s="577"/>
      <c r="I18" s="577"/>
      <c r="J18" s="577"/>
      <c r="K18" s="577"/>
    </row>
    <row r="19" spans="1:11" ht="18.75" customHeight="1" x14ac:dyDescent="0.15">
      <c r="A19" s="578"/>
      <c r="B19" s="560"/>
      <c r="C19" s="560"/>
      <c r="D19" s="560"/>
      <c r="E19" s="560"/>
      <c r="F19" s="560"/>
      <c r="G19" s="560"/>
      <c r="H19" s="560"/>
      <c r="I19" s="560"/>
      <c r="J19" s="560"/>
      <c r="K19" s="560"/>
    </row>
    <row r="20" spans="1:11" ht="12" customHeight="1" x14ac:dyDescent="0.15">
      <c r="A20" s="576" t="s">
        <v>265</v>
      </c>
      <c r="B20" s="113" t="s">
        <v>266</v>
      </c>
      <c r="C20" s="583" t="s">
        <v>267</v>
      </c>
      <c r="D20" s="583"/>
      <c r="E20" s="583"/>
      <c r="F20" s="583"/>
      <c r="G20" s="583"/>
      <c r="H20" s="583"/>
      <c r="I20" s="583"/>
      <c r="J20" s="583"/>
      <c r="K20" s="583"/>
    </row>
    <row r="21" spans="1:11" x14ac:dyDescent="0.15">
      <c r="A21" s="576"/>
      <c r="B21" s="560"/>
      <c r="C21" s="113" t="s">
        <v>268</v>
      </c>
      <c r="D21" s="113" t="s">
        <v>269</v>
      </c>
      <c r="E21" s="113" t="s">
        <v>270</v>
      </c>
      <c r="F21" s="584" t="s">
        <v>263</v>
      </c>
      <c r="G21" s="585"/>
      <c r="H21" s="577" t="s">
        <v>271</v>
      </c>
      <c r="I21" s="577"/>
      <c r="J21" s="577"/>
      <c r="K21" s="577"/>
    </row>
    <row r="22" spans="1:11" ht="18.75" customHeight="1" x14ac:dyDescent="0.15">
      <c r="A22" s="576"/>
      <c r="B22" s="560"/>
      <c r="C22" s="226"/>
      <c r="D22" s="227"/>
      <c r="E22" s="228"/>
      <c r="F22" s="523"/>
      <c r="G22" s="523"/>
      <c r="H22" s="117" t="s">
        <v>272</v>
      </c>
      <c r="I22" s="229"/>
      <c r="J22" s="117" t="s">
        <v>273</v>
      </c>
      <c r="K22" s="230"/>
    </row>
    <row r="23" spans="1:11" ht="18.75" customHeight="1" x14ac:dyDescent="0.15">
      <c r="A23" s="576"/>
      <c r="B23" s="560"/>
      <c r="C23" s="226"/>
      <c r="D23" s="227"/>
      <c r="E23" s="228"/>
      <c r="F23" s="523"/>
      <c r="G23" s="523"/>
      <c r="H23" s="117" t="s">
        <v>272</v>
      </c>
      <c r="I23" s="229"/>
      <c r="J23" s="117" t="s">
        <v>273</v>
      </c>
      <c r="K23" s="230"/>
    </row>
    <row r="26" spans="1:11" x14ac:dyDescent="0.15">
      <c r="A26" s="111" t="s">
        <v>288</v>
      </c>
    </row>
    <row r="27" spans="1:11" ht="3.75" customHeight="1" x14ac:dyDescent="0.15"/>
    <row r="28" spans="1:11" ht="19.5" customHeight="1" x14ac:dyDescent="0.15">
      <c r="A28" s="541" t="s">
        <v>46</v>
      </c>
      <c r="B28" s="542"/>
      <c r="C28" s="699" t="s">
        <v>541</v>
      </c>
      <c r="D28" s="180"/>
      <c r="E28" s="699" t="s">
        <v>542</v>
      </c>
      <c r="F28" s="184"/>
      <c r="G28" s="699" t="s">
        <v>543</v>
      </c>
      <c r="H28" s="184"/>
      <c r="I28" s="699" t="s">
        <v>544</v>
      </c>
      <c r="J28" s="184"/>
      <c r="K28" s="565" t="s">
        <v>254</v>
      </c>
    </row>
    <row r="29" spans="1:11" ht="24" customHeight="1" x14ac:dyDescent="0.15">
      <c r="A29" s="600"/>
      <c r="B29" s="601"/>
      <c r="C29" s="700"/>
      <c r="D29" s="116" t="s">
        <v>540</v>
      </c>
      <c r="E29" s="700"/>
      <c r="F29" s="116" t="s">
        <v>540</v>
      </c>
      <c r="G29" s="700"/>
      <c r="H29" s="116" t="s">
        <v>540</v>
      </c>
      <c r="I29" s="700"/>
      <c r="J29" s="116" t="s">
        <v>540</v>
      </c>
      <c r="K29" s="566"/>
    </row>
    <row r="30" spans="1:11" ht="30" customHeight="1" x14ac:dyDescent="0.15">
      <c r="A30" s="844" t="s">
        <v>591</v>
      </c>
      <c r="B30" s="845"/>
      <c r="C30" s="227"/>
      <c r="D30" s="227"/>
      <c r="E30" s="235"/>
      <c r="F30" s="227"/>
      <c r="G30" s="235"/>
      <c r="H30" s="227"/>
      <c r="I30" s="235"/>
      <c r="J30" s="227"/>
      <c r="K30" s="121" t="str">
        <f>IF(SUM(C30+E30+G30+I30)=0,"",SUM(C30+E30+G30+I30))</f>
        <v/>
      </c>
    </row>
    <row r="31" spans="1:11" ht="15" customHeight="1" x14ac:dyDescent="0.15">
      <c r="A31" s="846" t="s">
        <v>592</v>
      </c>
      <c r="B31" s="847"/>
      <c r="C31" s="294"/>
      <c r="D31" s="294"/>
      <c r="E31" s="295"/>
      <c r="F31" s="294"/>
      <c r="G31" s="295"/>
      <c r="H31" s="294"/>
      <c r="I31" s="295"/>
      <c r="J31" s="294"/>
      <c r="K31" s="122" t="str">
        <f t="shared" ref="K31:K32" si="0">IF(SUM(C31+E31+G31+I31)=0,"",SUM(C31+E31+G31+I31))</f>
        <v/>
      </c>
    </row>
    <row r="32" spans="1:11" ht="15" customHeight="1" x14ac:dyDescent="0.15">
      <c r="A32" s="846"/>
      <c r="B32" s="847"/>
      <c r="C32" s="236"/>
      <c r="D32" s="236"/>
      <c r="E32" s="236"/>
      <c r="F32" s="236"/>
      <c r="G32" s="236"/>
      <c r="H32" s="236"/>
      <c r="I32" s="236"/>
      <c r="J32" s="236"/>
      <c r="K32" s="157" t="str">
        <f t="shared" si="0"/>
        <v/>
      </c>
    </row>
    <row r="33" spans="1:11" ht="37.5" customHeight="1" x14ac:dyDescent="0.15">
      <c r="A33" s="191"/>
      <c r="B33" s="179" t="s">
        <v>545</v>
      </c>
      <c r="C33" s="842"/>
      <c r="D33" s="843"/>
      <c r="E33" s="842"/>
      <c r="F33" s="843"/>
      <c r="G33" s="842"/>
      <c r="H33" s="843"/>
      <c r="I33" s="842"/>
      <c r="J33" s="843"/>
      <c r="K33" s="194" t="str">
        <f>IF(COUNTIF(C33:J33,"有")=0,"",COUNTIF(C33:J33,"有"))</f>
        <v/>
      </c>
    </row>
    <row r="34" spans="1:11" ht="15" customHeight="1" x14ac:dyDescent="0.15">
      <c r="A34" s="691" t="s">
        <v>546</v>
      </c>
      <c r="B34" s="691"/>
      <c r="C34" s="691"/>
      <c r="D34" s="691"/>
      <c r="E34" s="691"/>
      <c r="F34" s="691"/>
      <c r="G34" s="691"/>
      <c r="H34" s="691"/>
      <c r="I34" s="691"/>
      <c r="J34" s="691"/>
      <c r="K34" s="691"/>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567"/>
      <c r="B39" s="568"/>
      <c r="C39" s="568"/>
      <c r="D39" s="568"/>
      <c r="E39" s="568"/>
      <c r="F39" s="568"/>
      <c r="G39" s="568"/>
      <c r="H39" s="568"/>
      <c r="I39" s="568"/>
      <c r="J39" s="568"/>
      <c r="K39" s="569"/>
    </row>
    <row r="40" spans="1:11" ht="18.75" customHeight="1" x14ac:dyDescent="0.15">
      <c r="A40" s="570"/>
      <c r="B40" s="571"/>
      <c r="C40" s="571"/>
      <c r="D40" s="571"/>
      <c r="E40" s="571"/>
      <c r="F40" s="571"/>
      <c r="G40" s="571"/>
      <c r="H40" s="571"/>
      <c r="I40" s="571"/>
      <c r="J40" s="571"/>
      <c r="K40" s="572"/>
    </row>
    <row r="41" spans="1:11" ht="18.75" customHeight="1" x14ac:dyDescent="0.15">
      <c r="A41" s="573"/>
      <c r="B41" s="574"/>
      <c r="C41" s="574"/>
      <c r="D41" s="574"/>
      <c r="E41" s="574"/>
      <c r="F41" s="574"/>
      <c r="G41" s="574"/>
      <c r="H41" s="574"/>
      <c r="I41" s="574"/>
      <c r="J41" s="574"/>
      <c r="K41" s="575"/>
    </row>
    <row r="44" spans="1:11" x14ac:dyDescent="0.15">
      <c r="A44" s="111" t="s">
        <v>414</v>
      </c>
    </row>
    <row r="45" spans="1:11" ht="3.75" customHeight="1" x14ac:dyDescent="0.15"/>
    <row r="46" spans="1:11" ht="18.75" customHeight="1" x14ac:dyDescent="0.15">
      <c r="A46" s="535" t="s">
        <v>533</v>
      </c>
      <c r="B46" s="691"/>
      <c r="C46" s="691"/>
      <c r="D46" s="691"/>
      <c r="E46" s="536"/>
      <c r="F46" s="113" t="s">
        <v>534</v>
      </c>
      <c r="G46" s="520"/>
      <c r="H46" s="521"/>
      <c r="I46" s="522"/>
    </row>
    <row r="47" spans="1:11" ht="18.75" customHeight="1" x14ac:dyDescent="0.15">
      <c r="A47" s="848"/>
      <c r="B47" s="849"/>
      <c r="C47" s="849"/>
      <c r="D47" s="849"/>
      <c r="E47" s="850"/>
      <c r="F47" s="113" t="s">
        <v>535</v>
      </c>
      <c r="G47" s="557" t="s">
        <v>536</v>
      </c>
      <c r="H47" s="558"/>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567"/>
      <c r="B51" s="568"/>
      <c r="C51" s="568"/>
      <c r="D51" s="568"/>
      <c r="E51" s="568"/>
      <c r="F51" s="568"/>
      <c r="G51" s="568"/>
      <c r="H51" s="568"/>
      <c r="I51" s="568"/>
      <c r="J51" s="568"/>
      <c r="K51" s="569"/>
    </row>
    <row r="52" spans="1:11" ht="18.75" customHeight="1" x14ac:dyDescent="0.15">
      <c r="A52" s="570"/>
      <c r="B52" s="571"/>
      <c r="C52" s="571"/>
      <c r="D52" s="571"/>
      <c r="E52" s="571"/>
      <c r="F52" s="571"/>
      <c r="G52" s="571"/>
      <c r="H52" s="571"/>
      <c r="I52" s="571"/>
      <c r="J52" s="571"/>
      <c r="K52" s="572"/>
    </row>
    <row r="53" spans="1:11" ht="18.75" customHeight="1" x14ac:dyDescent="0.15">
      <c r="A53" s="573"/>
      <c r="B53" s="574"/>
      <c r="C53" s="574"/>
      <c r="D53" s="574"/>
      <c r="E53" s="574"/>
      <c r="F53" s="574"/>
      <c r="G53" s="574"/>
      <c r="H53" s="574"/>
      <c r="I53" s="574"/>
      <c r="J53" s="574"/>
      <c r="K53" s="575"/>
    </row>
    <row r="54" spans="1:11" ht="6.75" customHeight="1" x14ac:dyDescent="0.15"/>
    <row r="55" spans="1:11" ht="18.75" customHeight="1" x14ac:dyDescent="0.15">
      <c r="A55" s="111" t="s">
        <v>539</v>
      </c>
    </row>
    <row r="56" spans="1:11" ht="3.75" customHeight="1" x14ac:dyDescent="0.15"/>
    <row r="57" spans="1:11" ht="18.75" customHeight="1" x14ac:dyDescent="0.15">
      <c r="A57" s="567"/>
      <c r="B57" s="568"/>
      <c r="C57" s="568"/>
      <c r="D57" s="568"/>
      <c r="E57" s="568"/>
      <c r="F57" s="568"/>
      <c r="G57" s="568"/>
      <c r="H57" s="568"/>
      <c r="I57" s="568"/>
      <c r="J57" s="568"/>
      <c r="K57" s="569"/>
    </row>
    <row r="58" spans="1:11" ht="18.75" customHeight="1" x14ac:dyDescent="0.15">
      <c r="A58" s="570"/>
      <c r="B58" s="571"/>
      <c r="C58" s="571"/>
      <c r="D58" s="571"/>
      <c r="E58" s="571"/>
      <c r="F58" s="571"/>
      <c r="G58" s="571"/>
      <c r="H58" s="571"/>
      <c r="I58" s="571"/>
      <c r="J58" s="571"/>
      <c r="K58" s="572"/>
    </row>
    <row r="59" spans="1:11" ht="18.75" customHeight="1" x14ac:dyDescent="0.15">
      <c r="A59" s="573"/>
      <c r="B59" s="574"/>
      <c r="C59" s="574"/>
      <c r="D59" s="574"/>
      <c r="E59" s="574"/>
      <c r="F59" s="574"/>
      <c r="G59" s="574"/>
      <c r="H59" s="574"/>
      <c r="I59" s="574"/>
      <c r="J59" s="574"/>
      <c r="K59" s="575"/>
    </row>
    <row r="60" spans="1:11" ht="18.75" customHeight="1" x14ac:dyDescent="0.15"/>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6"/>
  <dataValidations count="4">
    <dataValidation type="list" allowBlank="1" showInputMessage="1" showErrorMessage="1" sqref="K22:K23" xr:uid="{00000000-0002-0000-1200-000000000000}">
      <formula1>"転用,譲渡,交換,貸付,取壊し"</formula1>
    </dataValidation>
    <dataValidation type="list" allowBlank="1" showInputMessage="1" showErrorMessage="1" sqref="I22:I23" xr:uid="{00000000-0002-0000-1200-000001000000}">
      <formula1>"有（承認済）,有（申請済）,有（申請予定）,無"</formula1>
    </dataValidation>
    <dataValidation type="list" allowBlank="1" showInputMessage="1" showErrorMessage="1" sqref="B21:B23 C33:J33" xr:uid="{00000000-0002-0000-1200-000002000000}">
      <formula1>"有,無"</formula1>
    </dataValidation>
    <dataValidation type="list" allowBlank="1" showInputMessage="1" showErrorMessage="1" sqref="G46:I46" xr:uid="{00000000-0002-0000-12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4000000}">
          <x14:formula1>
            <xm:f>'管理用（このシートは削除しないでください）'!$D$3:$D$8</xm:f>
          </x14:formula1>
          <xm:sqref>B16:K16</xm:sqref>
        </x14:dataValidation>
        <x14:dataValidation type="list" allowBlank="1" showInputMessage="1" showErrorMessage="1" xr:uid="{00000000-0002-0000-1200-000005000000}">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72"/>
  <sheetViews>
    <sheetView view="pageBreakPreview" topLeftCell="G1" zoomScale="80" zoomScaleNormal="100" zoomScaleSheetLayoutView="80" workbookViewId="0">
      <selection activeCell="H7" sqref="H7"/>
    </sheetView>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604</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713</v>
      </c>
    </row>
    <row r="4" spans="2:21" x14ac:dyDescent="0.15">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15">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15">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15">
      <c r="B7" s="21" t="s">
        <v>78</v>
      </c>
      <c r="D7" s="22" t="s">
        <v>323</v>
      </c>
      <c r="F7" s="22" t="s">
        <v>79</v>
      </c>
      <c r="H7" s="282" t="s">
        <v>607</v>
      </c>
      <c r="I7" s="282" t="s">
        <v>607</v>
      </c>
      <c r="J7" s="282"/>
      <c r="K7" s="282"/>
      <c r="L7" s="282"/>
      <c r="M7" s="282"/>
      <c r="N7" s="282"/>
      <c r="O7" s="282"/>
      <c r="P7" s="282"/>
      <c r="Q7" s="282"/>
      <c r="R7" s="282"/>
      <c r="S7" s="282"/>
      <c r="T7" s="282"/>
      <c r="U7" s="282"/>
    </row>
    <row r="8" spans="2:21" x14ac:dyDescent="0.15">
      <c r="B8" s="21" t="s">
        <v>80</v>
      </c>
      <c r="F8" s="22" t="s">
        <v>81</v>
      </c>
      <c r="H8" s="282" t="s">
        <v>609</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570</v>
      </c>
      <c r="H10" s="21"/>
      <c r="I10" s="439"/>
      <c r="J10" s="21"/>
      <c r="K10" s="21"/>
    </row>
    <row r="11" spans="2:21" x14ac:dyDescent="0.15">
      <c r="B11" s="21" t="s">
        <v>85</v>
      </c>
      <c r="H11" s="21"/>
      <c r="I11" s="439"/>
      <c r="J11" s="21"/>
      <c r="K11" s="21"/>
    </row>
    <row r="12" spans="2:21" x14ac:dyDescent="0.15">
      <c r="B12" s="21" t="s">
        <v>86</v>
      </c>
      <c r="H12" s="21"/>
      <c r="I12" s="439"/>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679</v>
      </c>
      <c r="H15" s="276"/>
      <c r="I15" s="280"/>
      <c r="J15" s="277"/>
      <c r="K15" s="277"/>
      <c r="L15" s="277"/>
      <c r="M15" s="277"/>
    </row>
    <row r="16" spans="2:21" x14ac:dyDescent="0.15">
      <c r="B16" s="21" t="s">
        <v>711</v>
      </c>
      <c r="H16" s="276"/>
      <c r="I16" s="280"/>
      <c r="J16" s="277"/>
      <c r="K16" s="277"/>
      <c r="L16" s="277"/>
      <c r="M16" s="277"/>
    </row>
    <row r="17" spans="2:13" x14ac:dyDescent="0.15">
      <c r="B17" s="21" t="s">
        <v>712</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631</v>
      </c>
      <c r="I22" s="282"/>
      <c r="J22" s="282"/>
      <c r="K22" s="282"/>
      <c r="L22" s="282"/>
      <c r="M22" s="282"/>
    </row>
    <row r="23" spans="2:13" x14ac:dyDescent="0.15">
      <c r="H23" s="282"/>
      <c r="I23" s="282"/>
      <c r="J23" s="282"/>
      <c r="K23" s="282"/>
      <c r="L23" s="282"/>
      <c r="M23" s="282"/>
    </row>
    <row r="24" spans="2:13" ht="42" x14ac:dyDescent="0.15">
      <c r="B24" s="21" t="s">
        <v>682</v>
      </c>
      <c r="C24" s="21" t="s">
        <v>277</v>
      </c>
      <c r="D24" s="22" t="s">
        <v>438</v>
      </c>
      <c r="H24" s="283"/>
      <c r="I24" s="284" t="s">
        <v>632</v>
      </c>
      <c r="J24" s="285" t="s">
        <v>633</v>
      </c>
      <c r="K24" s="285" t="s">
        <v>634</v>
      </c>
      <c r="L24" s="285" t="s">
        <v>635</v>
      </c>
      <c r="M24" s="285" t="s">
        <v>636</v>
      </c>
    </row>
    <row r="25" spans="2:13" x14ac:dyDescent="0.15">
      <c r="B25" s="21" t="s">
        <v>297</v>
      </c>
      <c r="C25" s="21" t="s">
        <v>281</v>
      </c>
      <c r="D25" s="22" t="s">
        <v>439</v>
      </c>
      <c r="H25" s="283" t="s">
        <v>637</v>
      </c>
      <c r="I25" s="286" t="s">
        <v>638</v>
      </c>
      <c r="J25" s="287">
        <v>0.5</v>
      </c>
      <c r="K25" s="287" t="s">
        <v>639</v>
      </c>
      <c r="L25" s="287">
        <v>0.5</v>
      </c>
      <c r="M25" s="287">
        <v>1</v>
      </c>
    </row>
    <row r="26" spans="2:13" x14ac:dyDescent="0.15">
      <c r="B26" s="21" t="s">
        <v>298</v>
      </c>
      <c r="C26" s="21" t="s">
        <v>282</v>
      </c>
      <c r="D26" s="22" t="s">
        <v>440</v>
      </c>
      <c r="H26" s="283" t="s">
        <v>640</v>
      </c>
      <c r="I26" s="286" t="s">
        <v>638</v>
      </c>
      <c r="J26" s="287">
        <v>0.75</v>
      </c>
      <c r="K26" s="287" t="s">
        <v>641</v>
      </c>
      <c r="L26" s="287">
        <v>0.5</v>
      </c>
      <c r="M26" s="287">
        <v>0.66666666666666663</v>
      </c>
    </row>
    <row r="27" spans="2:13" x14ac:dyDescent="0.15">
      <c r="B27" s="21" t="s">
        <v>290</v>
      </c>
      <c r="C27" s="21" t="s">
        <v>291</v>
      </c>
      <c r="D27" s="22" t="s">
        <v>441</v>
      </c>
      <c r="H27" s="283" t="s">
        <v>642</v>
      </c>
      <c r="I27" s="286" t="s">
        <v>638</v>
      </c>
      <c r="J27" s="287">
        <v>0.33333333333333331</v>
      </c>
      <c r="K27" s="287" t="s">
        <v>641</v>
      </c>
      <c r="L27" s="287">
        <v>0.33333333333333331</v>
      </c>
      <c r="M27" s="287">
        <v>1</v>
      </c>
    </row>
    <row r="28" spans="2:13" x14ac:dyDescent="0.15">
      <c r="B28" s="21" t="s">
        <v>681</v>
      </c>
      <c r="C28" s="21" t="s">
        <v>276</v>
      </c>
      <c r="D28" s="22" t="s">
        <v>442</v>
      </c>
      <c r="H28" s="283" t="s">
        <v>643</v>
      </c>
      <c r="I28" s="286" t="s">
        <v>644</v>
      </c>
      <c r="J28" s="287" t="s">
        <v>645</v>
      </c>
      <c r="K28" s="287" t="s">
        <v>641</v>
      </c>
      <c r="L28" s="287">
        <v>0.5</v>
      </c>
      <c r="M28" s="287">
        <v>0.5</v>
      </c>
    </row>
    <row r="29" spans="2:13" x14ac:dyDescent="0.15">
      <c r="B29" s="21" t="s">
        <v>292</v>
      </c>
      <c r="C29" s="21" t="s">
        <v>278</v>
      </c>
      <c r="D29" s="22" t="s">
        <v>443</v>
      </c>
      <c r="H29" s="283" t="s">
        <v>646</v>
      </c>
      <c r="I29" s="286" t="s">
        <v>644</v>
      </c>
      <c r="J29" s="287" t="s">
        <v>645</v>
      </c>
      <c r="K29" s="287" t="s">
        <v>641</v>
      </c>
      <c r="L29" s="287">
        <v>0.5</v>
      </c>
      <c r="M29" s="287">
        <v>0.5</v>
      </c>
    </row>
    <row r="30" spans="2:13" x14ac:dyDescent="0.15">
      <c r="B30" s="21" t="s">
        <v>293</v>
      </c>
      <c r="C30" s="21" t="s">
        <v>279</v>
      </c>
      <c r="D30" s="22" t="s">
        <v>444</v>
      </c>
      <c r="H30" s="283" t="s">
        <v>647</v>
      </c>
      <c r="I30" s="286" t="s">
        <v>648</v>
      </c>
      <c r="J30" s="287" t="s">
        <v>645</v>
      </c>
      <c r="K30" s="287" t="s">
        <v>641</v>
      </c>
      <c r="L30" s="287">
        <v>0.5</v>
      </c>
      <c r="M30" s="287">
        <v>0.5</v>
      </c>
    </row>
    <row r="31" spans="2:13" x14ac:dyDescent="0.15">
      <c r="B31" s="21" t="s">
        <v>294</v>
      </c>
      <c r="C31" s="21" t="s">
        <v>280</v>
      </c>
      <c r="D31" s="22" t="s">
        <v>445</v>
      </c>
      <c r="H31" s="283" t="s">
        <v>649</v>
      </c>
      <c r="I31" s="286" t="s">
        <v>650</v>
      </c>
      <c r="J31" s="287">
        <v>0.66666666666666663</v>
      </c>
      <c r="K31" s="287" t="s">
        <v>641</v>
      </c>
      <c r="L31" s="287">
        <v>0.33333333333333331</v>
      </c>
      <c r="M31" s="287">
        <v>0.5</v>
      </c>
    </row>
    <row r="32" spans="2:13" x14ac:dyDescent="0.15">
      <c r="B32" s="21" t="s">
        <v>295</v>
      </c>
      <c r="C32" s="21" t="s">
        <v>283</v>
      </c>
      <c r="D32" s="22" t="s">
        <v>446</v>
      </c>
      <c r="H32" s="283" t="s">
        <v>651</v>
      </c>
      <c r="I32" s="286" t="s">
        <v>652</v>
      </c>
      <c r="J32" s="287">
        <v>0.66666666666666663</v>
      </c>
      <c r="K32" s="287" t="s">
        <v>641</v>
      </c>
      <c r="L32" s="287">
        <v>0.33333333333333331</v>
      </c>
      <c r="M32" s="287">
        <v>0.5</v>
      </c>
    </row>
    <row r="33" spans="1:13" x14ac:dyDescent="0.15">
      <c r="B33" s="21" t="s">
        <v>296</v>
      </c>
      <c r="D33" s="22" t="s">
        <v>447</v>
      </c>
      <c r="H33" s="283" t="s">
        <v>653</v>
      </c>
      <c r="I33" s="286" t="s">
        <v>638</v>
      </c>
      <c r="J33" s="287">
        <v>0.5</v>
      </c>
      <c r="K33" s="287" t="s">
        <v>641</v>
      </c>
      <c r="L33" s="287">
        <v>0.5</v>
      </c>
      <c r="M33" s="287">
        <v>1</v>
      </c>
    </row>
    <row r="34" spans="1:13" x14ac:dyDescent="0.15">
      <c r="D34" s="22" t="s">
        <v>448</v>
      </c>
      <c r="H34" s="283" t="s">
        <v>654</v>
      </c>
      <c r="I34" s="286" t="s">
        <v>638</v>
      </c>
      <c r="J34" s="287">
        <v>0.5</v>
      </c>
      <c r="K34" s="287" t="s">
        <v>641</v>
      </c>
      <c r="L34" s="287">
        <v>0.5</v>
      </c>
      <c r="M34" s="287">
        <v>1</v>
      </c>
    </row>
    <row r="35" spans="1:13" x14ac:dyDescent="0.15">
      <c r="D35" s="22" t="s">
        <v>449</v>
      </c>
      <c r="H35" s="283" t="s">
        <v>655</v>
      </c>
      <c r="I35" s="286" t="s">
        <v>638</v>
      </c>
      <c r="J35" s="287">
        <v>0.5</v>
      </c>
      <c r="K35" s="287" t="s">
        <v>641</v>
      </c>
      <c r="L35" s="287">
        <v>0.5</v>
      </c>
      <c r="M35" s="287">
        <v>1</v>
      </c>
    </row>
    <row r="36" spans="1:13" x14ac:dyDescent="0.15">
      <c r="D36" s="22" t="s">
        <v>450</v>
      </c>
      <c r="H36" s="283" t="s">
        <v>656</v>
      </c>
      <c r="I36" s="286" t="s">
        <v>657</v>
      </c>
      <c r="J36" s="287" t="s">
        <v>658</v>
      </c>
      <c r="K36" s="287" t="s">
        <v>659</v>
      </c>
      <c r="L36" s="287" t="s">
        <v>658</v>
      </c>
      <c r="M36" s="287">
        <v>1</v>
      </c>
    </row>
    <row r="37" spans="1:13" x14ac:dyDescent="0.15">
      <c r="D37" s="22" t="s">
        <v>451</v>
      </c>
      <c r="H37" s="283" t="s">
        <v>680</v>
      </c>
      <c r="I37" s="286" t="s">
        <v>638</v>
      </c>
      <c r="J37" s="287">
        <v>0.5</v>
      </c>
      <c r="K37" s="287" t="s">
        <v>641</v>
      </c>
      <c r="L37" s="287">
        <v>0.5</v>
      </c>
      <c r="M37" s="287">
        <v>1</v>
      </c>
    </row>
    <row r="38" spans="1:13" x14ac:dyDescent="0.15">
      <c r="D38" s="22" t="s">
        <v>452</v>
      </c>
      <c r="H38" s="283" t="s">
        <v>660</v>
      </c>
      <c r="I38" s="286" t="s">
        <v>638</v>
      </c>
      <c r="J38" s="287">
        <v>0.33333333333333331</v>
      </c>
      <c r="K38" s="287" t="s">
        <v>641</v>
      </c>
      <c r="L38" s="287">
        <v>0.33333333333333331</v>
      </c>
      <c r="M38" s="287">
        <v>1</v>
      </c>
    </row>
    <row r="39" spans="1:13" x14ac:dyDescent="0.15">
      <c r="D39" s="22" t="s">
        <v>453</v>
      </c>
      <c r="H39" s="282" t="s">
        <v>713</v>
      </c>
      <c r="I39" s="436" t="s">
        <v>650</v>
      </c>
      <c r="J39" s="437">
        <v>0.5</v>
      </c>
      <c r="K39" s="437" t="s">
        <v>639</v>
      </c>
      <c r="L39" s="437">
        <v>0.33333333333333331</v>
      </c>
      <c r="M39" s="437">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40</vt:i4>
      </vt:variant>
    </vt:vector>
  </HeadingPairs>
  <TitlesOfParts>
    <vt:vector size="61" baseType="lpstr">
      <vt:lpstr>(様式２) 総括表</vt:lpstr>
      <vt:lpstr>(様式３) 事業費内訳書 </vt:lpstr>
      <vt:lpstr>【記入例（様式２）】</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'(様式２) 総括表'!Print_Area</vt:lpstr>
      <vt:lpstr>'(様式３) 事業費内訳書 '!Print_Area</vt:lpstr>
      <vt:lpstr>'【記入例（様式２）】'!Print_Area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'(様式２) 総括表'!Print_Titles</vt:lpstr>
      <vt:lpstr>'(様式３) 事業費内訳書 '!Print_Titles</vt:lpstr>
      <vt:lpstr>'【記入例（様式２）】'!Print_Titles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原田　歩実</cp:lastModifiedBy>
  <cp:lastPrinted>2025-09-01T06:14:50Z</cp:lastPrinted>
  <dcterms:created xsi:type="dcterms:W3CDTF">2000-07-04T04:40:42Z</dcterms:created>
  <dcterms:modified xsi:type="dcterms:W3CDTF">2025-09-04T04:40:18Z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