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75.22\経営推進室\１　電気事業\６　料金設定・電力入札\R8旭川第一発電所など水力発電所１２か所の電力売却\00 検討\04_公告\02_公告事前確認\☆事前確認後修正\"/>
    </mc:Choice>
  </mc:AlternateContent>
  <bookViews>
    <workbookView xWindow="0" yWindow="0" windowWidth="20490" windowHeight="7410"/>
  </bookViews>
  <sheets>
    <sheet name="別紙⑤(入札付属書)" sheetId="1" r:id="rId1"/>
    <sheet name="別紙⑤(再（再度）入札付属書)" sheetId="4" r:id="rId2"/>
    <sheet name="別紙⑤(再々（再々度）入札付属書)" sheetId="5" r:id="rId3"/>
  </sheets>
  <definedNames>
    <definedName name="_Fill" localSheetId="1">#REF!</definedName>
    <definedName name="_Fill" localSheetId="2">#REF!</definedName>
    <definedName name="_Fill" localSheetId="0">#REF!</definedName>
    <definedName name="_Fill">#REF!</definedName>
    <definedName name="a" localSheetId="1" hidden="1">#REF!</definedName>
    <definedName name="a" localSheetId="2" hidden="1">#REF!</definedName>
    <definedName name="a" hidden="1">#REF!</definedName>
    <definedName name="dd" localSheetId="1">#REF!</definedName>
    <definedName name="dd" localSheetId="2">#REF!</definedName>
    <definedName name="dd">#REF!</definedName>
    <definedName name="_xlnm.Print_Area" localSheetId="1">'別紙⑤(再（再度）入札付属書)'!$A$1:$R$49</definedName>
    <definedName name="_xlnm.Print_Area" localSheetId="2">'別紙⑤(再々（再々度）入札付属書)'!$A$1:$R$49</definedName>
    <definedName name="_xlnm.Print_Area" localSheetId="0">'別紙⑤(入札付属書)'!$A$1:$R$49</definedName>
    <definedName name="企業局" localSheetId="1" hidden="1">#REF!</definedName>
    <definedName name="企業局" localSheetId="2" hidden="1">#REF!</definedName>
    <definedName name="企業局" localSheetId="0" hidden="1">#REF!</definedName>
    <definedName name="企業局" hidden="1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5" l="1"/>
  <c r="P41" i="5"/>
  <c r="O41" i="5"/>
  <c r="I41" i="5"/>
  <c r="F41" i="5"/>
  <c r="R41" i="5" s="1"/>
  <c r="O40" i="5"/>
  <c r="P40" i="5" s="1"/>
  <c r="R40" i="5" s="1"/>
  <c r="I40" i="5"/>
  <c r="F40" i="5"/>
  <c r="P39" i="5"/>
  <c r="O39" i="5"/>
  <c r="I39" i="5"/>
  <c r="F39" i="5"/>
  <c r="R39" i="5" s="1"/>
  <c r="O38" i="5"/>
  <c r="P38" i="5" s="1"/>
  <c r="R38" i="5" s="1"/>
  <c r="I38" i="5"/>
  <c r="F38" i="5"/>
  <c r="P37" i="5"/>
  <c r="O37" i="5"/>
  <c r="I37" i="5"/>
  <c r="F37" i="5"/>
  <c r="R37" i="5" s="1"/>
  <c r="O36" i="5"/>
  <c r="P36" i="5" s="1"/>
  <c r="R36" i="5" s="1"/>
  <c r="I36" i="5"/>
  <c r="F36" i="5"/>
  <c r="P35" i="5"/>
  <c r="L35" i="5"/>
  <c r="I35" i="5"/>
  <c r="F35" i="5"/>
  <c r="R35" i="5" s="1"/>
  <c r="L34" i="5"/>
  <c r="P34" i="5" s="1"/>
  <c r="R34" i="5" s="1"/>
  <c r="I34" i="5"/>
  <c r="F34" i="5"/>
  <c r="P33" i="5"/>
  <c r="L33" i="5"/>
  <c r="I33" i="5"/>
  <c r="F33" i="5"/>
  <c r="R33" i="5" s="1"/>
  <c r="O32" i="5"/>
  <c r="P32" i="5" s="1"/>
  <c r="R32" i="5" s="1"/>
  <c r="I32" i="5"/>
  <c r="G32" i="5"/>
  <c r="G33" i="5" s="1"/>
  <c r="G34" i="5" s="1"/>
  <c r="G35" i="5" s="1"/>
  <c r="G36" i="5" s="1"/>
  <c r="G37" i="5" s="1"/>
  <c r="G38" i="5" s="1"/>
  <c r="G39" i="5" s="1"/>
  <c r="G40" i="5" s="1"/>
  <c r="G41" i="5" s="1"/>
  <c r="F32" i="5"/>
  <c r="C32" i="5"/>
  <c r="C33" i="5" s="1"/>
  <c r="C34" i="5" s="1"/>
  <c r="C35" i="5" s="1"/>
  <c r="C36" i="5" s="1"/>
  <c r="C37" i="5" s="1"/>
  <c r="C38" i="5" s="1"/>
  <c r="C39" i="5" s="1"/>
  <c r="C40" i="5" s="1"/>
  <c r="C41" i="5" s="1"/>
  <c r="P31" i="5"/>
  <c r="O31" i="5"/>
  <c r="I31" i="5"/>
  <c r="G31" i="5"/>
  <c r="F31" i="5"/>
  <c r="R31" i="5" s="1"/>
  <c r="C31" i="5"/>
  <c r="O30" i="5"/>
  <c r="P30" i="5" s="1"/>
  <c r="I30" i="5"/>
  <c r="F30" i="5"/>
  <c r="R30" i="5" s="1"/>
  <c r="J25" i="5"/>
  <c r="A49" i="5" s="1"/>
  <c r="O24" i="5"/>
  <c r="P24" i="5" s="1"/>
  <c r="R24" i="5" s="1"/>
  <c r="I24" i="5"/>
  <c r="F24" i="5"/>
  <c r="P23" i="5"/>
  <c r="O23" i="5"/>
  <c r="I23" i="5"/>
  <c r="F23" i="5"/>
  <c r="R23" i="5" s="1"/>
  <c r="O22" i="5"/>
  <c r="P22" i="5" s="1"/>
  <c r="R22" i="5" s="1"/>
  <c r="I22" i="5"/>
  <c r="F22" i="5"/>
  <c r="P21" i="5"/>
  <c r="O21" i="5"/>
  <c r="I21" i="5"/>
  <c r="F21" i="5"/>
  <c r="R21" i="5" s="1"/>
  <c r="O20" i="5"/>
  <c r="P20" i="5" s="1"/>
  <c r="R20" i="5" s="1"/>
  <c r="I20" i="5"/>
  <c r="F20" i="5"/>
  <c r="P19" i="5"/>
  <c r="O19" i="5"/>
  <c r="I19" i="5"/>
  <c r="F19" i="5"/>
  <c r="R19" i="5" s="1"/>
  <c r="L18" i="5"/>
  <c r="P18" i="5" s="1"/>
  <c r="R18" i="5" s="1"/>
  <c r="I18" i="5"/>
  <c r="F18" i="5"/>
  <c r="P17" i="5"/>
  <c r="L17" i="5"/>
  <c r="I17" i="5"/>
  <c r="F17" i="5"/>
  <c r="R17" i="5" s="1"/>
  <c r="L16" i="5"/>
  <c r="P16" i="5" s="1"/>
  <c r="R16" i="5" s="1"/>
  <c r="I16" i="5"/>
  <c r="F16" i="5"/>
  <c r="P15" i="5"/>
  <c r="O15" i="5"/>
  <c r="I15" i="5"/>
  <c r="F15" i="5"/>
  <c r="R15" i="5" s="1"/>
  <c r="O14" i="5"/>
  <c r="P14" i="5" s="1"/>
  <c r="R14" i="5" s="1"/>
  <c r="I14" i="5"/>
  <c r="G14" i="5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F14" i="5"/>
  <c r="C14" i="5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P13" i="5"/>
  <c r="O13" i="5"/>
  <c r="I13" i="5"/>
  <c r="F13" i="5"/>
  <c r="R13" i="5" s="1"/>
  <c r="R25" i="5" s="1"/>
  <c r="R28" i="5" s="1"/>
  <c r="J42" i="4"/>
  <c r="P41" i="4"/>
  <c r="O41" i="4"/>
  <c r="I41" i="4"/>
  <c r="F41" i="4"/>
  <c r="R41" i="4" s="1"/>
  <c r="O40" i="4"/>
  <c r="P40" i="4" s="1"/>
  <c r="R40" i="4" s="1"/>
  <c r="I40" i="4"/>
  <c r="F40" i="4"/>
  <c r="P39" i="4"/>
  <c r="O39" i="4"/>
  <c r="I39" i="4"/>
  <c r="F39" i="4"/>
  <c r="R39" i="4" s="1"/>
  <c r="O38" i="4"/>
  <c r="P38" i="4" s="1"/>
  <c r="R38" i="4" s="1"/>
  <c r="I38" i="4"/>
  <c r="F38" i="4"/>
  <c r="P37" i="4"/>
  <c r="O37" i="4"/>
  <c r="I37" i="4"/>
  <c r="F37" i="4"/>
  <c r="R37" i="4" s="1"/>
  <c r="O36" i="4"/>
  <c r="P36" i="4" s="1"/>
  <c r="R36" i="4" s="1"/>
  <c r="I36" i="4"/>
  <c r="F36" i="4"/>
  <c r="P35" i="4"/>
  <c r="L35" i="4"/>
  <c r="I35" i="4"/>
  <c r="F35" i="4"/>
  <c r="R35" i="4" s="1"/>
  <c r="L34" i="4"/>
  <c r="P34" i="4" s="1"/>
  <c r="R34" i="4" s="1"/>
  <c r="I34" i="4"/>
  <c r="F34" i="4"/>
  <c r="P33" i="4"/>
  <c r="L33" i="4"/>
  <c r="I33" i="4"/>
  <c r="F33" i="4"/>
  <c r="R33" i="4" s="1"/>
  <c r="O32" i="4"/>
  <c r="P32" i="4" s="1"/>
  <c r="R32" i="4" s="1"/>
  <c r="I32" i="4"/>
  <c r="G32" i="4"/>
  <c r="G33" i="4" s="1"/>
  <c r="G34" i="4" s="1"/>
  <c r="G35" i="4" s="1"/>
  <c r="G36" i="4" s="1"/>
  <c r="G37" i="4" s="1"/>
  <c r="G38" i="4" s="1"/>
  <c r="G39" i="4" s="1"/>
  <c r="G40" i="4" s="1"/>
  <c r="G41" i="4" s="1"/>
  <c r="F32" i="4"/>
  <c r="C32" i="4"/>
  <c r="C33" i="4" s="1"/>
  <c r="C34" i="4" s="1"/>
  <c r="C35" i="4" s="1"/>
  <c r="C36" i="4" s="1"/>
  <c r="C37" i="4" s="1"/>
  <c r="C38" i="4" s="1"/>
  <c r="C39" i="4" s="1"/>
  <c r="C40" i="4" s="1"/>
  <c r="C41" i="4" s="1"/>
  <c r="P31" i="4"/>
  <c r="O31" i="4"/>
  <c r="I31" i="4"/>
  <c r="G31" i="4"/>
  <c r="F31" i="4"/>
  <c r="R31" i="4" s="1"/>
  <c r="C31" i="4"/>
  <c r="O30" i="4"/>
  <c r="P30" i="4" s="1"/>
  <c r="I30" i="4"/>
  <c r="F30" i="4"/>
  <c r="R30" i="4" s="1"/>
  <c r="J25" i="4"/>
  <c r="A49" i="4" s="1"/>
  <c r="O24" i="4"/>
  <c r="P24" i="4" s="1"/>
  <c r="R24" i="4" s="1"/>
  <c r="I24" i="4"/>
  <c r="F24" i="4"/>
  <c r="P23" i="4"/>
  <c r="O23" i="4"/>
  <c r="I23" i="4"/>
  <c r="F23" i="4"/>
  <c r="R23" i="4" s="1"/>
  <c r="O22" i="4"/>
  <c r="P22" i="4" s="1"/>
  <c r="R22" i="4" s="1"/>
  <c r="I22" i="4"/>
  <c r="F22" i="4"/>
  <c r="P21" i="4"/>
  <c r="O21" i="4"/>
  <c r="I21" i="4"/>
  <c r="F21" i="4"/>
  <c r="R21" i="4" s="1"/>
  <c r="O20" i="4"/>
  <c r="P20" i="4" s="1"/>
  <c r="R20" i="4" s="1"/>
  <c r="I20" i="4"/>
  <c r="F20" i="4"/>
  <c r="P19" i="4"/>
  <c r="O19" i="4"/>
  <c r="I19" i="4"/>
  <c r="F19" i="4"/>
  <c r="R19" i="4" s="1"/>
  <c r="L18" i="4"/>
  <c r="P18" i="4" s="1"/>
  <c r="R18" i="4" s="1"/>
  <c r="I18" i="4"/>
  <c r="F18" i="4"/>
  <c r="P17" i="4"/>
  <c r="L17" i="4"/>
  <c r="I17" i="4"/>
  <c r="F17" i="4"/>
  <c r="R17" i="4" s="1"/>
  <c r="L16" i="4"/>
  <c r="P16" i="4" s="1"/>
  <c r="R16" i="4" s="1"/>
  <c r="I16" i="4"/>
  <c r="F16" i="4"/>
  <c r="P15" i="4"/>
  <c r="O15" i="4"/>
  <c r="I15" i="4"/>
  <c r="F15" i="4"/>
  <c r="R15" i="4" s="1"/>
  <c r="O14" i="4"/>
  <c r="P14" i="4" s="1"/>
  <c r="R14" i="4" s="1"/>
  <c r="I14" i="4"/>
  <c r="G14" i="4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F14" i="4"/>
  <c r="C14" i="4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P13" i="4"/>
  <c r="O13" i="4"/>
  <c r="I13" i="4"/>
  <c r="F13" i="4"/>
  <c r="R13" i="4" s="1"/>
  <c r="R25" i="4" s="1"/>
  <c r="R28" i="4" s="1"/>
  <c r="P41" i="1"/>
  <c r="P32" i="1"/>
  <c r="P33" i="1"/>
  <c r="P34" i="1"/>
  <c r="P35" i="1"/>
  <c r="P36" i="1"/>
  <c r="P37" i="1"/>
  <c r="P38" i="1"/>
  <c r="P39" i="1"/>
  <c r="P40" i="1"/>
  <c r="P31" i="1"/>
  <c r="P30" i="1"/>
  <c r="R13" i="1"/>
  <c r="P24" i="1"/>
  <c r="P15" i="1"/>
  <c r="P16" i="1"/>
  <c r="P17" i="1"/>
  <c r="P18" i="1"/>
  <c r="P19" i="1"/>
  <c r="P20" i="1"/>
  <c r="P21" i="1"/>
  <c r="P22" i="1"/>
  <c r="P23" i="1"/>
  <c r="P14" i="1"/>
  <c r="P13" i="1"/>
  <c r="R42" i="5" l="1"/>
  <c r="R45" i="5" s="1"/>
  <c r="D49" i="5"/>
  <c r="G49" i="5" s="1"/>
  <c r="R42" i="4"/>
  <c r="R45" i="4" s="1"/>
  <c r="D49" i="4" s="1"/>
  <c r="G49" i="4" s="1"/>
  <c r="J42" i="1"/>
  <c r="O41" i="1"/>
  <c r="I41" i="1"/>
  <c r="F41" i="1"/>
  <c r="O40" i="1"/>
  <c r="I40" i="1"/>
  <c r="F40" i="1"/>
  <c r="O39" i="1"/>
  <c r="I39" i="1"/>
  <c r="F39" i="1"/>
  <c r="O38" i="1"/>
  <c r="I38" i="1"/>
  <c r="F38" i="1"/>
  <c r="O37" i="1"/>
  <c r="I37" i="1"/>
  <c r="F37" i="1"/>
  <c r="O36" i="1"/>
  <c r="I36" i="1"/>
  <c r="F36" i="1"/>
  <c r="L35" i="1"/>
  <c r="I35" i="1"/>
  <c r="F35" i="1"/>
  <c r="L34" i="1"/>
  <c r="I34" i="1"/>
  <c r="F34" i="1"/>
  <c r="L33" i="1"/>
  <c r="I33" i="1"/>
  <c r="F33" i="1"/>
  <c r="O32" i="1"/>
  <c r="I32" i="1"/>
  <c r="F32" i="1"/>
  <c r="O31" i="1"/>
  <c r="I31" i="1"/>
  <c r="G31" i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F31" i="1"/>
  <c r="C31" i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O30" i="1"/>
  <c r="I30" i="1"/>
  <c r="F30" i="1"/>
  <c r="J25" i="1"/>
  <c r="O24" i="1"/>
  <c r="I24" i="1"/>
  <c r="F24" i="1"/>
  <c r="O23" i="1"/>
  <c r="I23" i="1"/>
  <c r="F23" i="1"/>
  <c r="O22" i="1"/>
  <c r="I22" i="1"/>
  <c r="F22" i="1"/>
  <c r="O21" i="1"/>
  <c r="I21" i="1"/>
  <c r="F21" i="1"/>
  <c r="O20" i="1"/>
  <c r="I20" i="1"/>
  <c r="F20" i="1"/>
  <c r="O19" i="1"/>
  <c r="I19" i="1"/>
  <c r="F19" i="1"/>
  <c r="L18" i="1"/>
  <c r="I18" i="1"/>
  <c r="F18" i="1"/>
  <c r="L17" i="1"/>
  <c r="I17" i="1"/>
  <c r="F17" i="1"/>
  <c r="L16" i="1"/>
  <c r="I16" i="1"/>
  <c r="F16" i="1"/>
  <c r="O15" i="1"/>
  <c r="I15" i="1"/>
  <c r="F15" i="1"/>
  <c r="O14" i="1"/>
  <c r="I14" i="1"/>
  <c r="G14" i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F14" i="1"/>
  <c r="C14" i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O13" i="1"/>
  <c r="I13" i="1"/>
  <c r="F13" i="1"/>
  <c r="R41" i="1" l="1"/>
  <c r="A49" i="1"/>
  <c r="R24" i="1"/>
  <c r="R35" i="1"/>
  <c r="R38" i="1"/>
  <c r="R16" i="1"/>
  <c r="R37" i="1"/>
  <c r="R14" i="1"/>
  <c r="R17" i="1"/>
  <c r="R22" i="1"/>
  <c r="R33" i="1"/>
  <c r="R36" i="1"/>
  <c r="R19" i="1"/>
  <c r="R15" i="1"/>
  <c r="R20" i="1"/>
  <c r="R23" i="1"/>
  <c r="R30" i="1"/>
  <c r="R31" i="1"/>
  <c r="R34" i="1"/>
  <c r="R39" i="1"/>
  <c r="R18" i="1"/>
  <c r="R21" i="1"/>
  <c r="R32" i="1"/>
  <c r="R40" i="1"/>
  <c r="R25" i="1" l="1"/>
  <c r="R28" i="1" s="1"/>
  <c r="R42" i="1"/>
  <c r="R45" i="1" s="1"/>
  <c r="D49" i="1" l="1"/>
  <c r="G49" i="1" s="1"/>
</calcChain>
</file>

<file path=xl/sharedStrings.xml><?xml version="1.0" encoding="utf-8"?>
<sst xmlns="http://schemas.openxmlformats.org/spreadsheetml/2006/main" count="216" uniqueCount="56">
  <si>
    <t>入　札　付　属　書</t>
    <rPh sb="0" eb="1">
      <t>イ</t>
    </rPh>
    <rPh sb="2" eb="3">
      <t>サツ</t>
    </rPh>
    <rPh sb="4" eb="5">
      <t>ツキ</t>
    </rPh>
    <rPh sb="6" eb="7">
      <t>ゾク</t>
    </rPh>
    <rPh sb="8" eb="9">
      <t>ショ</t>
    </rPh>
    <phoneticPr fontId="4"/>
  </si>
  <si>
    <t>＜亀島配水場＞</t>
    <rPh sb="1" eb="3">
      <t>カメジマ</t>
    </rPh>
    <rPh sb="3" eb="5">
      <t>ハイスイ</t>
    </rPh>
    <rPh sb="5" eb="6">
      <t>ジョウ</t>
    </rPh>
    <phoneticPr fontId="3"/>
  </si>
  <si>
    <t>（単位：円）</t>
    <rPh sb="1" eb="3">
      <t>タンイ</t>
    </rPh>
    <rPh sb="4" eb="5">
      <t>エン</t>
    </rPh>
    <phoneticPr fontId="4"/>
  </si>
  <si>
    <t>年度</t>
    <rPh sb="0" eb="2">
      <t>ネンド</t>
    </rPh>
    <phoneticPr fontId="4"/>
  </si>
  <si>
    <t>使用月</t>
    <rPh sb="0" eb="2">
      <t>シヨウ</t>
    </rPh>
    <rPh sb="2" eb="3">
      <t>ツキ</t>
    </rPh>
    <phoneticPr fontId="4"/>
  </si>
  <si>
    <t>基　本　料　金</t>
    <rPh sb="0" eb="3">
      <t>キホン</t>
    </rPh>
    <rPh sb="4" eb="7">
      <t>リョウキン</t>
    </rPh>
    <phoneticPr fontId="4"/>
  </si>
  <si>
    <t>予備電源</t>
    <rPh sb="0" eb="2">
      <t>ヨビ</t>
    </rPh>
    <rPh sb="2" eb="4">
      <t>デンゲン</t>
    </rPh>
    <phoneticPr fontId="3"/>
  </si>
  <si>
    <t>契約電力
(kW)</t>
    <rPh sb="0" eb="2">
      <t>ケイヤク</t>
    </rPh>
    <rPh sb="2" eb="4">
      <t>デンリョク</t>
    </rPh>
    <phoneticPr fontId="4"/>
  </si>
  <si>
    <t>単価</t>
    <rPh sb="0" eb="2">
      <t>タンカ</t>
    </rPh>
    <phoneticPr fontId="4"/>
  </si>
  <si>
    <t>力率
割引･
割増</t>
    <rPh sb="0" eb="1">
      <t>リキ</t>
    </rPh>
    <rPh sb="1" eb="2">
      <t>リツ</t>
    </rPh>
    <rPh sb="3" eb="5">
      <t>ワリビキ</t>
    </rPh>
    <rPh sb="7" eb="9">
      <t>ワリマシ</t>
    </rPh>
    <phoneticPr fontId="4"/>
  </si>
  <si>
    <t>計
A</t>
    <rPh sb="0" eb="1">
      <t>ケイ</t>
    </rPh>
    <phoneticPr fontId="4"/>
  </si>
  <si>
    <t>計
B</t>
    <rPh sb="0" eb="1">
      <t>ケイ</t>
    </rPh>
    <phoneticPr fontId="4"/>
  </si>
  <si>
    <t>夏季</t>
    <rPh sb="0" eb="2">
      <t>カキ</t>
    </rPh>
    <phoneticPr fontId="3"/>
  </si>
  <si>
    <t>その他季</t>
    <rPh sb="2" eb="3">
      <t>タ</t>
    </rPh>
    <rPh sb="3" eb="4">
      <t>キ</t>
    </rPh>
    <phoneticPr fontId="3"/>
  </si>
  <si>
    <t xml:space="preserve">小計
E
（C+D）
</t>
    <rPh sb="0" eb="2">
      <t>ショウケイ</t>
    </rPh>
    <phoneticPr fontId="4"/>
  </si>
  <si>
    <t>割引料金</t>
    <rPh sb="0" eb="2">
      <t>ワリビキ</t>
    </rPh>
    <rPh sb="2" eb="4">
      <t>リョウキン</t>
    </rPh>
    <phoneticPr fontId="3"/>
  </si>
  <si>
    <t>月額合計</t>
    <rPh sb="0" eb="2">
      <t>ゲツガク</t>
    </rPh>
    <rPh sb="2" eb="4">
      <t>ゴウケイ</t>
    </rPh>
    <phoneticPr fontId="4"/>
  </si>
  <si>
    <t>単価</t>
    <rPh sb="0" eb="2">
      <t>タンカ</t>
    </rPh>
    <phoneticPr fontId="3"/>
  </si>
  <si>
    <t>計
C</t>
    <rPh sb="0" eb="1">
      <t>ケイ</t>
    </rPh>
    <phoneticPr fontId="3"/>
  </si>
  <si>
    <t>予定使用
電気量
(kWh)</t>
    <rPh sb="0" eb="2">
      <t>ヨテイ</t>
    </rPh>
    <rPh sb="2" eb="4">
      <t>シヨウ</t>
    </rPh>
    <rPh sb="5" eb="7">
      <t>デンキ</t>
    </rPh>
    <rPh sb="7" eb="8">
      <t>リョウ</t>
    </rPh>
    <rPh sb="8" eb="9">
      <t>デンリョウ</t>
    </rPh>
    <phoneticPr fontId="4"/>
  </si>
  <si>
    <t>計
D</t>
    <rPh sb="0" eb="1">
      <t>ケイ</t>
    </rPh>
    <phoneticPr fontId="3"/>
  </si>
  <si>
    <t>F</t>
    <phoneticPr fontId="3"/>
  </si>
  <si>
    <t>（A+B+E-F）</t>
    <phoneticPr fontId="3"/>
  </si>
  <si>
    <t>令和８
年度</t>
    <rPh sb="4" eb="6">
      <t>ネンド</t>
    </rPh>
    <phoneticPr fontId="4"/>
  </si>
  <si>
    <t>4月</t>
    <phoneticPr fontId="3"/>
  </si>
  <si>
    <t>5月</t>
    <phoneticPr fontId="3"/>
  </si>
  <si>
    <t>6月</t>
    <phoneticPr fontId="3"/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</si>
  <si>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</si>
  <si>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</si>
  <si>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</si>
  <si>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</si>
  <si>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</si>
  <si>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</si>
  <si>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</si>
  <si>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</si>
  <si>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  <phoneticPr fontId="4"/>
  </si>
  <si>
    <t>年合計</t>
    <rPh sb="0" eb="1">
      <t>ネン</t>
    </rPh>
    <rPh sb="1" eb="3">
      <t>ゴウケイ</t>
    </rPh>
    <phoneticPr fontId="4"/>
  </si>
  <si>
    <t>令和８年度　年間予定使用電気量</t>
    <rPh sb="3" eb="5">
      <t>ネンド</t>
    </rPh>
    <rPh sb="6" eb="8">
      <t>ネンカン</t>
    </rPh>
    <rPh sb="8" eb="10">
      <t>ヨテイ</t>
    </rPh>
    <rPh sb="10" eb="12">
      <t>シヨウ</t>
    </rPh>
    <rPh sb="12" eb="14">
      <t>デンキ</t>
    </rPh>
    <rPh sb="14" eb="15">
      <t>リョウ</t>
    </rPh>
    <phoneticPr fontId="4"/>
  </si>
  <si>
    <t>令和８年度　予定料金(年合計)</t>
    <rPh sb="3" eb="5">
      <t>ネンド</t>
    </rPh>
    <rPh sb="6" eb="8">
      <t>ヨテイ</t>
    </rPh>
    <rPh sb="8" eb="10">
      <t>リョウキン</t>
    </rPh>
    <rPh sb="11" eb="12">
      <t>ネン</t>
    </rPh>
    <rPh sb="12" eb="14">
      <t>ゴウケイ</t>
    </rPh>
    <phoneticPr fontId="4"/>
  </si>
  <si>
    <t>×100／110　↓</t>
  </si>
  <si>
    <t>令和８年度　買電料金
※予定料金（年合計）の110分の100に相当する額
（円位未満は切り捨てること。）</t>
    <rPh sb="0" eb="2">
      <t>レイワ</t>
    </rPh>
    <rPh sb="3" eb="5">
      <t>ネンド</t>
    </rPh>
    <rPh sb="6" eb="8">
      <t>バイデン</t>
    </rPh>
    <rPh sb="8" eb="10">
      <t>リョウキン</t>
    </rPh>
    <rPh sb="12" eb="14">
      <t>ヨテイ</t>
    </rPh>
    <rPh sb="14" eb="16">
      <t>リョウキン</t>
    </rPh>
    <rPh sb="17" eb="18">
      <t>ネン</t>
    </rPh>
    <rPh sb="18" eb="20">
      <t>ゴウケイ</t>
    </rPh>
    <phoneticPr fontId="3"/>
  </si>
  <si>
    <t>令和９
年度</t>
    <rPh sb="4" eb="6">
      <t>ネンド</t>
    </rPh>
    <phoneticPr fontId="4"/>
  </si>
  <si>
    <t>令和９年度　年間予定使用電気量</t>
    <rPh sb="3" eb="5">
      <t>ネンド</t>
    </rPh>
    <rPh sb="6" eb="8">
      <t>ネンカン</t>
    </rPh>
    <rPh sb="8" eb="10">
      <t>ヨテイ</t>
    </rPh>
    <rPh sb="10" eb="12">
      <t>シヨウ</t>
    </rPh>
    <rPh sb="12" eb="14">
      <t>デンキ</t>
    </rPh>
    <rPh sb="14" eb="15">
      <t>リョウ</t>
    </rPh>
    <phoneticPr fontId="4"/>
  </si>
  <si>
    <t>令和９年度　予定料金(年合計)</t>
    <rPh sb="3" eb="5">
      <t>ネンド</t>
    </rPh>
    <rPh sb="6" eb="8">
      <t>ヨテイ</t>
    </rPh>
    <rPh sb="8" eb="10">
      <t>リョウキン</t>
    </rPh>
    <rPh sb="11" eb="12">
      <t>ネン</t>
    </rPh>
    <rPh sb="12" eb="14">
      <t>ゴウケイ</t>
    </rPh>
    <phoneticPr fontId="4"/>
  </si>
  <si>
    <t>令和９年度　買電料金
※予定料金（年合計）の110分の100に相当する額
（円位未満は切り捨てること。）</t>
    <rPh sb="12" eb="14">
      <t>ヨテイ</t>
    </rPh>
    <rPh sb="14" eb="16">
      <t>リョウキン</t>
    </rPh>
    <rPh sb="17" eb="18">
      <t>ネン</t>
    </rPh>
    <rPh sb="18" eb="20">
      <t>ゴウケイ</t>
    </rPh>
    <phoneticPr fontId="3"/>
  </si>
  <si>
    <t>２年間の予定使用電気量（kWh）
G</t>
    <rPh sb="1" eb="3">
      <t>ネンカン</t>
    </rPh>
    <rPh sb="4" eb="6">
      <t>ヨテイ</t>
    </rPh>
    <rPh sb="6" eb="8">
      <t>シヨウ</t>
    </rPh>
    <rPh sb="8" eb="10">
      <t>デンキ</t>
    </rPh>
    <rPh sb="10" eb="11">
      <t>リョウ</t>
    </rPh>
    <phoneticPr fontId="4"/>
  </si>
  <si>
    <t>２年間の買電料金（円）
H</t>
    <rPh sb="1" eb="3">
      <t>ネンカン</t>
    </rPh>
    <rPh sb="4" eb="6">
      <t>カイデン</t>
    </rPh>
    <rPh sb="6" eb="8">
      <t>リョウキン</t>
    </rPh>
    <rPh sb="9" eb="10">
      <t>エン</t>
    </rPh>
    <phoneticPr fontId="4"/>
  </si>
  <si>
    <r>
      <t xml:space="preserve">総合買電単価（円/kWh）
(H/G)
</t>
    </r>
    <r>
      <rPr>
        <sz val="8"/>
        <rFont val="ＭＳ ゴシック"/>
        <family val="3"/>
        <charset val="128"/>
      </rPr>
      <t>※小数点以下第３位を切り捨てした金額とすること</t>
    </r>
    <rPh sb="0" eb="2">
      <t>ソウゴウ</t>
    </rPh>
    <rPh sb="2" eb="3">
      <t>カイ</t>
    </rPh>
    <rPh sb="3" eb="6">
      <t>デンタンカ</t>
    </rPh>
    <rPh sb="7" eb="8">
      <t>エン</t>
    </rPh>
    <rPh sb="21" eb="23">
      <t>ショウスウ</t>
    </rPh>
    <rPh sb="23" eb="24">
      <t>テン</t>
    </rPh>
    <rPh sb="24" eb="26">
      <t>イカ</t>
    </rPh>
    <rPh sb="26" eb="27">
      <t>ダイ</t>
    </rPh>
    <rPh sb="28" eb="29">
      <t>イ</t>
    </rPh>
    <rPh sb="30" eb="31">
      <t>キ</t>
    </rPh>
    <rPh sb="32" eb="33">
      <t>ス</t>
    </rPh>
    <rPh sb="36" eb="38">
      <t>キンガク</t>
    </rPh>
    <phoneticPr fontId="4"/>
  </si>
  <si>
    <t>電　力　量　料　金</t>
    <rPh sb="0" eb="1">
      <t>デン</t>
    </rPh>
    <rPh sb="2" eb="3">
      <t>チカラ</t>
    </rPh>
    <rPh sb="4" eb="5">
      <t>リョウ</t>
    </rPh>
    <rPh sb="6" eb="7">
      <t>リョウ</t>
    </rPh>
    <rPh sb="8" eb="9">
      <t>キン</t>
    </rPh>
    <phoneticPr fontId="3"/>
  </si>
  <si>
    <t>（別紙⑤）</t>
    <phoneticPr fontId="3"/>
  </si>
  <si>
    <t>岡山県公営企業管理者　　殿</t>
    <rPh sb="2" eb="3">
      <t>ケン</t>
    </rPh>
    <rPh sb="3" eb="5">
      <t>コウエイ</t>
    </rPh>
    <rPh sb="5" eb="7">
      <t>キギョウ</t>
    </rPh>
    <rPh sb="7" eb="10">
      <t>カンリシャ</t>
    </rPh>
    <rPh sb="12" eb="13">
      <t>ドノ</t>
    </rPh>
    <phoneticPr fontId="4"/>
  </si>
  <si>
    <t>所在地</t>
    <rPh sb="0" eb="3">
      <t>ショザイチ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</si>
  <si>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</si>
  <si>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代表者職氏名</t>
    <rPh sb="0" eb="3">
      <t>ダイヒョウシャ</t>
    </rPh>
    <rPh sb="3" eb="4">
      <t>ショク</t>
    </rPh>
    <rPh sb="4" eb="6">
      <t>シメイ</t>
    </rPh>
    <phoneticPr fontId="4"/>
  </si>
  <si>
    <t>再　々（再　々　度）入　札　付　属　書</t>
    <rPh sb="0" eb="1">
      <t>サイ</t>
    </rPh>
    <rPh sb="4" eb="5">
      <t>サイ</t>
    </rPh>
    <rPh sb="8" eb="9">
      <t>ド</t>
    </rPh>
    <rPh sb="10" eb="11">
      <t>イ</t>
    </rPh>
    <rPh sb="12" eb="13">
      <t>サツ</t>
    </rPh>
    <rPh sb="14" eb="15">
      <t>ツキ</t>
    </rPh>
    <rPh sb="16" eb="17">
      <t>ゾク</t>
    </rPh>
    <rPh sb="18" eb="19">
      <t>ショ</t>
    </rPh>
    <phoneticPr fontId="4"/>
  </si>
  <si>
    <t>再（再　度）入　札　付　属　書</t>
    <rPh sb="0" eb="1">
      <t>サイ</t>
    </rPh>
    <rPh sb="2" eb="3">
      <t>サイ</t>
    </rPh>
    <rPh sb="4" eb="5">
      <t>ド</t>
    </rPh>
    <rPh sb="6" eb="7">
      <t>イ</t>
    </rPh>
    <rPh sb="8" eb="9">
      <t>サツ</t>
    </rPh>
    <rPh sb="10" eb="11">
      <t>ツキ</t>
    </rPh>
    <rPh sb="12" eb="13">
      <t>ゾク</t>
    </rPh>
    <rPh sb="14" eb="15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</si>
</sst>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;&quot;△ &quot;#,##0.0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38" fontId="5" fillId="0" borderId="0" xfId="1" applyFont="1" applyAlignment="1">
      <alignment vertical="center"/>
    </xf>
    <xf numFmtId="38" fontId="6" fillId="0" borderId="0" xfId="1" applyFont="1" applyAlignment="1">
      <alignment vertical="center"/>
    </xf>
    <xf numFmtId="38" fontId="5" fillId="0" borderId="0" xfId="1" applyFont="1" applyAlignment="1">
      <alignment horizontal="center" vertical="center"/>
    </xf>
    <xf numFmtId="38" fontId="8" fillId="0" borderId="0" xfId="1" applyFont="1" applyAlignment="1">
      <alignment horizontal="right" vertical="center"/>
    </xf>
    <xf numFmtId="38" fontId="2" fillId="0" borderId="0" xfId="1" applyFont="1" applyAlignment="1">
      <alignment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Alignment="1">
      <alignment horizontal="left" vertical="center"/>
    </xf>
    <xf numFmtId="38" fontId="9" fillId="0" borderId="0" xfId="1" applyFont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Alignment="1">
      <alignment horizontal="right" vertical="center"/>
    </xf>
    <xf numFmtId="38" fontId="10" fillId="0" borderId="9" xfId="1" applyFont="1" applyBorder="1" applyAlignment="1">
      <alignment horizontal="center" vertical="center"/>
    </xf>
    <xf numFmtId="38" fontId="10" fillId="0" borderId="19" xfId="1" applyFont="1" applyBorder="1" applyAlignment="1">
      <alignment horizontal="center" vertical="center"/>
    </xf>
    <xf numFmtId="38" fontId="10" fillId="0" borderId="2" xfId="1" applyFont="1" applyBorder="1" applyAlignment="1">
      <alignment horizontal="center" vertical="center"/>
    </xf>
    <xf numFmtId="38" fontId="6" fillId="0" borderId="1" xfId="1" applyFont="1" applyBorder="1" applyAlignment="1">
      <alignment vertical="center"/>
    </xf>
    <xf numFmtId="40" fontId="6" fillId="0" borderId="3" xfId="1" applyNumberFormat="1" applyFont="1" applyBorder="1" applyAlignment="1">
      <alignment vertical="center"/>
    </xf>
    <xf numFmtId="9" fontId="6" fillId="0" borderId="3" xfId="1" applyNumberFormat="1" applyFont="1" applyBorder="1" applyAlignment="1">
      <alignment vertical="center"/>
    </xf>
    <xf numFmtId="40" fontId="6" fillId="0" borderId="2" xfId="1" applyNumberFormat="1" applyFont="1" applyBorder="1" applyAlignment="1">
      <alignment vertical="center" shrinkToFit="1"/>
    </xf>
    <xf numFmtId="40" fontId="6" fillId="0" borderId="2" xfId="1" applyNumberFormat="1" applyFont="1" applyBorder="1" applyAlignment="1">
      <alignment vertical="center"/>
    </xf>
    <xf numFmtId="38" fontId="6" fillId="0" borderId="27" xfId="1" applyFont="1" applyFill="1" applyBorder="1" applyAlignment="1">
      <alignment vertical="center"/>
    </xf>
    <xf numFmtId="40" fontId="6" fillId="0" borderId="28" xfId="1" applyNumberFormat="1" applyFont="1" applyBorder="1" applyAlignment="1">
      <alignment vertical="center"/>
    </xf>
    <xf numFmtId="40" fontId="6" fillId="0" borderId="29" xfId="1" applyNumberFormat="1" applyFont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40" fontId="6" fillId="0" borderId="30" xfId="1" applyNumberFormat="1" applyFont="1" applyBorder="1" applyAlignment="1">
      <alignment vertical="center"/>
    </xf>
    <xf numFmtId="40" fontId="6" fillId="0" borderId="7" xfId="1" applyNumberFormat="1" applyFont="1" applyBorder="1" applyAlignment="1">
      <alignment vertical="center"/>
    </xf>
    <xf numFmtId="40" fontId="6" fillId="0" borderId="31" xfId="1" applyNumberFormat="1" applyFont="1" applyBorder="1" applyAlignment="1">
      <alignment vertical="center" shrinkToFit="1"/>
    </xf>
    <xf numFmtId="176" fontId="6" fillId="0" borderId="6" xfId="1" applyNumberFormat="1" applyFont="1" applyBorder="1" applyAlignment="1">
      <alignment vertical="center" shrinkToFit="1"/>
    </xf>
    <xf numFmtId="38" fontId="6" fillId="0" borderId="6" xfId="1" applyFont="1" applyBorder="1" applyAlignment="1">
      <alignment vertical="center"/>
    </xf>
    <xf numFmtId="38" fontId="10" fillId="0" borderId="33" xfId="1" applyFont="1" applyBorder="1" applyAlignment="1">
      <alignment horizontal="center" vertical="center"/>
    </xf>
    <xf numFmtId="38" fontId="6" fillId="0" borderId="32" xfId="1" applyFont="1" applyBorder="1" applyAlignment="1">
      <alignment vertical="center"/>
    </xf>
    <xf numFmtId="40" fontId="6" fillId="0" borderId="34" xfId="1" applyNumberFormat="1" applyFont="1" applyBorder="1" applyAlignment="1">
      <alignment vertical="center"/>
    </xf>
    <xf numFmtId="9" fontId="6" fillId="0" borderId="34" xfId="1" applyNumberFormat="1" applyFont="1" applyBorder="1" applyAlignment="1">
      <alignment vertical="center"/>
    </xf>
    <xf numFmtId="40" fontId="6" fillId="0" borderId="33" xfId="1" applyNumberFormat="1" applyFont="1" applyBorder="1" applyAlignment="1">
      <alignment vertical="center" shrinkToFit="1"/>
    </xf>
    <xf numFmtId="40" fontId="6" fillId="0" borderId="33" xfId="1" applyNumberFormat="1" applyFont="1" applyBorder="1" applyAlignment="1">
      <alignment vertical="center"/>
    </xf>
    <xf numFmtId="38" fontId="6" fillId="0" borderId="35" xfId="1" applyFont="1" applyFill="1" applyBorder="1" applyAlignment="1">
      <alignment vertical="center"/>
    </xf>
    <xf numFmtId="40" fontId="6" fillId="0" borderId="36" xfId="1" applyNumberFormat="1" applyFont="1" applyBorder="1" applyAlignment="1">
      <alignment vertical="center"/>
    </xf>
    <xf numFmtId="40" fontId="6" fillId="0" borderId="37" xfId="1" applyNumberFormat="1" applyFont="1" applyBorder="1" applyAlignment="1">
      <alignment vertical="center"/>
    </xf>
    <xf numFmtId="38" fontId="6" fillId="0" borderId="32" xfId="1" applyFont="1" applyFill="1" applyBorder="1" applyAlignment="1">
      <alignment vertical="center"/>
    </xf>
    <xf numFmtId="40" fontId="6" fillId="0" borderId="38" xfId="1" applyNumberFormat="1" applyFont="1" applyBorder="1" applyAlignment="1">
      <alignment vertical="center"/>
    </xf>
    <xf numFmtId="40" fontId="6" fillId="0" borderId="39" xfId="1" applyNumberFormat="1" applyFont="1" applyBorder="1" applyAlignment="1">
      <alignment vertical="center" shrinkToFit="1"/>
    </xf>
    <xf numFmtId="176" fontId="6" fillId="0" borderId="40" xfId="1" applyNumberFormat="1" applyFont="1" applyBorder="1" applyAlignment="1">
      <alignment vertical="center" shrinkToFit="1"/>
    </xf>
    <xf numFmtId="38" fontId="6" fillId="0" borderId="40" xfId="1" applyFont="1" applyBorder="1" applyAlignment="1">
      <alignment vertical="center"/>
    </xf>
    <xf numFmtId="38" fontId="10" fillId="0" borderId="41" xfId="1" applyFont="1" applyBorder="1" applyAlignment="1">
      <alignment horizontal="center" vertical="center"/>
    </xf>
    <xf numFmtId="38" fontId="6" fillId="0" borderId="42" xfId="1" applyFont="1" applyBorder="1" applyAlignment="1">
      <alignment vertical="center"/>
    </xf>
    <xf numFmtId="40" fontId="6" fillId="0" borderId="43" xfId="1" applyNumberFormat="1" applyFont="1" applyBorder="1" applyAlignment="1">
      <alignment vertical="center"/>
    </xf>
    <xf numFmtId="9" fontId="6" fillId="0" borderId="43" xfId="1" applyNumberFormat="1" applyFont="1" applyBorder="1" applyAlignment="1">
      <alignment vertical="center"/>
    </xf>
    <xf numFmtId="40" fontId="6" fillId="0" borderId="41" xfId="1" applyNumberFormat="1" applyFont="1" applyBorder="1" applyAlignment="1">
      <alignment vertical="center" shrinkToFit="1"/>
    </xf>
    <xf numFmtId="40" fontId="6" fillId="0" borderId="41" xfId="1" applyNumberFormat="1" applyFont="1" applyBorder="1" applyAlignment="1">
      <alignment vertical="center"/>
    </xf>
    <xf numFmtId="38" fontId="6" fillId="0" borderId="44" xfId="1" applyFont="1" applyFill="1" applyBorder="1" applyAlignment="1">
      <alignment vertical="center"/>
    </xf>
    <xf numFmtId="40" fontId="6" fillId="0" borderId="45" xfId="1" applyNumberFormat="1" applyFont="1" applyBorder="1" applyAlignment="1">
      <alignment vertical="center"/>
    </xf>
    <xf numFmtId="40" fontId="6" fillId="0" borderId="46" xfId="1" applyNumberFormat="1" applyFont="1" applyBorder="1" applyAlignment="1">
      <alignment vertical="center"/>
    </xf>
    <xf numFmtId="38" fontId="6" fillId="0" borderId="42" xfId="1" applyFont="1" applyFill="1" applyBorder="1" applyAlignment="1">
      <alignment vertical="center"/>
    </xf>
    <xf numFmtId="40" fontId="6" fillId="0" borderId="47" xfId="1" applyNumberFormat="1" applyFont="1" applyBorder="1" applyAlignment="1">
      <alignment vertical="center"/>
    </xf>
    <xf numFmtId="40" fontId="6" fillId="0" borderId="48" xfId="1" applyNumberFormat="1" applyFont="1" applyBorder="1" applyAlignment="1">
      <alignment vertical="center" shrinkToFit="1"/>
    </xf>
    <xf numFmtId="176" fontId="6" fillId="0" borderId="49" xfId="1" applyNumberFormat="1" applyFont="1" applyBorder="1" applyAlignment="1">
      <alignment vertical="center" shrinkToFit="1"/>
    </xf>
    <xf numFmtId="38" fontId="6" fillId="0" borderId="49" xfId="1" applyFont="1" applyBorder="1" applyAlignment="1">
      <alignment vertical="center"/>
    </xf>
    <xf numFmtId="38" fontId="6" fillId="0" borderId="51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52" xfId="1" applyFont="1" applyBorder="1" applyAlignment="1">
      <alignment vertical="center"/>
    </xf>
    <xf numFmtId="38" fontId="6" fillId="0" borderId="0" xfId="1" applyFont="1" applyBorder="1" applyAlignment="1">
      <alignment vertical="center" wrapText="1"/>
    </xf>
    <xf numFmtId="38" fontId="6" fillId="0" borderId="59" xfId="1" applyFont="1" applyBorder="1" applyAlignment="1">
      <alignment vertical="center"/>
    </xf>
    <xf numFmtId="38" fontId="6" fillId="0" borderId="60" xfId="1" applyFont="1" applyBorder="1" applyAlignment="1">
      <alignment vertical="center"/>
    </xf>
    <xf numFmtId="38" fontId="6" fillId="0" borderId="61" xfId="1" applyFont="1" applyBorder="1" applyAlignment="1">
      <alignment vertical="center"/>
    </xf>
    <xf numFmtId="38" fontId="6" fillId="0" borderId="60" xfId="1" applyFont="1" applyBorder="1" applyAlignment="1">
      <alignment vertical="center" wrapText="1"/>
    </xf>
    <xf numFmtId="38" fontId="6" fillId="0" borderId="66" xfId="1" applyFont="1" applyBorder="1" applyAlignment="1">
      <alignment horizontal="center" vertical="center"/>
    </xf>
    <xf numFmtId="38" fontId="10" fillId="0" borderId="66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 wrapText="1"/>
    </xf>
    <xf numFmtId="38" fontId="10" fillId="0" borderId="0" xfId="1" applyFont="1" applyBorder="1" applyAlignment="1">
      <alignment horizontal="center" vertical="center"/>
    </xf>
    <xf numFmtId="40" fontId="6" fillId="0" borderId="0" xfId="1" applyNumberFormat="1" applyFont="1" applyBorder="1" applyAlignment="1">
      <alignment vertical="center" wrapText="1"/>
    </xf>
    <xf numFmtId="38" fontId="10" fillId="0" borderId="70" xfId="1" applyFont="1" applyBorder="1" applyAlignment="1">
      <alignment vertical="center"/>
    </xf>
    <xf numFmtId="38" fontId="10" fillId="0" borderId="66" xfId="1" applyFont="1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38" fontId="10" fillId="0" borderId="2" xfId="1" applyFont="1" applyBorder="1" applyAlignment="1">
      <alignment horizontal="center" vertical="center"/>
    </xf>
    <xf numFmtId="38" fontId="2" fillId="0" borderId="0" xfId="1" applyFont="1" applyAlignment="1">
      <alignment horizontal="left" vertical="center" wrapText="1"/>
    </xf>
    <xf numFmtId="38" fontId="7" fillId="0" borderId="0" xfId="1" applyFont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38" fontId="10" fillId="0" borderId="10" xfId="1" applyFont="1" applyBorder="1" applyAlignment="1">
      <alignment horizontal="center" vertical="center"/>
    </xf>
    <xf numFmtId="38" fontId="10" fillId="0" borderId="21" xfId="1" applyFont="1" applyBorder="1" applyAlignment="1">
      <alignment horizontal="center" vertical="center"/>
    </xf>
    <xf numFmtId="38" fontId="10" fillId="0" borderId="2" xfId="1" applyFont="1" applyBorder="1" applyAlignment="1">
      <alignment horizontal="center" vertical="center"/>
    </xf>
    <xf numFmtId="38" fontId="10" fillId="0" borderId="11" xfId="1" applyFont="1" applyBorder="1" applyAlignment="1">
      <alignment horizontal="center" vertical="center"/>
    </xf>
    <xf numFmtId="38" fontId="10" fillId="0" borderId="22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38" fontId="10" fillId="0" borderId="6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0" fillId="0" borderId="8" xfId="1" applyFont="1" applyBorder="1" applyAlignment="1">
      <alignment horizontal="center" vertical="center"/>
    </xf>
    <xf numFmtId="38" fontId="10" fillId="0" borderId="12" xfId="1" applyFont="1" applyBorder="1" applyAlignment="1">
      <alignment horizontal="center" vertical="center" wrapText="1"/>
    </xf>
    <xf numFmtId="38" fontId="10" fillId="0" borderId="10" xfId="1" applyFont="1" applyBorder="1" applyAlignment="1">
      <alignment horizontal="center" vertical="center" wrapText="1"/>
    </xf>
    <xf numFmtId="38" fontId="10" fillId="0" borderId="23" xfId="1" applyFont="1" applyBorder="1" applyAlignment="1">
      <alignment horizontal="center" vertical="center" wrapText="1"/>
    </xf>
    <xf numFmtId="38" fontId="10" fillId="0" borderId="13" xfId="1" applyFont="1" applyBorder="1" applyAlignment="1">
      <alignment horizontal="center" vertical="center" wrapText="1"/>
    </xf>
    <xf numFmtId="38" fontId="10" fillId="0" borderId="20" xfId="1" applyFont="1" applyBorder="1" applyAlignment="1">
      <alignment horizontal="center" vertical="center" wrapText="1"/>
    </xf>
    <xf numFmtId="38" fontId="10" fillId="0" borderId="24" xfId="1" applyFont="1" applyBorder="1" applyAlignment="1">
      <alignment horizontal="center" vertical="center" wrapText="1"/>
    </xf>
    <xf numFmtId="38" fontId="10" fillId="0" borderId="14" xfId="1" applyFont="1" applyBorder="1" applyAlignment="1">
      <alignment horizontal="center" vertical="center" wrapText="1"/>
    </xf>
    <xf numFmtId="38" fontId="10" fillId="0" borderId="25" xfId="1" applyFont="1" applyBorder="1" applyAlignment="1">
      <alignment horizontal="center" vertical="center"/>
    </xf>
    <xf numFmtId="38" fontId="10" fillId="0" borderId="15" xfId="1" applyFont="1" applyBorder="1" applyAlignment="1">
      <alignment horizontal="center" vertical="center" wrapText="1"/>
    </xf>
    <xf numFmtId="38" fontId="10" fillId="0" borderId="16" xfId="1" applyFont="1" applyBorder="1" applyAlignment="1">
      <alignment horizontal="center" vertical="center" wrapText="1"/>
    </xf>
    <xf numFmtId="38" fontId="10" fillId="0" borderId="17" xfId="1" applyFont="1" applyBorder="1" applyAlignment="1">
      <alignment horizontal="center" vertical="center" wrapText="1"/>
    </xf>
    <xf numFmtId="38" fontId="10" fillId="0" borderId="18" xfId="1" applyFont="1" applyBorder="1" applyAlignment="1">
      <alignment horizontal="center" vertical="center" wrapText="1"/>
    </xf>
    <xf numFmtId="38" fontId="10" fillId="0" borderId="18" xfId="1" applyFont="1" applyBorder="1" applyAlignment="1">
      <alignment horizontal="center" vertical="center"/>
    </xf>
    <xf numFmtId="38" fontId="10" fillId="0" borderId="26" xfId="1" applyFont="1" applyBorder="1" applyAlignment="1">
      <alignment horizontal="center" vertical="center"/>
    </xf>
    <xf numFmtId="38" fontId="11" fillId="0" borderId="12" xfId="1" applyFont="1" applyBorder="1" applyAlignment="1">
      <alignment horizontal="center" vertical="center" wrapText="1"/>
    </xf>
    <xf numFmtId="38" fontId="11" fillId="0" borderId="23" xfId="1" applyFont="1" applyBorder="1" applyAlignment="1">
      <alignment horizontal="center" vertical="center" wrapText="1"/>
    </xf>
    <xf numFmtId="38" fontId="10" fillId="0" borderId="11" xfId="1" applyFont="1" applyBorder="1" applyAlignment="1">
      <alignment horizontal="center" vertical="center" wrapText="1"/>
    </xf>
    <xf numFmtId="38" fontId="10" fillId="0" borderId="25" xfId="1" applyFont="1" applyBorder="1" applyAlignment="1">
      <alignment horizontal="center" vertical="center" wrapText="1"/>
    </xf>
    <xf numFmtId="38" fontId="10" fillId="0" borderId="55" xfId="1" applyFont="1" applyBorder="1" applyAlignment="1">
      <alignment horizontal="center" vertical="center" wrapText="1"/>
    </xf>
    <xf numFmtId="38" fontId="10" fillId="0" borderId="56" xfId="1" applyFont="1" applyBorder="1" applyAlignment="1">
      <alignment horizontal="center" vertical="center" wrapText="1"/>
    </xf>
    <xf numFmtId="38" fontId="10" fillId="0" borderId="62" xfId="1" applyFont="1" applyBorder="1" applyAlignment="1">
      <alignment horizontal="center" vertical="center" wrapText="1"/>
    </xf>
    <xf numFmtId="38" fontId="10" fillId="0" borderId="63" xfId="1" applyFont="1" applyBorder="1" applyAlignment="1">
      <alignment horizontal="center" vertical="center" wrapText="1"/>
    </xf>
    <xf numFmtId="38" fontId="10" fillId="0" borderId="57" xfId="1" applyFont="1" applyBorder="1" applyAlignment="1">
      <alignment vertical="center"/>
    </xf>
    <xf numFmtId="38" fontId="10" fillId="0" borderId="65" xfId="1" applyFont="1" applyBorder="1" applyAlignment="1">
      <alignment vertical="center"/>
    </xf>
    <xf numFmtId="38" fontId="11" fillId="0" borderId="67" xfId="1" applyFont="1" applyBorder="1" applyAlignment="1">
      <alignment horizontal="left" vertical="center" wrapText="1"/>
    </xf>
    <xf numFmtId="38" fontId="11" fillId="0" borderId="68" xfId="1" applyFont="1" applyBorder="1" applyAlignment="1">
      <alignment horizontal="left" vertical="center" wrapText="1"/>
    </xf>
    <xf numFmtId="38" fontId="11" fillId="0" borderId="69" xfId="1" applyFont="1" applyBorder="1" applyAlignment="1">
      <alignment horizontal="left" vertical="center" wrapText="1"/>
    </xf>
    <xf numFmtId="38" fontId="10" fillId="0" borderId="1" xfId="1" applyFont="1" applyBorder="1" applyAlignment="1">
      <alignment horizontal="center" vertical="center" wrapText="1"/>
    </xf>
    <xf numFmtId="38" fontId="10" fillId="0" borderId="32" xfId="1" applyFont="1" applyBorder="1" applyAlignment="1">
      <alignment horizontal="center" vertical="center"/>
    </xf>
    <xf numFmtId="38" fontId="10" fillId="0" borderId="50" xfId="1" applyFont="1" applyBorder="1" applyAlignment="1">
      <alignment horizontal="center" vertical="center"/>
    </xf>
    <xf numFmtId="38" fontId="10" fillId="0" borderId="58" xfId="1" applyFont="1" applyBorder="1" applyAlignment="1">
      <alignment horizontal="center" vertical="center"/>
    </xf>
    <xf numFmtId="38" fontId="10" fillId="0" borderId="53" xfId="1" applyFont="1" applyBorder="1" applyAlignment="1">
      <alignment horizontal="center" vertical="center" shrinkToFit="1"/>
    </xf>
    <xf numFmtId="38" fontId="10" fillId="0" borderId="0" xfId="1" applyFont="1" applyBorder="1" applyAlignment="1">
      <alignment horizontal="center" vertical="center" shrinkToFit="1"/>
    </xf>
    <xf numFmtId="38" fontId="10" fillId="0" borderId="62" xfId="1" applyFont="1" applyBorder="1" applyAlignment="1">
      <alignment horizontal="center" vertical="center" shrinkToFit="1"/>
    </xf>
    <xf numFmtId="38" fontId="10" fillId="0" borderId="63" xfId="1" applyFont="1" applyBorder="1" applyAlignment="1">
      <alignment horizontal="center" vertical="center" shrinkToFit="1"/>
    </xf>
    <xf numFmtId="38" fontId="6" fillId="0" borderId="54" xfId="1" applyFont="1" applyBorder="1" applyAlignment="1">
      <alignment horizontal="right" vertical="center" wrapText="1"/>
    </xf>
    <xf numFmtId="38" fontId="6" fillId="0" borderId="64" xfId="1" applyFont="1" applyBorder="1" applyAlignment="1">
      <alignment horizontal="right" vertical="center" wrapText="1"/>
    </xf>
    <xf numFmtId="38" fontId="10" fillId="0" borderId="71" xfId="1" applyFont="1" applyBorder="1" applyAlignment="1">
      <alignment horizontal="center" vertical="center" wrapText="1"/>
    </xf>
    <xf numFmtId="38" fontId="10" fillId="0" borderId="66" xfId="1" applyFont="1" applyBorder="1" applyAlignment="1">
      <alignment horizontal="center" vertical="center"/>
    </xf>
    <xf numFmtId="38" fontId="10" fillId="0" borderId="9" xfId="1" applyFont="1" applyBorder="1" applyAlignment="1">
      <alignment horizontal="center" vertical="center"/>
    </xf>
    <xf numFmtId="38" fontId="10" fillId="0" borderId="59" xfId="1" applyFont="1" applyBorder="1" applyAlignment="1">
      <alignment horizontal="center" vertical="center"/>
    </xf>
    <xf numFmtId="38" fontId="10" fillId="0" borderId="60" xfId="1" applyFont="1" applyBorder="1" applyAlignment="1">
      <alignment horizontal="center" vertical="center"/>
    </xf>
    <xf numFmtId="38" fontId="10" fillId="0" borderId="73" xfId="1" applyFont="1" applyBorder="1" applyAlignment="1">
      <alignment horizontal="center" vertical="center"/>
    </xf>
    <xf numFmtId="40" fontId="10" fillId="0" borderId="72" xfId="1" applyNumberFormat="1" applyFont="1" applyBorder="1" applyAlignment="1">
      <alignment horizontal="center" vertical="center" wrapText="1"/>
    </xf>
    <xf numFmtId="38" fontId="6" fillId="0" borderId="72" xfId="1" applyFont="1" applyBorder="1" applyAlignment="1">
      <alignment horizontal="center" vertical="center"/>
    </xf>
    <xf numFmtId="38" fontId="10" fillId="0" borderId="72" xfId="1" applyFont="1" applyBorder="1" applyAlignment="1">
      <alignment horizontal="center" vertical="center" wrapText="1"/>
    </xf>
    <xf numFmtId="40" fontId="6" fillId="0" borderId="72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50"/>
  <sheetViews>
    <sheetView tabSelected="1" view="pageBreakPreview" topLeftCell="D1" zoomScaleNormal="100" zoomScaleSheetLayoutView="100" workbookViewId="0">
      <selection activeCell="R3" sqref="R3"/>
    </sheetView>
  </sheetViews>
  <sheetFormatPr defaultRowHeight="16.5" customHeight="1" x14ac:dyDescent="0.4"/>
  <cols>
    <col min="1" max="1" width="9" style="2"/>
    <col min="2" max="2" width="5.375" style="2" customWidth="1"/>
    <col min="3" max="3" width="7.75" style="2" customWidth="1"/>
    <col min="4" max="4" width="8.375" style="2" customWidth="1"/>
    <col min="5" max="5" width="6.375" style="2" customWidth="1"/>
    <col min="6" max="6" width="10.625" style="2" customWidth="1"/>
    <col min="7" max="7" width="8.625" style="2" customWidth="1"/>
    <col min="8" max="8" width="7.625" style="2" customWidth="1"/>
    <col min="9" max="9" width="10.625" style="2" customWidth="1"/>
    <col min="10" max="10" width="11.25" style="2" customWidth="1"/>
    <col min="11" max="11" width="6.625" style="2" customWidth="1"/>
    <col min="12" max="12" width="11.625" style="2" customWidth="1"/>
    <col min="13" max="13" width="10" style="2" customWidth="1"/>
    <col min="14" max="14" width="6.625" style="2" customWidth="1"/>
    <col min="15" max="15" width="12.625" style="2" customWidth="1"/>
    <col min="16" max="16" width="11.625" style="2" customWidth="1"/>
    <col min="17" max="18" width="12.625" style="2" customWidth="1"/>
    <col min="19" max="19" width="9.75" style="2" bestFit="1" customWidth="1"/>
    <col min="20" max="16384" width="9" style="2"/>
  </cols>
  <sheetData>
    <row r="1" spans="1:18" ht="17.100000000000001" customHeight="1" x14ac:dyDescent="0.4">
      <c r="A1" s="75"/>
      <c r="B1" s="75"/>
      <c r="C1" s="75"/>
      <c r="D1" s="75"/>
      <c r="E1" s="7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5" t="s">
        <v>49</v>
      </c>
    </row>
    <row r="2" spans="1:18" ht="17.100000000000001" customHeight="1" x14ac:dyDescent="0.4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ht="17.100000000000001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</row>
    <row r="4" spans="1:18" s="5" customFormat="1" ht="17.100000000000001" customHeight="1" x14ac:dyDescent="0.4">
      <c r="A4" s="5" t="s">
        <v>50</v>
      </c>
      <c r="B4" s="6"/>
      <c r="C4" s="6"/>
      <c r="D4" s="6"/>
      <c r="E4" s="6"/>
      <c r="F4" s="6"/>
      <c r="H4" s="6"/>
      <c r="I4" s="6"/>
      <c r="K4" s="6"/>
      <c r="L4" s="6"/>
      <c r="M4" s="2"/>
      <c r="N4" s="6"/>
      <c r="O4" s="6"/>
      <c r="P4" s="6"/>
      <c r="Q4" s="6"/>
      <c r="R4" s="6"/>
    </row>
    <row r="5" spans="1:18" s="5" customFormat="1" ht="17.100000000000001" customHeight="1" x14ac:dyDescent="0.4">
      <c r="B5" s="6"/>
      <c r="C5" s="6"/>
      <c r="D5" s="6"/>
      <c r="E5" s="6"/>
      <c r="F5" s="6"/>
      <c r="G5" s="2"/>
      <c r="H5" s="6"/>
      <c r="I5" s="6"/>
      <c r="J5" s="2"/>
      <c r="K5" s="6"/>
      <c r="L5" s="6"/>
      <c r="M5" s="2" t="s">
        <v>51</v>
      </c>
      <c r="N5" s="6"/>
      <c r="O5" s="6"/>
      <c r="P5" s="6"/>
      <c r="Q5" s="6"/>
      <c r="R5" s="6"/>
    </row>
    <row r="6" spans="1:18" s="5" customFormat="1" ht="17.100000000000001" customHeight="1" x14ac:dyDescent="0.4">
      <c r="A6" s="6"/>
      <c r="B6" s="6"/>
      <c r="C6" s="6"/>
      <c r="D6" s="6"/>
      <c r="F6" s="6"/>
      <c r="G6" s="2"/>
      <c r="H6" s="6"/>
      <c r="I6" s="6"/>
      <c r="J6" s="2"/>
      <c r="K6" s="6"/>
      <c r="L6" s="6"/>
      <c r="M6" s="2" t="s">
        <v>52</v>
      </c>
      <c r="N6" s="6"/>
      <c r="O6" s="6"/>
      <c r="P6" s="6"/>
      <c r="Q6" s="6"/>
      <c r="R6" s="6"/>
    </row>
    <row r="7" spans="1:18" s="5" customFormat="1" ht="27" customHeight="1" x14ac:dyDescent="0.4">
      <c r="A7" s="6"/>
      <c r="B7" s="6"/>
      <c r="C7" s="6"/>
      <c r="D7" s="6"/>
      <c r="E7" s="6"/>
      <c r="F7" s="6"/>
      <c r="G7" s="2"/>
      <c r="H7" s="6"/>
      <c r="I7" s="6"/>
      <c r="J7" s="2"/>
      <c r="K7" s="6"/>
      <c r="L7" s="6"/>
      <c r="M7" s="2" t="s">
        <v>53</v>
      </c>
      <c r="N7" s="6"/>
      <c r="O7" s="6"/>
      <c r="P7" s="6"/>
      <c r="Q7" s="6"/>
      <c r="R7" s="7"/>
    </row>
    <row r="8" spans="1:18" s="9" customFormat="1" ht="15" customHeight="1" x14ac:dyDescent="0.4">
      <c r="A8" s="8" t="s">
        <v>1</v>
      </c>
      <c r="R8" s="10" t="s">
        <v>2</v>
      </c>
    </row>
    <row r="9" spans="1:18" ht="15" customHeight="1" x14ac:dyDescent="0.4">
      <c r="A9" s="77" t="s">
        <v>3</v>
      </c>
      <c r="B9" s="80" t="s">
        <v>4</v>
      </c>
      <c r="C9" s="77" t="s">
        <v>5</v>
      </c>
      <c r="D9" s="83"/>
      <c r="E9" s="83"/>
      <c r="F9" s="80"/>
      <c r="G9" s="84" t="s">
        <v>6</v>
      </c>
      <c r="H9" s="85"/>
      <c r="I9" s="86"/>
      <c r="J9" s="87" t="s">
        <v>48</v>
      </c>
      <c r="K9" s="87"/>
      <c r="L9" s="87"/>
      <c r="M9" s="87"/>
      <c r="N9" s="87"/>
      <c r="O9" s="87"/>
      <c r="P9" s="88"/>
      <c r="Q9" s="11"/>
      <c r="R9" s="11"/>
    </row>
    <row r="10" spans="1:18" ht="15" customHeight="1" x14ac:dyDescent="0.4">
      <c r="A10" s="78"/>
      <c r="B10" s="81"/>
      <c r="C10" s="89" t="s">
        <v>7</v>
      </c>
      <c r="D10" s="92" t="s">
        <v>8</v>
      </c>
      <c r="E10" s="92" t="s">
        <v>9</v>
      </c>
      <c r="F10" s="95" t="s">
        <v>10</v>
      </c>
      <c r="G10" s="89" t="s">
        <v>7</v>
      </c>
      <c r="H10" s="92" t="s">
        <v>8</v>
      </c>
      <c r="I10" s="95" t="s">
        <v>11</v>
      </c>
      <c r="J10" s="97" t="s">
        <v>12</v>
      </c>
      <c r="K10" s="98"/>
      <c r="L10" s="99"/>
      <c r="M10" s="97" t="s">
        <v>13</v>
      </c>
      <c r="N10" s="98"/>
      <c r="O10" s="99"/>
      <c r="P10" s="100" t="s">
        <v>14</v>
      </c>
      <c r="Q10" s="12" t="s">
        <v>15</v>
      </c>
      <c r="R10" s="12" t="s">
        <v>16</v>
      </c>
    </row>
    <row r="11" spans="1:18" ht="15" customHeight="1" x14ac:dyDescent="0.4">
      <c r="A11" s="78"/>
      <c r="B11" s="81"/>
      <c r="C11" s="90"/>
      <c r="D11" s="93"/>
      <c r="E11" s="93"/>
      <c r="F11" s="81"/>
      <c r="G11" s="90"/>
      <c r="H11" s="93"/>
      <c r="I11" s="81"/>
      <c r="J11" s="103" t="s">
        <v>19</v>
      </c>
      <c r="K11" s="92" t="s">
        <v>17</v>
      </c>
      <c r="L11" s="105" t="s">
        <v>18</v>
      </c>
      <c r="M11" s="103" t="s">
        <v>19</v>
      </c>
      <c r="N11" s="92" t="s">
        <v>17</v>
      </c>
      <c r="O11" s="105" t="s">
        <v>20</v>
      </c>
      <c r="P11" s="101"/>
      <c r="Q11" s="12" t="s">
        <v>21</v>
      </c>
      <c r="R11" s="12" t="s">
        <v>22</v>
      </c>
    </row>
    <row r="12" spans="1:18" ht="15" customHeight="1" x14ac:dyDescent="0.4">
      <c r="A12" s="79"/>
      <c r="B12" s="82"/>
      <c r="C12" s="91"/>
      <c r="D12" s="94"/>
      <c r="E12" s="94"/>
      <c r="F12" s="96"/>
      <c r="G12" s="91"/>
      <c r="H12" s="94"/>
      <c r="I12" s="96"/>
      <c r="J12" s="104"/>
      <c r="K12" s="94"/>
      <c r="L12" s="106"/>
      <c r="M12" s="104"/>
      <c r="N12" s="94"/>
      <c r="O12" s="106"/>
      <c r="P12" s="102"/>
      <c r="Q12" s="12"/>
      <c r="R12" s="12"/>
    </row>
    <row r="13" spans="1:18" ht="15" customHeight="1" x14ac:dyDescent="0.4">
      <c r="A13" s="116" t="s">
        <v>23</v>
      </c>
      <c r="B13" s="13" t="s">
        <v>24</v>
      </c>
      <c r="C13" s="14">
        <v>1150</v>
      </c>
      <c r="D13" s="15"/>
      <c r="E13" s="16">
        <v>1</v>
      </c>
      <c r="F13" s="17" t="str">
        <f>IF(D13="","",ROUND(C13*D13*E13,2))</f>
        <v/>
      </c>
      <c r="G13" s="14">
        <v>1150</v>
      </c>
      <c r="H13" s="15"/>
      <c r="I13" s="18" t="str">
        <f>IF(H13="","",ROUND(G13*H13,2))</f>
        <v/>
      </c>
      <c r="J13" s="19"/>
      <c r="K13" s="20"/>
      <c r="L13" s="21"/>
      <c r="M13" s="22">
        <v>548000</v>
      </c>
      <c r="N13" s="23"/>
      <c r="O13" s="24" t="str">
        <f>IF(N13="","",ROUND(M13*N13,2))</f>
        <v/>
      </c>
      <c r="P13" s="25" t="str">
        <f>IF(AND(L13="",O13=""),"",SUM(L13,O13))</f>
        <v/>
      </c>
      <c r="Q13" s="26"/>
      <c r="R13" s="27" t="str">
        <f>IF(OR(F13="",I13="",P13=""),"",ROUNDDOWN(F13+I13+P13-Q13,0))</f>
        <v/>
      </c>
    </row>
    <row r="14" spans="1:18" ht="15" customHeight="1" x14ac:dyDescent="0.4">
      <c r="A14" s="117"/>
      <c r="B14" s="28" t="s">
        <v>25</v>
      </c>
      <c r="C14" s="29">
        <f>C13</f>
        <v>1150</v>
      </c>
      <c r="D14" s="30"/>
      <c r="E14" s="31">
        <v>1</v>
      </c>
      <c r="F14" s="32" t="str">
        <f>IF(D14="","",ROUND(C14*D14*E14,2))</f>
        <v/>
      </c>
      <c r="G14" s="29">
        <f>G13</f>
        <v>1150</v>
      </c>
      <c r="H14" s="30"/>
      <c r="I14" s="33" t="str">
        <f>IF(H14="","",ROUND(G14*H14,2))</f>
        <v/>
      </c>
      <c r="J14" s="34"/>
      <c r="K14" s="35"/>
      <c r="L14" s="36"/>
      <c r="M14" s="37">
        <v>563000</v>
      </c>
      <c r="N14" s="30"/>
      <c r="O14" s="38" t="str">
        <f>IF(N14="","",ROUND(M14*N14,2))</f>
        <v/>
      </c>
      <c r="P14" s="39" t="str">
        <f>IF(AND(L14="",O14=""),"",SUM(L14,O14))</f>
        <v/>
      </c>
      <c r="Q14" s="40"/>
      <c r="R14" s="41" t="str">
        <f t="shared" ref="R14:R24" si="0">IF(OR(F14="",I14="",P14=""),"",ROUNDDOWN(F14+I14+P14-Q14,0))</f>
        <v/>
      </c>
    </row>
    <row r="15" spans="1:18" ht="15" customHeight="1" x14ac:dyDescent="0.4">
      <c r="A15" s="117"/>
      <c r="B15" s="28" t="s">
        <v>26</v>
      </c>
      <c r="C15" s="29">
        <f>C14</f>
        <v>1150</v>
      </c>
      <c r="D15" s="30"/>
      <c r="E15" s="31">
        <v>1</v>
      </c>
      <c r="F15" s="32" t="str">
        <f t="shared" ref="F15:F24" si="1">IF(D15="","",ROUND(C15*D15*E15,2))</f>
        <v/>
      </c>
      <c r="G15" s="29">
        <f>G14</f>
        <v>1150</v>
      </c>
      <c r="H15" s="30"/>
      <c r="I15" s="33" t="str">
        <f t="shared" ref="I15:I24" si="2">IF(H15="","",ROUND(G15*H15,2))</f>
        <v/>
      </c>
      <c r="J15" s="34"/>
      <c r="K15" s="35"/>
      <c r="L15" s="36"/>
      <c r="M15" s="37">
        <v>543000</v>
      </c>
      <c r="N15" s="30"/>
      <c r="O15" s="38" t="str">
        <f>IF(N15="","",ROUND(M15*N15,2))</f>
        <v/>
      </c>
      <c r="P15" s="39" t="str">
        <f t="shared" ref="P15:P24" si="3">IF(AND(L15="",O15=""),"",SUM(L15,O15))</f>
        <v/>
      </c>
      <c r="Q15" s="40"/>
      <c r="R15" s="41" t="str">
        <f t="shared" si="0"/>
        <v/>
      </c>
    </row>
    <row r="16" spans="1:18" ht="15" customHeight="1" x14ac:dyDescent="0.4">
      <c r="A16" s="117"/>
      <c r="B16" s="28" t="s">
        <v>27</v>
      </c>
      <c r="C16" s="29">
        <f t="shared" ref="C16:C24" si="4">C15</f>
        <v>1150</v>
      </c>
      <c r="D16" s="30"/>
      <c r="E16" s="31">
        <v>1</v>
      </c>
      <c r="F16" s="32" t="str">
        <f t="shared" si="1"/>
        <v/>
      </c>
      <c r="G16" s="29">
        <f t="shared" ref="G16:G24" si="5">G15</f>
        <v>1150</v>
      </c>
      <c r="H16" s="30"/>
      <c r="I16" s="33" t="str">
        <f t="shared" si="2"/>
        <v/>
      </c>
      <c r="J16" s="37">
        <v>620000</v>
      </c>
      <c r="K16" s="30"/>
      <c r="L16" s="30" t="str">
        <f>IF(K16="","",ROUND(J16*K16,2))</f>
        <v/>
      </c>
      <c r="M16" s="34"/>
      <c r="N16" s="35"/>
      <c r="O16" s="36"/>
      <c r="P16" s="39" t="str">
        <f t="shared" si="3"/>
        <v/>
      </c>
      <c r="Q16" s="40"/>
      <c r="R16" s="41" t="str">
        <f t="shared" si="0"/>
        <v/>
      </c>
    </row>
    <row r="17" spans="1:18" ht="15" customHeight="1" x14ac:dyDescent="0.4">
      <c r="A17" s="117"/>
      <c r="B17" s="28" t="s">
        <v>28</v>
      </c>
      <c r="C17" s="29">
        <f t="shared" si="4"/>
        <v>1150</v>
      </c>
      <c r="D17" s="30"/>
      <c r="E17" s="31">
        <v>1</v>
      </c>
      <c r="F17" s="32" t="str">
        <f t="shared" si="1"/>
        <v/>
      </c>
      <c r="G17" s="29">
        <f t="shared" si="5"/>
        <v>1150</v>
      </c>
      <c r="H17" s="30"/>
      <c r="I17" s="33" t="str">
        <f t="shared" si="2"/>
        <v/>
      </c>
      <c r="J17" s="37">
        <v>648000</v>
      </c>
      <c r="K17" s="30"/>
      <c r="L17" s="30" t="str">
        <f t="shared" ref="L17:L18" si="6">IF(K17="","",ROUND(J17*K17,2))</f>
        <v/>
      </c>
      <c r="M17" s="34"/>
      <c r="N17" s="35"/>
      <c r="O17" s="36"/>
      <c r="P17" s="39" t="str">
        <f t="shared" si="3"/>
        <v/>
      </c>
      <c r="Q17" s="40"/>
      <c r="R17" s="41" t="str">
        <f t="shared" si="0"/>
        <v/>
      </c>
    </row>
    <row r="18" spans="1:18" ht="15" customHeight="1" x14ac:dyDescent="0.4">
      <c r="A18" s="117"/>
      <c r="B18" s="28" t="s">
        <v>29</v>
      </c>
      <c r="C18" s="29">
        <f t="shared" si="4"/>
        <v>1150</v>
      </c>
      <c r="D18" s="30"/>
      <c r="E18" s="31">
        <v>1</v>
      </c>
      <c r="F18" s="32" t="str">
        <f t="shared" si="1"/>
        <v/>
      </c>
      <c r="G18" s="29">
        <f t="shared" si="5"/>
        <v>1150</v>
      </c>
      <c r="H18" s="30"/>
      <c r="I18" s="33" t="str">
        <f t="shared" si="2"/>
        <v/>
      </c>
      <c r="J18" s="37">
        <v>601000</v>
      </c>
      <c r="K18" s="30"/>
      <c r="L18" s="30" t="str">
        <f t="shared" si="6"/>
        <v/>
      </c>
      <c r="M18" s="34"/>
      <c r="N18" s="35"/>
      <c r="O18" s="36"/>
      <c r="P18" s="39" t="str">
        <f t="shared" si="3"/>
        <v/>
      </c>
      <c r="Q18" s="40"/>
      <c r="R18" s="41" t="str">
        <f t="shared" si="0"/>
        <v/>
      </c>
    </row>
    <row r="19" spans="1:18" ht="15" customHeight="1" x14ac:dyDescent="0.4">
      <c r="A19" s="117"/>
      <c r="B19" s="28" t="s">
        <v>30</v>
      </c>
      <c r="C19" s="29">
        <f t="shared" si="4"/>
        <v>1150</v>
      </c>
      <c r="D19" s="30"/>
      <c r="E19" s="31">
        <v>1</v>
      </c>
      <c r="F19" s="32" t="str">
        <f t="shared" si="1"/>
        <v/>
      </c>
      <c r="G19" s="29">
        <f t="shared" si="5"/>
        <v>1150</v>
      </c>
      <c r="H19" s="30"/>
      <c r="I19" s="33" t="str">
        <f t="shared" si="2"/>
        <v/>
      </c>
      <c r="J19" s="34"/>
      <c r="K19" s="35"/>
      <c r="L19" s="36"/>
      <c r="M19" s="37">
        <v>582000</v>
      </c>
      <c r="N19" s="30"/>
      <c r="O19" s="38" t="str">
        <f>IF(N19="","",ROUND(M19*N19,2))</f>
        <v/>
      </c>
      <c r="P19" s="39" t="str">
        <f t="shared" si="3"/>
        <v/>
      </c>
      <c r="Q19" s="40"/>
      <c r="R19" s="41" t="str">
        <f t="shared" si="0"/>
        <v/>
      </c>
    </row>
    <row r="20" spans="1:18" ht="15" customHeight="1" x14ac:dyDescent="0.4">
      <c r="A20" s="117"/>
      <c r="B20" s="28" t="s">
        <v>31</v>
      </c>
      <c r="C20" s="29">
        <f t="shared" si="4"/>
        <v>1150</v>
      </c>
      <c r="D20" s="30"/>
      <c r="E20" s="31">
        <v>1</v>
      </c>
      <c r="F20" s="32" t="str">
        <f t="shared" si="1"/>
        <v/>
      </c>
      <c r="G20" s="29">
        <f t="shared" si="5"/>
        <v>1150</v>
      </c>
      <c r="H20" s="30"/>
      <c r="I20" s="33" t="str">
        <f t="shared" si="2"/>
        <v/>
      </c>
      <c r="J20" s="34"/>
      <c r="K20" s="35"/>
      <c r="L20" s="36"/>
      <c r="M20" s="37">
        <v>558000</v>
      </c>
      <c r="N20" s="30"/>
      <c r="O20" s="38" t="str">
        <f>IF(N20="","",ROUND(M20*N20,2))</f>
        <v/>
      </c>
      <c r="P20" s="39" t="str">
        <f t="shared" si="3"/>
        <v/>
      </c>
      <c r="Q20" s="40"/>
      <c r="R20" s="41" t="str">
        <f t="shared" si="0"/>
        <v/>
      </c>
    </row>
    <row r="21" spans="1:18" ht="15" customHeight="1" x14ac:dyDescent="0.4">
      <c r="A21" s="117"/>
      <c r="B21" s="28" t="s">
        <v>32</v>
      </c>
      <c r="C21" s="29">
        <f t="shared" si="4"/>
        <v>1150</v>
      </c>
      <c r="D21" s="30"/>
      <c r="E21" s="31">
        <v>1</v>
      </c>
      <c r="F21" s="32" t="str">
        <f t="shared" si="1"/>
        <v/>
      </c>
      <c r="G21" s="29">
        <f t="shared" si="5"/>
        <v>1150</v>
      </c>
      <c r="H21" s="30"/>
      <c r="I21" s="33" t="str">
        <f t="shared" si="2"/>
        <v/>
      </c>
      <c r="J21" s="34"/>
      <c r="K21" s="35"/>
      <c r="L21" s="36"/>
      <c r="M21" s="37">
        <v>553000</v>
      </c>
      <c r="N21" s="30"/>
      <c r="O21" s="38" t="str">
        <f t="shared" ref="O21:O22" si="7">IF(N21="","",ROUND(M21*N21,2))</f>
        <v/>
      </c>
      <c r="P21" s="39" t="str">
        <f t="shared" si="3"/>
        <v/>
      </c>
      <c r="Q21" s="40"/>
      <c r="R21" s="41" t="str">
        <f t="shared" si="0"/>
        <v/>
      </c>
    </row>
    <row r="22" spans="1:18" ht="15" customHeight="1" x14ac:dyDescent="0.4">
      <c r="A22" s="117"/>
      <c r="B22" s="28" t="s">
        <v>33</v>
      </c>
      <c r="C22" s="29">
        <f t="shared" si="4"/>
        <v>1150</v>
      </c>
      <c r="D22" s="30"/>
      <c r="E22" s="31">
        <v>1</v>
      </c>
      <c r="F22" s="32" t="str">
        <f t="shared" si="1"/>
        <v/>
      </c>
      <c r="G22" s="29">
        <f t="shared" si="5"/>
        <v>1150</v>
      </c>
      <c r="H22" s="30"/>
      <c r="I22" s="33" t="str">
        <f t="shared" si="2"/>
        <v/>
      </c>
      <c r="J22" s="34"/>
      <c r="K22" s="35"/>
      <c r="L22" s="36"/>
      <c r="M22" s="37">
        <v>551000</v>
      </c>
      <c r="N22" s="30"/>
      <c r="O22" s="38" t="str">
        <f t="shared" si="7"/>
        <v/>
      </c>
      <c r="P22" s="39" t="str">
        <f t="shared" si="3"/>
        <v/>
      </c>
      <c r="Q22" s="40"/>
      <c r="R22" s="41" t="str">
        <f t="shared" si="0"/>
        <v/>
      </c>
    </row>
    <row r="23" spans="1:18" ht="15" customHeight="1" x14ac:dyDescent="0.4">
      <c r="A23" s="117"/>
      <c r="B23" s="28" t="s">
        <v>34</v>
      </c>
      <c r="C23" s="29">
        <f t="shared" si="4"/>
        <v>1150</v>
      </c>
      <c r="D23" s="30"/>
      <c r="E23" s="31">
        <v>1</v>
      </c>
      <c r="F23" s="32" t="str">
        <f t="shared" si="1"/>
        <v/>
      </c>
      <c r="G23" s="29">
        <f t="shared" si="5"/>
        <v>1150</v>
      </c>
      <c r="H23" s="30"/>
      <c r="I23" s="33" t="str">
        <f t="shared" si="2"/>
        <v/>
      </c>
      <c r="J23" s="34"/>
      <c r="K23" s="35"/>
      <c r="L23" s="36"/>
      <c r="M23" s="37">
        <v>508000</v>
      </c>
      <c r="N23" s="30"/>
      <c r="O23" s="38" t="str">
        <f>IF(N23="","",ROUND(M23*N23,2))</f>
        <v/>
      </c>
      <c r="P23" s="39" t="str">
        <f t="shared" si="3"/>
        <v/>
      </c>
      <c r="Q23" s="40"/>
      <c r="R23" s="41" t="str">
        <f t="shared" si="0"/>
        <v/>
      </c>
    </row>
    <row r="24" spans="1:18" ht="15" customHeight="1" thickBot="1" x14ac:dyDescent="0.45">
      <c r="A24" s="117"/>
      <c r="B24" s="42" t="s">
        <v>35</v>
      </c>
      <c r="C24" s="43">
        <f t="shared" si="4"/>
        <v>1150</v>
      </c>
      <c r="D24" s="44"/>
      <c r="E24" s="45">
        <v>1</v>
      </c>
      <c r="F24" s="46" t="str">
        <f t="shared" si="1"/>
        <v/>
      </c>
      <c r="G24" s="43">
        <f t="shared" si="5"/>
        <v>1150</v>
      </c>
      <c r="H24" s="44"/>
      <c r="I24" s="47" t="str">
        <f t="shared" si="2"/>
        <v/>
      </c>
      <c r="J24" s="48"/>
      <c r="K24" s="49"/>
      <c r="L24" s="50"/>
      <c r="M24" s="51">
        <v>551000</v>
      </c>
      <c r="N24" s="44"/>
      <c r="O24" s="52" t="str">
        <f>IF(N24="","",ROUND(M24*N24,2))</f>
        <v/>
      </c>
      <c r="P24" s="53" t="str">
        <f t="shared" si="3"/>
        <v/>
      </c>
      <c r="Q24" s="54"/>
      <c r="R24" s="55" t="str">
        <f t="shared" si="0"/>
        <v/>
      </c>
    </row>
    <row r="25" spans="1:18" ht="12" customHeight="1" x14ac:dyDescent="0.4">
      <c r="A25" s="118"/>
      <c r="B25" s="101" t="s">
        <v>36</v>
      </c>
      <c r="C25" s="56"/>
      <c r="D25" s="57"/>
      <c r="E25" s="57"/>
      <c r="F25" s="58"/>
      <c r="G25" s="120" t="s">
        <v>37</v>
      </c>
      <c r="H25" s="121"/>
      <c r="I25" s="121"/>
      <c r="J25" s="124">
        <f>SUM(J13:J24,M13:M24)</f>
        <v>6826000</v>
      </c>
      <c r="K25" s="59"/>
      <c r="L25" s="59"/>
      <c r="M25" s="59"/>
      <c r="N25" s="59"/>
      <c r="O25" s="59"/>
      <c r="P25" s="107" t="s">
        <v>38</v>
      </c>
      <c r="Q25" s="108"/>
      <c r="R25" s="111" t="str">
        <f>IF(AND(R13="",R14="",R15="",R16="",R17="",R18="",R19="",R20="",R21="",R22="",R23="",R24=""),"",SUM(R13:R24))</f>
        <v/>
      </c>
    </row>
    <row r="26" spans="1:18" ht="12" customHeight="1" thickBot="1" x14ac:dyDescent="0.45">
      <c r="A26" s="119"/>
      <c r="B26" s="102"/>
      <c r="C26" s="60"/>
      <c r="D26" s="61"/>
      <c r="E26" s="61"/>
      <c r="F26" s="62"/>
      <c r="G26" s="122"/>
      <c r="H26" s="123"/>
      <c r="I26" s="123"/>
      <c r="J26" s="125"/>
      <c r="K26" s="63"/>
      <c r="L26" s="63"/>
      <c r="M26" s="63"/>
      <c r="N26" s="63"/>
      <c r="O26" s="63"/>
      <c r="P26" s="109"/>
      <c r="Q26" s="110"/>
      <c r="R26" s="112"/>
    </row>
    <row r="27" spans="1:18" ht="15" customHeight="1" thickBot="1" x14ac:dyDescent="0.45">
      <c r="A27" s="64"/>
      <c r="B27" s="65"/>
      <c r="C27" s="66"/>
      <c r="D27" s="67"/>
      <c r="E27" s="67"/>
      <c r="F27" s="67"/>
      <c r="G27" s="66"/>
      <c r="H27" s="68"/>
      <c r="I27" s="68"/>
      <c r="J27" s="66"/>
      <c r="K27" s="68"/>
      <c r="L27" s="68"/>
      <c r="M27" s="66"/>
      <c r="N27" s="68"/>
      <c r="O27" s="68"/>
      <c r="P27" s="68"/>
      <c r="Q27" s="68"/>
      <c r="R27" s="57" t="s">
        <v>39</v>
      </c>
    </row>
    <row r="28" spans="1:18" ht="32.25" customHeight="1" thickBot="1" x14ac:dyDescent="0.45">
      <c r="A28" s="66"/>
      <c r="B28" s="69"/>
      <c r="C28" s="66"/>
      <c r="D28" s="67"/>
      <c r="E28" s="67"/>
      <c r="F28" s="67"/>
      <c r="G28" s="59"/>
      <c r="H28" s="59"/>
      <c r="I28" s="59"/>
      <c r="J28" s="70"/>
      <c r="K28" s="59"/>
      <c r="L28" s="59"/>
      <c r="M28" s="59"/>
      <c r="N28" s="59"/>
      <c r="O28" s="113" t="s">
        <v>40</v>
      </c>
      <c r="P28" s="114"/>
      <c r="Q28" s="115"/>
      <c r="R28" s="71" t="str">
        <f>IF(R25="","",ROUNDDOWN(R25/110*100,0))</f>
        <v/>
      </c>
    </row>
    <row r="29" spans="1:18" ht="6.95" customHeight="1" x14ac:dyDescent="0.4">
      <c r="A29" s="66"/>
      <c r="B29" s="69"/>
      <c r="C29" s="66"/>
      <c r="D29" s="67"/>
      <c r="E29" s="67"/>
      <c r="F29" s="67"/>
      <c r="G29" s="66"/>
      <c r="H29" s="68"/>
      <c r="I29" s="68"/>
      <c r="J29" s="66"/>
      <c r="K29" s="68"/>
      <c r="L29" s="68"/>
      <c r="M29" s="66"/>
      <c r="N29" s="68"/>
      <c r="O29" s="68"/>
      <c r="P29" s="68"/>
      <c r="Q29" s="68"/>
      <c r="R29" s="57"/>
    </row>
    <row r="30" spans="1:18" ht="15" customHeight="1" x14ac:dyDescent="0.4">
      <c r="A30" s="116" t="s">
        <v>41</v>
      </c>
      <c r="B30" s="13" t="s">
        <v>24</v>
      </c>
      <c r="C30" s="14">
        <v>1150</v>
      </c>
      <c r="D30" s="15"/>
      <c r="E30" s="16">
        <v>1</v>
      </c>
      <c r="F30" s="17" t="str">
        <f>IF(D30="","",ROUND(C30*D30*E30,2))</f>
        <v/>
      </c>
      <c r="G30" s="14">
        <v>1150</v>
      </c>
      <c r="H30" s="15"/>
      <c r="I30" s="18" t="str">
        <f>IF(H30="","",ROUND(G30*H30,2))</f>
        <v/>
      </c>
      <c r="J30" s="19"/>
      <c r="K30" s="20"/>
      <c r="L30" s="21"/>
      <c r="M30" s="22">
        <v>548000</v>
      </c>
      <c r="N30" s="23"/>
      <c r="O30" s="24" t="str">
        <f>IF(N30="","",ROUND(M30*N30,2))</f>
        <v/>
      </c>
      <c r="P30" s="25" t="str">
        <f>IF(AND(L30="",O30=""),"",SUM(L30,O30))</f>
        <v/>
      </c>
      <c r="Q30" s="26"/>
      <c r="R30" s="27" t="str">
        <f t="shared" ref="R30:R41" si="8">IF(OR(F30="",I30="",P30=""),"",ROUNDDOWN(F30+I30+P30-Q30,0))</f>
        <v/>
      </c>
    </row>
    <row r="31" spans="1:18" ht="15" customHeight="1" x14ac:dyDescent="0.4">
      <c r="A31" s="117"/>
      <c r="B31" s="28" t="s">
        <v>25</v>
      </c>
      <c r="C31" s="29">
        <f>C30</f>
        <v>1150</v>
      </c>
      <c r="D31" s="30"/>
      <c r="E31" s="31">
        <v>1</v>
      </c>
      <c r="F31" s="32" t="str">
        <f>IF(D31="","",ROUND(C31*D31*E31,2))</f>
        <v/>
      </c>
      <c r="G31" s="29">
        <f>G30</f>
        <v>1150</v>
      </c>
      <c r="H31" s="30"/>
      <c r="I31" s="33" t="str">
        <f>IF(H31="","",ROUND(G31*H31,2))</f>
        <v/>
      </c>
      <c r="J31" s="34"/>
      <c r="K31" s="35"/>
      <c r="L31" s="36"/>
      <c r="M31" s="37">
        <v>563000</v>
      </c>
      <c r="N31" s="30"/>
      <c r="O31" s="38" t="str">
        <f>IF(N31="","",ROUND(M31*N31,2))</f>
        <v/>
      </c>
      <c r="P31" s="39" t="str">
        <f>IF(AND(L31="",O31=""),"",SUM(L31,O31))</f>
        <v/>
      </c>
      <c r="Q31" s="40"/>
      <c r="R31" s="41" t="str">
        <f t="shared" si="8"/>
        <v/>
      </c>
    </row>
    <row r="32" spans="1:18" ht="15" customHeight="1" x14ac:dyDescent="0.4">
      <c r="A32" s="117"/>
      <c r="B32" s="28" t="s">
        <v>26</v>
      </c>
      <c r="C32" s="29">
        <f>C31</f>
        <v>1150</v>
      </c>
      <c r="D32" s="30"/>
      <c r="E32" s="31">
        <v>1</v>
      </c>
      <c r="F32" s="32" t="str">
        <f t="shared" ref="F32:F41" si="9">IF(D32="","",ROUND(C32*D32*E32,2))</f>
        <v/>
      </c>
      <c r="G32" s="29">
        <f>G31</f>
        <v>1150</v>
      </c>
      <c r="H32" s="30"/>
      <c r="I32" s="33" t="str">
        <f t="shared" ref="I32:I41" si="10">IF(H32="","",ROUND(G32*H32,2))</f>
        <v/>
      </c>
      <c r="J32" s="34"/>
      <c r="K32" s="35"/>
      <c r="L32" s="36"/>
      <c r="M32" s="37">
        <v>543000</v>
      </c>
      <c r="N32" s="30"/>
      <c r="O32" s="38" t="str">
        <f>IF(N32="","",ROUND(M32*N32,2))</f>
        <v/>
      </c>
      <c r="P32" s="39" t="str">
        <f t="shared" ref="P32:P41" si="11">IF(AND(L32="",O32=""),"",SUM(L32,O32))</f>
        <v/>
      </c>
      <c r="Q32" s="40"/>
      <c r="R32" s="41" t="str">
        <f t="shared" si="8"/>
        <v/>
      </c>
    </row>
    <row r="33" spans="1:18" ht="15" customHeight="1" x14ac:dyDescent="0.4">
      <c r="A33" s="117"/>
      <c r="B33" s="28" t="s">
        <v>27</v>
      </c>
      <c r="C33" s="29">
        <f t="shared" ref="C33:C41" si="12">C32</f>
        <v>1150</v>
      </c>
      <c r="D33" s="30"/>
      <c r="E33" s="31">
        <v>1</v>
      </c>
      <c r="F33" s="32" t="str">
        <f t="shared" si="9"/>
        <v/>
      </c>
      <c r="G33" s="29">
        <f t="shared" ref="G33:G41" si="13">G32</f>
        <v>1150</v>
      </c>
      <c r="H33" s="30"/>
      <c r="I33" s="33" t="str">
        <f t="shared" si="10"/>
        <v/>
      </c>
      <c r="J33" s="37">
        <v>620000</v>
      </c>
      <c r="K33" s="30"/>
      <c r="L33" s="30" t="str">
        <f>IF(K33="","",ROUND(J33*K33,2))</f>
        <v/>
      </c>
      <c r="M33" s="34"/>
      <c r="N33" s="35"/>
      <c r="O33" s="36"/>
      <c r="P33" s="39" t="str">
        <f t="shared" si="11"/>
        <v/>
      </c>
      <c r="Q33" s="40"/>
      <c r="R33" s="41" t="str">
        <f t="shared" si="8"/>
        <v/>
      </c>
    </row>
    <row r="34" spans="1:18" ht="15" customHeight="1" x14ac:dyDescent="0.4">
      <c r="A34" s="117"/>
      <c r="B34" s="28" t="s">
        <v>28</v>
      </c>
      <c r="C34" s="29">
        <f t="shared" si="12"/>
        <v>1150</v>
      </c>
      <c r="D34" s="30"/>
      <c r="E34" s="31">
        <v>1</v>
      </c>
      <c r="F34" s="32" t="str">
        <f t="shared" si="9"/>
        <v/>
      </c>
      <c r="G34" s="29">
        <f t="shared" si="13"/>
        <v>1150</v>
      </c>
      <c r="H34" s="30"/>
      <c r="I34" s="33" t="str">
        <f t="shared" si="10"/>
        <v/>
      </c>
      <c r="J34" s="37">
        <v>648000</v>
      </c>
      <c r="K34" s="30"/>
      <c r="L34" s="30" t="str">
        <f t="shared" ref="L34:L35" si="14">IF(K34="","",ROUND(J34*K34,2))</f>
        <v/>
      </c>
      <c r="M34" s="34"/>
      <c r="N34" s="35"/>
      <c r="O34" s="36"/>
      <c r="P34" s="39" t="str">
        <f t="shared" si="11"/>
        <v/>
      </c>
      <c r="Q34" s="40"/>
      <c r="R34" s="41" t="str">
        <f t="shared" si="8"/>
        <v/>
      </c>
    </row>
    <row r="35" spans="1:18" ht="15" customHeight="1" x14ac:dyDescent="0.4">
      <c r="A35" s="117"/>
      <c r="B35" s="28" t="s">
        <v>29</v>
      </c>
      <c r="C35" s="29">
        <f t="shared" si="12"/>
        <v>1150</v>
      </c>
      <c r="D35" s="30"/>
      <c r="E35" s="31">
        <v>1</v>
      </c>
      <c r="F35" s="32" t="str">
        <f t="shared" si="9"/>
        <v/>
      </c>
      <c r="G35" s="29">
        <f t="shared" si="13"/>
        <v>1150</v>
      </c>
      <c r="H35" s="30"/>
      <c r="I35" s="33" t="str">
        <f t="shared" si="10"/>
        <v/>
      </c>
      <c r="J35" s="37">
        <v>601000</v>
      </c>
      <c r="K35" s="30"/>
      <c r="L35" s="30" t="str">
        <f t="shared" si="14"/>
        <v/>
      </c>
      <c r="M35" s="34"/>
      <c r="N35" s="35"/>
      <c r="O35" s="36"/>
      <c r="P35" s="39" t="str">
        <f t="shared" si="11"/>
        <v/>
      </c>
      <c r="Q35" s="40"/>
      <c r="R35" s="41" t="str">
        <f t="shared" si="8"/>
        <v/>
      </c>
    </row>
    <row r="36" spans="1:18" ht="15" customHeight="1" x14ac:dyDescent="0.4">
      <c r="A36" s="117"/>
      <c r="B36" s="28" t="s">
        <v>30</v>
      </c>
      <c r="C36" s="29">
        <f t="shared" si="12"/>
        <v>1150</v>
      </c>
      <c r="D36" s="30"/>
      <c r="E36" s="31">
        <v>1</v>
      </c>
      <c r="F36" s="32" t="str">
        <f t="shared" si="9"/>
        <v/>
      </c>
      <c r="G36" s="29">
        <f t="shared" si="13"/>
        <v>1150</v>
      </c>
      <c r="H36" s="30"/>
      <c r="I36" s="33" t="str">
        <f t="shared" si="10"/>
        <v/>
      </c>
      <c r="J36" s="34"/>
      <c r="K36" s="35"/>
      <c r="L36" s="36"/>
      <c r="M36" s="37">
        <v>582000</v>
      </c>
      <c r="N36" s="30"/>
      <c r="O36" s="38" t="str">
        <f>IF(N36="","",ROUND(M36*N36,2))</f>
        <v/>
      </c>
      <c r="P36" s="39" t="str">
        <f t="shared" si="11"/>
        <v/>
      </c>
      <c r="Q36" s="40"/>
      <c r="R36" s="41" t="str">
        <f t="shared" si="8"/>
        <v/>
      </c>
    </row>
    <row r="37" spans="1:18" ht="15" customHeight="1" x14ac:dyDescent="0.4">
      <c r="A37" s="117"/>
      <c r="B37" s="28" t="s">
        <v>31</v>
      </c>
      <c r="C37" s="29">
        <f t="shared" si="12"/>
        <v>1150</v>
      </c>
      <c r="D37" s="30"/>
      <c r="E37" s="31">
        <v>1</v>
      </c>
      <c r="F37" s="32" t="str">
        <f t="shared" si="9"/>
        <v/>
      </c>
      <c r="G37" s="29">
        <f t="shared" si="13"/>
        <v>1150</v>
      </c>
      <c r="H37" s="30"/>
      <c r="I37" s="33" t="str">
        <f t="shared" si="10"/>
        <v/>
      </c>
      <c r="J37" s="34"/>
      <c r="K37" s="35"/>
      <c r="L37" s="36"/>
      <c r="M37" s="37">
        <v>558000</v>
      </c>
      <c r="N37" s="30"/>
      <c r="O37" s="38" t="str">
        <f>IF(N37="","",ROUND(M37*N37,2))</f>
        <v/>
      </c>
      <c r="P37" s="39" t="str">
        <f t="shared" si="11"/>
        <v/>
      </c>
      <c r="Q37" s="40"/>
      <c r="R37" s="41" t="str">
        <f t="shared" si="8"/>
        <v/>
      </c>
    </row>
    <row r="38" spans="1:18" ht="15" customHeight="1" x14ac:dyDescent="0.4">
      <c r="A38" s="117"/>
      <c r="B38" s="28" t="s">
        <v>32</v>
      </c>
      <c r="C38" s="29">
        <f t="shared" si="12"/>
        <v>1150</v>
      </c>
      <c r="D38" s="30"/>
      <c r="E38" s="31">
        <v>1</v>
      </c>
      <c r="F38" s="32" t="str">
        <f t="shared" si="9"/>
        <v/>
      </c>
      <c r="G38" s="29">
        <f t="shared" si="13"/>
        <v>1150</v>
      </c>
      <c r="H38" s="30"/>
      <c r="I38" s="33" t="str">
        <f t="shared" si="10"/>
        <v/>
      </c>
      <c r="J38" s="34"/>
      <c r="K38" s="35"/>
      <c r="L38" s="36"/>
      <c r="M38" s="37">
        <v>553000</v>
      </c>
      <c r="N38" s="30"/>
      <c r="O38" s="38" t="str">
        <f t="shared" ref="O38:O39" si="15">IF(N38="","",ROUND(M38*N38,2))</f>
        <v/>
      </c>
      <c r="P38" s="39" t="str">
        <f t="shared" si="11"/>
        <v/>
      </c>
      <c r="Q38" s="40"/>
      <c r="R38" s="41" t="str">
        <f t="shared" si="8"/>
        <v/>
      </c>
    </row>
    <row r="39" spans="1:18" ht="15" customHeight="1" x14ac:dyDescent="0.4">
      <c r="A39" s="117"/>
      <c r="B39" s="28" t="s">
        <v>33</v>
      </c>
      <c r="C39" s="29">
        <f t="shared" si="12"/>
        <v>1150</v>
      </c>
      <c r="D39" s="30"/>
      <c r="E39" s="31">
        <v>1</v>
      </c>
      <c r="F39" s="32" t="str">
        <f t="shared" si="9"/>
        <v/>
      </c>
      <c r="G39" s="29">
        <f t="shared" si="13"/>
        <v>1150</v>
      </c>
      <c r="H39" s="30"/>
      <c r="I39" s="33" t="str">
        <f t="shared" si="10"/>
        <v/>
      </c>
      <c r="J39" s="34"/>
      <c r="K39" s="35"/>
      <c r="L39" s="36"/>
      <c r="M39" s="37">
        <v>551000</v>
      </c>
      <c r="N39" s="30"/>
      <c r="O39" s="38" t="str">
        <f t="shared" si="15"/>
        <v/>
      </c>
      <c r="P39" s="39" t="str">
        <f t="shared" si="11"/>
        <v/>
      </c>
      <c r="Q39" s="40"/>
      <c r="R39" s="41" t="str">
        <f t="shared" si="8"/>
        <v/>
      </c>
    </row>
    <row r="40" spans="1:18" ht="15" customHeight="1" x14ac:dyDescent="0.4">
      <c r="A40" s="117"/>
      <c r="B40" s="28" t="s">
        <v>34</v>
      </c>
      <c r="C40" s="29">
        <f t="shared" si="12"/>
        <v>1150</v>
      </c>
      <c r="D40" s="30"/>
      <c r="E40" s="31">
        <v>1</v>
      </c>
      <c r="F40" s="32" t="str">
        <f t="shared" si="9"/>
        <v/>
      </c>
      <c r="G40" s="29">
        <f t="shared" si="13"/>
        <v>1150</v>
      </c>
      <c r="H40" s="30"/>
      <c r="I40" s="33" t="str">
        <f t="shared" si="10"/>
        <v/>
      </c>
      <c r="J40" s="34"/>
      <c r="K40" s="35"/>
      <c r="L40" s="36"/>
      <c r="M40" s="37">
        <v>508000</v>
      </c>
      <c r="N40" s="30"/>
      <c r="O40" s="38" t="str">
        <f>IF(N40="","",ROUND(M40*N40,2))</f>
        <v/>
      </c>
      <c r="P40" s="39" t="str">
        <f t="shared" si="11"/>
        <v/>
      </c>
      <c r="Q40" s="40"/>
      <c r="R40" s="41" t="str">
        <f t="shared" si="8"/>
        <v/>
      </c>
    </row>
    <row r="41" spans="1:18" ht="15" customHeight="1" thickBot="1" x14ac:dyDescent="0.45">
      <c r="A41" s="117"/>
      <c r="B41" s="42" t="s">
        <v>35</v>
      </c>
      <c r="C41" s="43">
        <f t="shared" si="12"/>
        <v>1150</v>
      </c>
      <c r="D41" s="44"/>
      <c r="E41" s="45">
        <v>1</v>
      </c>
      <c r="F41" s="46" t="str">
        <f t="shared" si="9"/>
        <v/>
      </c>
      <c r="G41" s="43">
        <f t="shared" si="13"/>
        <v>1150</v>
      </c>
      <c r="H41" s="44"/>
      <c r="I41" s="47" t="str">
        <f t="shared" si="10"/>
        <v/>
      </c>
      <c r="J41" s="48"/>
      <c r="K41" s="49"/>
      <c r="L41" s="50"/>
      <c r="M41" s="51">
        <v>551000</v>
      </c>
      <c r="N41" s="44"/>
      <c r="O41" s="52" t="str">
        <f>IF(N41="","",ROUND(M41*N41,2))</f>
        <v/>
      </c>
      <c r="P41" s="53" t="str">
        <f t="shared" si="11"/>
        <v/>
      </c>
      <c r="Q41" s="54"/>
      <c r="R41" s="55" t="str">
        <f t="shared" si="8"/>
        <v/>
      </c>
    </row>
    <row r="42" spans="1:18" ht="12" customHeight="1" x14ac:dyDescent="0.4">
      <c r="A42" s="118"/>
      <c r="B42" s="101" t="s">
        <v>36</v>
      </c>
      <c r="C42" s="56"/>
      <c r="D42" s="57"/>
      <c r="E42" s="57"/>
      <c r="F42" s="58"/>
      <c r="G42" s="120" t="s">
        <v>42</v>
      </c>
      <c r="H42" s="121"/>
      <c r="I42" s="121"/>
      <c r="J42" s="124">
        <f>SUM(J30:J41,M30:M41)</f>
        <v>6826000</v>
      </c>
      <c r="K42" s="59"/>
      <c r="L42" s="59"/>
      <c r="M42" s="59"/>
      <c r="N42" s="59"/>
      <c r="O42" s="59"/>
      <c r="P42" s="107" t="s">
        <v>43</v>
      </c>
      <c r="Q42" s="108"/>
      <c r="R42" s="111" t="str">
        <f>IF(AND(R30="",R31="",R32="",R33="",R34="",R35="",R36="",R37="",R38="",R39="",R40="",R41=""),"",SUM(R30:R41))</f>
        <v/>
      </c>
    </row>
    <row r="43" spans="1:18" ht="12" customHeight="1" thickBot="1" x14ac:dyDescent="0.45">
      <c r="A43" s="118"/>
      <c r="B43" s="101"/>
      <c r="C43" s="60"/>
      <c r="D43" s="61"/>
      <c r="E43" s="61"/>
      <c r="F43" s="62"/>
      <c r="G43" s="122"/>
      <c r="H43" s="123"/>
      <c r="I43" s="123"/>
      <c r="J43" s="125"/>
      <c r="K43" s="63"/>
      <c r="L43" s="63"/>
      <c r="M43" s="63"/>
      <c r="N43" s="63"/>
      <c r="O43" s="63"/>
      <c r="P43" s="109"/>
      <c r="Q43" s="110"/>
      <c r="R43" s="112"/>
    </row>
    <row r="44" spans="1:18" ht="15" customHeight="1" thickBot="1" x14ac:dyDescent="0.45">
      <c r="A44" s="64"/>
      <c r="B44" s="65"/>
      <c r="C44" s="66"/>
      <c r="D44" s="67"/>
      <c r="E44" s="67"/>
      <c r="F44" s="67"/>
      <c r="G44" s="66"/>
      <c r="H44" s="68"/>
      <c r="I44" s="68"/>
      <c r="J44" s="66"/>
      <c r="K44" s="68"/>
      <c r="L44" s="68"/>
      <c r="M44" s="66"/>
      <c r="N44" s="68"/>
      <c r="O44" s="68"/>
      <c r="P44" s="68"/>
      <c r="Q44" s="68"/>
      <c r="R44" s="57" t="s">
        <v>39</v>
      </c>
    </row>
    <row r="45" spans="1:18" ht="34.5" customHeight="1" thickBot="1" x14ac:dyDescent="0.45">
      <c r="A45" s="66"/>
      <c r="B45" s="69"/>
      <c r="C45" s="66"/>
      <c r="D45" s="67"/>
      <c r="E45" s="67"/>
      <c r="F45" s="67"/>
      <c r="G45" s="59"/>
      <c r="H45" s="59"/>
      <c r="I45" s="59"/>
      <c r="J45" s="59"/>
      <c r="K45" s="59"/>
      <c r="L45" s="59"/>
      <c r="M45" s="59"/>
      <c r="N45" s="59"/>
      <c r="O45" s="113" t="s">
        <v>44</v>
      </c>
      <c r="P45" s="114"/>
      <c r="Q45" s="115"/>
      <c r="R45" s="71" t="str">
        <f>IF(R42="","",ROUNDDOWN(R42/110*100,0))</f>
        <v/>
      </c>
    </row>
    <row r="46" spans="1:18" ht="9" customHeight="1" x14ac:dyDescent="0.4">
      <c r="A46" s="66"/>
      <c r="B46" s="69"/>
      <c r="C46" s="66"/>
      <c r="D46" s="67"/>
      <c r="E46" s="67"/>
      <c r="F46" s="67"/>
      <c r="G46" s="66"/>
      <c r="H46" s="68"/>
      <c r="I46" s="68"/>
      <c r="J46" s="66"/>
      <c r="K46" s="68"/>
      <c r="L46" s="68"/>
      <c r="M46" s="66"/>
      <c r="N46" s="68"/>
      <c r="O46" s="68"/>
      <c r="P46" s="68"/>
      <c r="Q46" s="68"/>
      <c r="R46" s="57"/>
    </row>
    <row r="47" spans="1:18" ht="21" customHeight="1" x14ac:dyDescent="0.4">
      <c r="A47" s="126" t="s">
        <v>45</v>
      </c>
      <c r="B47" s="127"/>
      <c r="C47" s="128"/>
      <c r="D47" s="132" t="s">
        <v>46</v>
      </c>
      <c r="E47" s="132"/>
      <c r="F47" s="132"/>
      <c r="G47" s="134" t="s">
        <v>47</v>
      </c>
      <c r="H47" s="134"/>
      <c r="I47" s="134"/>
      <c r="J47" s="134"/>
      <c r="M47" s="70"/>
      <c r="N47" s="70"/>
      <c r="O47" s="70"/>
      <c r="P47" s="57"/>
      <c r="Q47" s="57"/>
      <c r="R47" s="57"/>
    </row>
    <row r="48" spans="1:18" ht="21" customHeight="1" x14ac:dyDescent="0.4">
      <c r="A48" s="129"/>
      <c r="B48" s="130"/>
      <c r="C48" s="131"/>
      <c r="D48" s="132"/>
      <c r="E48" s="132"/>
      <c r="F48" s="132"/>
      <c r="G48" s="134"/>
      <c r="H48" s="134"/>
      <c r="I48" s="134"/>
      <c r="J48" s="134"/>
      <c r="M48" s="70"/>
      <c r="N48" s="70"/>
      <c r="O48" s="70"/>
      <c r="P48" s="57"/>
      <c r="Q48" s="57"/>
      <c r="R48" s="57"/>
    </row>
    <row r="49" spans="1:18" ht="25.5" customHeight="1" x14ac:dyDescent="0.4">
      <c r="A49" s="133">
        <f>J25+J42</f>
        <v>13652000</v>
      </c>
      <c r="B49" s="133"/>
      <c r="C49" s="133"/>
      <c r="D49" s="133" t="str">
        <f>IF(AND(R28="",R45=""),"",R28+R45)</f>
        <v/>
      </c>
      <c r="E49" s="133"/>
      <c r="F49" s="133"/>
      <c r="G49" s="135" t="str">
        <f>IF(D49="","",ROUNDDOWN(D49/A49,2))</f>
        <v/>
      </c>
      <c r="H49" s="135"/>
      <c r="I49" s="135"/>
      <c r="J49" s="135"/>
      <c r="P49" s="57"/>
      <c r="Q49" s="57"/>
      <c r="R49" s="57"/>
    </row>
    <row r="50" spans="1:18" ht="7.5" customHeight="1" x14ac:dyDescent="0.4">
      <c r="A50" s="57"/>
      <c r="B50" s="57"/>
      <c r="C50" s="57"/>
    </row>
  </sheetData>
  <mergeCells count="43">
    <mergeCell ref="O45:Q45"/>
    <mergeCell ref="A47:C48"/>
    <mergeCell ref="D47:F48"/>
    <mergeCell ref="A49:C49"/>
    <mergeCell ref="D49:F49"/>
    <mergeCell ref="G47:J48"/>
    <mergeCell ref="G49:J49"/>
    <mergeCell ref="R42:R43"/>
    <mergeCell ref="A13:A26"/>
    <mergeCell ref="B25:B26"/>
    <mergeCell ref="G25:I26"/>
    <mergeCell ref="J25:J26"/>
    <mergeCell ref="A30:A43"/>
    <mergeCell ref="B42:B43"/>
    <mergeCell ref="G42:I43"/>
    <mergeCell ref="J42:J43"/>
    <mergeCell ref="P42:Q43"/>
    <mergeCell ref="N11:N12"/>
    <mergeCell ref="O11:O12"/>
    <mergeCell ref="P25:Q26"/>
    <mergeCell ref="R25:R26"/>
    <mergeCell ref="O28:Q28"/>
    <mergeCell ref="J11:J12"/>
    <mergeCell ref="K11:K12"/>
    <mergeCell ref="L11:L12"/>
    <mergeCell ref="M11:M12"/>
    <mergeCell ref="J10:L10"/>
    <mergeCell ref="A1:E1"/>
    <mergeCell ref="A2:R2"/>
    <mergeCell ref="A9:A12"/>
    <mergeCell ref="B9:B12"/>
    <mergeCell ref="C9:F9"/>
    <mergeCell ref="G9:I9"/>
    <mergeCell ref="J9:P9"/>
    <mergeCell ref="C10:C12"/>
    <mergeCell ref="D10:D12"/>
    <mergeCell ref="E10:E12"/>
    <mergeCell ref="F10:F12"/>
    <mergeCell ref="G10:G12"/>
    <mergeCell ref="H10:H12"/>
    <mergeCell ref="I10:I12"/>
    <mergeCell ref="M10:O10"/>
    <mergeCell ref="P10:P12"/>
  </mergeCells>
  <phoneticPr fontId="3"/>
  <printOptions horizontalCentered="1"/>
  <pageMargins left="0.47244094488188981" right="0.23622047244094491" top="0.19685039370078741" bottom="0.19685039370078741" header="0" footer="0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50"/>
  <sheetViews>
    <sheetView view="pageBreakPreview" topLeftCell="D1" zoomScaleNormal="100" zoomScaleSheetLayoutView="100" workbookViewId="0">
      <selection activeCell="R3" sqref="R3"/>
    </sheetView>
  </sheetViews>
  <sheetFormatPr defaultRowHeight="16.5" customHeight="1" x14ac:dyDescent="0.4"/>
  <cols>
    <col min="1" max="1" width="9" style="2"/>
    <col min="2" max="2" width="5.375" style="2" customWidth="1"/>
    <col min="3" max="3" width="7.75" style="2" customWidth="1"/>
    <col min="4" max="4" width="8.375" style="2" customWidth="1"/>
    <col min="5" max="5" width="6.375" style="2" customWidth="1"/>
    <col min="6" max="6" width="10.625" style="2" customWidth="1"/>
    <col min="7" max="7" width="8.625" style="2" customWidth="1"/>
    <col min="8" max="8" width="7.625" style="2" customWidth="1"/>
    <col min="9" max="9" width="10.625" style="2" customWidth="1"/>
    <col min="10" max="10" width="11.25" style="2" customWidth="1"/>
    <col min="11" max="11" width="6.625" style="2" customWidth="1"/>
    <col min="12" max="12" width="11.625" style="2" customWidth="1"/>
    <col min="13" max="13" width="10" style="2" customWidth="1"/>
    <col min="14" max="14" width="6.625" style="2" customWidth="1"/>
    <col min="15" max="15" width="12.625" style="2" customWidth="1"/>
    <col min="16" max="16" width="11.625" style="2" customWidth="1"/>
    <col min="17" max="18" width="12.625" style="2" customWidth="1"/>
    <col min="19" max="19" width="9.75" style="2" bestFit="1" customWidth="1"/>
    <col min="20" max="16384" width="9" style="2"/>
  </cols>
  <sheetData>
    <row r="1" spans="1:18" ht="17.100000000000001" customHeight="1" x14ac:dyDescent="0.4">
      <c r="A1" s="75"/>
      <c r="B1" s="75"/>
      <c r="C1" s="75"/>
      <c r="D1" s="75"/>
      <c r="E1" s="7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5" t="s">
        <v>49</v>
      </c>
    </row>
    <row r="2" spans="1:18" ht="17.100000000000001" customHeight="1" x14ac:dyDescent="0.4">
      <c r="A2" s="76" t="s">
        <v>55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ht="17.100000000000001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</row>
    <row r="4" spans="1:18" s="5" customFormat="1" ht="17.100000000000001" customHeight="1" x14ac:dyDescent="0.4">
      <c r="A4" s="5" t="s">
        <v>50</v>
      </c>
      <c r="B4" s="6"/>
      <c r="C4" s="6"/>
      <c r="D4" s="6"/>
      <c r="E4" s="6"/>
      <c r="F4" s="6"/>
      <c r="H4" s="6"/>
      <c r="I4" s="6"/>
      <c r="K4" s="6"/>
      <c r="L4" s="6"/>
      <c r="N4" s="6"/>
      <c r="O4" s="6"/>
      <c r="P4" s="6"/>
      <c r="Q4" s="6"/>
      <c r="R4" s="6"/>
    </row>
    <row r="5" spans="1:18" s="5" customFormat="1" ht="17.100000000000001" customHeight="1" x14ac:dyDescent="0.4">
      <c r="B5" s="6"/>
      <c r="C5" s="6"/>
      <c r="D5" s="6"/>
      <c r="E5" s="6"/>
      <c r="F5" s="6"/>
      <c r="G5" s="2"/>
      <c r="H5" s="6"/>
      <c r="I5" s="6"/>
      <c r="J5" s="2"/>
      <c r="K5" s="6"/>
      <c r="L5" s="6"/>
      <c r="M5" s="2" t="s">
        <v>51</v>
      </c>
      <c r="N5" s="6"/>
      <c r="O5" s="6"/>
      <c r="P5" s="6"/>
      <c r="Q5" s="6"/>
      <c r="R5" s="6"/>
    </row>
    <row r="6" spans="1:18" s="5" customFormat="1" ht="17.100000000000001" customHeight="1" x14ac:dyDescent="0.4">
      <c r="A6" s="6"/>
      <c r="B6" s="6"/>
      <c r="C6" s="6"/>
      <c r="D6" s="6"/>
      <c r="F6" s="6"/>
      <c r="G6" s="2"/>
      <c r="H6" s="6"/>
      <c r="I6" s="6"/>
      <c r="J6" s="2"/>
      <c r="K6" s="6"/>
      <c r="L6" s="6"/>
      <c r="M6" s="2" t="s">
        <v>52</v>
      </c>
      <c r="N6" s="6"/>
      <c r="O6" s="6"/>
      <c r="P6" s="6"/>
      <c r="Q6" s="6"/>
      <c r="R6" s="6"/>
    </row>
    <row r="7" spans="1:18" s="5" customFormat="1" ht="27" customHeight="1" x14ac:dyDescent="0.4">
      <c r="A7" s="6"/>
      <c r="B7" s="6"/>
      <c r="C7" s="6"/>
      <c r="D7" s="6"/>
      <c r="E7" s="6"/>
      <c r="F7" s="6"/>
      <c r="G7" s="2"/>
      <c r="H7" s="6"/>
      <c r="I7" s="6"/>
      <c r="J7" s="2"/>
      <c r="K7" s="6"/>
      <c r="L7" s="6"/>
      <c r="M7" s="2" t="s">
        <v>53</v>
      </c>
      <c r="N7" s="6"/>
      <c r="O7" s="6"/>
      <c r="P7" s="6"/>
      <c r="Q7" s="6"/>
      <c r="R7" s="7"/>
    </row>
    <row r="8" spans="1:18" s="9" customFormat="1" ht="15" customHeight="1" x14ac:dyDescent="0.4">
      <c r="A8" s="8" t="s">
        <v>1</v>
      </c>
      <c r="R8" s="10" t="s">
        <v>2</v>
      </c>
    </row>
    <row r="9" spans="1:18" ht="15" customHeight="1" x14ac:dyDescent="0.4">
      <c r="A9" s="77" t="s">
        <v>3</v>
      </c>
      <c r="B9" s="80" t="s">
        <v>4</v>
      </c>
      <c r="C9" s="77" t="s">
        <v>5</v>
      </c>
      <c r="D9" s="83"/>
      <c r="E9" s="83"/>
      <c r="F9" s="80"/>
      <c r="G9" s="84" t="s">
        <v>6</v>
      </c>
      <c r="H9" s="85"/>
      <c r="I9" s="86"/>
      <c r="J9" s="87" t="s">
        <v>48</v>
      </c>
      <c r="K9" s="87"/>
      <c r="L9" s="87"/>
      <c r="M9" s="87"/>
      <c r="N9" s="87"/>
      <c r="O9" s="87"/>
      <c r="P9" s="88"/>
      <c r="Q9" s="73"/>
      <c r="R9" s="73"/>
    </row>
    <row r="10" spans="1:18" ht="15" customHeight="1" x14ac:dyDescent="0.4">
      <c r="A10" s="78"/>
      <c r="B10" s="81"/>
      <c r="C10" s="89" t="s">
        <v>7</v>
      </c>
      <c r="D10" s="92" t="s">
        <v>8</v>
      </c>
      <c r="E10" s="92" t="s">
        <v>9</v>
      </c>
      <c r="F10" s="95" t="s">
        <v>10</v>
      </c>
      <c r="G10" s="89" t="s">
        <v>7</v>
      </c>
      <c r="H10" s="92" t="s">
        <v>8</v>
      </c>
      <c r="I10" s="95" t="s">
        <v>11</v>
      </c>
      <c r="J10" s="97" t="s">
        <v>12</v>
      </c>
      <c r="K10" s="98"/>
      <c r="L10" s="99"/>
      <c r="M10" s="97" t="s">
        <v>13</v>
      </c>
      <c r="N10" s="98"/>
      <c r="O10" s="99"/>
      <c r="P10" s="100" t="s">
        <v>14</v>
      </c>
      <c r="Q10" s="12" t="s">
        <v>15</v>
      </c>
      <c r="R10" s="12" t="s">
        <v>16</v>
      </c>
    </row>
    <row r="11" spans="1:18" ht="15" customHeight="1" x14ac:dyDescent="0.4">
      <c r="A11" s="78"/>
      <c r="B11" s="81"/>
      <c r="C11" s="90"/>
      <c r="D11" s="93"/>
      <c r="E11" s="93"/>
      <c r="F11" s="81"/>
      <c r="G11" s="90"/>
      <c r="H11" s="93"/>
      <c r="I11" s="81"/>
      <c r="J11" s="103" t="s">
        <v>19</v>
      </c>
      <c r="K11" s="92" t="s">
        <v>17</v>
      </c>
      <c r="L11" s="105" t="s">
        <v>18</v>
      </c>
      <c r="M11" s="103" t="s">
        <v>19</v>
      </c>
      <c r="N11" s="92" t="s">
        <v>17</v>
      </c>
      <c r="O11" s="105" t="s">
        <v>20</v>
      </c>
      <c r="P11" s="101"/>
      <c r="Q11" s="12" t="s">
        <v>21</v>
      </c>
      <c r="R11" s="12" t="s">
        <v>22</v>
      </c>
    </row>
    <row r="12" spans="1:18" ht="15" customHeight="1" x14ac:dyDescent="0.4">
      <c r="A12" s="79"/>
      <c r="B12" s="82"/>
      <c r="C12" s="91"/>
      <c r="D12" s="94"/>
      <c r="E12" s="94"/>
      <c r="F12" s="96"/>
      <c r="G12" s="91"/>
      <c r="H12" s="94"/>
      <c r="I12" s="96"/>
      <c r="J12" s="104"/>
      <c r="K12" s="94"/>
      <c r="L12" s="106"/>
      <c r="M12" s="104"/>
      <c r="N12" s="94"/>
      <c r="O12" s="106"/>
      <c r="P12" s="102"/>
      <c r="Q12" s="12"/>
      <c r="R12" s="12"/>
    </row>
    <row r="13" spans="1:18" ht="15" customHeight="1" x14ac:dyDescent="0.4">
      <c r="A13" s="116" t="s">
        <v>23</v>
      </c>
      <c r="B13" s="74" t="s">
        <v>24</v>
      </c>
      <c r="C13" s="14">
        <v>1150</v>
      </c>
      <c r="D13" s="15"/>
      <c r="E13" s="16">
        <v>1</v>
      </c>
      <c r="F13" s="17" t="str">
        <f>IF(D13="","",ROUND(C13*D13*E13,2))</f>
        <v/>
      </c>
      <c r="G13" s="14">
        <v>1150</v>
      </c>
      <c r="H13" s="15"/>
      <c r="I13" s="18" t="str">
        <f>IF(H13="","",ROUND(G13*H13,2))</f>
        <v/>
      </c>
      <c r="J13" s="19"/>
      <c r="K13" s="20"/>
      <c r="L13" s="21"/>
      <c r="M13" s="22">
        <v>548000</v>
      </c>
      <c r="N13" s="23"/>
      <c r="O13" s="24" t="str">
        <f>IF(N13="","",ROUND(M13*N13,2))</f>
        <v/>
      </c>
      <c r="P13" s="25" t="str">
        <f>IF(AND(L13="",O13=""),"",SUM(L13,O13))</f>
        <v/>
      </c>
      <c r="Q13" s="26"/>
      <c r="R13" s="27" t="str">
        <f>IF(OR(F13="",I13="",P13=""),"",ROUNDDOWN(F13+I13+P13-Q13,0))</f>
        <v/>
      </c>
    </row>
    <row r="14" spans="1:18" ht="15" customHeight="1" x14ac:dyDescent="0.4">
      <c r="A14" s="117"/>
      <c r="B14" s="28" t="s">
        <v>25</v>
      </c>
      <c r="C14" s="29">
        <f>C13</f>
        <v>1150</v>
      </c>
      <c r="D14" s="30"/>
      <c r="E14" s="31">
        <v>1</v>
      </c>
      <c r="F14" s="32" t="str">
        <f>IF(D14="","",ROUND(C14*D14*E14,2))</f>
        <v/>
      </c>
      <c r="G14" s="29">
        <f>G13</f>
        <v>1150</v>
      </c>
      <c r="H14" s="30"/>
      <c r="I14" s="33" t="str">
        <f>IF(H14="","",ROUND(G14*H14,2))</f>
        <v/>
      </c>
      <c r="J14" s="34"/>
      <c r="K14" s="35"/>
      <c r="L14" s="36"/>
      <c r="M14" s="37">
        <v>563000</v>
      </c>
      <c r="N14" s="30"/>
      <c r="O14" s="38" t="str">
        <f>IF(N14="","",ROUND(M14*N14,2))</f>
        <v/>
      </c>
      <c r="P14" s="39" t="str">
        <f>IF(AND(L14="",O14=""),"",SUM(L14,O14))</f>
        <v/>
      </c>
      <c r="Q14" s="40"/>
      <c r="R14" s="41" t="str">
        <f t="shared" ref="R14:R24" si="0">IF(OR(F14="",I14="",P14=""),"",ROUNDDOWN(F14+I14+P14-Q14,0))</f>
        <v/>
      </c>
    </row>
    <row r="15" spans="1:18" ht="15" customHeight="1" x14ac:dyDescent="0.4">
      <c r="A15" s="117"/>
      <c r="B15" s="28" t="s">
        <v>26</v>
      </c>
      <c r="C15" s="29">
        <f>C14</f>
        <v>1150</v>
      </c>
      <c r="D15" s="30"/>
      <c r="E15" s="31">
        <v>1</v>
      </c>
      <c r="F15" s="32" t="str">
        <f t="shared" ref="F15:F24" si="1">IF(D15="","",ROUND(C15*D15*E15,2))</f>
        <v/>
      </c>
      <c r="G15" s="29">
        <f>G14</f>
        <v>1150</v>
      </c>
      <c r="H15" s="30"/>
      <c r="I15" s="33" t="str">
        <f t="shared" ref="I15:I24" si="2">IF(H15="","",ROUND(G15*H15,2))</f>
        <v/>
      </c>
      <c r="J15" s="34"/>
      <c r="K15" s="35"/>
      <c r="L15" s="36"/>
      <c r="M15" s="37">
        <v>543000</v>
      </c>
      <c r="N15" s="30"/>
      <c r="O15" s="38" t="str">
        <f>IF(N15="","",ROUND(M15*N15,2))</f>
        <v/>
      </c>
      <c r="P15" s="39" t="str">
        <f t="shared" ref="P15:P24" si="3">IF(AND(L15="",O15=""),"",SUM(L15,O15))</f>
        <v/>
      </c>
      <c r="Q15" s="40"/>
      <c r="R15" s="41" t="str">
        <f t="shared" si="0"/>
        <v/>
      </c>
    </row>
    <row r="16" spans="1:18" ht="15" customHeight="1" x14ac:dyDescent="0.4">
      <c r="A16" s="117"/>
      <c r="B16" s="28" t="s">
        <v>27</v>
      </c>
      <c r="C16" s="29">
        <f t="shared" ref="C16:C24" si="4">C15</f>
        <v>1150</v>
      </c>
      <c r="D16" s="30"/>
      <c r="E16" s="31">
        <v>1</v>
      </c>
      <c r="F16" s="32" t="str">
        <f t="shared" si="1"/>
        <v/>
      </c>
      <c r="G16" s="29">
        <f t="shared" ref="G16:G24" si="5">G15</f>
        <v>1150</v>
      </c>
      <c r="H16" s="30"/>
      <c r="I16" s="33" t="str">
        <f t="shared" si="2"/>
        <v/>
      </c>
      <c r="J16" s="37">
        <v>620000</v>
      </c>
      <c r="K16" s="30"/>
      <c r="L16" s="30" t="str">
        <f>IF(K16="","",ROUND(J16*K16,2))</f>
        <v/>
      </c>
      <c r="M16" s="34"/>
      <c r="N16" s="35"/>
      <c r="O16" s="36"/>
      <c r="P16" s="39" t="str">
        <f t="shared" si="3"/>
        <v/>
      </c>
      <c r="Q16" s="40"/>
      <c r="R16" s="41" t="str">
        <f t="shared" si="0"/>
        <v/>
      </c>
    </row>
    <row r="17" spans="1:18" ht="15" customHeight="1" x14ac:dyDescent="0.4">
      <c r="A17" s="117"/>
      <c r="B17" s="28" t="s">
        <v>28</v>
      </c>
      <c r="C17" s="29">
        <f t="shared" si="4"/>
        <v>1150</v>
      </c>
      <c r="D17" s="30"/>
      <c r="E17" s="31">
        <v>1</v>
      </c>
      <c r="F17" s="32" t="str">
        <f t="shared" si="1"/>
        <v/>
      </c>
      <c r="G17" s="29">
        <f t="shared" si="5"/>
        <v>1150</v>
      </c>
      <c r="H17" s="30"/>
      <c r="I17" s="33" t="str">
        <f t="shared" si="2"/>
        <v/>
      </c>
      <c r="J17" s="37">
        <v>648000</v>
      </c>
      <c r="K17" s="30"/>
      <c r="L17" s="30" t="str">
        <f t="shared" ref="L17:L18" si="6">IF(K17="","",ROUND(J17*K17,2))</f>
        <v/>
      </c>
      <c r="M17" s="34"/>
      <c r="N17" s="35"/>
      <c r="O17" s="36"/>
      <c r="P17" s="39" t="str">
        <f t="shared" si="3"/>
        <v/>
      </c>
      <c r="Q17" s="40"/>
      <c r="R17" s="41" t="str">
        <f t="shared" si="0"/>
        <v/>
      </c>
    </row>
    <row r="18" spans="1:18" ht="15" customHeight="1" x14ac:dyDescent="0.4">
      <c r="A18" s="117"/>
      <c r="B18" s="28" t="s">
        <v>29</v>
      </c>
      <c r="C18" s="29">
        <f t="shared" si="4"/>
        <v>1150</v>
      </c>
      <c r="D18" s="30"/>
      <c r="E18" s="31">
        <v>1</v>
      </c>
      <c r="F18" s="32" t="str">
        <f t="shared" si="1"/>
        <v/>
      </c>
      <c r="G18" s="29">
        <f t="shared" si="5"/>
        <v>1150</v>
      </c>
      <c r="H18" s="30"/>
      <c r="I18" s="33" t="str">
        <f t="shared" si="2"/>
        <v/>
      </c>
      <c r="J18" s="37">
        <v>601000</v>
      </c>
      <c r="K18" s="30"/>
      <c r="L18" s="30" t="str">
        <f t="shared" si="6"/>
        <v/>
      </c>
      <c r="M18" s="34"/>
      <c r="N18" s="35"/>
      <c r="O18" s="36"/>
      <c r="P18" s="39" t="str">
        <f t="shared" si="3"/>
        <v/>
      </c>
      <c r="Q18" s="40"/>
      <c r="R18" s="41" t="str">
        <f t="shared" si="0"/>
        <v/>
      </c>
    </row>
    <row r="19" spans="1:18" ht="15" customHeight="1" x14ac:dyDescent="0.4">
      <c r="A19" s="117"/>
      <c r="B19" s="28" t="s">
        <v>30</v>
      </c>
      <c r="C19" s="29">
        <f t="shared" si="4"/>
        <v>1150</v>
      </c>
      <c r="D19" s="30"/>
      <c r="E19" s="31">
        <v>1</v>
      </c>
      <c r="F19" s="32" t="str">
        <f t="shared" si="1"/>
        <v/>
      </c>
      <c r="G19" s="29">
        <f t="shared" si="5"/>
        <v>1150</v>
      </c>
      <c r="H19" s="30"/>
      <c r="I19" s="33" t="str">
        <f t="shared" si="2"/>
        <v/>
      </c>
      <c r="J19" s="34"/>
      <c r="K19" s="35"/>
      <c r="L19" s="36"/>
      <c r="M19" s="37">
        <v>582000</v>
      </c>
      <c r="N19" s="30"/>
      <c r="O19" s="38" t="str">
        <f>IF(N19="","",ROUND(M19*N19,2))</f>
        <v/>
      </c>
      <c r="P19" s="39" t="str">
        <f t="shared" si="3"/>
        <v/>
      </c>
      <c r="Q19" s="40"/>
      <c r="R19" s="41" t="str">
        <f t="shared" si="0"/>
        <v/>
      </c>
    </row>
    <row r="20" spans="1:18" ht="15" customHeight="1" x14ac:dyDescent="0.4">
      <c r="A20" s="117"/>
      <c r="B20" s="28" t="s">
        <v>31</v>
      </c>
      <c r="C20" s="29">
        <f t="shared" si="4"/>
        <v>1150</v>
      </c>
      <c r="D20" s="30"/>
      <c r="E20" s="31">
        <v>1</v>
      </c>
      <c r="F20" s="32" t="str">
        <f t="shared" si="1"/>
        <v/>
      </c>
      <c r="G20" s="29">
        <f t="shared" si="5"/>
        <v>1150</v>
      </c>
      <c r="H20" s="30"/>
      <c r="I20" s="33" t="str">
        <f t="shared" si="2"/>
        <v/>
      </c>
      <c r="J20" s="34"/>
      <c r="K20" s="35"/>
      <c r="L20" s="36"/>
      <c r="M20" s="37">
        <v>558000</v>
      </c>
      <c r="N20" s="30"/>
      <c r="O20" s="38" t="str">
        <f>IF(N20="","",ROUND(M20*N20,2))</f>
        <v/>
      </c>
      <c r="P20" s="39" t="str">
        <f t="shared" si="3"/>
        <v/>
      </c>
      <c r="Q20" s="40"/>
      <c r="R20" s="41" t="str">
        <f t="shared" si="0"/>
        <v/>
      </c>
    </row>
    <row r="21" spans="1:18" ht="15" customHeight="1" x14ac:dyDescent="0.4">
      <c r="A21" s="117"/>
      <c r="B21" s="28" t="s">
        <v>32</v>
      </c>
      <c r="C21" s="29">
        <f t="shared" si="4"/>
        <v>1150</v>
      </c>
      <c r="D21" s="30"/>
      <c r="E21" s="31">
        <v>1</v>
      </c>
      <c r="F21" s="32" t="str">
        <f t="shared" si="1"/>
        <v/>
      </c>
      <c r="G21" s="29">
        <f t="shared" si="5"/>
        <v>1150</v>
      </c>
      <c r="H21" s="30"/>
      <c r="I21" s="33" t="str">
        <f t="shared" si="2"/>
        <v/>
      </c>
      <c r="J21" s="34"/>
      <c r="K21" s="35"/>
      <c r="L21" s="36"/>
      <c r="M21" s="37">
        <v>553000</v>
      </c>
      <c r="N21" s="30"/>
      <c r="O21" s="38" t="str">
        <f t="shared" ref="O21:O22" si="7">IF(N21="","",ROUND(M21*N21,2))</f>
        <v/>
      </c>
      <c r="P21" s="39" t="str">
        <f t="shared" si="3"/>
        <v/>
      </c>
      <c r="Q21" s="40"/>
      <c r="R21" s="41" t="str">
        <f t="shared" si="0"/>
        <v/>
      </c>
    </row>
    <row r="22" spans="1:18" ht="15" customHeight="1" x14ac:dyDescent="0.4">
      <c r="A22" s="117"/>
      <c r="B22" s="28" t="s">
        <v>33</v>
      </c>
      <c r="C22" s="29">
        <f t="shared" si="4"/>
        <v>1150</v>
      </c>
      <c r="D22" s="30"/>
      <c r="E22" s="31">
        <v>1</v>
      </c>
      <c r="F22" s="32" t="str">
        <f t="shared" si="1"/>
        <v/>
      </c>
      <c r="G22" s="29">
        <f t="shared" si="5"/>
        <v>1150</v>
      </c>
      <c r="H22" s="30"/>
      <c r="I22" s="33" t="str">
        <f t="shared" si="2"/>
        <v/>
      </c>
      <c r="J22" s="34"/>
      <c r="K22" s="35"/>
      <c r="L22" s="36"/>
      <c r="M22" s="37">
        <v>551000</v>
      </c>
      <c r="N22" s="30"/>
      <c r="O22" s="38" t="str">
        <f t="shared" si="7"/>
        <v/>
      </c>
      <c r="P22" s="39" t="str">
        <f t="shared" si="3"/>
        <v/>
      </c>
      <c r="Q22" s="40"/>
      <c r="R22" s="41" t="str">
        <f t="shared" si="0"/>
        <v/>
      </c>
    </row>
    <row r="23" spans="1:18" ht="15" customHeight="1" x14ac:dyDescent="0.4">
      <c r="A23" s="117"/>
      <c r="B23" s="28" t="s">
        <v>34</v>
      </c>
      <c r="C23" s="29">
        <f t="shared" si="4"/>
        <v>1150</v>
      </c>
      <c r="D23" s="30"/>
      <c r="E23" s="31">
        <v>1</v>
      </c>
      <c r="F23" s="32" t="str">
        <f t="shared" si="1"/>
        <v/>
      </c>
      <c r="G23" s="29">
        <f t="shared" si="5"/>
        <v>1150</v>
      </c>
      <c r="H23" s="30"/>
      <c r="I23" s="33" t="str">
        <f t="shared" si="2"/>
        <v/>
      </c>
      <c r="J23" s="34"/>
      <c r="K23" s="35"/>
      <c r="L23" s="36"/>
      <c r="M23" s="37">
        <v>508000</v>
      </c>
      <c r="N23" s="30"/>
      <c r="O23" s="38" t="str">
        <f>IF(N23="","",ROUND(M23*N23,2))</f>
        <v/>
      </c>
      <c r="P23" s="39" t="str">
        <f t="shared" si="3"/>
        <v/>
      </c>
      <c r="Q23" s="40"/>
      <c r="R23" s="41" t="str">
        <f t="shared" si="0"/>
        <v/>
      </c>
    </row>
    <row r="24" spans="1:18" ht="15" customHeight="1" thickBot="1" x14ac:dyDescent="0.45">
      <c r="A24" s="117"/>
      <c r="B24" s="42" t="s">
        <v>35</v>
      </c>
      <c r="C24" s="43">
        <f t="shared" si="4"/>
        <v>1150</v>
      </c>
      <c r="D24" s="44"/>
      <c r="E24" s="45">
        <v>1</v>
      </c>
      <c r="F24" s="46" t="str">
        <f t="shared" si="1"/>
        <v/>
      </c>
      <c r="G24" s="43">
        <f t="shared" si="5"/>
        <v>1150</v>
      </c>
      <c r="H24" s="44"/>
      <c r="I24" s="47" t="str">
        <f t="shared" si="2"/>
        <v/>
      </c>
      <c r="J24" s="48"/>
      <c r="K24" s="49"/>
      <c r="L24" s="50"/>
      <c r="M24" s="51">
        <v>551000</v>
      </c>
      <c r="N24" s="44"/>
      <c r="O24" s="52" t="str">
        <f>IF(N24="","",ROUND(M24*N24,2))</f>
        <v/>
      </c>
      <c r="P24" s="53" t="str">
        <f t="shared" si="3"/>
        <v/>
      </c>
      <c r="Q24" s="54"/>
      <c r="R24" s="55" t="str">
        <f t="shared" si="0"/>
        <v/>
      </c>
    </row>
    <row r="25" spans="1:18" ht="12" customHeight="1" x14ac:dyDescent="0.4">
      <c r="A25" s="118"/>
      <c r="B25" s="101" t="s">
        <v>36</v>
      </c>
      <c r="C25" s="56"/>
      <c r="D25" s="57"/>
      <c r="E25" s="57"/>
      <c r="F25" s="58"/>
      <c r="G25" s="120" t="s">
        <v>37</v>
      </c>
      <c r="H25" s="121"/>
      <c r="I25" s="121"/>
      <c r="J25" s="124">
        <f>SUM(J13:J24,M13:M24)</f>
        <v>6826000</v>
      </c>
      <c r="K25" s="59"/>
      <c r="L25" s="59"/>
      <c r="M25" s="59"/>
      <c r="N25" s="59"/>
      <c r="O25" s="59"/>
      <c r="P25" s="107" t="s">
        <v>38</v>
      </c>
      <c r="Q25" s="108"/>
      <c r="R25" s="111" t="str">
        <f>IF(AND(R13="",R14="",R15="",R16="",R17="",R18="",R19="",R20="",R21="",R22="",R23="",R24=""),"",SUM(R13:R24))</f>
        <v/>
      </c>
    </row>
    <row r="26" spans="1:18" ht="12" customHeight="1" thickBot="1" x14ac:dyDescent="0.45">
      <c r="A26" s="119"/>
      <c r="B26" s="102"/>
      <c r="C26" s="60"/>
      <c r="D26" s="61"/>
      <c r="E26" s="61"/>
      <c r="F26" s="62"/>
      <c r="G26" s="122"/>
      <c r="H26" s="123"/>
      <c r="I26" s="123"/>
      <c r="J26" s="125"/>
      <c r="K26" s="63"/>
      <c r="L26" s="63"/>
      <c r="M26" s="63"/>
      <c r="N26" s="63"/>
      <c r="O26" s="63"/>
      <c r="P26" s="109"/>
      <c r="Q26" s="110"/>
      <c r="R26" s="112"/>
    </row>
    <row r="27" spans="1:18" ht="15" customHeight="1" thickBot="1" x14ac:dyDescent="0.45">
      <c r="A27" s="64"/>
      <c r="B27" s="72"/>
      <c r="C27" s="66"/>
      <c r="D27" s="67"/>
      <c r="E27" s="67"/>
      <c r="F27" s="67"/>
      <c r="G27" s="66"/>
      <c r="H27" s="68"/>
      <c r="I27" s="68"/>
      <c r="J27" s="66"/>
      <c r="K27" s="68"/>
      <c r="L27" s="68"/>
      <c r="M27" s="66"/>
      <c r="N27" s="68"/>
      <c r="O27" s="68"/>
      <c r="P27" s="68"/>
      <c r="Q27" s="68"/>
      <c r="R27" s="57" t="s">
        <v>39</v>
      </c>
    </row>
    <row r="28" spans="1:18" ht="32.25" customHeight="1" thickBot="1" x14ac:dyDescent="0.45">
      <c r="A28" s="66"/>
      <c r="B28" s="69"/>
      <c r="C28" s="66"/>
      <c r="D28" s="67"/>
      <c r="E28" s="67"/>
      <c r="F28" s="67"/>
      <c r="G28" s="59"/>
      <c r="H28" s="59"/>
      <c r="I28" s="59"/>
      <c r="J28" s="70"/>
      <c r="K28" s="59"/>
      <c r="L28" s="59"/>
      <c r="M28" s="59"/>
      <c r="N28" s="59"/>
      <c r="O28" s="113" t="s">
        <v>40</v>
      </c>
      <c r="P28" s="114"/>
      <c r="Q28" s="115"/>
      <c r="R28" s="71" t="str">
        <f>IF(R25="","",ROUNDDOWN(R25/110*100,0))</f>
        <v/>
      </c>
    </row>
    <row r="29" spans="1:18" ht="6.95" customHeight="1" x14ac:dyDescent="0.4">
      <c r="A29" s="66"/>
      <c r="B29" s="69"/>
      <c r="C29" s="66"/>
      <c r="D29" s="67"/>
      <c r="E29" s="67"/>
      <c r="F29" s="67"/>
      <c r="G29" s="66"/>
      <c r="H29" s="68"/>
      <c r="I29" s="68"/>
      <c r="J29" s="66"/>
      <c r="K29" s="68"/>
      <c r="L29" s="68"/>
      <c r="M29" s="66"/>
      <c r="N29" s="68"/>
      <c r="O29" s="68"/>
      <c r="P29" s="68"/>
      <c r="Q29" s="68"/>
      <c r="R29" s="57"/>
    </row>
    <row r="30" spans="1:18" ht="15" customHeight="1" x14ac:dyDescent="0.4">
      <c r="A30" s="116" t="s">
        <v>41</v>
      </c>
      <c r="B30" s="74" t="s">
        <v>24</v>
      </c>
      <c r="C30" s="14">
        <v>1150</v>
      </c>
      <c r="D30" s="15"/>
      <c r="E30" s="16">
        <v>1</v>
      </c>
      <c r="F30" s="17" t="str">
        <f>IF(D30="","",ROUND(C30*D30*E30,2))</f>
        <v/>
      </c>
      <c r="G30" s="14">
        <v>1150</v>
      </c>
      <c r="H30" s="15"/>
      <c r="I30" s="18" t="str">
        <f>IF(H30="","",ROUND(G30*H30,2))</f>
        <v/>
      </c>
      <c r="J30" s="19"/>
      <c r="K30" s="20"/>
      <c r="L30" s="21"/>
      <c r="M30" s="22">
        <v>548000</v>
      </c>
      <c r="N30" s="23"/>
      <c r="O30" s="24" t="str">
        <f>IF(N30="","",ROUND(M30*N30,2))</f>
        <v/>
      </c>
      <c r="P30" s="25" t="str">
        <f>IF(AND(L30="",O30=""),"",SUM(L30,O30))</f>
        <v/>
      </c>
      <c r="Q30" s="26"/>
      <c r="R30" s="27" t="str">
        <f t="shared" ref="R30:R41" si="8">IF(OR(F30="",I30="",P30=""),"",ROUNDDOWN(F30+I30+P30-Q30,0))</f>
        <v/>
      </c>
    </row>
    <row r="31" spans="1:18" ht="15" customHeight="1" x14ac:dyDescent="0.4">
      <c r="A31" s="117"/>
      <c r="B31" s="28" t="s">
        <v>25</v>
      </c>
      <c r="C31" s="29">
        <f>C30</f>
        <v>1150</v>
      </c>
      <c r="D31" s="30"/>
      <c r="E31" s="31">
        <v>1</v>
      </c>
      <c r="F31" s="32" t="str">
        <f>IF(D31="","",ROUND(C31*D31*E31,2))</f>
        <v/>
      </c>
      <c r="G31" s="29">
        <f>G30</f>
        <v>1150</v>
      </c>
      <c r="H31" s="30"/>
      <c r="I31" s="33" t="str">
        <f>IF(H31="","",ROUND(G31*H31,2))</f>
        <v/>
      </c>
      <c r="J31" s="34"/>
      <c r="K31" s="35"/>
      <c r="L31" s="36"/>
      <c r="M31" s="37">
        <v>563000</v>
      </c>
      <c r="N31" s="30"/>
      <c r="O31" s="38" t="str">
        <f>IF(N31="","",ROUND(M31*N31,2))</f>
        <v/>
      </c>
      <c r="P31" s="39" t="str">
        <f>IF(AND(L31="",O31=""),"",SUM(L31,O31))</f>
        <v/>
      </c>
      <c r="Q31" s="40"/>
      <c r="R31" s="41" t="str">
        <f t="shared" si="8"/>
        <v/>
      </c>
    </row>
    <row r="32" spans="1:18" ht="15" customHeight="1" x14ac:dyDescent="0.4">
      <c r="A32" s="117"/>
      <c r="B32" s="28" t="s">
        <v>26</v>
      </c>
      <c r="C32" s="29">
        <f>C31</f>
        <v>1150</v>
      </c>
      <c r="D32" s="30"/>
      <c r="E32" s="31">
        <v>1</v>
      </c>
      <c r="F32" s="32" t="str">
        <f t="shared" ref="F32:F41" si="9">IF(D32="","",ROUND(C32*D32*E32,2))</f>
        <v/>
      </c>
      <c r="G32" s="29">
        <f>G31</f>
        <v>1150</v>
      </c>
      <c r="H32" s="30"/>
      <c r="I32" s="33" t="str">
        <f t="shared" ref="I32:I41" si="10">IF(H32="","",ROUND(G32*H32,2))</f>
        <v/>
      </c>
      <c r="J32" s="34"/>
      <c r="K32" s="35"/>
      <c r="L32" s="36"/>
      <c r="M32" s="37">
        <v>543000</v>
      </c>
      <c r="N32" s="30"/>
      <c r="O32" s="38" t="str">
        <f>IF(N32="","",ROUND(M32*N32,2))</f>
        <v/>
      </c>
      <c r="P32" s="39" t="str">
        <f t="shared" ref="P32:P41" si="11">IF(AND(L32="",O32=""),"",SUM(L32,O32))</f>
        <v/>
      </c>
      <c r="Q32" s="40"/>
      <c r="R32" s="41" t="str">
        <f t="shared" si="8"/>
        <v/>
      </c>
    </row>
    <row r="33" spans="1:18" ht="15" customHeight="1" x14ac:dyDescent="0.4">
      <c r="A33" s="117"/>
      <c r="B33" s="28" t="s">
        <v>27</v>
      </c>
      <c r="C33" s="29">
        <f t="shared" ref="C33:C41" si="12">C32</f>
        <v>1150</v>
      </c>
      <c r="D33" s="30"/>
      <c r="E33" s="31">
        <v>1</v>
      </c>
      <c r="F33" s="32" t="str">
        <f t="shared" si="9"/>
        <v/>
      </c>
      <c r="G33" s="29">
        <f t="shared" ref="G33:G41" si="13">G32</f>
        <v>1150</v>
      </c>
      <c r="H33" s="30"/>
      <c r="I33" s="33" t="str">
        <f t="shared" si="10"/>
        <v/>
      </c>
      <c r="J33" s="37">
        <v>620000</v>
      </c>
      <c r="K33" s="30"/>
      <c r="L33" s="30" t="str">
        <f>IF(K33="","",ROUND(J33*K33,2))</f>
        <v/>
      </c>
      <c r="M33" s="34"/>
      <c r="N33" s="35"/>
      <c r="O33" s="36"/>
      <c r="P33" s="39" t="str">
        <f t="shared" si="11"/>
        <v/>
      </c>
      <c r="Q33" s="40"/>
      <c r="R33" s="41" t="str">
        <f t="shared" si="8"/>
        <v/>
      </c>
    </row>
    <row r="34" spans="1:18" ht="15" customHeight="1" x14ac:dyDescent="0.4">
      <c r="A34" s="117"/>
      <c r="B34" s="28" t="s">
        <v>28</v>
      </c>
      <c r="C34" s="29">
        <f t="shared" si="12"/>
        <v>1150</v>
      </c>
      <c r="D34" s="30"/>
      <c r="E34" s="31">
        <v>1</v>
      </c>
      <c r="F34" s="32" t="str">
        <f t="shared" si="9"/>
        <v/>
      </c>
      <c r="G34" s="29">
        <f t="shared" si="13"/>
        <v>1150</v>
      </c>
      <c r="H34" s="30"/>
      <c r="I34" s="33" t="str">
        <f t="shared" si="10"/>
        <v/>
      </c>
      <c r="J34" s="37">
        <v>648000</v>
      </c>
      <c r="K34" s="30"/>
      <c r="L34" s="30" t="str">
        <f t="shared" ref="L34:L35" si="14">IF(K34="","",ROUND(J34*K34,2))</f>
        <v/>
      </c>
      <c r="M34" s="34"/>
      <c r="N34" s="35"/>
      <c r="O34" s="36"/>
      <c r="P34" s="39" t="str">
        <f t="shared" si="11"/>
        <v/>
      </c>
      <c r="Q34" s="40"/>
      <c r="R34" s="41" t="str">
        <f t="shared" si="8"/>
        <v/>
      </c>
    </row>
    <row r="35" spans="1:18" ht="15" customHeight="1" x14ac:dyDescent="0.4">
      <c r="A35" s="117"/>
      <c r="B35" s="28" t="s">
        <v>29</v>
      </c>
      <c r="C35" s="29">
        <f t="shared" si="12"/>
        <v>1150</v>
      </c>
      <c r="D35" s="30"/>
      <c r="E35" s="31">
        <v>1</v>
      </c>
      <c r="F35" s="32" t="str">
        <f t="shared" si="9"/>
        <v/>
      </c>
      <c r="G35" s="29">
        <f t="shared" si="13"/>
        <v>1150</v>
      </c>
      <c r="H35" s="30"/>
      <c r="I35" s="33" t="str">
        <f t="shared" si="10"/>
        <v/>
      </c>
      <c r="J35" s="37">
        <v>601000</v>
      </c>
      <c r="K35" s="30"/>
      <c r="L35" s="30" t="str">
        <f t="shared" si="14"/>
        <v/>
      </c>
      <c r="M35" s="34"/>
      <c r="N35" s="35"/>
      <c r="O35" s="36"/>
      <c r="P35" s="39" t="str">
        <f t="shared" si="11"/>
        <v/>
      </c>
      <c r="Q35" s="40"/>
      <c r="R35" s="41" t="str">
        <f t="shared" si="8"/>
        <v/>
      </c>
    </row>
    <row r="36" spans="1:18" ht="15" customHeight="1" x14ac:dyDescent="0.4">
      <c r="A36" s="117"/>
      <c r="B36" s="28" t="s">
        <v>30</v>
      </c>
      <c r="C36" s="29">
        <f t="shared" si="12"/>
        <v>1150</v>
      </c>
      <c r="D36" s="30"/>
      <c r="E36" s="31">
        <v>1</v>
      </c>
      <c r="F36" s="32" t="str">
        <f t="shared" si="9"/>
        <v/>
      </c>
      <c r="G36" s="29">
        <f t="shared" si="13"/>
        <v>1150</v>
      </c>
      <c r="H36" s="30"/>
      <c r="I36" s="33" t="str">
        <f t="shared" si="10"/>
        <v/>
      </c>
      <c r="J36" s="34"/>
      <c r="K36" s="35"/>
      <c r="L36" s="36"/>
      <c r="M36" s="37">
        <v>582000</v>
      </c>
      <c r="N36" s="30"/>
      <c r="O36" s="38" t="str">
        <f>IF(N36="","",ROUND(M36*N36,2))</f>
        <v/>
      </c>
      <c r="P36" s="39" t="str">
        <f t="shared" si="11"/>
        <v/>
      </c>
      <c r="Q36" s="40"/>
      <c r="R36" s="41" t="str">
        <f t="shared" si="8"/>
        <v/>
      </c>
    </row>
    <row r="37" spans="1:18" ht="15" customHeight="1" x14ac:dyDescent="0.4">
      <c r="A37" s="117"/>
      <c r="B37" s="28" t="s">
        <v>31</v>
      </c>
      <c r="C37" s="29">
        <f t="shared" si="12"/>
        <v>1150</v>
      </c>
      <c r="D37" s="30"/>
      <c r="E37" s="31">
        <v>1</v>
      </c>
      <c r="F37" s="32" t="str">
        <f t="shared" si="9"/>
        <v/>
      </c>
      <c r="G37" s="29">
        <f t="shared" si="13"/>
        <v>1150</v>
      </c>
      <c r="H37" s="30"/>
      <c r="I37" s="33" t="str">
        <f t="shared" si="10"/>
        <v/>
      </c>
      <c r="J37" s="34"/>
      <c r="K37" s="35"/>
      <c r="L37" s="36"/>
      <c r="M37" s="37">
        <v>558000</v>
      </c>
      <c r="N37" s="30"/>
      <c r="O37" s="38" t="str">
        <f>IF(N37="","",ROUND(M37*N37,2))</f>
        <v/>
      </c>
      <c r="P37" s="39" t="str">
        <f t="shared" si="11"/>
        <v/>
      </c>
      <c r="Q37" s="40"/>
      <c r="R37" s="41" t="str">
        <f t="shared" si="8"/>
        <v/>
      </c>
    </row>
    <row r="38" spans="1:18" ht="15" customHeight="1" x14ac:dyDescent="0.4">
      <c r="A38" s="117"/>
      <c r="B38" s="28" t="s">
        <v>32</v>
      </c>
      <c r="C38" s="29">
        <f t="shared" si="12"/>
        <v>1150</v>
      </c>
      <c r="D38" s="30"/>
      <c r="E38" s="31">
        <v>1</v>
      </c>
      <c r="F38" s="32" t="str">
        <f t="shared" si="9"/>
        <v/>
      </c>
      <c r="G38" s="29">
        <f t="shared" si="13"/>
        <v>1150</v>
      </c>
      <c r="H38" s="30"/>
      <c r="I38" s="33" t="str">
        <f t="shared" si="10"/>
        <v/>
      </c>
      <c r="J38" s="34"/>
      <c r="K38" s="35"/>
      <c r="L38" s="36"/>
      <c r="M38" s="37">
        <v>553000</v>
      </c>
      <c r="N38" s="30"/>
      <c r="O38" s="38" t="str">
        <f t="shared" ref="O38:O39" si="15">IF(N38="","",ROUND(M38*N38,2))</f>
        <v/>
      </c>
      <c r="P38" s="39" t="str">
        <f t="shared" si="11"/>
        <v/>
      </c>
      <c r="Q38" s="40"/>
      <c r="R38" s="41" t="str">
        <f t="shared" si="8"/>
        <v/>
      </c>
    </row>
    <row r="39" spans="1:18" ht="15" customHeight="1" x14ac:dyDescent="0.4">
      <c r="A39" s="117"/>
      <c r="B39" s="28" t="s">
        <v>33</v>
      </c>
      <c r="C39" s="29">
        <f t="shared" si="12"/>
        <v>1150</v>
      </c>
      <c r="D39" s="30"/>
      <c r="E39" s="31">
        <v>1</v>
      </c>
      <c r="F39" s="32" t="str">
        <f t="shared" si="9"/>
        <v/>
      </c>
      <c r="G39" s="29">
        <f t="shared" si="13"/>
        <v>1150</v>
      </c>
      <c r="H39" s="30"/>
      <c r="I39" s="33" t="str">
        <f t="shared" si="10"/>
        <v/>
      </c>
      <c r="J39" s="34"/>
      <c r="K39" s="35"/>
      <c r="L39" s="36"/>
      <c r="M39" s="37">
        <v>551000</v>
      </c>
      <c r="N39" s="30"/>
      <c r="O39" s="38" t="str">
        <f t="shared" si="15"/>
        <v/>
      </c>
      <c r="P39" s="39" t="str">
        <f t="shared" si="11"/>
        <v/>
      </c>
      <c r="Q39" s="40"/>
      <c r="R39" s="41" t="str">
        <f t="shared" si="8"/>
        <v/>
      </c>
    </row>
    <row r="40" spans="1:18" ht="15" customHeight="1" x14ac:dyDescent="0.4">
      <c r="A40" s="117"/>
      <c r="B40" s="28" t="s">
        <v>34</v>
      </c>
      <c r="C40" s="29">
        <f t="shared" si="12"/>
        <v>1150</v>
      </c>
      <c r="D40" s="30"/>
      <c r="E40" s="31">
        <v>1</v>
      </c>
      <c r="F40" s="32" t="str">
        <f t="shared" si="9"/>
        <v/>
      </c>
      <c r="G40" s="29">
        <f t="shared" si="13"/>
        <v>1150</v>
      </c>
      <c r="H40" s="30"/>
      <c r="I40" s="33" t="str">
        <f t="shared" si="10"/>
        <v/>
      </c>
      <c r="J40" s="34"/>
      <c r="K40" s="35"/>
      <c r="L40" s="36"/>
      <c r="M40" s="37">
        <v>508000</v>
      </c>
      <c r="N40" s="30"/>
      <c r="O40" s="38" t="str">
        <f>IF(N40="","",ROUND(M40*N40,2))</f>
        <v/>
      </c>
      <c r="P40" s="39" t="str">
        <f t="shared" si="11"/>
        <v/>
      </c>
      <c r="Q40" s="40"/>
      <c r="R40" s="41" t="str">
        <f t="shared" si="8"/>
        <v/>
      </c>
    </row>
    <row r="41" spans="1:18" ht="15" customHeight="1" thickBot="1" x14ac:dyDescent="0.45">
      <c r="A41" s="117"/>
      <c r="B41" s="42" t="s">
        <v>35</v>
      </c>
      <c r="C41" s="43">
        <f t="shared" si="12"/>
        <v>1150</v>
      </c>
      <c r="D41" s="44"/>
      <c r="E41" s="45">
        <v>1</v>
      </c>
      <c r="F41" s="46" t="str">
        <f t="shared" si="9"/>
        <v/>
      </c>
      <c r="G41" s="43">
        <f t="shared" si="13"/>
        <v>1150</v>
      </c>
      <c r="H41" s="44"/>
      <c r="I41" s="47" t="str">
        <f t="shared" si="10"/>
        <v/>
      </c>
      <c r="J41" s="48"/>
      <c r="K41" s="49"/>
      <c r="L41" s="50"/>
      <c r="M41" s="51">
        <v>551000</v>
      </c>
      <c r="N41" s="44"/>
      <c r="O41" s="52" t="str">
        <f>IF(N41="","",ROUND(M41*N41,2))</f>
        <v/>
      </c>
      <c r="P41" s="53" t="str">
        <f t="shared" si="11"/>
        <v/>
      </c>
      <c r="Q41" s="54"/>
      <c r="R41" s="55" t="str">
        <f t="shared" si="8"/>
        <v/>
      </c>
    </row>
    <row r="42" spans="1:18" ht="12" customHeight="1" x14ac:dyDescent="0.4">
      <c r="A42" s="118"/>
      <c r="B42" s="101" t="s">
        <v>36</v>
      </c>
      <c r="C42" s="56"/>
      <c r="D42" s="57"/>
      <c r="E42" s="57"/>
      <c r="F42" s="58"/>
      <c r="G42" s="120" t="s">
        <v>42</v>
      </c>
      <c r="H42" s="121"/>
      <c r="I42" s="121"/>
      <c r="J42" s="124">
        <f>SUM(J30:J41,M30:M41)</f>
        <v>6826000</v>
      </c>
      <c r="K42" s="59"/>
      <c r="L42" s="59"/>
      <c r="M42" s="59"/>
      <c r="N42" s="59"/>
      <c r="O42" s="59"/>
      <c r="P42" s="107" t="s">
        <v>43</v>
      </c>
      <c r="Q42" s="108"/>
      <c r="R42" s="111" t="str">
        <f>IF(AND(R30="",R31="",R32="",R33="",R34="",R35="",R36="",R37="",R38="",R39="",R40="",R41=""),"",SUM(R30:R41))</f>
        <v/>
      </c>
    </row>
    <row r="43" spans="1:18" ht="12" customHeight="1" thickBot="1" x14ac:dyDescent="0.45">
      <c r="A43" s="118"/>
      <c r="B43" s="101"/>
      <c r="C43" s="60"/>
      <c r="D43" s="61"/>
      <c r="E43" s="61"/>
      <c r="F43" s="62"/>
      <c r="G43" s="122"/>
      <c r="H43" s="123"/>
      <c r="I43" s="123"/>
      <c r="J43" s="125"/>
      <c r="K43" s="63"/>
      <c r="L43" s="63"/>
      <c r="M43" s="63"/>
      <c r="N43" s="63"/>
      <c r="O43" s="63"/>
      <c r="P43" s="109"/>
      <c r="Q43" s="110"/>
      <c r="R43" s="112"/>
    </row>
    <row r="44" spans="1:18" ht="15" customHeight="1" thickBot="1" x14ac:dyDescent="0.45">
      <c r="A44" s="64"/>
      <c r="B44" s="72"/>
      <c r="C44" s="66"/>
      <c r="D44" s="67"/>
      <c r="E44" s="67"/>
      <c r="F44" s="67"/>
      <c r="G44" s="66"/>
      <c r="H44" s="68"/>
      <c r="I44" s="68"/>
      <c r="J44" s="66"/>
      <c r="K44" s="68"/>
      <c r="L44" s="68"/>
      <c r="M44" s="66"/>
      <c r="N44" s="68"/>
      <c r="O44" s="68"/>
      <c r="P44" s="68"/>
      <c r="Q44" s="68"/>
      <c r="R44" s="57" t="s">
        <v>39</v>
      </c>
    </row>
    <row r="45" spans="1:18" ht="34.5" customHeight="1" thickBot="1" x14ac:dyDescent="0.45">
      <c r="A45" s="66"/>
      <c r="B45" s="69"/>
      <c r="C45" s="66"/>
      <c r="D45" s="67"/>
      <c r="E45" s="67"/>
      <c r="F45" s="67"/>
      <c r="G45" s="59"/>
      <c r="H45" s="59"/>
      <c r="I45" s="59"/>
      <c r="J45" s="59"/>
      <c r="K45" s="59"/>
      <c r="L45" s="59"/>
      <c r="M45" s="59"/>
      <c r="N45" s="59"/>
      <c r="O45" s="113" t="s">
        <v>44</v>
      </c>
      <c r="P45" s="114"/>
      <c r="Q45" s="115"/>
      <c r="R45" s="71" t="str">
        <f>IF(R42="","",ROUNDDOWN(R42/110*100,0))</f>
        <v/>
      </c>
    </row>
    <row r="46" spans="1:18" ht="9" customHeight="1" x14ac:dyDescent="0.4">
      <c r="A46" s="66"/>
      <c r="B46" s="69"/>
      <c r="C46" s="66"/>
      <c r="D46" s="67"/>
      <c r="E46" s="67"/>
      <c r="F46" s="67"/>
      <c r="G46" s="66"/>
      <c r="H46" s="68"/>
      <c r="I46" s="68"/>
      <c r="J46" s="66"/>
      <c r="K46" s="68"/>
      <c r="L46" s="68"/>
      <c r="M46" s="66"/>
      <c r="N46" s="68"/>
      <c r="O46" s="68"/>
      <c r="P46" s="68"/>
      <c r="Q46" s="68"/>
      <c r="R46" s="57"/>
    </row>
    <row r="47" spans="1:18" ht="21" customHeight="1" x14ac:dyDescent="0.4">
      <c r="A47" s="126" t="s">
        <v>45</v>
      </c>
      <c r="B47" s="127"/>
      <c r="C47" s="128"/>
      <c r="D47" s="132" t="s">
        <v>46</v>
      </c>
      <c r="E47" s="132"/>
      <c r="F47" s="132"/>
      <c r="G47" s="134" t="s">
        <v>47</v>
      </c>
      <c r="H47" s="134"/>
      <c r="I47" s="134"/>
      <c r="J47" s="134"/>
      <c r="M47" s="70"/>
      <c r="N47" s="70"/>
      <c r="O47" s="70"/>
      <c r="P47" s="57"/>
      <c r="Q47" s="57"/>
      <c r="R47" s="57"/>
    </row>
    <row r="48" spans="1:18" ht="21" customHeight="1" x14ac:dyDescent="0.4">
      <c r="A48" s="129"/>
      <c r="B48" s="130"/>
      <c r="C48" s="131"/>
      <c r="D48" s="132"/>
      <c r="E48" s="132"/>
      <c r="F48" s="132"/>
      <c r="G48" s="134"/>
      <c r="H48" s="134"/>
      <c r="I48" s="134"/>
      <c r="J48" s="134"/>
      <c r="M48" s="70"/>
      <c r="N48" s="70"/>
      <c r="O48" s="70"/>
      <c r="P48" s="57"/>
      <c r="Q48" s="57"/>
      <c r="R48" s="57"/>
    </row>
    <row r="49" spans="1:18" ht="25.5" customHeight="1" x14ac:dyDescent="0.4">
      <c r="A49" s="133">
        <f>J25+J42</f>
        <v>13652000</v>
      </c>
      <c r="B49" s="133"/>
      <c r="C49" s="133"/>
      <c r="D49" s="133" t="str">
        <f>IF(AND(R28="",R45=""),"",R28+R45)</f>
        <v/>
      </c>
      <c r="E49" s="133"/>
      <c r="F49" s="133"/>
      <c r="G49" s="135" t="str">
        <f>IF(D49="","",ROUNDDOWN(D49/A49,2))</f>
        <v/>
      </c>
      <c r="H49" s="135"/>
      <c r="I49" s="135"/>
      <c r="J49" s="135"/>
      <c r="P49" s="57"/>
      <c r="Q49" s="57"/>
      <c r="R49" s="57"/>
    </row>
    <row r="50" spans="1:18" ht="7.5" customHeight="1" x14ac:dyDescent="0.4">
      <c r="A50" s="57"/>
      <c r="B50" s="57"/>
      <c r="C50" s="57"/>
    </row>
  </sheetData>
  <mergeCells count="43">
    <mergeCell ref="R42:R43"/>
    <mergeCell ref="O45:Q45"/>
    <mergeCell ref="A47:C48"/>
    <mergeCell ref="D47:F48"/>
    <mergeCell ref="G47:J48"/>
    <mergeCell ref="A49:C49"/>
    <mergeCell ref="D49:F49"/>
    <mergeCell ref="G49:J49"/>
    <mergeCell ref="O28:Q28"/>
    <mergeCell ref="A30:A43"/>
    <mergeCell ref="B42:B43"/>
    <mergeCell ref="G42:I43"/>
    <mergeCell ref="J42:J43"/>
    <mergeCell ref="P42:Q43"/>
    <mergeCell ref="A13:A26"/>
    <mergeCell ref="B25:B26"/>
    <mergeCell ref="G25:I26"/>
    <mergeCell ref="J25:J26"/>
    <mergeCell ref="P25:Q26"/>
    <mergeCell ref="R25:R26"/>
    <mergeCell ref="P10:P12"/>
    <mergeCell ref="J11:J12"/>
    <mergeCell ref="K11:K12"/>
    <mergeCell ref="L11:L12"/>
    <mergeCell ref="M11:M12"/>
    <mergeCell ref="N11:N12"/>
    <mergeCell ref="O11:O12"/>
    <mergeCell ref="M10:O10"/>
    <mergeCell ref="A1:E1"/>
    <mergeCell ref="A2:R2"/>
    <mergeCell ref="A9:A12"/>
    <mergeCell ref="B9:B12"/>
    <mergeCell ref="C9:F9"/>
    <mergeCell ref="G9:I9"/>
    <mergeCell ref="J9:P9"/>
    <mergeCell ref="C10:C12"/>
    <mergeCell ref="D10:D12"/>
    <mergeCell ref="E10:E12"/>
    <mergeCell ref="F10:F12"/>
    <mergeCell ref="G10:G12"/>
    <mergeCell ref="H10:H12"/>
    <mergeCell ref="I10:I12"/>
    <mergeCell ref="J10:L10"/>
  </mergeCells>
  <phoneticPr fontId="3"/>
  <printOptions horizontalCentered="1"/>
  <pageMargins left="0.47244094488188981" right="0.23622047244094491" top="0.19685039370078741" bottom="0.19685039370078741" header="0" footer="0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50"/>
  <sheetViews>
    <sheetView view="pageBreakPreview" zoomScaleNormal="100" zoomScaleSheetLayoutView="100" workbookViewId="0">
      <selection activeCell="R3" sqref="R3"/>
    </sheetView>
  </sheetViews>
  <sheetFormatPr defaultRowHeight="16.5" customHeight="1" x14ac:dyDescent="0.4"/>
  <cols>
    <col min="1" max="1" width="9" style="2"/>
    <col min="2" max="2" width="5.375" style="2" customWidth="1"/>
    <col min="3" max="3" width="7.75" style="2" customWidth="1"/>
    <col min="4" max="4" width="8.375" style="2" customWidth="1"/>
    <col min="5" max="5" width="6.375" style="2" customWidth="1"/>
    <col min="6" max="6" width="10.625" style="2" customWidth="1"/>
    <col min="7" max="7" width="8.625" style="2" customWidth="1"/>
    <col min="8" max="8" width="7.625" style="2" customWidth="1"/>
    <col min="9" max="9" width="10.625" style="2" customWidth="1"/>
    <col min="10" max="10" width="11.25" style="2" customWidth="1"/>
    <col min="11" max="11" width="6.625" style="2" customWidth="1"/>
    <col min="12" max="12" width="11.625" style="2" customWidth="1"/>
    <col min="13" max="13" width="10" style="2" customWidth="1"/>
    <col min="14" max="14" width="6.625" style="2" customWidth="1"/>
    <col min="15" max="15" width="12.625" style="2" customWidth="1"/>
    <col min="16" max="16" width="11.625" style="2" customWidth="1"/>
    <col min="17" max="18" width="12.625" style="2" customWidth="1"/>
    <col min="19" max="19" width="9.75" style="2" bestFit="1" customWidth="1"/>
    <col min="20" max="16384" width="9" style="2"/>
  </cols>
  <sheetData>
    <row r="1" spans="1:18" ht="17.100000000000001" customHeight="1" x14ac:dyDescent="0.4">
      <c r="A1" s="75"/>
      <c r="B1" s="75"/>
      <c r="C1" s="75"/>
      <c r="D1" s="75"/>
      <c r="E1" s="7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5" t="s">
        <v>49</v>
      </c>
    </row>
    <row r="2" spans="1:18" ht="17.100000000000001" customHeight="1" x14ac:dyDescent="0.4">
      <c r="A2" s="76" t="s">
        <v>54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ht="17.100000000000001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</row>
    <row r="4" spans="1:18" s="5" customFormat="1" ht="17.100000000000001" customHeight="1" x14ac:dyDescent="0.4">
      <c r="A4" s="5" t="s">
        <v>50</v>
      </c>
      <c r="B4" s="6"/>
      <c r="C4" s="6"/>
      <c r="D4" s="6"/>
      <c r="E4" s="6"/>
      <c r="F4" s="6"/>
      <c r="H4" s="6"/>
      <c r="I4" s="6"/>
      <c r="K4" s="6"/>
      <c r="L4" s="6"/>
      <c r="N4" s="6"/>
      <c r="O4" s="6"/>
      <c r="P4" s="6"/>
      <c r="Q4" s="6"/>
      <c r="R4" s="6"/>
    </row>
    <row r="5" spans="1:18" s="5" customFormat="1" ht="17.100000000000001" customHeight="1" x14ac:dyDescent="0.4">
      <c r="B5" s="6"/>
      <c r="C5" s="6"/>
      <c r="D5" s="6"/>
      <c r="E5" s="6"/>
      <c r="F5" s="6"/>
      <c r="G5" s="2"/>
      <c r="H5" s="6"/>
      <c r="I5" s="6"/>
      <c r="J5" s="2"/>
      <c r="K5" s="6"/>
      <c r="L5" s="6"/>
      <c r="M5" s="2" t="s">
        <v>51</v>
      </c>
      <c r="N5" s="6"/>
      <c r="O5" s="6"/>
      <c r="P5" s="6"/>
      <c r="Q5" s="6"/>
      <c r="R5" s="6"/>
    </row>
    <row r="6" spans="1:18" s="5" customFormat="1" ht="17.100000000000001" customHeight="1" x14ac:dyDescent="0.4">
      <c r="A6" s="6"/>
      <c r="B6" s="6"/>
      <c r="C6" s="6"/>
      <c r="D6" s="6"/>
      <c r="F6" s="6"/>
      <c r="G6" s="2"/>
      <c r="H6" s="6"/>
      <c r="I6" s="6"/>
      <c r="J6" s="2"/>
      <c r="K6" s="6"/>
      <c r="L6" s="6"/>
      <c r="M6" s="2" t="s">
        <v>52</v>
      </c>
      <c r="N6" s="6"/>
      <c r="O6" s="6"/>
      <c r="P6" s="6"/>
      <c r="Q6" s="6"/>
      <c r="R6" s="6"/>
    </row>
    <row r="7" spans="1:18" s="5" customFormat="1" ht="27" customHeight="1" x14ac:dyDescent="0.4">
      <c r="A7" s="6"/>
      <c r="B7" s="6"/>
      <c r="C7" s="6"/>
      <c r="D7" s="6"/>
      <c r="E7" s="6"/>
      <c r="F7" s="6"/>
      <c r="G7" s="2"/>
      <c r="H7" s="6"/>
      <c r="I7" s="6"/>
      <c r="J7" s="2"/>
      <c r="K7" s="6"/>
      <c r="L7" s="6"/>
      <c r="M7" s="2" t="s">
        <v>53</v>
      </c>
      <c r="N7" s="6"/>
      <c r="O7" s="6"/>
      <c r="P7" s="6"/>
      <c r="Q7" s="6"/>
      <c r="R7" s="7"/>
    </row>
    <row r="8" spans="1:18" s="9" customFormat="1" ht="15" customHeight="1" x14ac:dyDescent="0.4">
      <c r="A8" s="8" t="s">
        <v>1</v>
      </c>
      <c r="R8" s="10" t="s">
        <v>2</v>
      </c>
    </row>
    <row r="9" spans="1:18" ht="15" customHeight="1" x14ac:dyDescent="0.4">
      <c r="A9" s="77" t="s">
        <v>3</v>
      </c>
      <c r="B9" s="80" t="s">
        <v>4</v>
      </c>
      <c r="C9" s="77" t="s">
        <v>5</v>
      </c>
      <c r="D9" s="83"/>
      <c r="E9" s="83"/>
      <c r="F9" s="80"/>
      <c r="G9" s="84" t="s">
        <v>6</v>
      </c>
      <c r="H9" s="85"/>
      <c r="I9" s="86"/>
      <c r="J9" s="87" t="s">
        <v>48</v>
      </c>
      <c r="K9" s="87"/>
      <c r="L9" s="87"/>
      <c r="M9" s="87"/>
      <c r="N9" s="87"/>
      <c r="O9" s="87"/>
      <c r="P9" s="88"/>
      <c r="Q9" s="73"/>
      <c r="R9" s="73"/>
    </row>
    <row r="10" spans="1:18" ht="15" customHeight="1" x14ac:dyDescent="0.4">
      <c r="A10" s="78"/>
      <c r="B10" s="81"/>
      <c r="C10" s="89" t="s">
        <v>7</v>
      </c>
      <c r="D10" s="92" t="s">
        <v>8</v>
      </c>
      <c r="E10" s="92" t="s">
        <v>9</v>
      </c>
      <c r="F10" s="95" t="s">
        <v>10</v>
      </c>
      <c r="G10" s="89" t="s">
        <v>7</v>
      </c>
      <c r="H10" s="92" t="s">
        <v>8</v>
      </c>
      <c r="I10" s="95" t="s">
        <v>11</v>
      </c>
      <c r="J10" s="97" t="s">
        <v>12</v>
      </c>
      <c r="K10" s="98"/>
      <c r="L10" s="99"/>
      <c r="M10" s="97" t="s">
        <v>13</v>
      </c>
      <c r="N10" s="98"/>
      <c r="O10" s="99"/>
      <c r="P10" s="100" t="s">
        <v>14</v>
      </c>
      <c r="Q10" s="12" t="s">
        <v>15</v>
      </c>
      <c r="R10" s="12" t="s">
        <v>16</v>
      </c>
    </row>
    <row r="11" spans="1:18" ht="15" customHeight="1" x14ac:dyDescent="0.4">
      <c r="A11" s="78"/>
      <c r="B11" s="81"/>
      <c r="C11" s="90"/>
      <c r="D11" s="93"/>
      <c r="E11" s="93"/>
      <c r="F11" s="81"/>
      <c r="G11" s="90"/>
      <c r="H11" s="93"/>
      <c r="I11" s="81"/>
      <c r="J11" s="103" t="s">
        <v>19</v>
      </c>
      <c r="K11" s="92" t="s">
        <v>17</v>
      </c>
      <c r="L11" s="105" t="s">
        <v>18</v>
      </c>
      <c r="M11" s="103" t="s">
        <v>19</v>
      </c>
      <c r="N11" s="92" t="s">
        <v>17</v>
      </c>
      <c r="O11" s="105" t="s">
        <v>20</v>
      </c>
      <c r="P11" s="101"/>
      <c r="Q11" s="12" t="s">
        <v>21</v>
      </c>
      <c r="R11" s="12" t="s">
        <v>22</v>
      </c>
    </row>
    <row r="12" spans="1:18" ht="15" customHeight="1" x14ac:dyDescent="0.4">
      <c r="A12" s="79"/>
      <c r="B12" s="82"/>
      <c r="C12" s="91"/>
      <c r="D12" s="94"/>
      <c r="E12" s="94"/>
      <c r="F12" s="96"/>
      <c r="G12" s="91"/>
      <c r="H12" s="94"/>
      <c r="I12" s="96"/>
      <c r="J12" s="104"/>
      <c r="K12" s="94"/>
      <c r="L12" s="106"/>
      <c r="M12" s="104"/>
      <c r="N12" s="94"/>
      <c r="O12" s="106"/>
      <c r="P12" s="102"/>
      <c r="Q12" s="12"/>
      <c r="R12" s="12"/>
    </row>
    <row r="13" spans="1:18" ht="15" customHeight="1" x14ac:dyDescent="0.4">
      <c r="A13" s="116" t="s">
        <v>23</v>
      </c>
      <c r="B13" s="74" t="s">
        <v>24</v>
      </c>
      <c r="C13" s="14">
        <v>1150</v>
      </c>
      <c r="D13" s="15"/>
      <c r="E13" s="16">
        <v>1</v>
      </c>
      <c r="F13" s="17" t="str">
        <f>IF(D13="","",ROUND(C13*D13*E13,2))</f>
        <v/>
      </c>
      <c r="G13" s="14">
        <v>1150</v>
      </c>
      <c r="H13" s="15"/>
      <c r="I13" s="18" t="str">
        <f>IF(H13="","",ROUND(G13*H13,2))</f>
        <v/>
      </c>
      <c r="J13" s="19"/>
      <c r="K13" s="20"/>
      <c r="L13" s="21"/>
      <c r="M13" s="22">
        <v>548000</v>
      </c>
      <c r="N13" s="23"/>
      <c r="O13" s="24" t="str">
        <f>IF(N13="","",ROUND(M13*N13,2))</f>
        <v/>
      </c>
      <c r="P13" s="25" t="str">
        <f>IF(AND(L13="",O13=""),"",SUM(L13,O13))</f>
        <v/>
      </c>
      <c r="Q13" s="26"/>
      <c r="R13" s="27" t="str">
        <f>IF(OR(F13="",I13="",P13=""),"",ROUNDDOWN(F13+I13+P13-Q13,0))</f>
        <v/>
      </c>
    </row>
    <row r="14" spans="1:18" ht="15" customHeight="1" x14ac:dyDescent="0.4">
      <c r="A14" s="117"/>
      <c r="B14" s="28" t="s">
        <v>25</v>
      </c>
      <c r="C14" s="29">
        <f>C13</f>
        <v>1150</v>
      </c>
      <c r="D14" s="30"/>
      <c r="E14" s="31">
        <v>1</v>
      </c>
      <c r="F14" s="32" t="str">
        <f>IF(D14="","",ROUND(C14*D14*E14,2))</f>
        <v/>
      </c>
      <c r="G14" s="29">
        <f>G13</f>
        <v>1150</v>
      </c>
      <c r="H14" s="30"/>
      <c r="I14" s="33" t="str">
        <f>IF(H14="","",ROUND(G14*H14,2))</f>
        <v/>
      </c>
      <c r="J14" s="34"/>
      <c r="K14" s="35"/>
      <c r="L14" s="36"/>
      <c r="M14" s="37">
        <v>563000</v>
      </c>
      <c r="N14" s="30"/>
      <c r="O14" s="38" t="str">
        <f>IF(N14="","",ROUND(M14*N14,2))</f>
        <v/>
      </c>
      <c r="P14" s="39" t="str">
        <f>IF(AND(L14="",O14=""),"",SUM(L14,O14))</f>
        <v/>
      </c>
      <c r="Q14" s="40"/>
      <c r="R14" s="41" t="str">
        <f t="shared" ref="R14:R24" si="0">IF(OR(F14="",I14="",P14=""),"",ROUNDDOWN(F14+I14+P14-Q14,0))</f>
        <v/>
      </c>
    </row>
    <row r="15" spans="1:18" ht="15" customHeight="1" x14ac:dyDescent="0.4">
      <c r="A15" s="117"/>
      <c r="B15" s="28" t="s">
        <v>26</v>
      </c>
      <c r="C15" s="29">
        <f>C14</f>
        <v>1150</v>
      </c>
      <c r="D15" s="30"/>
      <c r="E15" s="31">
        <v>1</v>
      </c>
      <c r="F15" s="32" t="str">
        <f t="shared" ref="F15:F24" si="1">IF(D15="","",ROUND(C15*D15*E15,2))</f>
        <v/>
      </c>
      <c r="G15" s="29">
        <f>G14</f>
        <v>1150</v>
      </c>
      <c r="H15" s="30"/>
      <c r="I15" s="33" t="str">
        <f t="shared" ref="I15:I24" si="2">IF(H15="","",ROUND(G15*H15,2))</f>
        <v/>
      </c>
      <c r="J15" s="34"/>
      <c r="K15" s="35"/>
      <c r="L15" s="36"/>
      <c r="M15" s="37">
        <v>543000</v>
      </c>
      <c r="N15" s="30"/>
      <c r="O15" s="38" t="str">
        <f>IF(N15="","",ROUND(M15*N15,2))</f>
        <v/>
      </c>
      <c r="P15" s="39" t="str">
        <f t="shared" ref="P15:P24" si="3">IF(AND(L15="",O15=""),"",SUM(L15,O15))</f>
        <v/>
      </c>
      <c r="Q15" s="40"/>
      <c r="R15" s="41" t="str">
        <f t="shared" si="0"/>
        <v/>
      </c>
    </row>
    <row r="16" spans="1:18" ht="15" customHeight="1" x14ac:dyDescent="0.4">
      <c r="A16" s="117"/>
      <c r="B16" s="28" t="s">
        <v>27</v>
      </c>
      <c r="C16" s="29">
        <f t="shared" ref="C16:C24" si="4">C15</f>
        <v>1150</v>
      </c>
      <c r="D16" s="30"/>
      <c r="E16" s="31">
        <v>1</v>
      </c>
      <c r="F16" s="32" t="str">
        <f t="shared" si="1"/>
        <v/>
      </c>
      <c r="G16" s="29">
        <f t="shared" ref="G16:G24" si="5">G15</f>
        <v>1150</v>
      </c>
      <c r="H16" s="30"/>
      <c r="I16" s="33" t="str">
        <f t="shared" si="2"/>
        <v/>
      </c>
      <c r="J16" s="37">
        <v>620000</v>
      </c>
      <c r="K16" s="30"/>
      <c r="L16" s="30" t="str">
        <f>IF(K16="","",ROUND(J16*K16,2))</f>
        <v/>
      </c>
      <c r="M16" s="34"/>
      <c r="N16" s="35"/>
      <c r="O16" s="36"/>
      <c r="P16" s="39" t="str">
        <f t="shared" si="3"/>
        <v/>
      </c>
      <c r="Q16" s="40"/>
      <c r="R16" s="41" t="str">
        <f t="shared" si="0"/>
        <v/>
      </c>
    </row>
    <row r="17" spans="1:18" ht="15" customHeight="1" x14ac:dyDescent="0.4">
      <c r="A17" s="117"/>
      <c r="B17" s="28" t="s">
        <v>28</v>
      </c>
      <c r="C17" s="29">
        <f t="shared" si="4"/>
        <v>1150</v>
      </c>
      <c r="D17" s="30"/>
      <c r="E17" s="31">
        <v>1</v>
      </c>
      <c r="F17" s="32" t="str">
        <f t="shared" si="1"/>
        <v/>
      </c>
      <c r="G17" s="29">
        <f t="shared" si="5"/>
        <v>1150</v>
      </c>
      <c r="H17" s="30"/>
      <c r="I17" s="33" t="str">
        <f t="shared" si="2"/>
        <v/>
      </c>
      <c r="J17" s="37">
        <v>648000</v>
      </c>
      <c r="K17" s="30"/>
      <c r="L17" s="30" t="str">
        <f t="shared" ref="L17:L18" si="6">IF(K17="","",ROUND(J17*K17,2))</f>
        <v/>
      </c>
      <c r="M17" s="34"/>
      <c r="N17" s="35"/>
      <c r="O17" s="36"/>
      <c r="P17" s="39" t="str">
        <f t="shared" si="3"/>
        <v/>
      </c>
      <c r="Q17" s="40"/>
      <c r="R17" s="41" t="str">
        <f t="shared" si="0"/>
        <v/>
      </c>
    </row>
    <row r="18" spans="1:18" ht="15" customHeight="1" x14ac:dyDescent="0.4">
      <c r="A18" s="117"/>
      <c r="B18" s="28" t="s">
        <v>29</v>
      </c>
      <c r="C18" s="29">
        <f t="shared" si="4"/>
        <v>1150</v>
      </c>
      <c r="D18" s="30"/>
      <c r="E18" s="31">
        <v>1</v>
      </c>
      <c r="F18" s="32" t="str">
        <f t="shared" si="1"/>
        <v/>
      </c>
      <c r="G18" s="29">
        <f t="shared" si="5"/>
        <v>1150</v>
      </c>
      <c r="H18" s="30"/>
      <c r="I18" s="33" t="str">
        <f t="shared" si="2"/>
        <v/>
      </c>
      <c r="J18" s="37">
        <v>601000</v>
      </c>
      <c r="K18" s="30"/>
      <c r="L18" s="30" t="str">
        <f t="shared" si="6"/>
        <v/>
      </c>
      <c r="M18" s="34"/>
      <c r="N18" s="35"/>
      <c r="O18" s="36"/>
      <c r="P18" s="39" t="str">
        <f t="shared" si="3"/>
        <v/>
      </c>
      <c r="Q18" s="40"/>
      <c r="R18" s="41" t="str">
        <f t="shared" si="0"/>
        <v/>
      </c>
    </row>
    <row r="19" spans="1:18" ht="15" customHeight="1" x14ac:dyDescent="0.4">
      <c r="A19" s="117"/>
      <c r="B19" s="28" t="s">
        <v>30</v>
      </c>
      <c r="C19" s="29">
        <f t="shared" si="4"/>
        <v>1150</v>
      </c>
      <c r="D19" s="30"/>
      <c r="E19" s="31">
        <v>1</v>
      </c>
      <c r="F19" s="32" t="str">
        <f t="shared" si="1"/>
        <v/>
      </c>
      <c r="G19" s="29">
        <f t="shared" si="5"/>
        <v>1150</v>
      </c>
      <c r="H19" s="30"/>
      <c r="I19" s="33" t="str">
        <f t="shared" si="2"/>
        <v/>
      </c>
      <c r="J19" s="34"/>
      <c r="K19" s="35"/>
      <c r="L19" s="36"/>
      <c r="M19" s="37">
        <v>582000</v>
      </c>
      <c r="N19" s="30"/>
      <c r="O19" s="38" t="str">
        <f>IF(N19="","",ROUND(M19*N19,2))</f>
        <v/>
      </c>
      <c r="P19" s="39" t="str">
        <f t="shared" si="3"/>
        <v/>
      </c>
      <c r="Q19" s="40"/>
      <c r="R19" s="41" t="str">
        <f t="shared" si="0"/>
        <v/>
      </c>
    </row>
    <row r="20" spans="1:18" ht="15" customHeight="1" x14ac:dyDescent="0.4">
      <c r="A20" s="117"/>
      <c r="B20" s="28" t="s">
        <v>31</v>
      </c>
      <c r="C20" s="29">
        <f t="shared" si="4"/>
        <v>1150</v>
      </c>
      <c r="D20" s="30"/>
      <c r="E20" s="31">
        <v>1</v>
      </c>
      <c r="F20" s="32" t="str">
        <f t="shared" si="1"/>
        <v/>
      </c>
      <c r="G20" s="29">
        <f t="shared" si="5"/>
        <v>1150</v>
      </c>
      <c r="H20" s="30"/>
      <c r="I20" s="33" t="str">
        <f t="shared" si="2"/>
        <v/>
      </c>
      <c r="J20" s="34"/>
      <c r="K20" s="35"/>
      <c r="L20" s="36"/>
      <c r="M20" s="37">
        <v>558000</v>
      </c>
      <c r="N20" s="30"/>
      <c r="O20" s="38" t="str">
        <f>IF(N20="","",ROUND(M20*N20,2))</f>
        <v/>
      </c>
      <c r="P20" s="39" t="str">
        <f t="shared" si="3"/>
        <v/>
      </c>
      <c r="Q20" s="40"/>
      <c r="R20" s="41" t="str">
        <f t="shared" si="0"/>
        <v/>
      </c>
    </row>
    <row r="21" spans="1:18" ht="15" customHeight="1" x14ac:dyDescent="0.4">
      <c r="A21" s="117"/>
      <c r="B21" s="28" t="s">
        <v>32</v>
      </c>
      <c r="C21" s="29">
        <f t="shared" si="4"/>
        <v>1150</v>
      </c>
      <c r="D21" s="30"/>
      <c r="E21" s="31">
        <v>1</v>
      </c>
      <c r="F21" s="32" t="str">
        <f t="shared" si="1"/>
        <v/>
      </c>
      <c r="G21" s="29">
        <f t="shared" si="5"/>
        <v>1150</v>
      </c>
      <c r="H21" s="30"/>
      <c r="I21" s="33" t="str">
        <f t="shared" si="2"/>
        <v/>
      </c>
      <c r="J21" s="34"/>
      <c r="K21" s="35"/>
      <c r="L21" s="36"/>
      <c r="M21" s="37">
        <v>553000</v>
      </c>
      <c r="N21" s="30"/>
      <c r="O21" s="38" t="str">
        <f t="shared" ref="O21:O22" si="7">IF(N21="","",ROUND(M21*N21,2))</f>
        <v/>
      </c>
      <c r="P21" s="39" t="str">
        <f t="shared" si="3"/>
        <v/>
      </c>
      <c r="Q21" s="40"/>
      <c r="R21" s="41" t="str">
        <f t="shared" si="0"/>
        <v/>
      </c>
    </row>
    <row r="22" spans="1:18" ht="15" customHeight="1" x14ac:dyDescent="0.4">
      <c r="A22" s="117"/>
      <c r="B22" s="28" t="s">
        <v>33</v>
      </c>
      <c r="C22" s="29">
        <f t="shared" si="4"/>
        <v>1150</v>
      </c>
      <c r="D22" s="30"/>
      <c r="E22" s="31">
        <v>1</v>
      </c>
      <c r="F22" s="32" t="str">
        <f t="shared" si="1"/>
        <v/>
      </c>
      <c r="G22" s="29">
        <f t="shared" si="5"/>
        <v>1150</v>
      </c>
      <c r="H22" s="30"/>
      <c r="I22" s="33" t="str">
        <f t="shared" si="2"/>
        <v/>
      </c>
      <c r="J22" s="34"/>
      <c r="K22" s="35"/>
      <c r="L22" s="36"/>
      <c r="M22" s="37">
        <v>551000</v>
      </c>
      <c r="N22" s="30"/>
      <c r="O22" s="38" t="str">
        <f t="shared" si="7"/>
        <v/>
      </c>
      <c r="P22" s="39" t="str">
        <f t="shared" si="3"/>
        <v/>
      </c>
      <c r="Q22" s="40"/>
      <c r="R22" s="41" t="str">
        <f t="shared" si="0"/>
        <v/>
      </c>
    </row>
    <row r="23" spans="1:18" ht="15" customHeight="1" x14ac:dyDescent="0.4">
      <c r="A23" s="117"/>
      <c r="B23" s="28" t="s">
        <v>34</v>
      </c>
      <c r="C23" s="29">
        <f t="shared" si="4"/>
        <v>1150</v>
      </c>
      <c r="D23" s="30"/>
      <c r="E23" s="31">
        <v>1</v>
      </c>
      <c r="F23" s="32" t="str">
        <f t="shared" si="1"/>
        <v/>
      </c>
      <c r="G23" s="29">
        <f t="shared" si="5"/>
        <v>1150</v>
      </c>
      <c r="H23" s="30"/>
      <c r="I23" s="33" t="str">
        <f t="shared" si="2"/>
        <v/>
      </c>
      <c r="J23" s="34"/>
      <c r="K23" s="35"/>
      <c r="L23" s="36"/>
      <c r="M23" s="37">
        <v>508000</v>
      </c>
      <c r="N23" s="30"/>
      <c r="O23" s="38" t="str">
        <f>IF(N23="","",ROUND(M23*N23,2))</f>
        <v/>
      </c>
      <c r="P23" s="39" t="str">
        <f t="shared" si="3"/>
        <v/>
      </c>
      <c r="Q23" s="40"/>
      <c r="R23" s="41" t="str">
        <f t="shared" si="0"/>
        <v/>
      </c>
    </row>
    <row r="24" spans="1:18" ht="15" customHeight="1" thickBot="1" x14ac:dyDescent="0.45">
      <c r="A24" s="117"/>
      <c r="B24" s="42" t="s">
        <v>35</v>
      </c>
      <c r="C24" s="43">
        <f t="shared" si="4"/>
        <v>1150</v>
      </c>
      <c r="D24" s="44"/>
      <c r="E24" s="45">
        <v>1</v>
      </c>
      <c r="F24" s="46" t="str">
        <f t="shared" si="1"/>
        <v/>
      </c>
      <c r="G24" s="43">
        <f t="shared" si="5"/>
        <v>1150</v>
      </c>
      <c r="H24" s="44"/>
      <c r="I24" s="47" t="str">
        <f t="shared" si="2"/>
        <v/>
      </c>
      <c r="J24" s="48"/>
      <c r="K24" s="49"/>
      <c r="L24" s="50"/>
      <c r="M24" s="51">
        <v>551000</v>
      </c>
      <c r="N24" s="44"/>
      <c r="O24" s="52" t="str">
        <f>IF(N24="","",ROUND(M24*N24,2))</f>
        <v/>
      </c>
      <c r="P24" s="53" t="str">
        <f t="shared" si="3"/>
        <v/>
      </c>
      <c r="Q24" s="54"/>
      <c r="R24" s="55" t="str">
        <f t="shared" si="0"/>
        <v/>
      </c>
    </row>
    <row r="25" spans="1:18" ht="12" customHeight="1" x14ac:dyDescent="0.4">
      <c r="A25" s="118"/>
      <c r="B25" s="101" t="s">
        <v>36</v>
      </c>
      <c r="C25" s="56"/>
      <c r="D25" s="57"/>
      <c r="E25" s="57"/>
      <c r="F25" s="58"/>
      <c r="G25" s="120" t="s">
        <v>37</v>
      </c>
      <c r="H25" s="121"/>
      <c r="I25" s="121"/>
      <c r="J25" s="124">
        <f>SUM(J13:J24,M13:M24)</f>
        <v>6826000</v>
      </c>
      <c r="K25" s="59"/>
      <c r="L25" s="59"/>
      <c r="M25" s="59"/>
      <c r="N25" s="59"/>
      <c r="O25" s="59"/>
      <c r="P25" s="107" t="s">
        <v>38</v>
      </c>
      <c r="Q25" s="108"/>
      <c r="R25" s="111" t="str">
        <f>IF(AND(R13="",R14="",R15="",R16="",R17="",R18="",R19="",R20="",R21="",R22="",R23="",R24=""),"",SUM(R13:R24))</f>
        <v/>
      </c>
    </row>
    <row r="26" spans="1:18" ht="12" customHeight="1" thickBot="1" x14ac:dyDescent="0.45">
      <c r="A26" s="119"/>
      <c r="B26" s="102"/>
      <c r="C26" s="60"/>
      <c r="D26" s="61"/>
      <c r="E26" s="61"/>
      <c r="F26" s="62"/>
      <c r="G26" s="122"/>
      <c r="H26" s="123"/>
      <c r="I26" s="123"/>
      <c r="J26" s="125"/>
      <c r="K26" s="63"/>
      <c r="L26" s="63"/>
      <c r="M26" s="63"/>
      <c r="N26" s="63"/>
      <c r="O26" s="63"/>
      <c r="P26" s="109"/>
      <c r="Q26" s="110"/>
      <c r="R26" s="112"/>
    </row>
    <row r="27" spans="1:18" ht="15" customHeight="1" thickBot="1" x14ac:dyDescent="0.45">
      <c r="A27" s="64"/>
      <c r="B27" s="72"/>
      <c r="C27" s="66"/>
      <c r="D27" s="67"/>
      <c r="E27" s="67"/>
      <c r="F27" s="67"/>
      <c r="G27" s="66"/>
      <c r="H27" s="68"/>
      <c r="I27" s="68"/>
      <c r="J27" s="66"/>
      <c r="K27" s="68"/>
      <c r="L27" s="68"/>
      <c r="M27" s="66"/>
      <c r="N27" s="68"/>
      <c r="O27" s="68"/>
      <c r="P27" s="68"/>
      <c r="Q27" s="68"/>
      <c r="R27" s="57" t="s">
        <v>39</v>
      </c>
    </row>
    <row r="28" spans="1:18" ht="32.25" customHeight="1" thickBot="1" x14ac:dyDescent="0.45">
      <c r="A28" s="66"/>
      <c r="B28" s="69"/>
      <c r="C28" s="66"/>
      <c r="D28" s="67"/>
      <c r="E28" s="67"/>
      <c r="F28" s="67"/>
      <c r="G28" s="59"/>
      <c r="H28" s="59"/>
      <c r="I28" s="59"/>
      <c r="J28" s="70"/>
      <c r="K28" s="59"/>
      <c r="L28" s="59"/>
      <c r="M28" s="59"/>
      <c r="N28" s="59"/>
      <c r="O28" s="113" t="s">
        <v>40</v>
      </c>
      <c r="P28" s="114"/>
      <c r="Q28" s="115"/>
      <c r="R28" s="71" t="str">
        <f>IF(R25="","",ROUNDDOWN(R25/110*100,0))</f>
        <v/>
      </c>
    </row>
    <row r="29" spans="1:18" ht="6.95" customHeight="1" x14ac:dyDescent="0.4">
      <c r="A29" s="66"/>
      <c r="B29" s="69"/>
      <c r="C29" s="66"/>
      <c r="D29" s="67"/>
      <c r="E29" s="67"/>
      <c r="F29" s="67"/>
      <c r="G29" s="66"/>
      <c r="H29" s="68"/>
      <c r="I29" s="68"/>
      <c r="J29" s="66"/>
      <c r="K29" s="68"/>
      <c r="L29" s="68"/>
      <c r="M29" s="66"/>
      <c r="N29" s="68"/>
      <c r="O29" s="68"/>
      <c r="P29" s="68"/>
      <c r="Q29" s="68"/>
      <c r="R29" s="57"/>
    </row>
    <row r="30" spans="1:18" ht="15" customHeight="1" x14ac:dyDescent="0.4">
      <c r="A30" s="116" t="s">
        <v>41</v>
      </c>
      <c r="B30" s="74" t="s">
        <v>24</v>
      </c>
      <c r="C30" s="14">
        <v>1150</v>
      </c>
      <c r="D30" s="15"/>
      <c r="E30" s="16">
        <v>1</v>
      </c>
      <c r="F30" s="17" t="str">
        <f>IF(D30="","",ROUND(C30*D30*E30,2))</f>
        <v/>
      </c>
      <c r="G30" s="14">
        <v>1150</v>
      </c>
      <c r="H30" s="15"/>
      <c r="I30" s="18" t="str">
        <f>IF(H30="","",ROUND(G30*H30,2))</f>
        <v/>
      </c>
      <c r="J30" s="19"/>
      <c r="K30" s="20"/>
      <c r="L30" s="21"/>
      <c r="M30" s="22">
        <v>548000</v>
      </c>
      <c r="N30" s="23"/>
      <c r="O30" s="24" t="str">
        <f>IF(N30="","",ROUND(M30*N30,2))</f>
        <v/>
      </c>
      <c r="P30" s="25" t="str">
        <f>IF(AND(L30="",O30=""),"",SUM(L30,O30))</f>
        <v/>
      </c>
      <c r="Q30" s="26"/>
      <c r="R30" s="27" t="str">
        <f t="shared" ref="R30:R41" si="8">IF(OR(F30="",I30="",P30=""),"",ROUNDDOWN(F30+I30+P30-Q30,0))</f>
        <v/>
      </c>
    </row>
    <row r="31" spans="1:18" ht="15" customHeight="1" x14ac:dyDescent="0.4">
      <c r="A31" s="117"/>
      <c r="B31" s="28" t="s">
        <v>25</v>
      </c>
      <c r="C31" s="29">
        <f>C30</f>
        <v>1150</v>
      </c>
      <c r="D31" s="30"/>
      <c r="E31" s="31">
        <v>1</v>
      </c>
      <c r="F31" s="32" t="str">
        <f>IF(D31="","",ROUND(C31*D31*E31,2))</f>
        <v/>
      </c>
      <c r="G31" s="29">
        <f>G30</f>
        <v>1150</v>
      </c>
      <c r="H31" s="30"/>
      <c r="I31" s="33" t="str">
        <f>IF(H31="","",ROUND(G31*H31,2))</f>
        <v/>
      </c>
      <c r="J31" s="34"/>
      <c r="K31" s="35"/>
      <c r="L31" s="36"/>
      <c r="M31" s="37">
        <v>563000</v>
      </c>
      <c r="N31" s="30"/>
      <c r="O31" s="38" t="str">
        <f>IF(N31="","",ROUND(M31*N31,2))</f>
        <v/>
      </c>
      <c r="P31" s="39" t="str">
        <f>IF(AND(L31="",O31=""),"",SUM(L31,O31))</f>
        <v/>
      </c>
      <c r="Q31" s="40"/>
      <c r="R31" s="41" t="str">
        <f t="shared" si="8"/>
        <v/>
      </c>
    </row>
    <row r="32" spans="1:18" ht="15" customHeight="1" x14ac:dyDescent="0.4">
      <c r="A32" s="117"/>
      <c r="B32" s="28" t="s">
        <v>26</v>
      </c>
      <c r="C32" s="29">
        <f>C31</f>
        <v>1150</v>
      </c>
      <c r="D32" s="30"/>
      <c r="E32" s="31">
        <v>1</v>
      </c>
      <c r="F32" s="32" t="str">
        <f t="shared" ref="F32:F41" si="9">IF(D32="","",ROUND(C32*D32*E32,2))</f>
        <v/>
      </c>
      <c r="G32" s="29">
        <f>G31</f>
        <v>1150</v>
      </c>
      <c r="H32" s="30"/>
      <c r="I32" s="33" t="str">
        <f t="shared" ref="I32:I41" si="10">IF(H32="","",ROUND(G32*H32,2))</f>
        <v/>
      </c>
      <c r="J32" s="34"/>
      <c r="K32" s="35"/>
      <c r="L32" s="36"/>
      <c r="M32" s="37">
        <v>543000</v>
      </c>
      <c r="N32" s="30"/>
      <c r="O32" s="38" t="str">
        <f>IF(N32="","",ROUND(M32*N32,2))</f>
        <v/>
      </c>
      <c r="P32" s="39" t="str">
        <f t="shared" ref="P32:P41" si="11">IF(AND(L32="",O32=""),"",SUM(L32,O32))</f>
        <v/>
      </c>
      <c r="Q32" s="40"/>
      <c r="R32" s="41" t="str">
        <f t="shared" si="8"/>
        <v/>
      </c>
    </row>
    <row r="33" spans="1:18" ht="15" customHeight="1" x14ac:dyDescent="0.4">
      <c r="A33" s="117"/>
      <c r="B33" s="28" t="s">
        <v>27</v>
      </c>
      <c r="C33" s="29">
        <f t="shared" ref="C33:C41" si="12">C32</f>
        <v>1150</v>
      </c>
      <c r="D33" s="30"/>
      <c r="E33" s="31">
        <v>1</v>
      </c>
      <c r="F33" s="32" t="str">
        <f t="shared" si="9"/>
        <v/>
      </c>
      <c r="G33" s="29">
        <f t="shared" ref="G33:G41" si="13">G32</f>
        <v>1150</v>
      </c>
      <c r="H33" s="30"/>
      <c r="I33" s="33" t="str">
        <f t="shared" si="10"/>
        <v/>
      </c>
      <c r="J33" s="37">
        <v>620000</v>
      </c>
      <c r="K33" s="30"/>
      <c r="L33" s="30" t="str">
        <f>IF(K33="","",ROUND(J33*K33,2))</f>
        <v/>
      </c>
      <c r="M33" s="34"/>
      <c r="N33" s="35"/>
      <c r="O33" s="36"/>
      <c r="P33" s="39" t="str">
        <f t="shared" si="11"/>
        <v/>
      </c>
      <c r="Q33" s="40"/>
      <c r="R33" s="41" t="str">
        <f t="shared" si="8"/>
        <v/>
      </c>
    </row>
    <row r="34" spans="1:18" ht="15" customHeight="1" x14ac:dyDescent="0.4">
      <c r="A34" s="117"/>
      <c r="B34" s="28" t="s">
        <v>28</v>
      </c>
      <c r="C34" s="29">
        <f t="shared" si="12"/>
        <v>1150</v>
      </c>
      <c r="D34" s="30"/>
      <c r="E34" s="31">
        <v>1</v>
      </c>
      <c r="F34" s="32" t="str">
        <f t="shared" si="9"/>
        <v/>
      </c>
      <c r="G34" s="29">
        <f t="shared" si="13"/>
        <v>1150</v>
      </c>
      <c r="H34" s="30"/>
      <c r="I34" s="33" t="str">
        <f t="shared" si="10"/>
        <v/>
      </c>
      <c r="J34" s="37">
        <v>648000</v>
      </c>
      <c r="K34" s="30"/>
      <c r="L34" s="30" t="str">
        <f t="shared" ref="L34:L35" si="14">IF(K34="","",ROUND(J34*K34,2))</f>
        <v/>
      </c>
      <c r="M34" s="34"/>
      <c r="N34" s="35"/>
      <c r="O34" s="36"/>
      <c r="P34" s="39" t="str">
        <f t="shared" si="11"/>
        <v/>
      </c>
      <c r="Q34" s="40"/>
      <c r="R34" s="41" t="str">
        <f t="shared" si="8"/>
        <v/>
      </c>
    </row>
    <row r="35" spans="1:18" ht="15" customHeight="1" x14ac:dyDescent="0.4">
      <c r="A35" s="117"/>
      <c r="B35" s="28" t="s">
        <v>29</v>
      </c>
      <c r="C35" s="29">
        <f t="shared" si="12"/>
        <v>1150</v>
      </c>
      <c r="D35" s="30"/>
      <c r="E35" s="31">
        <v>1</v>
      </c>
      <c r="F35" s="32" t="str">
        <f t="shared" si="9"/>
        <v/>
      </c>
      <c r="G35" s="29">
        <f t="shared" si="13"/>
        <v>1150</v>
      </c>
      <c r="H35" s="30"/>
      <c r="I35" s="33" t="str">
        <f t="shared" si="10"/>
        <v/>
      </c>
      <c r="J35" s="37">
        <v>601000</v>
      </c>
      <c r="K35" s="30"/>
      <c r="L35" s="30" t="str">
        <f t="shared" si="14"/>
        <v/>
      </c>
      <c r="M35" s="34"/>
      <c r="N35" s="35"/>
      <c r="O35" s="36"/>
      <c r="P35" s="39" t="str">
        <f t="shared" si="11"/>
        <v/>
      </c>
      <c r="Q35" s="40"/>
      <c r="R35" s="41" t="str">
        <f t="shared" si="8"/>
        <v/>
      </c>
    </row>
    <row r="36" spans="1:18" ht="15" customHeight="1" x14ac:dyDescent="0.4">
      <c r="A36" s="117"/>
      <c r="B36" s="28" t="s">
        <v>30</v>
      </c>
      <c r="C36" s="29">
        <f t="shared" si="12"/>
        <v>1150</v>
      </c>
      <c r="D36" s="30"/>
      <c r="E36" s="31">
        <v>1</v>
      </c>
      <c r="F36" s="32" t="str">
        <f t="shared" si="9"/>
        <v/>
      </c>
      <c r="G36" s="29">
        <f t="shared" si="13"/>
        <v>1150</v>
      </c>
      <c r="H36" s="30"/>
      <c r="I36" s="33" t="str">
        <f t="shared" si="10"/>
        <v/>
      </c>
      <c r="J36" s="34"/>
      <c r="K36" s="35"/>
      <c r="L36" s="36"/>
      <c r="M36" s="37">
        <v>582000</v>
      </c>
      <c r="N36" s="30"/>
      <c r="O36" s="38" t="str">
        <f>IF(N36="","",ROUND(M36*N36,2))</f>
        <v/>
      </c>
      <c r="P36" s="39" t="str">
        <f t="shared" si="11"/>
        <v/>
      </c>
      <c r="Q36" s="40"/>
      <c r="R36" s="41" t="str">
        <f t="shared" si="8"/>
        <v/>
      </c>
    </row>
    <row r="37" spans="1:18" ht="15" customHeight="1" x14ac:dyDescent="0.4">
      <c r="A37" s="117"/>
      <c r="B37" s="28" t="s">
        <v>31</v>
      </c>
      <c r="C37" s="29">
        <f t="shared" si="12"/>
        <v>1150</v>
      </c>
      <c r="D37" s="30"/>
      <c r="E37" s="31">
        <v>1</v>
      </c>
      <c r="F37" s="32" t="str">
        <f t="shared" si="9"/>
        <v/>
      </c>
      <c r="G37" s="29">
        <f t="shared" si="13"/>
        <v>1150</v>
      </c>
      <c r="H37" s="30"/>
      <c r="I37" s="33" t="str">
        <f t="shared" si="10"/>
        <v/>
      </c>
      <c r="J37" s="34"/>
      <c r="K37" s="35"/>
      <c r="L37" s="36"/>
      <c r="M37" s="37">
        <v>558000</v>
      </c>
      <c r="N37" s="30"/>
      <c r="O37" s="38" t="str">
        <f>IF(N37="","",ROUND(M37*N37,2))</f>
        <v/>
      </c>
      <c r="P37" s="39" t="str">
        <f t="shared" si="11"/>
        <v/>
      </c>
      <c r="Q37" s="40"/>
      <c r="R37" s="41" t="str">
        <f t="shared" si="8"/>
        <v/>
      </c>
    </row>
    <row r="38" spans="1:18" ht="15" customHeight="1" x14ac:dyDescent="0.4">
      <c r="A38" s="117"/>
      <c r="B38" s="28" t="s">
        <v>32</v>
      </c>
      <c r="C38" s="29">
        <f t="shared" si="12"/>
        <v>1150</v>
      </c>
      <c r="D38" s="30"/>
      <c r="E38" s="31">
        <v>1</v>
      </c>
      <c r="F38" s="32" t="str">
        <f t="shared" si="9"/>
        <v/>
      </c>
      <c r="G38" s="29">
        <f t="shared" si="13"/>
        <v>1150</v>
      </c>
      <c r="H38" s="30"/>
      <c r="I38" s="33" t="str">
        <f t="shared" si="10"/>
        <v/>
      </c>
      <c r="J38" s="34"/>
      <c r="K38" s="35"/>
      <c r="L38" s="36"/>
      <c r="M38" s="37">
        <v>553000</v>
      </c>
      <c r="N38" s="30"/>
      <c r="O38" s="38" t="str">
        <f t="shared" ref="O38:O39" si="15">IF(N38="","",ROUND(M38*N38,2))</f>
        <v/>
      </c>
      <c r="P38" s="39" t="str">
        <f t="shared" si="11"/>
        <v/>
      </c>
      <c r="Q38" s="40"/>
      <c r="R38" s="41" t="str">
        <f t="shared" si="8"/>
        <v/>
      </c>
    </row>
    <row r="39" spans="1:18" ht="15" customHeight="1" x14ac:dyDescent="0.4">
      <c r="A39" s="117"/>
      <c r="B39" s="28" t="s">
        <v>33</v>
      </c>
      <c r="C39" s="29">
        <f t="shared" si="12"/>
        <v>1150</v>
      </c>
      <c r="D39" s="30"/>
      <c r="E39" s="31">
        <v>1</v>
      </c>
      <c r="F39" s="32" t="str">
        <f t="shared" si="9"/>
        <v/>
      </c>
      <c r="G39" s="29">
        <f t="shared" si="13"/>
        <v>1150</v>
      </c>
      <c r="H39" s="30"/>
      <c r="I39" s="33" t="str">
        <f t="shared" si="10"/>
        <v/>
      </c>
      <c r="J39" s="34"/>
      <c r="K39" s="35"/>
      <c r="L39" s="36"/>
      <c r="M39" s="37">
        <v>551000</v>
      </c>
      <c r="N39" s="30"/>
      <c r="O39" s="38" t="str">
        <f t="shared" si="15"/>
        <v/>
      </c>
      <c r="P39" s="39" t="str">
        <f t="shared" si="11"/>
        <v/>
      </c>
      <c r="Q39" s="40"/>
      <c r="R39" s="41" t="str">
        <f t="shared" si="8"/>
        <v/>
      </c>
    </row>
    <row r="40" spans="1:18" ht="15" customHeight="1" x14ac:dyDescent="0.4">
      <c r="A40" s="117"/>
      <c r="B40" s="28" t="s">
        <v>34</v>
      </c>
      <c r="C40" s="29">
        <f t="shared" si="12"/>
        <v>1150</v>
      </c>
      <c r="D40" s="30"/>
      <c r="E40" s="31">
        <v>1</v>
      </c>
      <c r="F40" s="32" t="str">
        <f t="shared" si="9"/>
        <v/>
      </c>
      <c r="G40" s="29">
        <f t="shared" si="13"/>
        <v>1150</v>
      </c>
      <c r="H40" s="30"/>
      <c r="I40" s="33" t="str">
        <f t="shared" si="10"/>
        <v/>
      </c>
      <c r="J40" s="34"/>
      <c r="K40" s="35"/>
      <c r="L40" s="36"/>
      <c r="M40" s="37">
        <v>508000</v>
      </c>
      <c r="N40" s="30"/>
      <c r="O40" s="38" t="str">
        <f>IF(N40="","",ROUND(M40*N40,2))</f>
        <v/>
      </c>
      <c r="P40" s="39" t="str">
        <f t="shared" si="11"/>
        <v/>
      </c>
      <c r="Q40" s="40"/>
      <c r="R40" s="41" t="str">
        <f t="shared" si="8"/>
        <v/>
      </c>
    </row>
    <row r="41" spans="1:18" ht="15" customHeight="1" thickBot="1" x14ac:dyDescent="0.45">
      <c r="A41" s="117"/>
      <c r="B41" s="42" t="s">
        <v>35</v>
      </c>
      <c r="C41" s="43">
        <f t="shared" si="12"/>
        <v>1150</v>
      </c>
      <c r="D41" s="44"/>
      <c r="E41" s="45">
        <v>1</v>
      </c>
      <c r="F41" s="46" t="str">
        <f t="shared" si="9"/>
        <v/>
      </c>
      <c r="G41" s="43">
        <f t="shared" si="13"/>
        <v>1150</v>
      </c>
      <c r="H41" s="44"/>
      <c r="I41" s="47" t="str">
        <f t="shared" si="10"/>
        <v/>
      </c>
      <c r="J41" s="48"/>
      <c r="K41" s="49"/>
      <c r="L41" s="50"/>
      <c r="M41" s="51">
        <v>551000</v>
      </c>
      <c r="N41" s="44"/>
      <c r="O41" s="52" t="str">
        <f>IF(N41="","",ROUND(M41*N41,2))</f>
        <v/>
      </c>
      <c r="P41" s="53" t="str">
        <f t="shared" si="11"/>
        <v/>
      </c>
      <c r="Q41" s="54"/>
      <c r="R41" s="55" t="str">
        <f t="shared" si="8"/>
        <v/>
      </c>
    </row>
    <row r="42" spans="1:18" ht="12" customHeight="1" x14ac:dyDescent="0.4">
      <c r="A42" s="118"/>
      <c r="B42" s="101" t="s">
        <v>36</v>
      </c>
      <c r="C42" s="56"/>
      <c r="D42" s="57"/>
      <c r="E42" s="57"/>
      <c r="F42" s="58"/>
      <c r="G42" s="120" t="s">
        <v>42</v>
      </c>
      <c r="H42" s="121"/>
      <c r="I42" s="121"/>
      <c r="J42" s="124">
        <f>SUM(J30:J41,M30:M41)</f>
        <v>6826000</v>
      </c>
      <c r="K42" s="59"/>
      <c r="L42" s="59"/>
      <c r="M42" s="59"/>
      <c r="N42" s="59"/>
      <c r="O42" s="59"/>
      <c r="P42" s="107" t="s">
        <v>43</v>
      </c>
      <c r="Q42" s="108"/>
      <c r="R42" s="111" t="str">
        <f>IF(AND(R30="",R31="",R32="",R33="",R34="",R35="",R36="",R37="",R38="",R39="",R40="",R41=""),"",SUM(R30:R41))</f>
        <v/>
      </c>
    </row>
    <row r="43" spans="1:18" ht="12" customHeight="1" thickBot="1" x14ac:dyDescent="0.45">
      <c r="A43" s="118"/>
      <c r="B43" s="101"/>
      <c r="C43" s="60"/>
      <c r="D43" s="61"/>
      <c r="E43" s="61"/>
      <c r="F43" s="62"/>
      <c r="G43" s="122"/>
      <c r="H43" s="123"/>
      <c r="I43" s="123"/>
      <c r="J43" s="125"/>
      <c r="K43" s="63"/>
      <c r="L43" s="63"/>
      <c r="M43" s="63"/>
      <c r="N43" s="63"/>
      <c r="O43" s="63"/>
      <c r="P43" s="109"/>
      <c r="Q43" s="110"/>
      <c r="R43" s="112"/>
    </row>
    <row r="44" spans="1:18" ht="15" customHeight="1" thickBot="1" x14ac:dyDescent="0.45">
      <c r="A44" s="64"/>
      <c r="B44" s="72"/>
      <c r="C44" s="66"/>
      <c r="D44" s="67"/>
      <c r="E44" s="67"/>
      <c r="F44" s="67"/>
      <c r="G44" s="66"/>
      <c r="H44" s="68"/>
      <c r="I44" s="68"/>
      <c r="J44" s="66"/>
      <c r="K44" s="68"/>
      <c r="L44" s="68"/>
      <c r="M44" s="66"/>
      <c r="N44" s="68"/>
      <c r="O44" s="68"/>
      <c r="P44" s="68"/>
      <c r="Q44" s="68"/>
      <c r="R44" s="57" t="s">
        <v>39</v>
      </c>
    </row>
    <row r="45" spans="1:18" ht="34.5" customHeight="1" thickBot="1" x14ac:dyDescent="0.45">
      <c r="A45" s="66"/>
      <c r="B45" s="69"/>
      <c r="C45" s="66"/>
      <c r="D45" s="67"/>
      <c r="E45" s="67"/>
      <c r="F45" s="67"/>
      <c r="G45" s="59"/>
      <c r="H45" s="59"/>
      <c r="I45" s="59"/>
      <c r="J45" s="59"/>
      <c r="K45" s="59"/>
      <c r="L45" s="59"/>
      <c r="M45" s="59"/>
      <c r="N45" s="59"/>
      <c r="O45" s="113" t="s">
        <v>44</v>
      </c>
      <c r="P45" s="114"/>
      <c r="Q45" s="115"/>
      <c r="R45" s="71" t="str">
        <f>IF(R42="","",ROUNDDOWN(R42/110*100,0))</f>
        <v/>
      </c>
    </row>
    <row r="46" spans="1:18" ht="9" customHeight="1" x14ac:dyDescent="0.4">
      <c r="A46" s="66"/>
      <c r="B46" s="69"/>
      <c r="C46" s="66"/>
      <c r="D46" s="67"/>
      <c r="E46" s="67"/>
      <c r="F46" s="67"/>
      <c r="G46" s="66"/>
      <c r="H46" s="68"/>
      <c r="I46" s="68"/>
      <c r="J46" s="66"/>
      <c r="K46" s="68"/>
      <c r="L46" s="68"/>
      <c r="M46" s="66"/>
      <c r="N46" s="68"/>
      <c r="O46" s="68"/>
      <c r="P46" s="68"/>
      <c r="Q46" s="68"/>
      <c r="R46" s="57"/>
    </row>
    <row r="47" spans="1:18" ht="21" customHeight="1" x14ac:dyDescent="0.4">
      <c r="A47" s="126" t="s">
        <v>45</v>
      </c>
      <c r="B47" s="127"/>
      <c r="C47" s="128"/>
      <c r="D47" s="132" t="s">
        <v>46</v>
      </c>
      <c r="E47" s="132"/>
      <c r="F47" s="132"/>
      <c r="G47" s="134" t="s">
        <v>47</v>
      </c>
      <c r="H47" s="134"/>
      <c r="I47" s="134"/>
      <c r="J47" s="134"/>
      <c r="M47" s="70"/>
      <c r="N47" s="70"/>
      <c r="O47" s="70"/>
      <c r="P47" s="57"/>
      <c r="Q47" s="57"/>
      <c r="R47" s="57"/>
    </row>
    <row r="48" spans="1:18" ht="21" customHeight="1" x14ac:dyDescent="0.4">
      <c r="A48" s="129"/>
      <c r="B48" s="130"/>
      <c r="C48" s="131"/>
      <c r="D48" s="132"/>
      <c r="E48" s="132"/>
      <c r="F48" s="132"/>
      <c r="G48" s="134"/>
      <c r="H48" s="134"/>
      <c r="I48" s="134"/>
      <c r="J48" s="134"/>
      <c r="M48" s="70"/>
      <c r="N48" s="70"/>
      <c r="O48" s="70"/>
      <c r="P48" s="57"/>
      <c r="Q48" s="57"/>
      <c r="R48" s="57"/>
    </row>
    <row r="49" spans="1:18" ht="25.5" customHeight="1" x14ac:dyDescent="0.4">
      <c r="A49" s="133">
        <f>J25+J42</f>
        <v>13652000</v>
      </c>
      <c r="B49" s="133"/>
      <c r="C49" s="133"/>
      <c r="D49" s="133" t="str">
        <f>IF(AND(R28="",R45=""),"",R28+R45)</f>
        <v/>
      </c>
      <c r="E49" s="133"/>
      <c r="F49" s="133"/>
      <c r="G49" s="135" t="str">
        <f>IF(D49="","",ROUNDDOWN(D49/A49,2))</f>
        <v/>
      </c>
      <c r="H49" s="135"/>
      <c r="I49" s="135"/>
      <c r="J49" s="135"/>
      <c r="P49" s="57"/>
      <c r="Q49" s="57"/>
      <c r="R49" s="57"/>
    </row>
    <row r="50" spans="1:18" ht="7.5" customHeight="1" x14ac:dyDescent="0.4">
      <c r="A50" s="57"/>
      <c r="B50" s="57"/>
      <c r="C50" s="57"/>
    </row>
  </sheetData>
  <mergeCells count="43">
    <mergeCell ref="R42:R43"/>
    <mergeCell ref="O45:Q45"/>
    <mergeCell ref="A47:C48"/>
    <mergeCell ref="D47:F48"/>
    <mergeCell ref="G47:J48"/>
    <mergeCell ref="A49:C49"/>
    <mergeCell ref="D49:F49"/>
    <mergeCell ref="G49:J49"/>
    <mergeCell ref="O28:Q28"/>
    <mergeCell ref="A30:A43"/>
    <mergeCell ref="B42:B43"/>
    <mergeCell ref="G42:I43"/>
    <mergeCell ref="J42:J43"/>
    <mergeCell ref="P42:Q43"/>
    <mergeCell ref="A13:A26"/>
    <mergeCell ref="B25:B26"/>
    <mergeCell ref="G25:I26"/>
    <mergeCell ref="J25:J26"/>
    <mergeCell ref="P25:Q26"/>
    <mergeCell ref="R25:R26"/>
    <mergeCell ref="P10:P12"/>
    <mergeCell ref="J11:J12"/>
    <mergeCell ref="K11:K12"/>
    <mergeCell ref="L11:L12"/>
    <mergeCell ref="M11:M12"/>
    <mergeCell ref="N11:N12"/>
    <mergeCell ref="O11:O12"/>
    <mergeCell ref="M10:O10"/>
    <mergeCell ref="A1:E1"/>
    <mergeCell ref="A2:R2"/>
    <mergeCell ref="A9:A12"/>
    <mergeCell ref="B9:B12"/>
    <mergeCell ref="C9:F9"/>
    <mergeCell ref="G9:I9"/>
    <mergeCell ref="J9:P9"/>
    <mergeCell ref="C10:C12"/>
    <mergeCell ref="D10:D12"/>
    <mergeCell ref="E10:E12"/>
    <mergeCell ref="F10:F12"/>
    <mergeCell ref="G10:G12"/>
    <mergeCell ref="H10:H12"/>
    <mergeCell ref="I10:I12"/>
    <mergeCell ref="J10:L10"/>
  </mergeCells>
  <phoneticPr fontId="3"/>
  <printOptions horizontalCentered="1"/>
  <pageMargins left="0.47244094488188981" right="0.23622047244094491" top="0.19685039370078741" bottom="0.1968503937007874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別紙⑤(入札付属書)</vt:lpstr>
      <vt:lpstr>別紙⑤(再（再度）入札付属書)</vt:lpstr>
      <vt:lpstr>別紙⑤(再々（再々度）入札付属書)</vt:lpstr>
      <vt:lpstr>'別紙⑤(再（再度）入札付属書)'!Print_Area</vt:lpstr>
      <vt:lpstr>'別紙⑤(再々（再々度）入札付属書)'!Print_Area</vt:lpstr>
      <vt:lpstr>'別紙⑤(入札付属書)'!Print_Area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澤淵　圭吾</dc:creator>
  <cp:lastModifiedBy>澤淵　圭吾</cp:lastModifiedBy>
  <cp:lastPrinted>2025-08-04T06:49:14Z</cp:lastPrinted>
  <dcterms:created xsi:type="dcterms:W3CDTF">2025-07-24T01:38:24Z</dcterms:created>
  <dcterms:modified xsi:type="dcterms:W3CDTF">2025-08-04T06:59:37Z</dcterms:modified>
</cp:coreProperties>
</file>