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025" windowWidth="15480" windowHeight="6060" activeTab="0"/>
  </bookViews>
  <sheets>
    <sheet name="H21子宮がん（市町村別）" sheetId="1" r:id="rId1"/>
    <sheet name="H21子宮がん(年齢階級別)" sheetId="2" r:id="rId2"/>
  </sheets>
  <externalReferences>
    <externalReference r:id="rId5"/>
    <externalReference r:id="rId6"/>
  </externalReferences>
  <definedNames>
    <definedName name="_15.8.1男胃" localSheetId="0">#REF!</definedName>
    <definedName name="_15.8.1男胃" localSheetId="1">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 localSheetId="0">'[2]肺（男）'!#REF!</definedName>
    <definedName name="_15.8.3男肺">'[2]肺（男）'!#REF!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'H21子宮がん（市町村別）'!#REF!</definedName>
    <definedName name="_15.8.5女子宮" localSheetId="1">'H21子宮がん(年齢階級別)'!#REF!</definedName>
    <definedName name="_15.8.5女子宮">'[2]子宮'!#REF!</definedName>
    <definedName name="_15.8.6女乳" localSheetId="0">'[2]乳'!#REF!</definedName>
    <definedName name="_15.8.6女乳">'[2]乳'!#REF!</definedName>
    <definedName name="_xlfn.IFERROR" hidden="1">#NAME?</definedName>
    <definedName name="_xlnm.Print_Area" localSheetId="0">'H21子宮がん（市町村別）'!$A$1:$AC$84</definedName>
    <definedName name="_xlnm.Print_Area" localSheetId="1">'H21子宮がん(年齢階級別)'!$A$1:$AB$40</definedName>
    <definedName name="_xlnm.Print_Titles" localSheetId="0">'H21子宮がん（市町村別）'!$4:$6</definedName>
    <definedName name="_xlnm.Print_Titles" localSheetId="1">'H21子宮がん(年齢階級別)'!$4:$6</definedName>
    <definedName name="あ" localSheetId="0">#REF!</definedName>
    <definedName name="あ">#REF!</definedName>
    <definedName name="い">'[2]子宮'!#REF!</definedName>
    <definedName name="う">'[2]肺（男）'!#REF!</definedName>
    <definedName name="え" localSheetId="0">#REF!</definedName>
    <definedName name="え">#REF!</definedName>
    <definedName name="お">'[2]乳'!#REF!</definedName>
    <definedName name="か">'[2]子宮'!#REF!</definedName>
    <definedName name="子宮">'[2]子宮'!#REF!</definedName>
    <definedName name="子宮１">'[2]子宮'!#REF!</definedName>
  </definedNames>
  <calcPr fullCalcOnLoad="1"/>
</workbook>
</file>

<file path=xl/sharedStrings.xml><?xml version="1.0" encoding="utf-8"?>
<sst xmlns="http://schemas.openxmlformats.org/spreadsheetml/2006/main" count="279" uniqueCount="142">
  <si>
    <t>平成２１年度</t>
  </si>
  <si>
    <t>子宮がん（市町村別）</t>
  </si>
  <si>
    <t>受診者の状況</t>
  </si>
  <si>
    <t>精密検診</t>
  </si>
  <si>
    <t>精密検診結果別人員</t>
  </si>
  <si>
    <t>がん発見</t>
  </si>
  <si>
    <t>初回受診者</t>
  </si>
  <si>
    <t>国様式（１回／２年）</t>
  </si>
  <si>
    <t>対象年齢
人口
（20歳以上）</t>
  </si>
  <si>
    <t>対象者数
（人）</t>
  </si>
  <si>
    <t>対象者率
（％）</t>
  </si>
  <si>
    <t>受診者数
(人）</t>
  </si>
  <si>
    <t>受診率（単年）
（％）</t>
  </si>
  <si>
    <t>要精検者
数（人）</t>
  </si>
  <si>
    <t>要精検率
（％）</t>
  </si>
  <si>
    <t>受診者数
（人）</t>
  </si>
  <si>
    <t>受診率
（％）</t>
  </si>
  <si>
    <t>異常
認めず
（人）</t>
  </si>
  <si>
    <t>がんで
あった者
（人）</t>
  </si>
  <si>
    <t>がんの疑
いのある
者（人）</t>
  </si>
  <si>
    <t>がん以外の
疾患であっ
た者（人）</t>
  </si>
  <si>
    <t>未把握
（人）</t>
  </si>
  <si>
    <t>精検未把握率（％）</t>
  </si>
  <si>
    <t>未受診者
（人）</t>
  </si>
  <si>
    <t>精検未受診率（％）</t>
  </si>
  <si>
    <t>精検未把握・未受診率（％）</t>
  </si>
  <si>
    <t>がん
発見率
（％）</t>
  </si>
  <si>
    <t>早期がん　　　　発見患者数（人）</t>
  </si>
  <si>
    <t>早期がん
発見率（％）</t>
  </si>
  <si>
    <t>陽性反応
的中度
（％）</t>
  </si>
  <si>
    <t>初回
受診者
（人）</t>
  </si>
  <si>
    <t>同左の
割合
（％）</t>
  </si>
  <si>
    <t>２年連続
受診者数
（本年度中）</t>
  </si>
  <si>
    <t>前年度
受診者
（人）</t>
  </si>
  <si>
    <t>A</t>
  </si>
  <si>
    <t>B</t>
  </si>
  <si>
    <t>B/A</t>
  </si>
  <si>
    <t>C</t>
  </si>
  <si>
    <t>C/B</t>
  </si>
  <si>
    <t>D</t>
  </si>
  <si>
    <t>D/C</t>
  </si>
  <si>
    <t>E</t>
  </si>
  <si>
    <t>E/D</t>
  </si>
  <si>
    <t>F</t>
  </si>
  <si>
    <t>G</t>
  </si>
  <si>
    <t>G/D</t>
  </si>
  <si>
    <t>H</t>
  </si>
  <si>
    <t>H/D</t>
  </si>
  <si>
    <t>（G＋H）/D</t>
  </si>
  <si>
    <t>F/C</t>
  </si>
  <si>
    <t>I</t>
  </si>
  <si>
    <t>I/C</t>
  </si>
  <si>
    <t>J</t>
  </si>
  <si>
    <t>J/C</t>
  </si>
  <si>
    <t>K</t>
  </si>
  <si>
    <t>L</t>
  </si>
  <si>
    <t>（C+L-K）/B</t>
  </si>
  <si>
    <t>岡山県</t>
  </si>
  <si>
    <t>頚部</t>
  </si>
  <si>
    <t>体部</t>
  </si>
  <si>
    <t>岡山市</t>
  </si>
  <si>
    <t>岡山市保健所</t>
  </si>
  <si>
    <t>倉敷市</t>
  </si>
  <si>
    <t>倉敷市保健所</t>
  </si>
  <si>
    <t>玉野市</t>
  </si>
  <si>
    <t>瀬戸内市</t>
  </si>
  <si>
    <t>吉備中央町</t>
  </si>
  <si>
    <t>備前保健所</t>
  </si>
  <si>
    <t>備前市</t>
  </si>
  <si>
    <t>赤磐市</t>
  </si>
  <si>
    <t>和気町</t>
  </si>
  <si>
    <t>東備支所</t>
  </si>
  <si>
    <t>総社市</t>
  </si>
  <si>
    <t>早島町</t>
  </si>
  <si>
    <t>備中保健所</t>
  </si>
  <si>
    <t>笠岡市</t>
  </si>
  <si>
    <t>井原市</t>
  </si>
  <si>
    <t>浅口市</t>
  </si>
  <si>
    <t>里庄町</t>
  </si>
  <si>
    <t>矢掛町</t>
  </si>
  <si>
    <t>井笠支所</t>
  </si>
  <si>
    <t>高梁市</t>
  </si>
  <si>
    <t>備北保健所</t>
  </si>
  <si>
    <t>新見市</t>
  </si>
  <si>
    <t>新見支所</t>
  </si>
  <si>
    <t>真庭市</t>
  </si>
  <si>
    <t>新庄村</t>
  </si>
  <si>
    <t>真庭保健所</t>
  </si>
  <si>
    <t>津山市</t>
  </si>
  <si>
    <t>鏡野町</t>
  </si>
  <si>
    <t>久米南町</t>
  </si>
  <si>
    <t>美咲町</t>
  </si>
  <si>
    <t>美作保健所</t>
  </si>
  <si>
    <t>美作市</t>
  </si>
  <si>
    <t>勝央町</t>
  </si>
  <si>
    <t>奈義町</t>
  </si>
  <si>
    <t>西粟倉村</t>
  </si>
  <si>
    <t>勝英支所</t>
  </si>
  <si>
    <t>子宮がん（年齢階級別）</t>
  </si>
  <si>
    <t>国方式（１回／２年）</t>
  </si>
  <si>
    <t>受診率(単年）
（％）</t>
  </si>
  <si>
    <t>要精検者数（人）</t>
  </si>
  <si>
    <t>未受診者
(人）</t>
  </si>
  <si>
    <t>がん
発見率
（％）</t>
  </si>
  <si>
    <t>早期がん発見患者者数（人）</t>
  </si>
  <si>
    <t>早期がん発見率（％）</t>
  </si>
  <si>
    <t>早期がん
割合（％）</t>
  </si>
  <si>
    <t>陽性反応
的中度
（％）</t>
  </si>
  <si>
    <t>G</t>
  </si>
  <si>
    <t>G/C</t>
  </si>
  <si>
    <t>G/F</t>
  </si>
  <si>
    <t>H</t>
  </si>
  <si>
    <t>H/C</t>
  </si>
  <si>
    <t>J</t>
  </si>
  <si>
    <t>（C+J-I）/B</t>
  </si>
  <si>
    <t>頚　　　　　部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</si>
  <si>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</si>
  <si>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</si>
  <si>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</si>
  <si>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</si>
  <si>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</si>
  <si>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</si>
  <si>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</si>
  <si>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</si>
  <si>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</si>
  <si>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</si>
  <si>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</si>
  <si>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</si>
  <si>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</si>
  <si>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計</t>
  </si>
  <si>
    <t>検診方式</t>
  </si>
  <si>
    <t>個別</t>
  </si>
  <si>
    <t>－</t>
  </si>
  <si>
    <t>－</t>
  </si>
  <si>
    <t>（再掲）</t>
  </si>
  <si>
    <t>集団</t>
  </si>
  <si>
    <t>体　　　　　部</t>
  </si>
  <si>
    <t>N/A</t>
  </si>
  <si>
    <t>N/A</t>
  </si>
  <si>
    <t>※対象者：２０歳以上　実施回数：２年に１回　</t>
  </si>
  <si>
    <t>F/D</t>
  </si>
  <si>
    <t>F/D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</si>
</sst>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#,##0.0;[Red]\-#,##0.0"/>
    <numFmt numFmtId="179" formatCode="0.000_);[Red]\(0.000\)"/>
    <numFmt numFmtId="180" formatCode="#,##0_);[Red]\(#,##0\)"/>
    <numFmt numFmtId="181" formatCode="#,##0.0_);[Red]\(#,##0.0\)"/>
    <numFmt numFmtId="182" formatCode="0.00_);[Red]\(0.00\)"/>
    <numFmt numFmtId="183" formatCode="0_);[Red]\(0\)"/>
    <numFmt numFmtId="184" formatCode="0.0_ "/>
    <numFmt numFmtId="185" formatCode="#,##0.0_);\(#,##0.0\)"/>
    <numFmt numFmtId="186" formatCode="0_ "/>
    <numFmt numFmtId="187" formatCode="0.00_ "/>
    <numFmt numFmtId="188" formatCode="#,##0.00_);\(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7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double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double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double"/>
      <right style="thin"/>
      <top style="medium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medium"/>
      <bottom style="dotted"/>
    </border>
    <border>
      <left style="thin"/>
      <right style="double"/>
      <top style="medium"/>
      <bottom style="dotted"/>
    </border>
    <border diagonalUp="1">
      <left style="thin"/>
      <right style="medium"/>
      <top style="medium"/>
      <bottom style="dotted"/>
      <diagonal style="thin"/>
    </border>
    <border>
      <left/>
      <right/>
      <top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/>
      <top style="medium"/>
      <bottom style="dotted"/>
    </border>
    <border>
      <left style="double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/>
      <top/>
      <bottom/>
    </border>
    <border>
      <left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double"/>
      <right/>
      <top style="thin"/>
      <bottom style="dotted"/>
    </border>
    <border>
      <left style="thin"/>
      <right style="double"/>
      <top style="thin"/>
      <bottom style="dotted"/>
    </border>
    <border>
      <left style="double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thin"/>
    </border>
    <border>
      <left style="double"/>
      <right/>
      <top/>
      <bottom style="thin"/>
    </border>
    <border>
      <left style="double"/>
      <right style="thin"/>
      <top style="medium"/>
      <bottom/>
    </border>
    <border>
      <left style="double"/>
      <right style="thin"/>
      <top style="dotted"/>
      <bottom style="medium"/>
    </border>
    <border>
      <left style="thin"/>
      <right/>
      <top style="dotted"/>
      <bottom style="medium"/>
    </border>
    <border>
      <left style="thin"/>
      <right style="thin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double"/>
      <right style="thin"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/>
    </border>
    <border>
      <left style="double"/>
      <right style="thin"/>
      <top style="dotted"/>
      <bottom/>
    </border>
    <border>
      <left/>
      <right style="thin"/>
      <top style="dotted"/>
      <bottom/>
    </border>
    <border>
      <left style="thin"/>
      <right style="medium"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double"/>
      <right style="thin"/>
      <top/>
      <bottom style="dotted"/>
    </border>
    <border>
      <left/>
      <right style="thin"/>
      <top/>
      <bottom style="dotted"/>
    </border>
    <border>
      <left/>
      <right style="thin"/>
      <top style="dotted"/>
      <bottom style="medium"/>
    </border>
    <border>
      <left/>
      <right/>
      <top style="dotted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 diagonalDown="1">
      <left style="medium"/>
      <right style="thin"/>
      <top style="medium"/>
      <bottom/>
      <diagonal style="thin"/>
    </border>
    <border diagonalDown="1">
      <left style="thin"/>
      <right style="thin"/>
      <top style="medium"/>
      <bottom/>
      <diagonal style="thin"/>
    </border>
    <border diagonalDown="1">
      <left style="medium"/>
      <right style="thin"/>
      <top/>
      <bottom/>
      <diagonal style="thin"/>
    </border>
    <border diagonalDown="1">
      <left style="thin"/>
      <right style="thin"/>
      <top/>
      <bottom/>
      <diagonal style="thin"/>
    </border>
    <border diagonalDown="1">
      <left style="medium"/>
      <right style="thin"/>
      <top/>
      <bottom style="medium"/>
      <diagonal style="thin"/>
    </border>
    <border diagonalDown="1">
      <left style="thin"/>
      <right style="thin"/>
      <top/>
      <bottom style="medium"/>
      <diagonal style="thin"/>
    </border>
    <border>
      <left style="double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double"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21">
    <xf numFmtId="0" fontId="0" fillId="0" borderId="0" xfId="0" applyFont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quotePrefix="1">
      <alignment horizontal="center" vertical="center"/>
    </xf>
    <xf numFmtId="176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180" fontId="5" fillId="0" borderId="10" xfId="64" applyNumberFormat="1" applyFont="1" applyFill="1" applyBorder="1" applyAlignment="1">
      <alignment vertical="center" wrapText="1"/>
      <protection/>
    </xf>
    <xf numFmtId="177" fontId="5" fillId="0" borderId="11" xfId="64" applyNumberFormat="1" applyFont="1" applyFill="1" applyBorder="1" applyAlignment="1">
      <alignment horizontal="center" vertical="center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178" fontId="5" fillId="0" borderId="10" xfId="49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 vertical="center" wrapText="1"/>
      <protection/>
    </xf>
    <xf numFmtId="181" fontId="5" fillId="0" borderId="10" xfId="64" applyNumberFormat="1" applyFont="1" applyFill="1" applyBorder="1" applyAlignment="1">
      <alignment horizontal="center" vertical="center" wrapText="1"/>
      <protection/>
    </xf>
    <xf numFmtId="181" fontId="5" fillId="0" borderId="12" xfId="64" applyNumberFormat="1" applyFont="1" applyFill="1" applyBorder="1" applyAlignment="1">
      <alignment horizontal="center" vertical="center" wrapText="1"/>
      <protection/>
    </xf>
    <xf numFmtId="177" fontId="5" fillId="0" borderId="10" xfId="64" applyNumberFormat="1" applyFont="1" applyFill="1" applyBorder="1" applyAlignment="1">
      <alignment vertical="center" wrapText="1"/>
      <protection/>
    </xf>
    <xf numFmtId="180" fontId="5" fillId="0" borderId="10" xfId="64" applyNumberFormat="1" applyFont="1" applyFill="1" applyBorder="1" applyAlignment="1">
      <alignment vertical="center"/>
      <protection/>
    </xf>
    <xf numFmtId="180" fontId="5" fillId="0" borderId="0" xfId="64" applyNumberFormat="1" applyFont="1" applyFill="1" applyAlignment="1">
      <alignment horizontal="center" vertical="center"/>
      <protection/>
    </xf>
    <xf numFmtId="180" fontId="5" fillId="0" borderId="13" xfId="64" applyNumberFormat="1" applyFont="1" applyFill="1" applyBorder="1" applyAlignment="1">
      <alignment horizontal="center" vertical="center" wrapText="1"/>
      <protection/>
    </xf>
    <xf numFmtId="177" fontId="5" fillId="0" borderId="14" xfId="64" applyNumberFormat="1" applyFont="1" applyFill="1" applyBorder="1" applyAlignment="1">
      <alignment horizontal="center" vertical="center" wrapText="1"/>
      <protection/>
    </xf>
    <xf numFmtId="180" fontId="5" fillId="0" borderId="15" xfId="64" applyNumberFormat="1" applyFont="1" applyFill="1" applyBorder="1" applyAlignment="1">
      <alignment horizontal="center" vertical="center" wrapText="1"/>
      <protection/>
    </xf>
    <xf numFmtId="177" fontId="5" fillId="0" borderId="16" xfId="64" applyNumberFormat="1" applyFont="1" applyFill="1" applyBorder="1" applyAlignment="1">
      <alignment horizontal="center" vertical="center" wrapText="1"/>
      <protection/>
    </xf>
    <xf numFmtId="180" fontId="5" fillId="0" borderId="17" xfId="64" applyNumberFormat="1" applyFont="1" applyFill="1" applyBorder="1" applyAlignment="1">
      <alignment horizontal="center" vertical="center" wrapText="1"/>
      <protection/>
    </xf>
    <xf numFmtId="177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 wrapText="1"/>
      <protection/>
    </xf>
    <xf numFmtId="178" fontId="5" fillId="0" borderId="13" xfId="49" applyNumberFormat="1" applyFont="1" applyFill="1" applyBorder="1" applyAlignment="1">
      <alignment horizontal="center" vertical="center" wrapText="1"/>
    </xf>
    <xf numFmtId="0" fontId="5" fillId="0" borderId="14" xfId="64" applyFont="1" applyFill="1" applyBorder="1" applyAlignment="1">
      <alignment horizontal="center" vertical="center" wrapText="1"/>
      <protection/>
    </xf>
    <xf numFmtId="181" fontId="5" fillId="0" borderId="13" xfId="64" applyNumberFormat="1" applyFont="1" applyFill="1" applyBorder="1" applyAlignment="1">
      <alignment horizontal="center" vertical="center" wrapText="1"/>
      <protection/>
    </xf>
    <xf numFmtId="181" fontId="5" fillId="0" borderId="18" xfId="64" applyNumberFormat="1" applyFont="1" applyFill="1" applyBorder="1" applyAlignment="1">
      <alignment horizontal="center" vertical="center" wrapText="1"/>
      <protection/>
    </xf>
    <xf numFmtId="179" fontId="5" fillId="0" borderId="19" xfId="64" applyNumberFormat="1" applyFont="1" applyFill="1" applyBorder="1" applyAlignment="1">
      <alignment horizontal="center" vertical="center" wrapText="1"/>
      <protection/>
    </xf>
    <xf numFmtId="182" fontId="5" fillId="0" borderId="13" xfId="64" applyNumberFormat="1" applyFont="1" applyFill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5" fillId="0" borderId="20" xfId="64" applyFont="1" applyFill="1" applyBorder="1" applyAlignment="1">
      <alignment horizontal="center" vertical="center" wrapText="1"/>
      <protection/>
    </xf>
    <xf numFmtId="180" fontId="5" fillId="0" borderId="0" xfId="64" applyNumberFormat="1" applyFont="1" applyFill="1" applyAlignment="1">
      <alignment horizontal="center" vertical="center" wrapText="1"/>
      <protection/>
    </xf>
    <xf numFmtId="180" fontId="5" fillId="0" borderId="21" xfId="64" applyNumberFormat="1" applyFont="1" applyFill="1" applyBorder="1" applyAlignment="1">
      <alignment horizontal="center" vertical="center" wrapText="1"/>
      <protection/>
    </xf>
    <xf numFmtId="180" fontId="5" fillId="0" borderId="21" xfId="64" applyNumberFormat="1" applyFont="1" applyFill="1" applyBorder="1" applyAlignment="1">
      <alignment horizontal="center" vertical="center"/>
      <protection/>
    </xf>
    <xf numFmtId="177" fontId="5" fillId="0" borderId="22" xfId="64" applyNumberFormat="1" applyFont="1" applyFill="1" applyBorder="1" applyAlignment="1">
      <alignment horizontal="center" vertical="center"/>
      <protection/>
    </xf>
    <xf numFmtId="180" fontId="5" fillId="0" borderId="23" xfId="64" applyNumberFormat="1" applyFont="1" applyFill="1" applyBorder="1" applyAlignment="1">
      <alignment horizontal="center" vertical="center" wrapText="1"/>
      <protection/>
    </xf>
    <xf numFmtId="177" fontId="5" fillId="0" borderId="22" xfId="64" applyNumberFormat="1" applyFont="1" applyFill="1" applyBorder="1" applyAlignment="1">
      <alignment horizontal="center" vertical="center" wrapText="1"/>
      <protection/>
    </xf>
    <xf numFmtId="177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center" vertical="center" wrapText="1"/>
      <protection/>
    </xf>
    <xf numFmtId="178" fontId="5" fillId="0" borderId="21" xfId="49" applyNumberFormat="1" applyFont="1" applyFill="1" applyBorder="1" applyAlignment="1">
      <alignment horizontal="center" vertical="center" wrapText="1"/>
    </xf>
    <xf numFmtId="0" fontId="5" fillId="0" borderId="22" xfId="64" applyFont="1" applyFill="1" applyBorder="1" applyAlignment="1">
      <alignment horizontal="center" vertical="center" wrapText="1"/>
      <protection/>
    </xf>
    <xf numFmtId="181" fontId="5" fillId="0" borderId="21" xfId="64" applyNumberFormat="1" applyFont="1" applyFill="1" applyBorder="1" applyAlignment="1">
      <alignment horizontal="center" vertical="center" wrapText="1"/>
      <protection/>
    </xf>
    <xf numFmtId="181" fontId="5" fillId="0" borderId="24" xfId="64" applyNumberFormat="1" applyFont="1" applyFill="1" applyBorder="1" applyAlignment="1">
      <alignment horizontal="center" vertical="center" wrapText="1"/>
      <protection/>
    </xf>
    <xf numFmtId="179" fontId="5" fillId="0" borderId="25" xfId="64" applyNumberFormat="1" applyFont="1" applyFill="1" applyBorder="1" applyAlignment="1">
      <alignment horizontal="center" vertical="center" wrapText="1"/>
      <protection/>
    </xf>
    <xf numFmtId="182" fontId="5" fillId="0" borderId="21" xfId="64" applyNumberFormat="1" applyFont="1" applyFill="1" applyBorder="1" applyAlignment="1">
      <alignment horizontal="center" vertical="center" wrapText="1"/>
      <protection/>
    </xf>
    <xf numFmtId="0" fontId="5" fillId="0" borderId="21" xfId="64" applyFont="1" applyFill="1" applyBorder="1" applyAlignment="1">
      <alignment horizontal="center" vertical="center"/>
      <protection/>
    </xf>
    <xf numFmtId="177" fontId="5" fillId="0" borderId="21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33" borderId="27" xfId="64" applyFont="1" applyFill="1" applyBorder="1" applyAlignment="1">
      <alignment horizontal="center" vertical="center" wrapText="1" readingOrder="1"/>
      <protection/>
    </xf>
    <xf numFmtId="180" fontId="6" fillId="33" borderId="27" xfId="64" applyNumberFormat="1" applyFont="1" applyFill="1" applyBorder="1" applyAlignment="1" applyProtection="1">
      <alignment vertical="center"/>
      <protection/>
    </xf>
    <xf numFmtId="177" fontId="6" fillId="33" borderId="28" xfId="64" applyNumberFormat="1" applyFont="1" applyFill="1" applyBorder="1" applyAlignment="1" applyProtection="1">
      <alignment vertical="center"/>
      <protection/>
    </xf>
    <xf numFmtId="180" fontId="6" fillId="33" borderId="29" xfId="64" applyNumberFormat="1" applyFont="1" applyFill="1" applyBorder="1" applyAlignment="1" applyProtection="1">
      <alignment vertical="center"/>
      <protection/>
    </xf>
    <xf numFmtId="177" fontId="6" fillId="33" borderId="30" xfId="64" applyNumberFormat="1" applyFont="1" applyFill="1" applyBorder="1" applyAlignment="1" applyProtection="1">
      <alignment vertical="center"/>
      <protection locked="0"/>
    </xf>
    <xf numFmtId="183" fontId="6" fillId="33" borderId="27" xfId="64" applyNumberFormat="1" applyFont="1" applyFill="1" applyBorder="1" applyAlignment="1" applyProtection="1">
      <alignment vertical="center"/>
      <protection locked="0"/>
    </xf>
    <xf numFmtId="177" fontId="6" fillId="33" borderId="31" xfId="64" applyNumberFormat="1" applyFont="1" applyFill="1" applyBorder="1" applyAlignment="1" applyProtection="1">
      <alignment horizontal="right" vertical="center"/>
      <protection locked="0"/>
    </xf>
    <xf numFmtId="176" fontId="6" fillId="33" borderId="31" xfId="64" applyNumberFormat="1" applyFont="1" applyFill="1" applyBorder="1" applyAlignment="1" applyProtection="1">
      <alignment vertical="center"/>
      <protection locked="0"/>
    </xf>
    <xf numFmtId="183" fontId="6" fillId="33" borderId="27" xfId="64" applyNumberFormat="1" applyFont="1" applyFill="1" applyBorder="1" applyAlignment="1" applyProtection="1">
      <alignment vertical="center"/>
      <protection/>
    </xf>
    <xf numFmtId="178" fontId="6" fillId="33" borderId="32" xfId="49" applyNumberFormat="1" applyFont="1" applyFill="1" applyBorder="1" applyAlignment="1" applyProtection="1">
      <alignment horizontal="right" vertical="center"/>
      <protection/>
    </xf>
    <xf numFmtId="183" fontId="6" fillId="33" borderId="28" xfId="64" applyNumberFormat="1" applyFont="1" applyFill="1" applyBorder="1" applyAlignment="1" applyProtection="1">
      <alignment vertical="center"/>
      <protection/>
    </xf>
    <xf numFmtId="177" fontId="6" fillId="33" borderId="33" xfId="64" applyNumberFormat="1" applyFont="1" applyFill="1" applyBorder="1" applyAlignment="1" applyProtection="1">
      <alignment horizontal="right" vertical="center"/>
      <protection/>
    </xf>
    <xf numFmtId="179" fontId="6" fillId="33" borderId="29" xfId="64" applyNumberFormat="1" applyFont="1" applyFill="1" applyBorder="1" applyAlignment="1" applyProtection="1">
      <alignment horizontal="right" vertical="center"/>
      <protection/>
    </xf>
    <xf numFmtId="179" fontId="6" fillId="33" borderId="31" xfId="64" applyNumberFormat="1" applyFont="1" applyFill="1" applyBorder="1" applyAlignment="1" applyProtection="1">
      <alignment horizontal="right" vertical="center"/>
      <protection/>
    </xf>
    <xf numFmtId="177" fontId="6" fillId="33" borderId="27" xfId="64" applyNumberFormat="1" applyFont="1" applyFill="1" applyBorder="1" applyAlignment="1" applyProtection="1">
      <alignment horizontal="right" vertical="center"/>
      <protection/>
    </xf>
    <xf numFmtId="177" fontId="6" fillId="33" borderId="28" xfId="64" applyNumberFormat="1" applyFont="1" applyFill="1" applyBorder="1" applyAlignment="1" applyProtection="1">
      <alignment horizontal="right" vertical="center"/>
      <protection/>
    </xf>
    <xf numFmtId="180" fontId="6" fillId="33" borderId="28" xfId="64" applyNumberFormat="1" applyFont="1" applyFill="1" applyBorder="1" applyAlignment="1" applyProtection="1">
      <alignment vertical="center"/>
      <protection/>
    </xf>
    <xf numFmtId="181" fontId="6" fillId="33" borderId="34" xfId="64" applyNumberFormat="1" applyFont="1" applyFill="1" applyBorder="1" applyAlignment="1" applyProtection="1">
      <alignment vertical="center"/>
      <protection/>
    </xf>
    <xf numFmtId="0" fontId="5" fillId="0" borderId="0" xfId="64" applyFont="1" applyFill="1" applyAlignment="1">
      <alignment vertical="center"/>
      <protection/>
    </xf>
    <xf numFmtId="0" fontId="5" fillId="33" borderId="21" xfId="64" applyFont="1" applyFill="1" applyBorder="1" applyAlignment="1">
      <alignment horizontal="center" vertical="center" wrapText="1" readingOrder="1"/>
      <protection/>
    </xf>
    <xf numFmtId="180" fontId="6" fillId="34" borderId="21" xfId="64" applyNumberFormat="1" applyFont="1" applyFill="1" applyBorder="1" applyAlignment="1" applyProtection="1">
      <alignment vertical="center"/>
      <protection/>
    </xf>
    <xf numFmtId="177" fontId="6" fillId="34" borderId="22" xfId="64" applyNumberFormat="1" applyFont="1" applyFill="1" applyBorder="1" applyAlignment="1" applyProtection="1">
      <alignment vertical="center"/>
      <protection/>
    </xf>
    <xf numFmtId="180" fontId="6" fillId="33" borderId="23" xfId="64" applyNumberFormat="1" applyFont="1" applyFill="1" applyBorder="1" applyAlignment="1" applyProtection="1">
      <alignment vertical="center"/>
      <protection/>
    </xf>
    <xf numFmtId="177" fontId="6" fillId="34" borderId="35" xfId="64" applyNumberFormat="1" applyFont="1" applyFill="1" applyBorder="1" applyAlignment="1" applyProtection="1">
      <alignment vertical="center"/>
      <protection locked="0"/>
    </xf>
    <xf numFmtId="183" fontId="6" fillId="33" borderId="21" xfId="64" applyNumberFormat="1" applyFont="1" applyFill="1" applyBorder="1" applyAlignment="1" applyProtection="1">
      <alignment vertical="center"/>
      <protection locked="0"/>
    </xf>
    <xf numFmtId="177" fontId="6" fillId="33" borderId="25" xfId="64" applyNumberFormat="1" applyFont="1" applyFill="1" applyBorder="1" applyAlignment="1" applyProtection="1">
      <alignment horizontal="right" vertical="center"/>
      <protection locked="0"/>
    </xf>
    <xf numFmtId="176" fontId="6" fillId="33" borderId="25" xfId="64" applyNumberFormat="1" applyFont="1" applyFill="1" applyBorder="1" applyAlignment="1" applyProtection="1">
      <alignment vertical="center"/>
      <protection locked="0"/>
    </xf>
    <xf numFmtId="183" fontId="6" fillId="33" borderId="21" xfId="64" applyNumberFormat="1" applyFont="1" applyFill="1" applyBorder="1" applyAlignment="1" applyProtection="1">
      <alignment vertical="center"/>
      <protection/>
    </xf>
    <xf numFmtId="178" fontId="6" fillId="33" borderId="22" xfId="49" applyNumberFormat="1" applyFont="1" applyFill="1" applyBorder="1" applyAlignment="1" applyProtection="1">
      <alignment horizontal="right" vertical="center"/>
      <protection/>
    </xf>
    <xf numFmtId="183" fontId="6" fillId="33" borderId="22" xfId="64" applyNumberFormat="1" applyFont="1" applyFill="1" applyBorder="1" applyAlignment="1" applyProtection="1">
      <alignment vertical="center"/>
      <protection/>
    </xf>
    <xf numFmtId="177" fontId="6" fillId="33" borderId="24" xfId="64" applyNumberFormat="1" applyFont="1" applyFill="1" applyBorder="1" applyAlignment="1" applyProtection="1">
      <alignment horizontal="right" vertical="center"/>
      <protection/>
    </xf>
    <xf numFmtId="179" fontId="6" fillId="33" borderId="23" xfId="64" applyNumberFormat="1" applyFont="1" applyFill="1" applyBorder="1" applyAlignment="1" applyProtection="1">
      <alignment horizontal="right" vertical="center"/>
      <protection/>
    </xf>
    <xf numFmtId="179" fontId="6" fillId="33" borderId="25" xfId="64" applyNumberFormat="1" applyFont="1" applyFill="1" applyBorder="1" applyAlignment="1" applyProtection="1">
      <alignment horizontal="right" vertical="center"/>
      <protection/>
    </xf>
    <xf numFmtId="177" fontId="6" fillId="33" borderId="21" xfId="64" applyNumberFormat="1" applyFont="1" applyFill="1" applyBorder="1" applyAlignment="1" applyProtection="1">
      <alignment horizontal="right" vertical="center"/>
      <protection/>
    </xf>
    <xf numFmtId="180" fontId="6" fillId="33" borderId="21" xfId="64" applyNumberFormat="1" applyFont="1" applyFill="1" applyBorder="1" applyAlignment="1" applyProtection="1">
      <alignment vertical="center"/>
      <protection/>
    </xf>
    <xf numFmtId="177" fontId="6" fillId="33" borderId="22" xfId="64" applyNumberFormat="1" applyFont="1" applyFill="1" applyBorder="1" applyAlignment="1" applyProtection="1">
      <alignment horizontal="right" vertical="center"/>
      <protection/>
    </xf>
    <xf numFmtId="180" fontId="6" fillId="34" borderId="22" xfId="64" applyNumberFormat="1" applyFont="1" applyFill="1" applyBorder="1" applyAlignment="1" applyProtection="1">
      <alignment vertical="center"/>
      <protection/>
    </xf>
    <xf numFmtId="180" fontId="6" fillId="34" borderId="36" xfId="64" applyNumberFormat="1" applyFont="1" applyFill="1" applyBorder="1" applyAlignment="1" applyProtection="1">
      <alignment vertical="center"/>
      <protection/>
    </xf>
    <xf numFmtId="181" fontId="6" fillId="34" borderId="37" xfId="64" applyNumberFormat="1" applyFont="1" applyFill="1" applyBorder="1" applyAlignment="1" applyProtection="1">
      <alignment vertical="center"/>
      <protection/>
    </xf>
    <xf numFmtId="0" fontId="5" fillId="0" borderId="16" xfId="64" applyFont="1" applyFill="1" applyBorder="1" applyAlignment="1">
      <alignment horizontal="center" vertical="center" wrapText="1" readingOrder="1"/>
      <protection/>
    </xf>
    <xf numFmtId="180" fontId="6" fillId="0" borderId="32" xfId="62" applyNumberFormat="1" applyFont="1" applyFill="1" applyBorder="1" applyAlignment="1">
      <alignment horizontal="right" vertical="center"/>
      <protection/>
    </xf>
    <xf numFmtId="177" fontId="6" fillId="0" borderId="38" xfId="64" applyNumberFormat="1" applyFont="1" applyFill="1" applyBorder="1" applyAlignment="1" applyProtection="1">
      <alignment vertical="center"/>
      <protection/>
    </xf>
    <xf numFmtId="180" fontId="6" fillId="0" borderId="39" xfId="62" applyNumberFormat="1" applyFont="1" applyFill="1" applyBorder="1" applyAlignment="1" applyProtection="1">
      <alignment horizontal="right" vertical="center"/>
      <protection locked="0"/>
    </xf>
    <xf numFmtId="177" fontId="6" fillId="0" borderId="32" xfId="64" applyNumberFormat="1" applyFont="1" applyFill="1" applyBorder="1" applyAlignment="1" applyProtection="1">
      <alignment vertical="center"/>
      <protection/>
    </xf>
    <xf numFmtId="183" fontId="6" fillId="0" borderId="40" xfId="62" applyNumberFormat="1" applyFont="1" applyFill="1" applyBorder="1" applyAlignment="1" applyProtection="1">
      <alignment horizontal="right" vertical="center"/>
      <protection locked="0"/>
    </xf>
    <xf numFmtId="177" fontId="6" fillId="0" borderId="32" xfId="64" applyNumberFormat="1" applyFont="1" applyFill="1" applyBorder="1" applyAlignment="1" applyProtection="1">
      <alignment horizontal="right" vertical="center"/>
      <protection/>
    </xf>
    <xf numFmtId="176" fontId="6" fillId="0" borderId="32" xfId="64" applyNumberFormat="1" applyFont="1" applyFill="1" applyBorder="1" applyAlignment="1" applyProtection="1">
      <alignment vertical="center"/>
      <protection/>
    </xf>
    <xf numFmtId="183" fontId="6" fillId="0" borderId="32" xfId="62" applyNumberFormat="1" applyFont="1" applyFill="1" applyBorder="1" applyAlignment="1" applyProtection="1">
      <alignment horizontal="right" vertical="center"/>
      <protection locked="0"/>
    </xf>
    <xf numFmtId="178" fontId="6" fillId="0" borderId="38" xfId="49" applyNumberFormat="1" applyFont="1" applyFill="1" applyBorder="1" applyAlignment="1" applyProtection="1">
      <alignment horizontal="right" vertical="center"/>
      <protection/>
    </xf>
    <xf numFmtId="177" fontId="6" fillId="0" borderId="33" xfId="64" applyNumberFormat="1" applyFont="1" applyFill="1" applyBorder="1" applyAlignment="1" applyProtection="1">
      <alignment horizontal="right" vertical="center"/>
      <protection/>
    </xf>
    <xf numFmtId="179" fontId="6" fillId="0" borderId="29" xfId="64" applyNumberFormat="1" applyFont="1" applyFill="1" applyBorder="1" applyAlignment="1" applyProtection="1">
      <alignment horizontal="right" vertical="center"/>
      <protection/>
    </xf>
    <xf numFmtId="183" fontId="6" fillId="0" borderId="32" xfId="62" applyNumberFormat="1" applyFont="1" applyFill="1" applyBorder="1" applyAlignment="1">
      <alignment horizontal="right" vertical="center"/>
      <protection/>
    </xf>
    <xf numFmtId="179" fontId="6" fillId="0" borderId="41" xfId="64" applyNumberFormat="1" applyFont="1" applyFill="1" applyBorder="1" applyAlignment="1" applyProtection="1">
      <alignment horizontal="right" vertical="center"/>
      <protection/>
    </xf>
    <xf numFmtId="180" fontId="6" fillId="0" borderId="40" xfId="62" applyNumberFormat="1" applyFont="1" applyFill="1" applyBorder="1" applyAlignment="1">
      <alignment horizontal="right" vertical="center"/>
      <protection/>
    </xf>
    <xf numFmtId="177" fontId="6" fillId="0" borderId="38" xfId="64" applyNumberFormat="1" applyFont="1" applyFill="1" applyBorder="1" applyAlignment="1" applyProtection="1">
      <alignment horizontal="right" vertical="center"/>
      <protection/>
    </xf>
    <xf numFmtId="180" fontId="6" fillId="0" borderId="32" xfId="64" applyNumberFormat="1" applyFont="1" applyFill="1" applyBorder="1" applyAlignment="1" applyProtection="1">
      <alignment vertical="center"/>
      <protection/>
    </xf>
    <xf numFmtId="181" fontId="6" fillId="0" borderId="42" xfId="64" applyNumberFormat="1" applyFont="1" applyFill="1" applyBorder="1" applyAlignment="1" applyProtection="1">
      <alignment vertical="center"/>
      <protection/>
    </xf>
    <xf numFmtId="0" fontId="5" fillId="0" borderId="43" xfId="64" applyFont="1" applyFill="1" applyBorder="1" applyAlignment="1">
      <alignment horizontal="center" vertical="center" wrapText="1" readingOrder="1"/>
      <protection/>
    </xf>
    <xf numFmtId="180" fontId="6" fillId="34" borderId="44" xfId="64" applyNumberFormat="1" applyFont="1" applyFill="1" applyBorder="1" applyAlignment="1" applyProtection="1">
      <alignment vertical="center"/>
      <protection/>
    </xf>
    <xf numFmtId="177" fontId="6" fillId="34" borderId="45" xfId="64" applyNumberFormat="1" applyFont="1" applyFill="1" applyBorder="1" applyAlignment="1" applyProtection="1">
      <alignment vertical="center"/>
      <protection/>
    </xf>
    <xf numFmtId="180" fontId="6" fillId="0" borderId="46" xfId="62" applyNumberFormat="1" applyFont="1" applyFill="1" applyBorder="1" applyAlignment="1" applyProtection="1">
      <alignment horizontal="right" vertical="center"/>
      <protection locked="0"/>
    </xf>
    <xf numFmtId="177" fontId="6" fillId="34" borderId="21" xfId="64" applyNumberFormat="1" applyFont="1" applyFill="1" applyBorder="1" applyAlignment="1" applyProtection="1">
      <alignment vertical="center"/>
      <protection/>
    </xf>
    <xf numFmtId="183" fontId="6" fillId="0" borderId="47" xfId="62" applyNumberFormat="1" applyFont="1" applyFill="1" applyBorder="1" applyAlignment="1" applyProtection="1">
      <alignment horizontal="right" vertical="center"/>
      <protection locked="0"/>
    </xf>
    <xf numFmtId="177" fontId="6" fillId="0" borderId="44" xfId="64" applyNumberFormat="1" applyFont="1" applyFill="1" applyBorder="1" applyAlignment="1" applyProtection="1">
      <alignment horizontal="right" vertical="center"/>
      <protection/>
    </xf>
    <xf numFmtId="176" fontId="6" fillId="0" borderId="44" xfId="64" applyNumberFormat="1" applyFont="1" applyFill="1" applyBorder="1" applyAlignment="1" applyProtection="1">
      <alignment vertical="center"/>
      <protection/>
    </xf>
    <xf numFmtId="183" fontId="6" fillId="0" borderId="44" xfId="62" applyNumberFormat="1" applyFont="1" applyFill="1" applyBorder="1" applyAlignment="1" applyProtection="1">
      <alignment horizontal="right" vertical="center"/>
      <protection locked="0"/>
    </xf>
    <xf numFmtId="178" fontId="6" fillId="0" borderId="45" xfId="49" applyNumberFormat="1" applyFont="1" applyFill="1" applyBorder="1" applyAlignment="1" applyProtection="1">
      <alignment horizontal="right" vertical="center"/>
      <protection/>
    </xf>
    <xf numFmtId="183" fontId="6" fillId="0" borderId="45" xfId="64" applyNumberFormat="1" applyFont="1" applyFill="1" applyBorder="1" applyAlignment="1" applyProtection="1">
      <alignment vertical="center"/>
      <protection/>
    </xf>
    <xf numFmtId="177" fontId="6" fillId="0" borderId="48" xfId="64" applyNumberFormat="1" applyFont="1" applyFill="1" applyBorder="1" applyAlignment="1" applyProtection="1">
      <alignment horizontal="right" vertical="center"/>
      <protection/>
    </xf>
    <xf numFmtId="179" fontId="6" fillId="0" borderId="49" xfId="64" applyNumberFormat="1" applyFont="1" applyFill="1" applyBorder="1" applyAlignment="1" applyProtection="1">
      <alignment horizontal="right" vertical="center"/>
      <protection/>
    </xf>
    <xf numFmtId="183" fontId="6" fillId="0" borderId="50" xfId="64" applyNumberFormat="1" applyFont="1" applyFill="1" applyBorder="1" applyAlignment="1" applyProtection="1">
      <alignment vertical="center"/>
      <protection/>
    </xf>
    <xf numFmtId="179" fontId="6" fillId="0" borderId="50" xfId="64" applyNumberFormat="1" applyFont="1" applyFill="1" applyBorder="1" applyAlignment="1" applyProtection="1">
      <alignment horizontal="right" vertical="center"/>
      <protection/>
    </xf>
    <xf numFmtId="180" fontId="6" fillId="0" borderId="0" xfId="62" applyNumberFormat="1" applyFont="1" applyFill="1" applyBorder="1" applyAlignment="1">
      <alignment horizontal="right" vertical="center"/>
      <protection/>
    </xf>
    <xf numFmtId="177" fontId="6" fillId="0" borderId="45" xfId="64" applyNumberFormat="1" applyFont="1" applyFill="1" applyBorder="1" applyAlignment="1" applyProtection="1">
      <alignment horizontal="right" vertical="center"/>
      <protection/>
    </xf>
    <xf numFmtId="180" fontId="6" fillId="34" borderId="45" xfId="64" applyNumberFormat="1" applyFont="1" applyFill="1" applyBorder="1" applyAlignment="1" applyProtection="1">
      <alignment vertical="center"/>
      <protection/>
    </xf>
    <xf numFmtId="181" fontId="6" fillId="34" borderId="51" xfId="64" applyNumberFormat="1" applyFont="1" applyFill="1" applyBorder="1" applyAlignment="1" applyProtection="1">
      <alignment vertical="center"/>
      <protection/>
    </xf>
    <xf numFmtId="0" fontId="5" fillId="33" borderId="32" xfId="64" applyFont="1" applyFill="1" applyBorder="1" applyAlignment="1">
      <alignment horizontal="center" vertical="center" wrapText="1" readingOrder="1"/>
      <protection/>
    </xf>
    <xf numFmtId="180" fontId="6" fillId="33" borderId="32" xfId="64" applyNumberFormat="1" applyFont="1" applyFill="1" applyBorder="1" applyAlignment="1" applyProtection="1">
      <alignment vertical="center"/>
      <protection/>
    </xf>
    <xf numFmtId="177" fontId="6" fillId="33" borderId="38" xfId="64" applyNumberFormat="1" applyFont="1" applyFill="1" applyBorder="1" applyAlignment="1" applyProtection="1">
      <alignment vertical="center"/>
      <protection/>
    </xf>
    <xf numFmtId="177" fontId="6" fillId="33" borderId="40" xfId="64" applyNumberFormat="1" applyFont="1" applyFill="1" applyBorder="1" applyAlignment="1" applyProtection="1">
      <alignment vertical="center"/>
      <protection locked="0"/>
    </xf>
    <xf numFmtId="183" fontId="6" fillId="33" borderId="32" xfId="64" applyNumberFormat="1" applyFont="1" applyFill="1" applyBorder="1" applyAlignment="1" applyProtection="1">
      <alignment vertical="center"/>
      <protection/>
    </xf>
    <xf numFmtId="177" fontId="6" fillId="33" borderId="41" xfId="64" applyNumberFormat="1" applyFont="1" applyFill="1" applyBorder="1" applyAlignment="1" applyProtection="1">
      <alignment horizontal="right" vertical="center"/>
      <protection locked="0"/>
    </xf>
    <xf numFmtId="176" fontId="6" fillId="33" borderId="32" xfId="64" applyNumberFormat="1" applyFont="1" applyFill="1" applyBorder="1" applyAlignment="1" applyProtection="1">
      <alignment vertical="center"/>
      <protection/>
    </xf>
    <xf numFmtId="179" fontId="6" fillId="33" borderId="41" xfId="64" applyNumberFormat="1" applyFont="1" applyFill="1" applyBorder="1" applyAlignment="1" applyProtection="1">
      <alignment horizontal="right" vertical="center"/>
      <protection/>
    </xf>
    <xf numFmtId="177" fontId="6" fillId="33" borderId="32" xfId="64" applyNumberFormat="1" applyFont="1" applyFill="1" applyBorder="1" applyAlignment="1" applyProtection="1">
      <alignment horizontal="right" vertical="center"/>
      <protection/>
    </xf>
    <xf numFmtId="177" fontId="6" fillId="33" borderId="38" xfId="64" applyNumberFormat="1" applyFont="1" applyFill="1" applyBorder="1" applyAlignment="1" applyProtection="1">
      <alignment horizontal="right" vertical="center"/>
      <protection/>
    </xf>
    <xf numFmtId="181" fontId="6" fillId="33" borderId="42" xfId="64" applyNumberFormat="1" applyFont="1" applyFill="1" applyBorder="1" applyAlignment="1" applyProtection="1">
      <alignment vertical="center"/>
      <protection/>
    </xf>
    <xf numFmtId="178" fontId="6" fillId="33" borderId="21" xfId="49" applyNumberFormat="1" applyFont="1" applyFill="1" applyBorder="1" applyAlignment="1" applyProtection="1">
      <alignment horizontal="right" vertical="center"/>
      <protection/>
    </xf>
    <xf numFmtId="181" fontId="6" fillId="34" borderId="52" xfId="64" applyNumberFormat="1" applyFont="1" applyFill="1" applyBorder="1" applyAlignment="1" applyProtection="1">
      <alignment vertical="center"/>
      <protection/>
    </xf>
    <xf numFmtId="183" fontId="6" fillId="33" borderId="32" xfId="64" applyNumberFormat="1" applyFont="1" applyFill="1" applyBorder="1" applyAlignment="1" applyProtection="1">
      <alignment vertical="center"/>
      <protection locked="0"/>
    </xf>
    <xf numFmtId="176" fontId="6" fillId="33" borderId="41" xfId="64" applyNumberFormat="1" applyFont="1" applyFill="1" applyBorder="1" applyAlignment="1" applyProtection="1">
      <alignment vertical="center"/>
      <protection locked="0"/>
    </xf>
    <xf numFmtId="178" fontId="6" fillId="33" borderId="38" xfId="49" applyNumberFormat="1" applyFont="1" applyFill="1" applyBorder="1" applyAlignment="1" applyProtection="1">
      <alignment horizontal="right" vertical="center"/>
      <protection/>
    </xf>
    <xf numFmtId="183" fontId="6" fillId="33" borderId="38" xfId="64" applyNumberFormat="1" applyFont="1" applyFill="1" applyBorder="1" applyAlignment="1" applyProtection="1">
      <alignment vertical="center"/>
      <protection/>
    </xf>
    <xf numFmtId="180" fontId="6" fillId="33" borderId="38" xfId="64" applyNumberFormat="1" applyFont="1" applyFill="1" applyBorder="1" applyAlignment="1" applyProtection="1">
      <alignment vertical="center"/>
      <protection/>
    </xf>
    <xf numFmtId="180" fontId="6" fillId="34" borderId="13" xfId="64" applyNumberFormat="1" applyFont="1" applyFill="1" applyBorder="1" applyAlignment="1" applyProtection="1">
      <alignment vertical="center"/>
      <protection/>
    </xf>
    <xf numFmtId="177" fontId="6" fillId="34" borderId="14" xfId="64" applyNumberFormat="1" applyFont="1" applyFill="1" applyBorder="1" applyAlignment="1" applyProtection="1">
      <alignment vertical="center"/>
      <protection/>
    </xf>
    <xf numFmtId="177" fontId="6" fillId="34" borderId="13" xfId="64" applyNumberFormat="1" applyFont="1" applyFill="1" applyBorder="1" applyAlignment="1" applyProtection="1">
      <alignment vertical="center"/>
      <protection/>
    </xf>
    <xf numFmtId="183" fontId="6" fillId="0" borderId="0" xfId="62" applyNumberFormat="1" applyFont="1" applyFill="1" applyBorder="1" applyAlignment="1" applyProtection="1">
      <alignment horizontal="right" vertical="center"/>
      <protection locked="0"/>
    </xf>
    <xf numFmtId="177" fontId="6" fillId="0" borderId="13" xfId="64" applyNumberFormat="1" applyFont="1" applyFill="1" applyBorder="1" applyAlignment="1" applyProtection="1">
      <alignment horizontal="right" vertical="center"/>
      <protection/>
    </xf>
    <xf numFmtId="176" fontId="6" fillId="0" borderId="13" xfId="64" applyNumberFormat="1" applyFont="1" applyFill="1" applyBorder="1" applyAlignment="1" applyProtection="1">
      <alignment vertical="center"/>
      <protection/>
    </xf>
    <xf numFmtId="183" fontId="6" fillId="0" borderId="13" xfId="62" applyNumberFormat="1" applyFont="1" applyFill="1" applyBorder="1" applyAlignment="1" applyProtection="1">
      <alignment horizontal="right" vertical="center"/>
      <protection locked="0"/>
    </xf>
    <xf numFmtId="178" fontId="6" fillId="0" borderId="14" xfId="49" applyNumberFormat="1" applyFont="1" applyFill="1" applyBorder="1" applyAlignment="1" applyProtection="1">
      <alignment horizontal="right" vertical="center"/>
      <protection/>
    </xf>
    <xf numFmtId="183" fontId="6" fillId="0" borderId="14" xfId="64" applyNumberFormat="1" applyFont="1" applyFill="1" applyBorder="1" applyAlignment="1" applyProtection="1">
      <alignment vertical="center"/>
      <protection/>
    </xf>
    <xf numFmtId="177" fontId="6" fillId="0" borderId="18" xfId="64" applyNumberFormat="1" applyFont="1" applyFill="1" applyBorder="1" applyAlignment="1" applyProtection="1">
      <alignment horizontal="right" vertical="center"/>
      <protection/>
    </xf>
    <xf numFmtId="179" fontId="6" fillId="0" borderId="15" xfId="64" applyNumberFormat="1" applyFont="1" applyFill="1" applyBorder="1" applyAlignment="1" applyProtection="1">
      <alignment horizontal="right" vertical="center"/>
      <protection/>
    </xf>
    <xf numFmtId="183" fontId="6" fillId="0" borderId="19" xfId="64" applyNumberFormat="1" applyFont="1" applyFill="1" applyBorder="1" applyAlignment="1" applyProtection="1">
      <alignment vertical="center"/>
      <protection/>
    </xf>
    <xf numFmtId="179" fontId="6" fillId="0" borderId="19" xfId="64" applyNumberFormat="1" applyFont="1" applyFill="1" applyBorder="1" applyAlignment="1" applyProtection="1">
      <alignment horizontal="right" vertical="center"/>
      <protection/>
    </xf>
    <xf numFmtId="177" fontId="6" fillId="0" borderId="14" xfId="64" applyNumberFormat="1" applyFont="1" applyFill="1" applyBorder="1" applyAlignment="1" applyProtection="1">
      <alignment horizontal="right" vertical="center"/>
      <protection/>
    </xf>
    <xf numFmtId="180" fontId="6" fillId="34" borderId="14" xfId="64" applyNumberFormat="1" applyFont="1" applyFill="1" applyBorder="1" applyAlignment="1" applyProtection="1">
      <alignment vertical="center"/>
      <protection/>
    </xf>
    <xf numFmtId="181" fontId="6" fillId="34" borderId="53" xfId="64" applyNumberFormat="1" applyFont="1" applyFill="1" applyBorder="1" applyAlignment="1" applyProtection="1">
      <alignment vertical="center"/>
      <protection/>
    </xf>
    <xf numFmtId="180" fontId="6" fillId="0" borderId="27" xfId="62" applyNumberFormat="1" applyFont="1" applyFill="1" applyBorder="1" applyAlignment="1">
      <alignment horizontal="right" vertical="center"/>
      <protection/>
    </xf>
    <xf numFmtId="177" fontId="6" fillId="0" borderId="28" xfId="64" applyNumberFormat="1" applyFont="1" applyFill="1" applyBorder="1" applyAlignment="1" applyProtection="1">
      <alignment vertical="center"/>
      <protection/>
    </xf>
    <xf numFmtId="180" fontId="6" fillId="0" borderId="54" xfId="62" applyNumberFormat="1" applyFont="1" applyFill="1" applyBorder="1" applyAlignment="1" applyProtection="1">
      <alignment horizontal="right" vertical="center"/>
      <protection locked="0"/>
    </xf>
    <xf numFmtId="177" fontId="6" fillId="0" borderId="27" xfId="64" applyNumberFormat="1" applyFont="1" applyFill="1" applyBorder="1" applyAlignment="1" applyProtection="1">
      <alignment vertical="center"/>
      <protection/>
    </xf>
    <xf numFmtId="183" fontId="6" fillId="0" borderId="30" xfId="62" applyNumberFormat="1" applyFont="1" applyFill="1" applyBorder="1" applyAlignment="1" applyProtection="1">
      <alignment horizontal="right" vertical="center"/>
      <protection locked="0"/>
    </xf>
    <xf numFmtId="177" fontId="6" fillId="0" borderId="27" xfId="64" applyNumberFormat="1" applyFont="1" applyFill="1" applyBorder="1" applyAlignment="1" applyProtection="1">
      <alignment horizontal="right" vertical="center"/>
      <protection/>
    </xf>
    <xf numFmtId="176" fontId="6" fillId="0" borderId="27" xfId="64" applyNumberFormat="1" applyFont="1" applyFill="1" applyBorder="1" applyAlignment="1" applyProtection="1">
      <alignment vertical="center"/>
      <protection/>
    </xf>
    <xf numFmtId="183" fontId="6" fillId="0" borderId="27" xfId="62" applyNumberFormat="1" applyFont="1" applyFill="1" applyBorder="1" applyAlignment="1" applyProtection="1">
      <alignment horizontal="right" vertical="center"/>
      <protection locked="0"/>
    </xf>
    <xf numFmtId="178" fontId="6" fillId="0" borderId="28" xfId="49" applyNumberFormat="1" applyFont="1" applyFill="1" applyBorder="1" applyAlignment="1" applyProtection="1">
      <alignment horizontal="right" vertical="center"/>
      <protection/>
    </xf>
    <xf numFmtId="177" fontId="6" fillId="0" borderId="55" xfId="64" applyNumberFormat="1" applyFont="1" applyFill="1" applyBorder="1" applyAlignment="1" applyProtection="1">
      <alignment horizontal="right" vertical="center"/>
      <protection/>
    </xf>
    <xf numFmtId="179" fontId="6" fillId="0" borderId="56" xfId="64" applyNumberFormat="1" applyFont="1" applyFill="1" applyBorder="1" applyAlignment="1" applyProtection="1">
      <alignment horizontal="right" vertical="center"/>
      <protection/>
    </xf>
    <xf numFmtId="183" fontId="6" fillId="0" borderId="27" xfId="62" applyNumberFormat="1" applyFont="1" applyFill="1" applyBorder="1" applyAlignment="1">
      <alignment horizontal="right" vertical="center"/>
      <protection/>
    </xf>
    <xf numFmtId="179" fontId="6" fillId="0" borderId="31" xfId="64" applyNumberFormat="1" applyFont="1" applyFill="1" applyBorder="1" applyAlignment="1" applyProtection="1">
      <alignment horizontal="right" vertical="center"/>
      <protection/>
    </xf>
    <xf numFmtId="180" fontId="6" fillId="0" borderId="30" xfId="62" applyNumberFormat="1" applyFont="1" applyFill="1" applyBorder="1" applyAlignment="1">
      <alignment horizontal="right" vertical="center"/>
      <protection/>
    </xf>
    <xf numFmtId="177" fontId="6" fillId="0" borderId="28" xfId="64" applyNumberFormat="1" applyFont="1" applyFill="1" applyBorder="1" applyAlignment="1" applyProtection="1">
      <alignment horizontal="right" vertical="center"/>
      <protection/>
    </xf>
    <xf numFmtId="180" fontId="6" fillId="0" borderId="27" xfId="64" applyNumberFormat="1" applyFont="1" applyFill="1" applyBorder="1" applyAlignment="1" applyProtection="1">
      <alignment vertical="center"/>
      <protection/>
    </xf>
    <xf numFmtId="181" fontId="6" fillId="0" borderId="57" xfId="64" applyNumberFormat="1" applyFont="1" applyFill="1" applyBorder="1" applyAlignment="1" applyProtection="1">
      <alignment vertical="center"/>
      <protection/>
    </xf>
    <xf numFmtId="0" fontId="5" fillId="0" borderId="58" xfId="64" applyFont="1" applyFill="1" applyBorder="1" applyAlignment="1">
      <alignment horizontal="center" vertical="center" wrapText="1" readingOrder="1"/>
      <protection/>
    </xf>
    <xf numFmtId="180" fontId="6" fillId="0" borderId="59" xfId="62" applyNumberFormat="1" applyFont="1" applyFill="1" applyBorder="1" applyAlignment="1" applyProtection="1">
      <alignment horizontal="right" vertical="center"/>
      <protection locked="0"/>
    </xf>
    <xf numFmtId="177" fontId="6" fillId="34" borderId="44" xfId="64" applyNumberFormat="1" applyFont="1" applyFill="1" applyBorder="1" applyAlignment="1" applyProtection="1">
      <alignment vertical="center"/>
      <protection/>
    </xf>
    <xf numFmtId="180" fontId="6" fillId="0" borderId="47" xfId="62" applyNumberFormat="1" applyFont="1" applyFill="1" applyBorder="1" applyAlignment="1">
      <alignment horizontal="right" vertical="center"/>
      <protection/>
    </xf>
    <xf numFmtId="0" fontId="5" fillId="33" borderId="10" xfId="64" applyFont="1" applyFill="1" applyBorder="1" applyAlignment="1">
      <alignment horizontal="center" vertical="center" wrapText="1" readingOrder="1"/>
      <protection/>
    </xf>
    <xf numFmtId="180" fontId="6" fillId="33" borderId="10" xfId="64" applyNumberFormat="1" applyFont="1" applyFill="1" applyBorder="1" applyAlignment="1" applyProtection="1">
      <alignment vertical="center"/>
      <protection/>
    </xf>
    <xf numFmtId="180" fontId="6" fillId="33" borderId="60" xfId="64" applyNumberFormat="1" applyFont="1" applyFill="1" applyBorder="1" applyAlignment="1" applyProtection="1">
      <alignment vertical="center"/>
      <protection/>
    </xf>
    <xf numFmtId="183" fontId="6" fillId="33" borderId="10" xfId="64" applyNumberFormat="1" applyFont="1" applyFill="1" applyBorder="1" applyAlignment="1" applyProtection="1">
      <alignment vertical="center"/>
      <protection/>
    </xf>
    <xf numFmtId="178" fontId="6" fillId="33" borderId="11" xfId="49" applyNumberFormat="1" applyFont="1" applyFill="1" applyBorder="1" applyAlignment="1" applyProtection="1">
      <alignment horizontal="right" vertical="center"/>
      <protection/>
    </xf>
    <xf numFmtId="183" fontId="6" fillId="33" borderId="11" xfId="64" applyNumberFormat="1" applyFont="1" applyFill="1" applyBorder="1" applyAlignment="1" applyProtection="1">
      <alignment vertical="center"/>
      <protection/>
    </xf>
    <xf numFmtId="180" fontId="6" fillId="33" borderId="11" xfId="64" applyNumberFormat="1" applyFont="1" applyFill="1" applyBorder="1" applyAlignment="1" applyProtection="1">
      <alignment vertical="center"/>
      <protection/>
    </xf>
    <xf numFmtId="0" fontId="5" fillId="33" borderId="36" xfId="64" applyFont="1" applyFill="1" applyBorder="1" applyAlignment="1">
      <alignment horizontal="center" vertical="center" wrapText="1" readingOrder="1"/>
      <protection/>
    </xf>
    <xf numFmtId="180" fontId="6" fillId="33" borderId="61" xfId="64" applyNumberFormat="1" applyFont="1" applyFill="1" applyBorder="1" applyAlignment="1" applyProtection="1">
      <alignment vertical="center"/>
      <protection/>
    </xf>
    <xf numFmtId="183" fontId="6" fillId="33" borderId="36" xfId="64" applyNumberFormat="1" applyFont="1" applyFill="1" applyBorder="1" applyAlignment="1" applyProtection="1">
      <alignment vertical="center"/>
      <protection/>
    </xf>
    <xf numFmtId="178" fontId="6" fillId="33" borderId="62" xfId="49" applyNumberFormat="1" applyFont="1" applyFill="1" applyBorder="1" applyAlignment="1" applyProtection="1">
      <alignment horizontal="right" vertical="center"/>
      <protection/>
    </xf>
    <xf numFmtId="183" fontId="6" fillId="33" borderId="62" xfId="64" applyNumberFormat="1" applyFont="1" applyFill="1" applyBorder="1" applyAlignment="1" applyProtection="1">
      <alignment vertical="center"/>
      <protection/>
    </xf>
    <xf numFmtId="180" fontId="6" fillId="33" borderId="36" xfId="64" applyNumberFormat="1" applyFont="1" applyFill="1" applyBorder="1" applyAlignment="1" applyProtection="1">
      <alignment vertical="center"/>
      <protection/>
    </xf>
    <xf numFmtId="180" fontId="6" fillId="34" borderId="62" xfId="64" applyNumberFormat="1" applyFont="1" applyFill="1" applyBorder="1" applyAlignment="1" applyProtection="1">
      <alignment vertical="center"/>
      <protection/>
    </xf>
    <xf numFmtId="178" fontId="6" fillId="0" borderId="38" xfId="49" applyNumberFormat="1" applyFont="1" applyFill="1" applyBorder="1" applyAlignment="1" applyProtection="1">
      <alignment vertical="center"/>
      <protection/>
    </xf>
    <xf numFmtId="177" fontId="6" fillId="0" borderId="33" xfId="64" applyNumberFormat="1" applyFont="1" applyFill="1" applyBorder="1" applyAlignment="1" applyProtection="1">
      <alignment vertical="center"/>
      <protection/>
    </xf>
    <xf numFmtId="179" fontId="6" fillId="0" borderId="29" xfId="64" applyNumberFormat="1" applyFont="1" applyFill="1" applyBorder="1" applyAlignment="1" applyProtection="1">
      <alignment vertical="center"/>
      <protection/>
    </xf>
    <xf numFmtId="179" fontId="6" fillId="0" borderId="41" xfId="64" applyNumberFormat="1" applyFont="1" applyFill="1" applyBorder="1" applyAlignment="1" applyProtection="1">
      <alignment vertical="center"/>
      <protection/>
    </xf>
    <xf numFmtId="177" fontId="6" fillId="0" borderId="44" xfId="64" applyNumberFormat="1" applyFont="1" applyFill="1" applyBorder="1" applyAlignment="1" applyProtection="1">
      <alignment vertical="center"/>
      <protection/>
    </xf>
    <xf numFmtId="178" fontId="6" fillId="0" borderId="45" xfId="49" applyNumberFormat="1" applyFont="1" applyFill="1" applyBorder="1" applyAlignment="1" applyProtection="1">
      <alignment vertical="center"/>
      <protection/>
    </xf>
    <xf numFmtId="177" fontId="6" fillId="0" borderId="48" xfId="64" applyNumberFormat="1" applyFont="1" applyFill="1" applyBorder="1" applyAlignment="1" applyProtection="1">
      <alignment vertical="center"/>
      <protection/>
    </xf>
    <xf numFmtId="179" fontId="6" fillId="0" borderId="49" xfId="64" applyNumberFormat="1" applyFont="1" applyFill="1" applyBorder="1" applyAlignment="1" applyProtection="1">
      <alignment vertical="center"/>
      <protection/>
    </xf>
    <xf numFmtId="179" fontId="6" fillId="0" borderId="50" xfId="64" applyNumberFormat="1" applyFont="1" applyFill="1" applyBorder="1" applyAlignment="1" applyProtection="1">
      <alignment vertical="center"/>
      <protection/>
    </xf>
    <xf numFmtId="183" fontId="6" fillId="33" borderId="63" xfId="64" applyNumberFormat="1" applyFont="1" applyFill="1" applyBorder="1" applyAlignment="1" applyProtection="1">
      <alignment vertical="center"/>
      <protection locked="0"/>
    </xf>
    <xf numFmtId="180" fontId="5" fillId="0" borderId="0" xfId="64" applyNumberFormat="1" applyFont="1" applyFill="1" applyAlignment="1">
      <alignment vertical="center"/>
      <protection/>
    </xf>
    <xf numFmtId="0" fontId="5" fillId="0" borderId="0" xfId="64" applyFont="1" applyFill="1" applyAlignment="1">
      <alignment horizontal="center" vertical="center" readingOrder="1"/>
      <protection/>
    </xf>
    <xf numFmtId="176" fontId="5" fillId="0" borderId="0" xfId="64" applyNumberFormat="1" applyFont="1" applyFill="1" applyAlignment="1">
      <alignment vertical="center"/>
      <protection/>
    </xf>
    <xf numFmtId="177" fontId="5" fillId="0" borderId="0" xfId="64" applyNumberFormat="1" applyFont="1" applyFill="1" applyAlignment="1">
      <alignment vertical="center"/>
      <protection/>
    </xf>
    <xf numFmtId="179" fontId="5" fillId="0" borderId="0" xfId="64" applyNumberFormat="1" applyFont="1" applyFill="1" applyAlignment="1">
      <alignment vertical="center"/>
      <protection/>
    </xf>
    <xf numFmtId="183" fontId="5" fillId="0" borderId="0" xfId="64" applyNumberFormat="1" applyFont="1" applyFill="1" applyAlignment="1">
      <alignment vertical="center"/>
      <protection/>
    </xf>
    <xf numFmtId="181" fontId="5" fillId="0" borderId="0" xfId="64" applyNumberFormat="1" applyFont="1" applyFill="1" applyAlignment="1">
      <alignment vertical="center"/>
      <protection/>
    </xf>
    <xf numFmtId="180" fontId="5" fillId="0" borderId="64" xfId="64" applyNumberFormat="1" applyFont="1" applyFill="1" applyBorder="1" applyAlignment="1">
      <alignment horizontal="centerContinuous" vertical="center"/>
      <protection/>
    </xf>
    <xf numFmtId="180" fontId="5" fillId="0" borderId="65" xfId="64" applyNumberFormat="1" applyFont="1" applyFill="1" applyBorder="1" applyAlignment="1">
      <alignment horizontal="centerContinuous" vertical="center"/>
      <protection/>
    </xf>
    <xf numFmtId="180" fontId="5" fillId="0" borderId="10" xfId="64" applyNumberFormat="1" applyFont="1" applyFill="1" applyBorder="1" applyAlignment="1">
      <alignment horizontal="center" vertical="center" wrapText="1"/>
      <protection/>
    </xf>
    <xf numFmtId="180" fontId="5" fillId="0" borderId="12" xfId="64" applyNumberFormat="1" applyFont="1" applyFill="1" applyBorder="1" applyAlignment="1">
      <alignment horizontal="center" vertical="center" wrapText="1"/>
      <protection/>
    </xf>
    <xf numFmtId="177" fontId="5" fillId="0" borderId="10" xfId="64" applyNumberFormat="1" applyFont="1" applyFill="1" applyBorder="1" applyAlignment="1">
      <alignment horizontal="center" vertical="center" wrapText="1"/>
      <protection/>
    </xf>
    <xf numFmtId="180" fontId="5" fillId="0" borderId="66" xfId="64" applyNumberFormat="1" applyFont="1" applyFill="1" applyBorder="1" applyAlignment="1">
      <alignment horizontal="centerContinuous" vertical="center"/>
      <protection/>
    </xf>
    <xf numFmtId="180" fontId="5" fillId="0" borderId="0" xfId="64" applyNumberFormat="1" applyFont="1" applyFill="1" applyBorder="1" applyAlignment="1">
      <alignment horizontal="centerContinuous" vertical="center"/>
      <protection/>
    </xf>
    <xf numFmtId="177" fontId="5" fillId="0" borderId="17" xfId="64" applyNumberFormat="1" applyFont="1" applyFill="1" applyBorder="1" applyAlignment="1">
      <alignment horizontal="center" vertical="center" wrapText="1"/>
      <protection/>
    </xf>
    <xf numFmtId="180" fontId="5" fillId="0" borderId="14" xfId="64" applyNumberFormat="1" applyFont="1" applyFill="1" applyBorder="1" applyAlignment="1">
      <alignment horizontal="center" vertical="center" wrapText="1"/>
      <protection/>
    </xf>
    <xf numFmtId="179" fontId="5" fillId="0" borderId="15" xfId="64" applyNumberFormat="1" applyFont="1" applyFill="1" applyBorder="1" applyAlignment="1">
      <alignment horizontal="center" vertical="center" wrapText="1"/>
      <protection/>
    </xf>
    <xf numFmtId="181" fontId="5" fillId="0" borderId="17" xfId="64" applyNumberFormat="1" applyFont="1" applyFill="1" applyBorder="1" applyAlignment="1">
      <alignment horizontal="center" vertical="center" wrapText="1"/>
      <protection/>
    </xf>
    <xf numFmtId="177" fontId="5" fillId="0" borderId="0" xfId="64" applyNumberFormat="1" applyFont="1" applyFill="1" applyBorder="1" applyAlignment="1">
      <alignment horizontal="center" vertical="center" wrapText="1"/>
      <protection/>
    </xf>
    <xf numFmtId="180" fontId="5" fillId="0" borderId="67" xfId="64" applyNumberFormat="1" applyFont="1" applyFill="1" applyBorder="1" applyAlignment="1">
      <alignment vertical="center"/>
      <protection/>
    </xf>
    <xf numFmtId="180" fontId="5" fillId="0" borderId="35" xfId="64" applyNumberFormat="1" applyFont="1" applyFill="1" applyBorder="1" applyAlignment="1">
      <alignment vertical="center"/>
      <protection/>
    </xf>
    <xf numFmtId="180" fontId="5" fillId="0" borderId="22" xfId="64" applyNumberFormat="1" applyFont="1" applyFill="1" applyBorder="1" applyAlignment="1">
      <alignment horizontal="center" vertical="center" wrapText="1"/>
      <protection/>
    </xf>
    <xf numFmtId="179" fontId="5" fillId="0" borderId="23" xfId="64" applyNumberFormat="1" applyFont="1" applyFill="1" applyBorder="1" applyAlignment="1">
      <alignment horizontal="center" vertical="center" wrapText="1"/>
      <protection/>
    </xf>
    <xf numFmtId="181" fontId="5" fillId="0" borderId="25" xfId="64" applyNumberFormat="1" applyFont="1" applyFill="1" applyBorder="1" applyAlignment="1">
      <alignment horizontal="center" vertical="center"/>
      <protection/>
    </xf>
    <xf numFmtId="177" fontId="5" fillId="0" borderId="21" xfId="64" applyNumberFormat="1" applyFont="1" applyFill="1" applyBorder="1" applyAlignment="1">
      <alignment horizontal="center" vertical="center"/>
      <protection/>
    </xf>
    <xf numFmtId="177" fontId="5" fillId="0" borderId="35" xfId="64" applyNumberFormat="1" applyFont="1" applyFill="1" applyBorder="1" applyAlignment="1">
      <alignment horizontal="center" vertical="center" wrapText="1"/>
      <protection/>
    </xf>
    <xf numFmtId="0" fontId="5" fillId="0" borderId="52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Continuous" vertical="center" wrapText="1"/>
      <protection/>
    </xf>
    <xf numFmtId="176" fontId="5" fillId="0" borderId="10" xfId="64" applyNumberFormat="1" applyFont="1" applyFill="1" applyBorder="1" applyAlignment="1">
      <alignment vertical="center"/>
      <protection/>
    </xf>
    <xf numFmtId="177" fontId="5" fillId="0" borderId="11" xfId="64" applyNumberFormat="1" applyFont="1" applyFill="1" applyBorder="1" applyAlignment="1">
      <alignment vertical="center"/>
      <protection/>
    </xf>
    <xf numFmtId="176" fontId="5" fillId="0" borderId="60" xfId="64" applyNumberFormat="1" applyFont="1" applyFill="1" applyBorder="1" applyAlignment="1" applyProtection="1">
      <alignment vertical="center"/>
      <protection locked="0"/>
    </xf>
    <xf numFmtId="177" fontId="5" fillId="0" borderId="10" xfId="64" applyNumberFormat="1" applyFont="1" applyFill="1" applyBorder="1" applyAlignment="1" applyProtection="1">
      <alignment vertical="center"/>
      <protection locked="0"/>
    </xf>
    <xf numFmtId="176" fontId="5" fillId="0" borderId="10" xfId="64" applyNumberFormat="1" applyFont="1" applyFill="1" applyBorder="1" applyAlignment="1" applyProtection="1">
      <alignment vertical="center"/>
      <protection locked="0"/>
    </xf>
    <xf numFmtId="177" fontId="5" fillId="0" borderId="10" xfId="64" applyNumberFormat="1" applyFont="1" applyFill="1" applyBorder="1" applyAlignment="1" applyProtection="1">
      <alignment horizontal="right" vertical="center"/>
      <protection locked="0"/>
    </xf>
    <xf numFmtId="176" fontId="5" fillId="0" borderId="11" xfId="64" applyNumberFormat="1" applyFont="1" applyFill="1" applyBorder="1" applyAlignment="1" applyProtection="1">
      <alignment vertical="center"/>
      <protection locked="0"/>
    </xf>
    <xf numFmtId="179" fontId="5" fillId="0" borderId="60" xfId="64" applyNumberFormat="1" applyFont="1" applyFill="1" applyBorder="1" applyAlignment="1" applyProtection="1">
      <alignment vertical="center"/>
      <protection locked="0"/>
    </xf>
    <xf numFmtId="180" fontId="5" fillId="0" borderId="68" xfId="64" applyNumberFormat="1" applyFont="1" applyFill="1" applyBorder="1" applyAlignment="1" applyProtection="1">
      <alignment vertical="center"/>
      <protection locked="0"/>
    </xf>
    <xf numFmtId="179" fontId="5" fillId="0" borderId="68" xfId="64" applyNumberFormat="1" applyFont="1" applyFill="1" applyBorder="1" applyAlignment="1" applyProtection="1">
      <alignment vertical="center"/>
      <protection locked="0"/>
    </xf>
    <xf numFmtId="177" fontId="5" fillId="0" borderId="68" xfId="64" applyNumberFormat="1" applyFont="1" applyFill="1" applyBorder="1" applyAlignment="1" applyProtection="1">
      <alignment horizontal="right" vertical="center"/>
      <protection locked="0"/>
    </xf>
    <xf numFmtId="177" fontId="5" fillId="0" borderId="69" xfId="64" applyNumberFormat="1" applyFont="1" applyFill="1" applyBorder="1" applyAlignment="1" applyProtection="1">
      <alignment vertical="center"/>
      <protection locked="0"/>
    </xf>
    <xf numFmtId="180" fontId="5" fillId="0" borderId="65" xfId="64" applyNumberFormat="1" applyFont="1" applyFill="1" applyBorder="1" applyAlignment="1" applyProtection="1">
      <alignment vertical="center"/>
      <protection locked="0"/>
    </xf>
    <xf numFmtId="176" fontId="5" fillId="0" borderId="13" xfId="64" applyNumberFormat="1" applyFont="1" applyFill="1" applyBorder="1" applyAlignment="1">
      <alignment vertical="center"/>
      <protection/>
    </xf>
    <xf numFmtId="184" fontId="5" fillId="0" borderId="42" xfId="64" applyNumberFormat="1" applyFont="1" applyFill="1" applyBorder="1" applyAlignment="1">
      <alignment vertical="center"/>
      <protection/>
    </xf>
    <xf numFmtId="0" fontId="5" fillId="0" borderId="70" xfId="64" applyFont="1" applyFill="1" applyBorder="1" applyAlignment="1">
      <alignment horizontal="centerContinuous" vertical="center" wrapText="1"/>
      <protection/>
    </xf>
    <xf numFmtId="176" fontId="5" fillId="0" borderId="69" xfId="64" applyNumberFormat="1" applyFont="1" applyFill="1" applyBorder="1" applyAlignment="1">
      <alignment vertical="center"/>
      <protection/>
    </xf>
    <xf numFmtId="177" fontId="5" fillId="0" borderId="70" xfId="64" applyNumberFormat="1" applyFont="1" applyFill="1" applyBorder="1" applyAlignment="1">
      <alignment vertical="center"/>
      <protection/>
    </xf>
    <xf numFmtId="176" fontId="5" fillId="0" borderId="71" xfId="64" applyNumberFormat="1" applyFont="1" applyFill="1" applyBorder="1" applyAlignment="1" applyProtection="1">
      <alignment vertical="center"/>
      <protection locked="0"/>
    </xf>
    <xf numFmtId="176" fontId="5" fillId="0" borderId="69" xfId="64" applyNumberFormat="1" applyFont="1" applyFill="1" applyBorder="1" applyAlignment="1" applyProtection="1">
      <alignment vertical="center"/>
      <protection locked="0"/>
    </xf>
    <xf numFmtId="177" fontId="5" fillId="0" borderId="69" xfId="64" applyNumberFormat="1" applyFont="1" applyFill="1" applyBorder="1" applyAlignment="1" applyProtection="1">
      <alignment horizontal="right" vertical="center"/>
      <protection locked="0"/>
    </xf>
    <xf numFmtId="176" fontId="5" fillId="0" borderId="70" xfId="64" applyNumberFormat="1" applyFont="1" applyFill="1" applyBorder="1" applyAlignment="1" applyProtection="1">
      <alignment vertical="center"/>
      <protection locked="0"/>
    </xf>
    <xf numFmtId="179" fontId="5" fillId="0" borderId="71" xfId="64" applyNumberFormat="1" applyFont="1" applyFill="1" applyBorder="1" applyAlignment="1" applyProtection="1">
      <alignment vertical="center"/>
      <protection locked="0"/>
    </xf>
    <xf numFmtId="180" fontId="5" fillId="0" borderId="72" xfId="64" applyNumberFormat="1" applyFont="1" applyFill="1" applyBorder="1" applyAlignment="1" applyProtection="1">
      <alignment vertical="center"/>
      <protection locked="0"/>
    </xf>
    <xf numFmtId="179" fontId="5" fillId="0" borderId="72" xfId="64" applyNumberFormat="1" applyFont="1" applyFill="1" applyBorder="1" applyAlignment="1" applyProtection="1">
      <alignment vertical="center"/>
      <protection locked="0"/>
    </xf>
    <xf numFmtId="177" fontId="5" fillId="0" borderId="72" xfId="64" applyNumberFormat="1" applyFont="1" applyFill="1" applyBorder="1" applyAlignment="1" applyProtection="1">
      <alignment horizontal="right" vertical="center"/>
      <protection locked="0"/>
    </xf>
    <xf numFmtId="180" fontId="5" fillId="0" borderId="73" xfId="64" applyNumberFormat="1" applyFont="1" applyFill="1" applyBorder="1" applyAlignment="1" applyProtection="1">
      <alignment vertical="center"/>
      <protection locked="0"/>
    </xf>
    <xf numFmtId="184" fontId="5" fillId="0" borderId="74" xfId="64" applyNumberFormat="1" applyFont="1" applyFill="1" applyBorder="1" applyAlignment="1">
      <alignment vertical="center"/>
      <protection/>
    </xf>
    <xf numFmtId="0" fontId="5" fillId="0" borderId="73" xfId="64" applyFont="1" applyFill="1" applyBorder="1" applyAlignment="1">
      <alignment horizontal="centerContinuous" vertical="center" wrapText="1"/>
      <protection/>
    </xf>
    <xf numFmtId="0" fontId="5" fillId="0" borderId="14" xfId="64" applyFont="1" applyFill="1" applyBorder="1" applyAlignment="1">
      <alignment horizontal="centerContinuous" vertical="center" wrapText="1"/>
      <protection/>
    </xf>
    <xf numFmtId="0" fontId="5" fillId="0" borderId="0" xfId="64" applyFont="1" applyFill="1" applyBorder="1" applyAlignment="1">
      <alignment horizontal="centerContinuous" vertical="center" wrapText="1"/>
      <protection/>
    </xf>
    <xf numFmtId="177" fontId="5" fillId="0" borderId="75" xfId="64" applyNumberFormat="1" applyFont="1" applyFill="1" applyBorder="1" applyAlignment="1">
      <alignment vertical="center"/>
      <protection/>
    </xf>
    <xf numFmtId="176" fontId="5" fillId="0" borderId="15" xfId="64" applyNumberFormat="1" applyFont="1" applyFill="1" applyBorder="1" applyAlignment="1" applyProtection="1">
      <alignment vertical="center"/>
      <protection locked="0"/>
    </xf>
    <xf numFmtId="177" fontId="5" fillId="0" borderId="43" xfId="64" applyNumberFormat="1" applyFont="1" applyFill="1" applyBorder="1" applyAlignment="1" applyProtection="1">
      <alignment vertical="center"/>
      <protection locked="0"/>
    </xf>
    <xf numFmtId="176" fontId="5" fillId="0" borderId="43" xfId="64" applyNumberFormat="1" applyFont="1" applyFill="1" applyBorder="1" applyAlignment="1" applyProtection="1">
      <alignment vertical="center"/>
      <protection locked="0"/>
    </xf>
    <xf numFmtId="177" fontId="5" fillId="0" borderId="43" xfId="64" applyNumberFormat="1" applyFont="1" applyFill="1" applyBorder="1" applyAlignment="1" applyProtection="1">
      <alignment horizontal="right" vertical="center"/>
      <protection locked="0"/>
    </xf>
    <xf numFmtId="176" fontId="5" fillId="0" borderId="13" xfId="64" applyNumberFormat="1" applyFont="1" applyFill="1" applyBorder="1" applyAlignment="1" applyProtection="1">
      <alignment vertical="center"/>
      <protection locked="0"/>
    </xf>
    <xf numFmtId="176" fontId="5" fillId="0" borderId="14" xfId="64" applyNumberFormat="1" applyFont="1" applyFill="1" applyBorder="1" applyAlignment="1" applyProtection="1">
      <alignment vertical="center"/>
      <protection locked="0"/>
    </xf>
    <xf numFmtId="179" fontId="5" fillId="0" borderId="76" xfId="64" applyNumberFormat="1" applyFont="1" applyFill="1" applyBorder="1" applyAlignment="1" applyProtection="1">
      <alignment vertical="center"/>
      <protection locked="0"/>
    </xf>
    <xf numFmtId="180" fontId="5" fillId="0" borderId="19" xfId="64" applyNumberFormat="1" applyFont="1" applyFill="1" applyBorder="1" applyAlignment="1" applyProtection="1">
      <alignment vertical="center"/>
      <protection locked="0"/>
    </xf>
    <xf numFmtId="179" fontId="5" fillId="0" borderId="77" xfId="64" applyNumberFormat="1" applyFont="1" applyFill="1" applyBorder="1" applyAlignment="1" applyProtection="1">
      <alignment vertical="center"/>
      <protection locked="0"/>
    </xf>
    <xf numFmtId="177" fontId="5" fillId="0" borderId="77" xfId="64" applyNumberFormat="1" applyFont="1" applyFill="1" applyBorder="1" applyAlignment="1" applyProtection="1">
      <alignment horizontal="right" vertical="center"/>
      <protection locked="0"/>
    </xf>
    <xf numFmtId="180" fontId="5" fillId="0" borderId="0" xfId="64" applyNumberFormat="1" applyFont="1" applyFill="1" applyBorder="1" applyAlignment="1" applyProtection="1">
      <alignment vertical="center"/>
      <protection locked="0"/>
    </xf>
    <xf numFmtId="176" fontId="5" fillId="0" borderId="44" xfId="64" applyNumberFormat="1" applyFont="1" applyFill="1" applyBorder="1" applyAlignment="1">
      <alignment vertical="center"/>
      <protection/>
    </xf>
    <xf numFmtId="184" fontId="5" fillId="0" borderId="78" xfId="64" applyNumberFormat="1" applyFont="1" applyFill="1" applyBorder="1" applyAlignment="1">
      <alignment vertical="center"/>
      <protection/>
    </xf>
    <xf numFmtId="0" fontId="5" fillId="0" borderId="79" xfId="64" applyFont="1" applyFill="1" applyBorder="1" applyAlignment="1">
      <alignment horizontal="centerContinuous" vertical="center" wrapText="1"/>
      <protection/>
    </xf>
    <xf numFmtId="0" fontId="5" fillId="0" borderId="80" xfId="64" applyFont="1" applyFill="1" applyBorder="1" applyAlignment="1">
      <alignment horizontal="centerContinuous" vertical="center" wrapText="1"/>
      <protection/>
    </xf>
    <xf numFmtId="176" fontId="5" fillId="0" borderId="81" xfId="64" applyNumberFormat="1" applyFont="1" applyFill="1" applyBorder="1" applyAlignment="1" applyProtection="1">
      <alignment vertical="center"/>
      <protection/>
    </xf>
    <xf numFmtId="177" fontId="5" fillId="0" borderId="79" xfId="64" applyNumberFormat="1" applyFont="1" applyFill="1" applyBorder="1" applyAlignment="1" applyProtection="1">
      <alignment vertical="center"/>
      <protection/>
    </xf>
    <xf numFmtId="176" fontId="5" fillId="0" borderId="82" xfId="64" applyNumberFormat="1" applyFont="1" applyFill="1" applyBorder="1" applyAlignment="1" applyProtection="1">
      <alignment vertical="center"/>
      <protection/>
    </xf>
    <xf numFmtId="177" fontId="5" fillId="0" borderId="81" xfId="64" applyNumberFormat="1" applyFont="1" applyFill="1" applyBorder="1" applyAlignment="1" applyProtection="1">
      <alignment vertical="center"/>
      <protection locked="0"/>
    </xf>
    <xf numFmtId="176" fontId="5" fillId="0" borderId="81" xfId="64" applyNumberFormat="1" applyFont="1" applyFill="1" applyBorder="1" applyAlignment="1" applyProtection="1">
      <alignment vertical="center"/>
      <protection locked="0"/>
    </xf>
    <xf numFmtId="177" fontId="5" fillId="0" borderId="81" xfId="64" applyNumberFormat="1" applyFont="1" applyFill="1" applyBorder="1" applyAlignment="1" applyProtection="1">
      <alignment horizontal="right" vertical="center"/>
      <protection locked="0"/>
    </xf>
    <xf numFmtId="176" fontId="5" fillId="0" borderId="79" xfId="64" applyNumberFormat="1" applyFont="1" applyFill="1" applyBorder="1" applyAlignment="1" applyProtection="1">
      <alignment vertical="center"/>
      <protection/>
    </xf>
    <xf numFmtId="179" fontId="5" fillId="0" borderId="82" xfId="64" applyNumberFormat="1" applyFont="1" applyFill="1" applyBorder="1" applyAlignment="1" applyProtection="1">
      <alignment vertical="center"/>
      <protection locked="0"/>
    </xf>
    <xf numFmtId="180" fontId="5" fillId="0" borderId="81" xfId="64" applyNumberFormat="1" applyFont="1" applyFill="1" applyBorder="1" applyAlignment="1" applyProtection="1">
      <alignment vertical="center"/>
      <protection/>
    </xf>
    <xf numFmtId="179" fontId="5" fillId="0" borderId="83" xfId="64" applyNumberFormat="1" applyFont="1" applyFill="1" applyBorder="1" applyAlignment="1" applyProtection="1">
      <alignment vertical="center"/>
      <protection locked="0"/>
    </xf>
    <xf numFmtId="177" fontId="5" fillId="0" borderId="83" xfId="64" applyNumberFormat="1" applyFont="1" applyFill="1" applyBorder="1" applyAlignment="1" applyProtection="1">
      <alignment horizontal="right" vertical="center"/>
      <protection locked="0"/>
    </xf>
    <xf numFmtId="180" fontId="5" fillId="0" borderId="79" xfId="64" applyNumberFormat="1" applyFont="1" applyFill="1" applyBorder="1" applyAlignment="1" applyProtection="1">
      <alignment vertical="center"/>
      <protection/>
    </xf>
    <xf numFmtId="176" fontId="5" fillId="0" borderId="81" xfId="64" applyNumberFormat="1" applyFont="1" applyFill="1" applyBorder="1" applyAlignment="1">
      <alignment vertical="center"/>
      <protection/>
    </xf>
    <xf numFmtId="184" fontId="5" fillId="0" borderId="84" xfId="64" applyNumberFormat="1" applyFont="1" applyFill="1" applyBorder="1" applyAlignment="1">
      <alignment vertical="center"/>
      <protection/>
    </xf>
    <xf numFmtId="0" fontId="5" fillId="0" borderId="14" xfId="64" applyFont="1" applyFill="1" applyBorder="1" applyAlignment="1">
      <alignment horizontal="distributed" vertical="center" wrapText="1"/>
      <protection/>
    </xf>
    <xf numFmtId="176" fontId="5" fillId="0" borderId="13" xfId="64" applyNumberFormat="1" applyFont="1" applyFill="1" applyBorder="1" applyAlignment="1">
      <alignment horizontal="center" vertical="center"/>
      <protection/>
    </xf>
    <xf numFmtId="177" fontId="5" fillId="0" borderId="14" xfId="64" applyNumberFormat="1" applyFont="1" applyFill="1" applyBorder="1" applyAlignment="1">
      <alignment horizontal="center" vertical="center"/>
      <protection/>
    </xf>
    <xf numFmtId="177" fontId="5" fillId="0" borderId="13" xfId="64" applyNumberFormat="1" applyFont="1" applyFill="1" applyBorder="1" applyAlignment="1" applyProtection="1">
      <alignment horizontal="center" vertical="center"/>
      <protection locked="0"/>
    </xf>
    <xf numFmtId="177" fontId="5" fillId="0" borderId="63" xfId="64" applyNumberFormat="1" applyFont="1" applyFill="1" applyBorder="1" applyAlignment="1" applyProtection="1">
      <alignment vertical="center"/>
      <protection locked="0"/>
    </xf>
    <xf numFmtId="177" fontId="5" fillId="0" borderId="63" xfId="64" applyNumberFormat="1" applyFont="1" applyFill="1" applyBorder="1" applyAlignment="1" applyProtection="1">
      <alignment horizontal="right" vertical="center"/>
      <protection locked="0"/>
    </xf>
    <xf numFmtId="179" fontId="5" fillId="0" borderId="85" xfId="64" applyNumberFormat="1" applyFont="1" applyFill="1" applyBorder="1" applyAlignment="1" applyProtection="1">
      <alignment vertical="center"/>
      <protection locked="0"/>
    </xf>
    <xf numFmtId="179" fontId="5" fillId="0" borderId="86" xfId="64" applyNumberFormat="1" applyFont="1" applyFill="1" applyBorder="1" applyAlignment="1" applyProtection="1">
      <alignment vertical="center"/>
      <protection locked="0"/>
    </xf>
    <xf numFmtId="177" fontId="5" fillId="0" borderId="86" xfId="64" applyNumberFormat="1" applyFont="1" applyFill="1" applyBorder="1" applyAlignment="1" applyProtection="1">
      <alignment horizontal="right" vertical="center"/>
      <protection locked="0"/>
    </xf>
    <xf numFmtId="176" fontId="5" fillId="0" borderId="13" xfId="64" applyNumberFormat="1" applyFont="1" applyFill="1" applyBorder="1" applyAlignment="1">
      <alignment horizontal="right" vertical="center"/>
      <protection/>
    </xf>
    <xf numFmtId="180" fontId="5" fillId="0" borderId="0" xfId="64" applyNumberFormat="1" applyFont="1" applyFill="1" applyBorder="1" applyAlignment="1" applyProtection="1">
      <alignment horizontal="right" vertical="center"/>
      <protection locked="0"/>
    </xf>
    <xf numFmtId="0" fontId="5" fillId="34" borderId="17" xfId="64" applyFont="1" applyFill="1" applyBorder="1" applyAlignment="1">
      <alignment vertical="center"/>
      <protection/>
    </xf>
    <xf numFmtId="0" fontId="5" fillId="34" borderId="20" xfId="64" applyFont="1" applyFill="1" applyBorder="1" applyAlignment="1">
      <alignment vertical="center"/>
      <protection/>
    </xf>
    <xf numFmtId="0" fontId="5" fillId="0" borderId="22" xfId="64" applyFont="1" applyFill="1" applyBorder="1" applyAlignment="1">
      <alignment horizontal="distributed" vertical="center" wrapText="1"/>
      <protection/>
    </xf>
    <xf numFmtId="0" fontId="5" fillId="0" borderId="62" xfId="64" applyFont="1" applyFill="1" applyBorder="1" applyAlignment="1">
      <alignment horizontal="distributed" vertical="center" wrapText="1"/>
      <protection/>
    </xf>
    <xf numFmtId="176" fontId="5" fillId="0" borderId="36" xfId="64" applyNumberFormat="1" applyFont="1" applyFill="1" applyBorder="1" applyAlignment="1">
      <alignment horizontal="center" vertical="center"/>
      <protection/>
    </xf>
    <xf numFmtId="177" fontId="5" fillId="0" borderId="62" xfId="64" applyNumberFormat="1" applyFont="1" applyFill="1" applyBorder="1" applyAlignment="1">
      <alignment horizontal="center" vertical="center"/>
      <protection/>
    </xf>
    <xf numFmtId="176" fontId="5" fillId="0" borderId="61" xfId="64" applyNumberFormat="1" applyFont="1" applyFill="1" applyBorder="1" applyAlignment="1" applyProtection="1">
      <alignment vertical="center"/>
      <protection locked="0"/>
    </xf>
    <xf numFmtId="177" fontId="5" fillId="0" borderId="36" xfId="64" applyNumberFormat="1" applyFont="1" applyFill="1" applyBorder="1" applyAlignment="1" applyProtection="1">
      <alignment horizontal="center" vertical="center"/>
      <protection locked="0"/>
    </xf>
    <xf numFmtId="176" fontId="5" fillId="0" borderId="36" xfId="64" applyNumberFormat="1" applyFont="1" applyFill="1" applyBorder="1" applyAlignment="1" applyProtection="1">
      <alignment vertical="center"/>
      <protection locked="0"/>
    </xf>
    <xf numFmtId="177" fontId="5" fillId="0" borderId="36" xfId="64" applyNumberFormat="1" applyFont="1" applyFill="1" applyBorder="1" applyAlignment="1" applyProtection="1">
      <alignment vertical="center"/>
      <protection locked="0"/>
    </xf>
    <xf numFmtId="177" fontId="5" fillId="0" borderId="36" xfId="64" applyNumberFormat="1" applyFont="1" applyFill="1" applyBorder="1" applyAlignment="1" applyProtection="1">
      <alignment horizontal="right" vertical="center"/>
      <protection locked="0"/>
    </xf>
    <xf numFmtId="176" fontId="5" fillId="0" borderId="62" xfId="64" applyNumberFormat="1" applyFont="1" applyFill="1" applyBorder="1" applyAlignment="1" applyProtection="1">
      <alignment vertical="center"/>
      <protection locked="0"/>
    </xf>
    <xf numFmtId="179" fontId="5" fillId="0" borderId="61" xfId="64" applyNumberFormat="1" applyFont="1" applyFill="1" applyBorder="1" applyAlignment="1" applyProtection="1">
      <alignment vertical="center"/>
      <protection locked="0"/>
    </xf>
    <xf numFmtId="180" fontId="5" fillId="0" borderId="87" xfId="64" applyNumberFormat="1" applyFont="1" applyFill="1" applyBorder="1" applyAlignment="1" applyProtection="1">
      <alignment vertical="center"/>
      <protection locked="0"/>
    </xf>
    <xf numFmtId="179" fontId="5" fillId="0" borderId="87" xfId="64" applyNumberFormat="1" applyFont="1" applyFill="1" applyBorder="1" applyAlignment="1" applyProtection="1">
      <alignment vertical="center"/>
      <protection locked="0"/>
    </xf>
    <xf numFmtId="177" fontId="5" fillId="0" borderId="87" xfId="64" applyNumberFormat="1" applyFont="1" applyFill="1" applyBorder="1" applyAlignment="1" applyProtection="1">
      <alignment horizontal="right" vertical="center"/>
      <protection locked="0"/>
    </xf>
    <xf numFmtId="176" fontId="5" fillId="0" borderId="36" xfId="64" applyNumberFormat="1" applyFont="1" applyFill="1" applyBorder="1" applyAlignment="1">
      <alignment horizontal="right" vertical="center"/>
      <protection/>
    </xf>
    <xf numFmtId="180" fontId="5" fillId="0" borderId="88" xfId="64" applyNumberFormat="1" applyFont="1" applyFill="1" applyBorder="1" applyAlignment="1" applyProtection="1">
      <alignment horizontal="right" vertical="center"/>
      <protection locked="0"/>
    </xf>
    <xf numFmtId="0" fontId="5" fillId="34" borderId="43" xfId="64" applyFont="1" applyFill="1" applyBorder="1" applyAlignment="1">
      <alignment vertical="center"/>
      <protection/>
    </xf>
    <xf numFmtId="0" fontId="5" fillId="34" borderId="78" xfId="64" applyFont="1" applyFill="1" applyBorder="1" applyAlignment="1">
      <alignment vertical="center"/>
      <protection/>
    </xf>
    <xf numFmtId="176" fontId="5" fillId="34" borderId="10" xfId="64" applyNumberFormat="1" applyFont="1" applyFill="1" applyBorder="1" applyAlignment="1">
      <alignment vertical="center"/>
      <protection/>
    </xf>
    <xf numFmtId="177" fontId="5" fillId="34" borderId="11" xfId="64" applyNumberFormat="1" applyFont="1" applyFill="1" applyBorder="1" applyAlignment="1">
      <alignment vertical="center"/>
      <protection/>
    </xf>
    <xf numFmtId="177" fontId="5" fillId="34" borderId="10" xfId="64" applyNumberFormat="1" applyFont="1" applyFill="1" applyBorder="1" applyAlignment="1" applyProtection="1">
      <alignment vertical="center"/>
      <protection locked="0"/>
    </xf>
    <xf numFmtId="177" fontId="5" fillId="0" borderId="32" xfId="64" applyNumberFormat="1" applyFont="1" applyFill="1" applyBorder="1" applyAlignment="1" applyProtection="1">
      <alignment vertical="center"/>
      <protection locked="0"/>
    </xf>
    <xf numFmtId="177" fontId="5" fillId="0" borderId="32" xfId="64" applyNumberFormat="1" applyFont="1" applyFill="1" applyBorder="1" applyAlignment="1" applyProtection="1">
      <alignment horizontal="right" vertical="center"/>
      <protection locked="0"/>
    </xf>
    <xf numFmtId="179" fontId="5" fillId="0" borderId="29" xfId="64" applyNumberFormat="1" applyFont="1" applyFill="1" applyBorder="1" applyAlignment="1" applyProtection="1">
      <alignment vertical="center"/>
      <protection locked="0"/>
    </xf>
    <xf numFmtId="179" fontId="5" fillId="0" borderId="41" xfId="64" applyNumberFormat="1" applyFont="1" applyFill="1" applyBorder="1" applyAlignment="1" applyProtection="1">
      <alignment vertical="center"/>
      <protection locked="0"/>
    </xf>
    <xf numFmtId="177" fontId="5" fillId="0" borderId="41" xfId="64" applyNumberFormat="1" applyFont="1" applyFill="1" applyBorder="1" applyAlignment="1" applyProtection="1">
      <alignment horizontal="right" vertical="center"/>
      <protection locked="0"/>
    </xf>
    <xf numFmtId="176" fontId="5" fillId="0" borderId="10" xfId="64" applyNumberFormat="1" applyFont="1" applyFill="1" applyBorder="1" applyAlignment="1">
      <alignment horizontal="right" vertical="center"/>
      <protection/>
    </xf>
    <xf numFmtId="180" fontId="5" fillId="34" borderId="65" xfId="64" applyNumberFormat="1" applyFont="1" applyFill="1" applyBorder="1" applyAlignment="1" applyProtection="1">
      <alignment vertical="center"/>
      <protection locked="0"/>
    </xf>
    <xf numFmtId="0" fontId="5" fillId="34" borderId="32" xfId="64" applyFont="1" applyFill="1" applyBorder="1" applyAlignment="1">
      <alignment vertical="center"/>
      <protection/>
    </xf>
    <xf numFmtId="0" fontId="5" fillId="34" borderId="42" xfId="64" applyFont="1" applyFill="1" applyBorder="1" applyAlignment="1">
      <alignment vertical="center"/>
      <protection/>
    </xf>
    <xf numFmtId="176" fontId="5" fillId="34" borderId="69" xfId="64" applyNumberFormat="1" applyFont="1" applyFill="1" applyBorder="1" applyAlignment="1">
      <alignment vertical="center"/>
      <protection/>
    </xf>
    <xf numFmtId="177" fontId="5" fillId="34" borderId="70" xfId="64" applyNumberFormat="1" applyFont="1" applyFill="1" applyBorder="1" applyAlignment="1">
      <alignment vertical="center"/>
      <protection/>
    </xf>
    <xf numFmtId="177" fontId="5" fillId="34" borderId="69" xfId="64" applyNumberFormat="1" applyFont="1" applyFill="1" applyBorder="1" applyAlignment="1" applyProtection="1">
      <alignment vertical="center"/>
      <protection locked="0"/>
    </xf>
    <xf numFmtId="176" fontId="5" fillId="0" borderId="69" xfId="64" applyNumberFormat="1" applyFont="1" applyFill="1" applyBorder="1" applyAlignment="1">
      <alignment horizontal="right" vertical="center"/>
      <protection/>
    </xf>
    <xf numFmtId="180" fontId="5" fillId="34" borderId="73" xfId="64" applyNumberFormat="1" applyFont="1" applyFill="1" applyBorder="1" applyAlignment="1" applyProtection="1">
      <alignment vertical="center"/>
      <protection locked="0"/>
    </xf>
    <xf numFmtId="0" fontId="5" fillId="34" borderId="69" xfId="64" applyFont="1" applyFill="1" applyBorder="1" applyAlignment="1">
      <alignment vertical="center"/>
      <protection/>
    </xf>
    <xf numFmtId="0" fontId="5" fillId="34" borderId="74" xfId="64" applyFont="1" applyFill="1" applyBorder="1" applyAlignment="1">
      <alignment vertical="center"/>
      <protection/>
    </xf>
    <xf numFmtId="176" fontId="5" fillId="34" borderId="13" xfId="64" applyNumberFormat="1" applyFont="1" applyFill="1" applyBorder="1" applyAlignment="1">
      <alignment vertical="center"/>
      <protection/>
    </xf>
    <xf numFmtId="177" fontId="5" fillId="34" borderId="75" xfId="64" applyNumberFormat="1" applyFont="1" applyFill="1" applyBorder="1" applyAlignment="1">
      <alignment vertical="center"/>
      <protection/>
    </xf>
    <xf numFmtId="177" fontId="5" fillId="34" borderId="43" xfId="64" applyNumberFormat="1" applyFont="1" applyFill="1" applyBorder="1" applyAlignment="1" applyProtection="1">
      <alignment vertical="center"/>
      <protection locked="0"/>
    </xf>
    <xf numFmtId="180" fontId="5" fillId="34" borderId="0" xfId="64" applyNumberFormat="1" applyFont="1" applyFill="1" applyBorder="1" applyAlignment="1" applyProtection="1">
      <alignment vertical="center"/>
      <protection locked="0"/>
    </xf>
    <xf numFmtId="0" fontId="5" fillId="34" borderId="44" xfId="64" applyFont="1" applyFill="1" applyBorder="1" applyAlignment="1">
      <alignment vertical="center"/>
      <protection/>
    </xf>
    <xf numFmtId="0" fontId="5" fillId="34" borderId="51" xfId="64" applyFont="1" applyFill="1" applyBorder="1" applyAlignment="1">
      <alignment vertical="center"/>
      <protection/>
    </xf>
    <xf numFmtId="176" fontId="5" fillId="34" borderId="81" xfId="64" applyNumberFormat="1" applyFont="1" applyFill="1" applyBorder="1" applyAlignment="1" applyProtection="1">
      <alignment vertical="center"/>
      <protection/>
    </xf>
    <xf numFmtId="177" fontId="5" fillId="34" borderId="79" xfId="64" applyNumberFormat="1" applyFont="1" applyFill="1" applyBorder="1" applyAlignment="1" applyProtection="1">
      <alignment vertical="center"/>
      <protection/>
    </xf>
    <xf numFmtId="177" fontId="5" fillId="34" borderId="81" xfId="64" applyNumberFormat="1" applyFont="1" applyFill="1" applyBorder="1" applyAlignment="1" applyProtection="1">
      <alignment vertical="center"/>
      <protection locked="0"/>
    </xf>
    <xf numFmtId="176" fontId="5" fillId="0" borderId="81" xfId="64" applyNumberFormat="1" applyFont="1" applyFill="1" applyBorder="1" applyAlignment="1" applyProtection="1">
      <alignment horizontal="right" vertical="center"/>
      <protection/>
    </xf>
    <xf numFmtId="180" fontId="5" fillId="34" borderId="79" xfId="64" applyNumberFormat="1" applyFont="1" applyFill="1" applyBorder="1" applyAlignment="1" applyProtection="1">
      <alignment vertical="center"/>
      <protection/>
    </xf>
    <xf numFmtId="0" fontId="5" fillId="34" borderId="81" xfId="64" applyFont="1" applyFill="1" applyBorder="1" applyAlignment="1">
      <alignment vertical="center"/>
      <protection/>
    </xf>
    <xf numFmtId="0" fontId="5" fillId="34" borderId="89" xfId="64" applyFont="1" applyFill="1" applyBorder="1" applyAlignment="1">
      <alignment vertical="center"/>
      <protection/>
    </xf>
    <xf numFmtId="0" fontId="5" fillId="0" borderId="28" xfId="64" applyFont="1" applyFill="1" applyBorder="1" applyAlignment="1">
      <alignment horizontal="distributed" vertical="center" wrapText="1"/>
      <protection/>
    </xf>
    <xf numFmtId="176" fontId="5" fillId="34" borderId="27" xfId="64" applyNumberFormat="1" applyFont="1" applyFill="1" applyBorder="1" applyAlignment="1">
      <alignment horizontal="center" vertical="center"/>
      <protection/>
    </xf>
    <xf numFmtId="177" fontId="5" fillId="34" borderId="28" xfId="64" applyNumberFormat="1" applyFont="1" applyFill="1" applyBorder="1" applyAlignment="1">
      <alignment horizontal="center" vertical="center"/>
      <protection/>
    </xf>
    <xf numFmtId="176" fontId="5" fillId="0" borderId="56" xfId="64" applyNumberFormat="1" applyFont="1" applyFill="1" applyBorder="1" applyAlignment="1" applyProtection="1">
      <alignment vertical="center"/>
      <protection locked="0"/>
    </xf>
    <xf numFmtId="176" fontId="5" fillId="0" borderId="27" xfId="64" applyNumberFormat="1" applyFont="1" applyFill="1" applyBorder="1" applyAlignment="1" applyProtection="1">
      <alignment vertical="center"/>
      <protection locked="0"/>
    </xf>
    <xf numFmtId="177" fontId="5" fillId="0" borderId="27" xfId="64" applyNumberFormat="1" applyFont="1" applyFill="1" applyBorder="1" applyAlignment="1" applyProtection="1">
      <alignment vertical="center"/>
      <protection locked="0"/>
    </xf>
    <xf numFmtId="177" fontId="5" fillId="0" borderId="27" xfId="64" applyNumberFormat="1" applyFont="1" applyFill="1" applyBorder="1" applyAlignment="1" applyProtection="1">
      <alignment horizontal="right" vertical="center"/>
      <protection locked="0"/>
    </xf>
    <xf numFmtId="176" fontId="5" fillId="0" borderId="28" xfId="64" applyNumberFormat="1" applyFont="1" applyFill="1" applyBorder="1" applyAlignment="1" applyProtection="1">
      <alignment vertical="center"/>
      <protection locked="0"/>
    </xf>
    <xf numFmtId="179" fontId="5" fillId="0" borderId="56" xfId="64" applyNumberFormat="1" applyFont="1" applyFill="1" applyBorder="1" applyAlignment="1" applyProtection="1">
      <alignment vertical="center"/>
      <protection locked="0"/>
    </xf>
    <xf numFmtId="180" fontId="5" fillId="0" borderId="31" xfId="64" applyNumberFormat="1" applyFont="1" applyFill="1" applyBorder="1" applyAlignment="1" applyProtection="1">
      <alignment vertical="center"/>
      <protection locked="0"/>
    </xf>
    <xf numFmtId="179" fontId="5" fillId="0" borderId="31" xfId="64" applyNumberFormat="1" applyFont="1" applyFill="1" applyBorder="1" applyAlignment="1" applyProtection="1">
      <alignment vertical="center"/>
      <protection locked="0"/>
    </xf>
    <xf numFmtId="177" fontId="5" fillId="0" borderId="31" xfId="64" applyNumberFormat="1" applyFont="1" applyFill="1" applyBorder="1" applyAlignment="1" applyProtection="1">
      <alignment horizontal="right" vertical="center"/>
      <protection locked="0"/>
    </xf>
    <xf numFmtId="176" fontId="5" fillId="0" borderId="27" xfId="64" applyNumberFormat="1" applyFont="1" applyFill="1" applyBorder="1" applyAlignment="1">
      <alignment horizontal="right" vertical="center"/>
      <protection/>
    </xf>
    <xf numFmtId="180" fontId="5" fillId="34" borderId="30" xfId="64" applyNumberFormat="1" applyFont="1" applyFill="1" applyBorder="1" applyAlignment="1" applyProtection="1">
      <alignment horizontal="center" vertical="center"/>
      <protection locked="0"/>
    </xf>
    <xf numFmtId="0" fontId="5" fillId="34" borderId="27" xfId="64" applyFont="1" applyFill="1" applyBorder="1" applyAlignment="1">
      <alignment vertical="center"/>
      <protection/>
    </xf>
    <xf numFmtId="0" fontId="5" fillId="34" borderId="57" xfId="64" applyFont="1" applyFill="1" applyBorder="1" applyAlignment="1">
      <alignment vertical="center"/>
      <protection/>
    </xf>
    <xf numFmtId="176" fontId="5" fillId="34" borderId="36" xfId="64" applyNumberFormat="1" applyFont="1" applyFill="1" applyBorder="1" applyAlignment="1">
      <alignment horizontal="center" vertical="center"/>
      <protection/>
    </xf>
    <xf numFmtId="177" fontId="5" fillId="34" borderId="62" xfId="64" applyNumberFormat="1" applyFont="1" applyFill="1" applyBorder="1" applyAlignment="1">
      <alignment horizontal="center" vertical="center"/>
      <protection/>
    </xf>
    <xf numFmtId="179" fontId="5" fillId="0" borderId="61" xfId="64" applyNumberFormat="1" applyFont="1" applyFill="1" applyBorder="1" applyAlignment="1" applyProtection="1">
      <alignment horizontal="right" vertical="center"/>
      <protection locked="0"/>
    </xf>
    <xf numFmtId="179" fontId="5" fillId="0" borderId="87" xfId="64" applyNumberFormat="1" applyFont="1" applyFill="1" applyBorder="1" applyAlignment="1" applyProtection="1">
      <alignment horizontal="right" vertical="center"/>
      <protection locked="0"/>
    </xf>
    <xf numFmtId="180" fontId="5" fillId="34" borderId="88" xfId="64" applyNumberFormat="1" applyFont="1" applyFill="1" applyBorder="1" applyAlignment="1" applyProtection="1">
      <alignment horizontal="center" vertical="center"/>
      <protection locked="0"/>
    </xf>
    <xf numFmtId="0" fontId="5" fillId="34" borderId="21" xfId="64" applyFont="1" applyFill="1" applyBorder="1" applyAlignment="1">
      <alignment vertical="center"/>
      <protection/>
    </xf>
    <xf numFmtId="0" fontId="5" fillId="34" borderId="52" xfId="64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 textRotation="255"/>
      <protection/>
    </xf>
    <xf numFmtId="0" fontId="5" fillId="0" borderId="0" xfId="64" applyFont="1" applyFill="1" applyBorder="1" applyAlignment="1">
      <alignment horizontal="distributed" vertical="center" wrapText="1"/>
      <protection/>
    </xf>
    <xf numFmtId="176" fontId="5" fillId="0" borderId="0" xfId="64" applyNumberFormat="1" applyFont="1" applyFill="1" applyBorder="1" applyAlignment="1">
      <alignment horizontal="center" vertical="center"/>
      <protection/>
    </xf>
    <xf numFmtId="177" fontId="5" fillId="0" borderId="0" xfId="64" applyNumberFormat="1" applyFont="1" applyFill="1" applyBorder="1" applyAlignment="1">
      <alignment horizontal="center" vertical="center"/>
      <protection/>
    </xf>
    <xf numFmtId="176" fontId="5" fillId="0" borderId="0" xfId="64" applyNumberFormat="1" applyFont="1" applyFill="1" applyBorder="1" applyAlignment="1" applyProtection="1">
      <alignment vertical="center"/>
      <protection locked="0"/>
    </xf>
    <xf numFmtId="177" fontId="5" fillId="0" borderId="0" xfId="64" applyNumberFormat="1" applyFont="1" applyFill="1" applyBorder="1" applyAlignment="1" applyProtection="1">
      <alignment vertical="center"/>
      <protection locked="0"/>
    </xf>
    <xf numFmtId="179" fontId="5" fillId="0" borderId="0" xfId="64" applyNumberFormat="1" applyFont="1" applyFill="1" applyBorder="1" applyAlignment="1" applyProtection="1">
      <alignment vertical="center"/>
      <protection locked="0"/>
    </xf>
    <xf numFmtId="176" fontId="5" fillId="0" borderId="0" xfId="64" applyNumberFormat="1" applyFont="1" applyFill="1" applyBorder="1" applyAlignment="1">
      <alignment horizontal="right" vertical="center"/>
      <protection/>
    </xf>
    <xf numFmtId="180" fontId="5" fillId="0" borderId="0" xfId="64" applyNumberFormat="1" applyFont="1" applyFill="1" applyBorder="1" applyAlignment="1" applyProtection="1">
      <alignment horizontal="center" vertical="center"/>
      <protection locked="0"/>
    </xf>
    <xf numFmtId="0" fontId="5" fillId="0" borderId="0" xfId="64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83" fontId="6" fillId="0" borderId="38" xfId="62" applyNumberFormat="1" applyFont="1" applyFill="1" applyBorder="1" applyAlignment="1" applyProtection="1">
      <alignment horizontal="right" vertical="center"/>
      <protection locked="0"/>
    </xf>
    <xf numFmtId="183" fontId="6" fillId="0" borderId="28" xfId="62" applyNumberFormat="1" applyFont="1" applyFill="1" applyBorder="1" applyAlignment="1" applyProtection="1">
      <alignment horizontal="right" vertical="center"/>
      <protection locked="0"/>
    </xf>
    <xf numFmtId="179" fontId="5" fillId="0" borderId="90" xfId="64" applyNumberFormat="1" applyFont="1" applyFill="1" applyBorder="1" applyAlignment="1">
      <alignment horizontal="center" vertical="center" wrapText="1"/>
      <protection/>
    </xf>
    <xf numFmtId="179" fontId="5" fillId="0" borderId="91" xfId="64" applyNumberFormat="1" applyFont="1" applyFill="1" applyBorder="1" applyAlignment="1">
      <alignment horizontal="center" vertical="center" wrapText="1"/>
      <protection/>
    </xf>
    <xf numFmtId="180" fontId="5" fillId="0" borderId="92" xfId="64" applyNumberFormat="1" applyFont="1" applyFill="1" applyBorder="1" applyAlignment="1">
      <alignment horizontal="center" vertical="center"/>
      <protection/>
    </xf>
    <xf numFmtId="180" fontId="5" fillId="0" borderId="93" xfId="64" applyNumberFormat="1" applyFont="1" applyFill="1" applyBorder="1" applyAlignment="1">
      <alignment horizontal="center" vertical="center"/>
      <protection/>
    </xf>
    <xf numFmtId="180" fontId="5" fillId="0" borderId="94" xfId="64" applyNumberFormat="1" applyFont="1" applyFill="1" applyBorder="1" applyAlignment="1">
      <alignment horizontal="center" vertical="center"/>
      <protection/>
    </xf>
    <xf numFmtId="180" fontId="5" fillId="33" borderId="95" xfId="64" applyNumberFormat="1" applyFont="1" applyFill="1" applyBorder="1" applyAlignment="1">
      <alignment horizontal="center" vertical="center"/>
      <protection/>
    </xf>
    <xf numFmtId="180" fontId="5" fillId="33" borderId="96" xfId="64" applyNumberFormat="1" applyFont="1" applyFill="1" applyBorder="1" applyAlignment="1">
      <alignment horizontal="center" vertical="center"/>
      <protection/>
    </xf>
    <xf numFmtId="0" fontId="5" fillId="0" borderId="97" xfId="64" applyFont="1" applyFill="1" applyBorder="1" applyAlignment="1">
      <alignment horizontal="left" vertical="center" wrapText="1"/>
      <protection/>
    </xf>
    <xf numFmtId="0" fontId="5" fillId="0" borderId="98" xfId="64" applyFont="1" applyFill="1" applyBorder="1" applyAlignment="1">
      <alignment horizontal="left" vertical="center"/>
      <protection/>
    </xf>
    <xf numFmtId="0" fontId="5" fillId="0" borderId="99" xfId="64" applyFont="1" applyFill="1" applyBorder="1" applyAlignment="1">
      <alignment horizontal="left" vertical="center"/>
      <protection/>
    </xf>
    <xf numFmtId="0" fontId="5" fillId="0" borderId="100" xfId="64" applyFont="1" applyFill="1" applyBorder="1" applyAlignment="1">
      <alignment horizontal="left" vertical="center"/>
      <protection/>
    </xf>
    <xf numFmtId="0" fontId="5" fillId="0" borderId="101" xfId="64" applyFont="1" applyFill="1" applyBorder="1" applyAlignment="1">
      <alignment horizontal="left" vertical="center"/>
      <protection/>
    </xf>
    <xf numFmtId="0" fontId="5" fillId="0" borderId="102" xfId="64" applyFont="1" applyFill="1" applyBorder="1" applyAlignment="1">
      <alignment horizontal="left" vertical="center"/>
      <protection/>
    </xf>
    <xf numFmtId="180" fontId="5" fillId="0" borderId="103" xfId="64" applyNumberFormat="1" applyFont="1" applyFill="1" applyBorder="1" applyAlignment="1">
      <alignment horizontal="center" vertical="center" wrapText="1"/>
      <protection/>
    </xf>
    <xf numFmtId="180" fontId="5" fillId="0" borderId="91" xfId="64" applyNumberFormat="1" applyFont="1" applyFill="1" applyBorder="1" applyAlignment="1">
      <alignment horizontal="center" vertical="center" wrapText="1"/>
      <protection/>
    </xf>
    <xf numFmtId="180" fontId="5" fillId="0" borderId="95" xfId="64" applyNumberFormat="1" applyFont="1" applyFill="1" applyBorder="1" applyAlignment="1">
      <alignment horizontal="center" vertical="center" wrapText="1"/>
      <protection/>
    </xf>
    <xf numFmtId="180" fontId="5" fillId="0" borderId="104" xfId="64" applyNumberFormat="1" applyFont="1" applyFill="1" applyBorder="1" applyAlignment="1">
      <alignment horizontal="center" vertical="center" wrapText="1"/>
      <protection/>
    </xf>
    <xf numFmtId="180" fontId="5" fillId="33" borderId="105" xfId="64" applyNumberFormat="1" applyFont="1" applyFill="1" applyBorder="1" applyAlignment="1">
      <alignment horizontal="center" vertical="center" wrapText="1"/>
      <protection/>
    </xf>
    <xf numFmtId="180" fontId="5" fillId="33" borderId="96" xfId="64" applyNumberFormat="1" applyFont="1" applyFill="1" applyBorder="1" applyAlignment="1">
      <alignment horizontal="center" vertical="center" wrapText="1"/>
      <protection/>
    </xf>
    <xf numFmtId="180" fontId="5" fillId="0" borderId="106" xfId="64" applyNumberFormat="1" applyFont="1" applyFill="1" applyBorder="1" applyAlignment="1">
      <alignment horizontal="center" vertical="center" wrapText="1"/>
      <protection/>
    </xf>
    <xf numFmtId="180" fontId="5" fillId="0" borderId="90" xfId="64" applyNumberFormat="1" applyFont="1" applyFill="1" applyBorder="1" applyAlignment="1">
      <alignment horizontal="center" vertical="center"/>
      <protection/>
    </xf>
    <xf numFmtId="0" fontId="5" fillId="0" borderId="105" xfId="64" applyFont="1" applyFill="1" applyBorder="1" applyAlignment="1">
      <alignment horizontal="distributed" vertical="center" textRotation="255" wrapText="1"/>
      <protection/>
    </xf>
    <xf numFmtId="0" fontId="5" fillId="0" borderId="106" xfId="64" applyFont="1" applyFill="1" applyBorder="1" applyAlignment="1">
      <alignment vertical="center" textRotation="255"/>
      <protection/>
    </xf>
    <xf numFmtId="0" fontId="5" fillId="0" borderId="96" xfId="64" applyFont="1" applyFill="1" applyBorder="1" applyAlignment="1">
      <alignment vertical="center" textRotation="255"/>
      <protection/>
    </xf>
    <xf numFmtId="179" fontId="5" fillId="0" borderId="107" xfId="64" applyNumberFormat="1" applyFont="1" applyFill="1" applyBorder="1" applyAlignment="1">
      <alignment horizontal="center" vertical="center" wrapText="1"/>
      <protection/>
    </xf>
    <xf numFmtId="179" fontId="5" fillId="0" borderId="93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ayama-fs.ad.pref.okayama.jp\&#32113;&#21512;&#20849;&#26377;\050&#20445;&#20581;&#31119;&#31049;&#37096;\050&#20581;&#24247;&#25512;&#36914;&#35506;\010&#20581;&#24247;&#12389;&#12367;&#12426;&#29677;\LinkStation&#22303;&#27211;\H21&#23713;&#23665;&#30476;&#12398;&#25104;&#20154;&#20445;&#20581;\&#12364;&#12435;&#12288;&#12414;&#12392;&#12417;\&#12364;&#1243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1胃がん（市町村別）"/>
      <sheetName val="H21胃がん(年齢階級別)"/>
      <sheetName val="H21肺がん（市町村別）"/>
      <sheetName val="H21肺がん(年齢階級別)"/>
      <sheetName val="H21大腸がん（市町村別）"/>
      <sheetName val="H21大腸がん(年齢階級別)"/>
      <sheetName val="H21乳がん（市町村別）"/>
      <sheetName val="H21乳がん(年齢階級別)"/>
      <sheetName val="H21子宮がん（市町村別）"/>
      <sheetName val="H21子宮がん(年齢階級別)"/>
      <sheetName val="Sheet1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H101"/>
  <sheetViews>
    <sheetView tabSelected="1" zoomScale="75" zoomScaleNormal="75" zoomScaleSheetLayoutView="100" zoomScalePageLayoutView="0" workbookViewId="0" topLeftCell="A1">
      <pane xSplit="2" ySplit="6" topLeftCell="C46" activePane="bottomRight" state="frozen"/>
      <selection pane="topLeft" activeCell="AB56" sqref="AB56"/>
      <selection pane="topRight" activeCell="AB56" sqref="AB56"/>
      <selection pane="bottomLeft" activeCell="AB56" sqref="AB56"/>
      <selection pane="bottomRight" activeCell="X77" sqref="X77"/>
    </sheetView>
  </sheetViews>
  <sheetFormatPr defaultColWidth="9.140625" defaultRowHeight="9.75" customHeight="1"/>
  <cols>
    <col min="1" max="1" width="9.7109375" style="207" customWidth="1"/>
    <col min="2" max="2" width="10.57421875" style="208" customWidth="1"/>
    <col min="3" max="3" width="7.57421875" style="209" customWidth="1"/>
    <col min="4" max="4" width="6.57421875" style="209" customWidth="1"/>
    <col min="5" max="5" width="6.140625" style="210" customWidth="1"/>
    <col min="6" max="6" width="6.140625" style="209" customWidth="1"/>
    <col min="7" max="7" width="4.57421875" style="210" customWidth="1"/>
    <col min="8" max="8" width="5.57421875" style="209" customWidth="1"/>
    <col min="9" max="9" width="6.8515625" style="210" bestFit="1" customWidth="1"/>
    <col min="10" max="10" width="6.140625" style="209" customWidth="1"/>
    <col min="11" max="11" width="5.57421875" style="210" customWidth="1"/>
    <col min="12" max="12" width="4.57421875" style="209" bestFit="1" customWidth="1"/>
    <col min="13" max="13" width="5.421875" style="209" bestFit="1" customWidth="1"/>
    <col min="14" max="14" width="5.8515625" style="209" bestFit="1" customWidth="1"/>
    <col min="15" max="15" width="7.00390625" style="209" bestFit="1" customWidth="1"/>
    <col min="16" max="16" width="5.57421875" style="209" customWidth="1"/>
    <col min="17" max="17" width="5.57421875" style="5" customWidth="1"/>
    <col min="18" max="18" width="6.140625" style="209" customWidth="1"/>
    <col min="19" max="19" width="6.8515625" style="209" bestFit="1" customWidth="1"/>
    <col min="20" max="20" width="6.140625" style="209" customWidth="1"/>
    <col min="21" max="23" width="5.57421875" style="211" customWidth="1"/>
    <col min="24" max="24" width="5.57421875" style="210" customWidth="1"/>
    <col min="25" max="26" width="6.140625" style="209" customWidth="1"/>
    <col min="27" max="27" width="6.8515625" style="210" bestFit="1" customWidth="1"/>
    <col min="28" max="29" width="6.8515625" style="210" customWidth="1"/>
    <col min="30" max="30" width="11.57421875" style="3" customWidth="1"/>
    <col min="31" max="34" width="9.00390625" style="3" customWidth="1"/>
    <col min="35" max="16384" width="9.00390625" style="70" customWidth="1"/>
  </cols>
  <sheetData>
    <row r="1" spans="1:27" s="3" customFormat="1" ht="15" customHeight="1">
      <c r="A1" s="1" t="s">
        <v>0</v>
      </c>
      <c r="B1" s="2"/>
      <c r="E1" s="4"/>
      <c r="G1" s="4"/>
      <c r="I1" s="4"/>
      <c r="K1" s="4"/>
      <c r="Q1" s="5"/>
      <c r="U1" s="6"/>
      <c r="V1" s="6"/>
      <c r="W1" s="6"/>
      <c r="X1" s="4"/>
      <c r="AA1" s="4"/>
    </row>
    <row r="2" spans="1:27" s="3" customFormat="1" ht="15" customHeight="1">
      <c r="A2" s="7" t="s">
        <v>1</v>
      </c>
      <c r="B2" s="2"/>
      <c r="E2" s="4"/>
      <c r="G2" s="4"/>
      <c r="I2" s="4"/>
      <c r="K2" s="4"/>
      <c r="Q2" s="5"/>
      <c r="U2" s="6"/>
      <c r="V2" s="6"/>
      <c r="W2" s="6"/>
      <c r="X2" s="4"/>
      <c r="AA2" s="4"/>
    </row>
    <row r="3" spans="1:27" s="3" customFormat="1" ht="15" customHeight="1" thickBot="1">
      <c r="A3" s="8"/>
      <c r="B3" s="2"/>
      <c r="E3" s="4"/>
      <c r="G3" s="4"/>
      <c r="I3" s="4"/>
      <c r="K3" s="4"/>
      <c r="Q3" s="5"/>
      <c r="U3" s="6"/>
      <c r="V3" s="6"/>
      <c r="W3" s="6"/>
      <c r="X3" s="4"/>
      <c r="AA3" s="4"/>
    </row>
    <row r="4" spans="1:34" s="18" customFormat="1" ht="9.75" customHeight="1">
      <c r="A4" s="402"/>
      <c r="B4" s="403"/>
      <c r="C4" s="9"/>
      <c r="D4" s="9"/>
      <c r="E4" s="10"/>
      <c r="F4" s="408" t="s">
        <v>2</v>
      </c>
      <c r="G4" s="409"/>
      <c r="H4" s="409"/>
      <c r="I4" s="409"/>
      <c r="J4" s="409" t="s">
        <v>3</v>
      </c>
      <c r="K4" s="409"/>
      <c r="L4" s="409" t="s">
        <v>4</v>
      </c>
      <c r="M4" s="409"/>
      <c r="N4" s="409"/>
      <c r="O4" s="409"/>
      <c r="P4" s="11"/>
      <c r="Q4" s="12"/>
      <c r="R4" s="13"/>
      <c r="S4" s="14"/>
      <c r="T4" s="15"/>
      <c r="U4" s="395" t="s">
        <v>5</v>
      </c>
      <c r="V4" s="396"/>
      <c r="W4" s="396"/>
      <c r="X4" s="16"/>
      <c r="Y4" s="397" t="s">
        <v>6</v>
      </c>
      <c r="Z4" s="398"/>
      <c r="AA4" s="17"/>
      <c r="AB4" s="397" t="s">
        <v>7</v>
      </c>
      <c r="AC4" s="399"/>
      <c r="AD4" s="3"/>
      <c r="AE4" s="3"/>
      <c r="AF4" s="3"/>
      <c r="AG4" s="3"/>
      <c r="AH4" s="3"/>
    </row>
    <row r="5" spans="1:34" s="34" customFormat="1" ht="30" customHeight="1">
      <c r="A5" s="404"/>
      <c r="B5" s="405"/>
      <c r="C5" s="19" t="s">
        <v>8</v>
      </c>
      <c r="D5" s="19" t="s">
        <v>9</v>
      </c>
      <c r="E5" s="20" t="s">
        <v>10</v>
      </c>
      <c r="F5" s="21" t="s">
        <v>11</v>
      </c>
      <c r="G5" s="22" t="s">
        <v>12</v>
      </c>
      <c r="H5" s="23" t="s">
        <v>13</v>
      </c>
      <c r="I5" s="24" t="s">
        <v>14</v>
      </c>
      <c r="J5" s="19" t="s">
        <v>15</v>
      </c>
      <c r="K5" s="24" t="s">
        <v>16</v>
      </c>
      <c r="L5" s="19" t="s">
        <v>17</v>
      </c>
      <c r="M5" s="19" t="s">
        <v>18</v>
      </c>
      <c r="N5" s="19" t="s">
        <v>19</v>
      </c>
      <c r="O5" s="19" t="s">
        <v>20</v>
      </c>
      <c r="P5" s="25" t="s">
        <v>21</v>
      </c>
      <c r="Q5" s="26" t="s">
        <v>22</v>
      </c>
      <c r="R5" s="27" t="s">
        <v>23</v>
      </c>
      <c r="S5" s="28" t="s">
        <v>24</v>
      </c>
      <c r="T5" s="29" t="s">
        <v>25</v>
      </c>
      <c r="U5" s="30" t="s">
        <v>26</v>
      </c>
      <c r="V5" s="25" t="s">
        <v>27</v>
      </c>
      <c r="W5" s="31" t="s">
        <v>28</v>
      </c>
      <c r="X5" s="24" t="s">
        <v>29</v>
      </c>
      <c r="Y5" s="19" t="s">
        <v>30</v>
      </c>
      <c r="Z5" s="22" t="s">
        <v>31</v>
      </c>
      <c r="AA5" s="20" t="s">
        <v>32</v>
      </c>
      <c r="AB5" s="32" t="s">
        <v>33</v>
      </c>
      <c r="AC5" s="33" t="s">
        <v>16</v>
      </c>
      <c r="AD5" s="3"/>
      <c r="AE5" s="3"/>
      <c r="AF5" s="3"/>
      <c r="AG5" s="3"/>
      <c r="AH5" s="3"/>
    </row>
    <row r="6" spans="1:34" s="18" customFormat="1" ht="9.75" customHeight="1" thickBot="1">
      <c r="A6" s="406"/>
      <c r="B6" s="407"/>
      <c r="C6" s="35" t="s">
        <v>34</v>
      </c>
      <c r="D6" s="36" t="s">
        <v>35</v>
      </c>
      <c r="E6" s="37" t="s">
        <v>36</v>
      </c>
      <c r="F6" s="38" t="s">
        <v>37</v>
      </c>
      <c r="G6" s="39" t="s">
        <v>38</v>
      </c>
      <c r="H6" s="35" t="s">
        <v>39</v>
      </c>
      <c r="I6" s="40" t="s">
        <v>40</v>
      </c>
      <c r="J6" s="35" t="s">
        <v>41</v>
      </c>
      <c r="K6" s="40" t="s">
        <v>42</v>
      </c>
      <c r="L6" s="35"/>
      <c r="M6" s="35" t="s">
        <v>43</v>
      </c>
      <c r="N6" s="35"/>
      <c r="O6" s="35"/>
      <c r="P6" s="41" t="s">
        <v>44</v>
      </c>
      <c r="Q6" s="42" t="s">
        <v>45</v>
      </c>
      <c r="R6" s="43" t="s">
        <v>46</v>
      </c>
      <c r="S6" s="44" t="s">
        <v>47</v>
      </c>
      <c r="T6" s="45" t="s">
        <v>48</v>
      </c>
      <c r="U6" s="46" t="s">
        <v>49</v>
      </c>
      <c r="V6" s="41" t="s">
        <v>50</v>
      </c>
      <c r="W6" s="47" t="s">
        <v>51</v>
      </c>
      <c r="X6" s="40" t="s">
        <v>140</v>
      </c>
      <c r="Y6" s="48" t="s">
        <v>52</v>
      </c>
      <c r="Z6" s="39" t="s">
        <v>53</v>
      </c>
      <c r="AA6" s="49" t="s">
        <v>54</v>
      </c>
      <c r="AB6" s="50" t="s">
        <v>55</v>
      </c>
      <c r="AC6" s="51" t="s">
        <v>56</v>
      </c>
      <c r="AD6" s="3"/>
      <c r="AE6" s="3"/>
      <c r="AF6" s="3"/>
      <c r="AG6" s="3"/>
      <c r="AH6" s="3"/>
    </row>
    <row r="7" spans="1:29" ht="9.75" customHeight="1">
      <c r="A7" s="400" t="s">
        <v>57</v>
      </c>
      <c r="B7" s="52" t="s">
        <v>58</v>
      </c>
      <c r="C7" s="53">
        <f>SUM(C11,C15,C23,C31,C37,C49,C53,C57,C63,C73,C83)</f>
        <v>820703</v>
      </c>
      <c r="D7" s="53">
        <f>SUM(D11,D15,D23,D31,D37,D49,D53,D57,D63,D73,D83)</f>
        <v>407656</v>
      </c>
      <c r="E7" s="54">
        <f aca="true" t="shared" si="0" ref="E7:E39">D7/C7*100</f>
        <v>49.67156206325553</v>
      </c>
      <c r="F7" s="55">
        <f>SUM(F11,F15,F23,F31,F37,F49,F53,F57,F63,F73,F83)</f>
        <v>69664</v>
      </c>
      <c r="G7" s="56">
        <f aca="true" t="shared" si="1" ref="G7:G39">F7/D7*100</f>
        <v>17.088918107423908</v>
      </c>
      <c r="H7" s="57">
        <f>SUM(H11,H15,H23,H31,H37,H49,H53,H57,H63,H73,H83)</f>
        <v>638</v>
      </c>
      <c r="I7" s="58">
        <f>_xlfn.IFERROR(H7/F7*100,"N/A")</f>
        <v>0.9158245291685806</v>
      </c>
      <c r="J7" s="59">
        <f>SUM(L7:O7)</f>
        <v>413</v>
      </c>
      <c r="K7" s="58">
        <f>_xlfn.IFERROR(J7/H7*100,"N/A")</f>
        <v>64.73354231974922</v>
      </c>
      <c r="L7" s="60">
        <f>SUM(L11,L15,L23,L31,L37,L49,L53,L57,L63,L73,L83)</f>
        <v>167</v>
      </c>
      <c r="M7" s="60">
        <f aca="true" t="shared" si="2" ref="L7:R8">SUM(M11,M15,M23,M31,M37,M49,M53,M57,M63,M73,M83)</f>
        <v>44</v>
      </c>
      <c r="N7" s="60">
        <f t="shared" si="2"/>
        <v>16</v>
      </c>
      <c r="O7" s="60">
        <f t="shared" si="2"/>
        <v>186</v>
      </c>
      <c r="P7" s="60">
        <f t="shared" si="2"/>
        <v>193</v>
      </c>
      <c r="Q7" s="61">
        <f>_xlfn.IFERROR(P7/H7*100,"N/A")</f>
        <v>30.250783699059564</v>
      </c>
      <c r="R7" s="62">
        <f t="shared" si="2"/>
        <v>32</v>
      </c>
      <c r="S7" s="136">
        <f>_xlfn.IFERROR(R7/H7*100,"N/A")</f>
        <v>5.015673981191222</v>
      </c>
      <c r="T7" s="63">
        <f>_xlfn.IFERROR((P7+R7)/H7*100,"N/A")</f>
        <v>35.26645768025078</v>
      </c>
      <c r="U7" s="64">
        <f>_xlfn.IFERROR(M7/F7*100,"N/A")</f>
        <v>0.06316031235645383</v>
      </c>
      <c r="V7" s="60">
        <f>SUM(V11,V15,V23,V31,V37,V49,V53,V57,V63,V73,V83)</f>
        <v>8</v>
      </c>
      <c r="W7" s="65">
        <f>_xlfn.IFERROR(V7/F7*100,"N/A")</f>
        <v>0.011483693155718878</v>
      </c>
      <c r="X7" s="66">
        <f>_xlfn.IFERROR(M7/H7*100,"N/A")</f>
        <v>6.896551724137931</v>
      </c>
      <c r="Y7" s="53">
        <f>SUM(Y11,Y15,Y23,Y31,Y37,Y49,Y53,Y57,Y63,Y73,Y83)</f>
        <v>24634</v>
      </c>
      <c r="Z7" s="67">
        <f>_xlfn.IFERROR(Y7/F7*100,"N/A")</f>
        <v>35.36116214974736</v>
      </c>
      <c r="AA7" s="68">
        <f>SUM(AA11,AA15,AA23,AA31,AA37,AA49,AA53,AA57,AA63,AA73,AA83)</f>
        <v>32208</v>
      </c>
      <c r="AB7" s="68">
        <f>SUM(AB11,AB15,AB23,AB31,AB37,AB49,AB53,AB57,AB63,AB73,AB83)</f>
        <v>56933</v>
      </c>
      <c r="AC7" s="69"/>
    </row>
    <row r="8" spans="1:29" ht="9.75" customHeight="1" thickBot="1">
      <c r="A8" s="401"/>
      <c r="B8" s="71" t="s">
        <v>59</v>
      </c>
      <c r="C8" s="72"/>
      <c r="D8" s="72"/>
      <c r="E8" s="73"/>
      <c r="F8" s="74">
        <f>SUM(F12,F16,F24,F32,F38,F50,F54,F58,F64,F74,F84)</f>
        <v>2449</v>
      </c>
      <c r="G8" s="75"/>
      <c r="H8" s="76">
        <f>SUM(H12,H16,H24,H32,H38,H50,H54,H58,H64,H74,H84)</f>
        <v>26</v>
      </c>
      <c r="I8" s="77">
        <f aca="true" t="shared" si="3" ref="I8:I71">_xlfn.IFERROR(H8/F8*100,"N/A")</f>
        <v>1.0616578195181707</v>
      </c>
      <c r="J8" s="78">
        <f aca="true" t="shared" si="4" ref="J8:J71">SUM(L8:O8)</f>
        <v>17</v>
      </c>
      <c r="K8" s="77">
        <f aca="true" t="shared" si="5" ref="K8:K71">_xlfn.IFERROR(J8/H8*100,"N/A")</f>
        <v>65.38461538461539</v>
      </c>
      <c r="L8" s="79">
        <f t="shared" si="2"/>
        <v>8</v>
      </c>
      <c r="M8" s="79">
        <f t="shared" si="2"/>
        <v>1</v>
      </c>
      <c r="N8" s="79">
        <f t="shared" si="2"/>
        <v>0</v>
      </c>
      <c r="O8" s="79">
        <f t="shared" si="2"/>
        <v>8</v>
      </c>
      <c r="P8" s="79">
        <f t="shared" si="2"/>
        <v>9</v>
      </c>
      <c r="Q8" s="80">
        <f aca="true" t="shared" si="6" ref="Q8:Q71">_xlfn.IFERROR(P8/H8*100,"N/A")</f>
        <v>34.61538461538461</v>
      </c>
      <c r="R8" s="81">
        <f t="shared" si="2"/>
        <v>0</v>
      </c>
      <c r="S8" s="85">
        <f aca="true" t="shared" si="7" ref="S8:S71">_xlfn.IFERROR(R8/H8*100,"N/A")</f>
        <v>0</v>
      </c>
      <c r="T8" s="82">
        <f aca="true" t="shared" si="8" ref="T8:T71">_xlfn.IFERROR((P8+R8)/H8*100,"N/A")</f>
        <v>34.61538461538461</v>
      </c>
      <c r="U8" s="83">
        <f aca="true" t="shared" si="9" ref="U8:U71">_xlfn.IFERROR(M8/F8*100,"N/A")</f>
        <v>0.04083299305839118</v>
      </c>
      <c r="V8" s="79">
        <f>SUM(V12,V16,V24,V32,V38,V50,V54,V58,V64,V74,V84)</f>
        <v>0</v>
      </c>
      <c r="W8" s="84">
        <f aca="true" t="shared" si="10" ref="W8:W71">_xlfn.IFERROR(V8/F8*100,"N/A")</f>
        <v>0</v>
      </c>
      <c r="X8" s="85">
        <f aca="true" t="shared" si="11" ref="X8:X71">_xlfn.IFERROR(M8/H8*100,"N/A")</f>
        <v>3.8461538461538463</v>
      </c>
      <c r="Y8" s="86">
        <f>SUM(Y12,Y16,Y24,Y32,Y38,Y50,Y54,Y58,Y64,Y74,Y84)</f>
        <v>1350</v>
      </c>
      <c r="Z8" s="87">
        <f aca="true" t="shared" si="12" ref="Z8:Z71">_xlfn.IFERROR(Y8/F8*100,"N/A")</f>
        <v>55.124540628828086</v>
      </c>
      <c r="AA8" s="88"/>
      <c r="AB8" s="89"/>
      <c r="AC8" s="90"/>
    </row>
    <row r="9" spans="1:29" ht="9.75" customHeight="1">
      <c r="A9" s="410" t="s">
        <v>60</v>
      </c>
      <c r="B9" s="91" t="s">
        <v>58</v>
      </c>
      <c r="C9" s="92">
        <v>291108</v>
      </c>
      <c r="D9" s="92">
        <v>128696</v>
      </c>
      <c r="E9" s="93">
        <f t="shared" si="0"/>
        <v>44.209022081152014</v>
      </c>
      <c r="F9" s="94">
        <v>22571</v>
      </c>
      <c r="G9" s="95">
        <f t="shared" si="1"/>
        <v>17.538229626406416</v>
      </c>
      <c r="H9" s="96">
        <v>313</v>
      </c>
      <c r="I9" s="97">
        <f t="shared" si="3"/>
        <v>1.386735191174516</v>
      </c>
      <c r="J9" s="98">
        <f t="shared" si="4"/>
        <v>167</v>
      </c>
      <c r="K9" s="97">
        <f t="shared" si="5"/>
        <v>53.35463258785943</v>
      </c>
      <c r="L9" s="99">
        <v>65</v>
      </c>
      <c r="M9" s="99">
        <v>8</v>
      </c>
      <c r="N9" s="99">
        <v>1</v>
      </c>
      <c r="O9" s="99">
        <v>93</v>
      </c>
      <c r="P9" s="99">
        <v>145</v>
      </c>
      <c r="Q9" s="100">
        <f t="shared" si="6"/>
        <v>46.325878594249204</v>
      </c>
      <c r="R9" s="393">
        <v>1</v>
      </c>
      <c r="S9" s="97">
        <f t="shared" si="7"/>
        <v>0.3194888178913738</v>
      </c>
      <c r="T9" s="101">
        <f t="shared" si="8"/>
        <v>46.64536741214057</v>
      </c>
      <c r="U9" s="102">
        <f t="shared" si="9"/>
        <v>0.03544371095653715</v>
      </c>
      <c r="V9" s="103">
        <v>2</v>
      </c>
      <c r="W9" s="104">
        <f t="shared" si="10"/>
        <v>0.008860927739134288</v>
      </c>
      <c r="X9" s="97">
        <f t="shared" si="11"/>
        <v>2.5559105431309903</v>
      </c>
      <c r="Y9" s="105">
        <v>10396</v>
      </c>
      <c r="Z9" s="106">
        <f t="shared" si="12"/>
        <v>46.05910238802002</v>
      </c>
      <c r="AA9" s="92">
        <v>8476</v>
      </c>
      <c r="AB9" s="107">
        <v>16680</v>
      </c>
      <c r="AC9" s="108">
        <f>(F9+AB9-AA9)/D9*100</f>
        <v>23.912942127183438</v>
      </c>
    </row>
    <row r="10" spans="1:29" ht="9.75" customHeight="1" thickBot="1">
      <c r="A10" s="411"/>
      <c r="B10" s="109" t="s">
        <v>59</v>
      </c>
      <c r="C10" s="110"/>
      <c r="D10" s="110"/>
      <c r="E10" s="111"/>
      <c r="F10" s="112">
        <v>2073</v>
      </c>
      <c r="G10" s="113"/>
      <c r="H10" s="114">
        <v>16</v>
      </c>
      <c r="I10" s="115">
        <f t="shared" si="3"/>
        <v>0.7718282682103232</v>
      </c>
      <c r="J10" s="116">
        <f t="shared" si="4"/>
        <v>9</v>
      </c>
      <c r="K10" s="115">
        <f t="shared" si="5"/>
        <v>56.25</v>
      </c>
      <c r="L10" s="117">
        <v>7</v>
      </c>
      <c r="M10" s="117">
        <v>1</v>
      </c>
      <c r="N10" s="117">
        <v>0</v>
      </c>
      <c r="O10" s="117">
        <v>1</v>
      </c>
      <c r="P10" s="117">
        <v>7</v>
      </c>
      <c r="Q10" s="118">
        <f t="shared" si="6"/>
        <v>43.75</v>
      </c>
      <c r="R10" s="119">
        <v>0</v>
      </c>
      <c r="S10" s="115">
        <f t="shared" si="7"/>
        <v>0</v>
      </c>
      <c r="T10" s="120">
        <f t="shared" si="8"/>
        <v>43.75</v>
      </c>
      <c r="U10" s="121">
        <f t="shared" si="9"/>
        <v>0.0482392667631452</v>
      </c>
      <c r="V10" s="122">
        <v>0</v>
      </c>
      <c r="W10" s="123">
        <f t="shared" si="10"/>
        <v>0</v>
      </c>
      <c r="X10" s="115">
        <f t="shared" si="11"/>
        <v>6.25</v>
      </c>
      <c r="Y10" s="124">
        <v>1029</v>
      </c>
      <c r="Z10" s="125">
        <f t="shared" si="12"/>
        <v>49.63820549927641</v>
      </c>
      <c r="AA10" s="126"/>
      <c r="AB10" s="110">
        <v>1963</v>
      </c>
      <c r="AC10" s="127"/>
    </row>
    <row r="11" spans="1:29" ht="9.75" customHeight="1">
      <c r="A11" s="412" t="s">
        <v>61</v>
      </c>
      <c r="B11" s="128" t="s">
        <v>58</v>
      </c>
      <c r="C11" s="129">
        <f>C9</f>
        <v>291108</v>
      </c>
      <c r="D11" s="129">
        <f>D9</f>
        <v>128696</v>
      </c>
      <c r="E11" s="130">
        <f t="shared" si="0"/>
        <v>44.209022081152014</v>
      </c>
      <c r="F11" s="55">
        <f>F9</f>
        <v>22571</v>
      </c>
      <c r="G11" s="131">
        <f t="shared" si="1"/>
        <v>17.538229626406416</v>
      </c>
      <c r="H11" s="132">
        <f>H9</f>
        <v>313</v>
      </c>
      <c r="I11" s="133">
        <f t="shared" si="3"/>
        <v>1.386735191174516</v>
      </c>
      <c r="J11" s="134">
        <f>J9</f>
        <v>167</v>
      </c>
      <c r="K11" s="133">
        <f t="shared" si="5"/>
        <v>53.35463258785943</v>
      </c>
      <c r="L11" s="132">
        <f aca="true" t="shared" si="13" ref="L11:P12">L9</f>
        <v>65</v>
      </c>
      <c r="M11" s="132">
        <f t="shared" si="13"/>
        <v>8</v>
      </c>
      <c r="N11" s="132">
        <f t="shared" si="13"/>
        <v>1</v>
      </c>
      <c r="O11" s="132">
        <f t="shared" si="13"/>
        <v>93</v>
      </c>
      <c r="P11" s="132">
        <f t="shared" si="13"/>
        <v>145</v>
      </c>
      <c r="Q11" s="61">
        <f t="shared" si="6"/>
        <v>46.325878594249204</v>
      </c>
      <c r="R11" s="144">
        <f>R9</f>
        <v>1</v>
      </c>
      <c r="S11" s="136">
        <f t="shared" si="7"/>
        <v>0.3194888178913738</v>
      </c>
      <c r="T11" s="63">
        <f t="shared" si="8"/>
        <v>46.64536741214057</v>
      </c>
      <c r="U11" s="64">
        <f t="shared" si="9"/>
        <v>0.03544371095653715</v>
      </c>
      <c r="V11" s="132">
        <f>V9</f>
        <v>2</v>
      </c>
      <c r="W11" s="135">
        <f t="shared" si="10"/>
        <v>0.008860927739134288</v>
      </c>
      <c r="X11" s="136">
        <f t="shared" si="11"/>
        <v>2.5559105431309903</v>
      </c>
      <c r="Y11" s="129">
        <f>Y9</f>
        <v>10396</v>
      </c>
      <c r="Z11" s="137">
        <f t="shared" si="12"/>
        <v>46.05910238802002</v>
      </c>
      <c r="AA11" s="129">
        <f>AA9</f>
        <v>8476</v>
      </c>
      <c r="AB11" s="129">
        <f>AB9</f>
        <v>16680</v>
      </c>
      <c r="AC11" s="138">
        <f>(F11+AB11-AA11)/D11*100</f>
        <v>23.912942127183438</v>
      </c>
    </row>
    <row r="12" spans="1:29" ht="9.75" customHeight="1" thickBot="1">
      <c r="A12" s="413"/>
      <c r="B12" s="71" t="s">
        <v>59</v>
      </c>
      <c r="C12" s="72"/>
      <c r="D12" s="72"/>
      <c r="E12" s="73"/>
      <c r="F12" s="74">
        <f>F10</f>
        <v>2073</v>
      </c>
      <c r="G12" s="75"/>
      <c r="H12" s="76">
        <f>H10</f>
        <v>16</v>
      </c>
      <c r="I12" s="77">
        <f t="shared" si="3"/>
        <v>0.7718282682103232</v>
      </c>
      <c r="J12" s="78">
        <f t="shared" si="4"/>
        <v>9</v>
      </c>
      <c r="K12" s="77">
        <f t="shared" si="5"/>
        <v>56.25</v>
      </c>
      <c r="L12" s="79">
        <f t="shared" si="13"/>
        <v>7</v>
      </c>
      <c r="M12" s="79">
        <f t="shared" si="13"/>
        <v>1</v>
      </c>
      <c r="N12" s="79">
        <f t="shared" si="13"/>
        <v>0</v>
      </c>
      <c r="O12" s="79">
        <f t="shared" si="13"/>
        <v>1</v>
      </c>
      <c r="P12" s="79">
        <f t="shared" si="13"/>
        <v>7</v>
      </c>
      <c r="Q12" s="139">
        <f t="shared" si="6"/>
        <v>43.75</v>
      </c>
      <c r="R12" s="81">
        <f>R10</f>
        <v>0</v>
      </c>
      <c r="S12" s="85">
        <f t="shared" si="7"/>
        <v>0</v>
      </c>
      <c r="T12" s="82">
        <f t="shared" si="8"/>
        <v>43.75</v>
      </c>
      <c r="U12" s="83">
        <f t="shared" si="9"/>
        <v>0.0482392667631452</v>
      </c>
      <c r="V12" s="79">
        <f>V10</f>
        <v>0</v>
      </c>
      <c r="W12" s="84">
        <f t="shared" si="10"/>
        <v>0</v>
      </c>
      <c r="X12" s="85">
        <f t="shared" si="11"/>
        <v>6.25</v>
      </c>
      <c r="Y12" s="86">
        <f>Y10</f>
        <v>1029</v>
      </c>
      <c r="Z12" s="87">
        <f t="shared" si="12"/>
        <v>49.63820549927641</v>
      </c>
      <c r="AA12" s="86">
        <f>AA10</f>
        <v>0</v>
      </c>
      <c r="AB12" s="86">
        <v>1963</v>
      </c>
      <c r="AC12" s="140"/>
    </row>
    <row r="13" spans="1:29" ht="9.75" customHeight="1">
      <c r="A13" s="410" t="s">
        <v>62</v>
      </c>
      <c r="B13" s="91" t="s">
        <v>58</v>
      </c>
      <c r="C13" s="92">
        <v>196317</v>
      </c>
      <c r="D13" s="92">
        <v>100484</v>
      </c>
      <c r="E13" s="93">
        <f t="shared" si="0"/>
        <v>51.18456374129596</v>
      </c>
      <c r="F13" s="94">
        <v>14317</v>
      </c>
      <c r="G13" s="95">
        <f t="shared" si="1"/>
        <v>14.24803948887385</v>
      </c>
      <c r="H13" s="96">
        <v>134</v>
      </c>
      <c r="I13" s="97">
        <f t="shared" si="3"/>
        <v>0.9359502689110847</v>
      </c>
      <c r="J13" s="98">
        <f t="shared" si="4"/>
        <v>116</v>
      </c>
      <c r="K13" s="97">
        <f t="shared" si="5"/>
        <v>86.56716417910447</v>
      </c>
      <c r="L13" s="99">
        <v>42</v>
      </c>
      <c r="M13" s="99">
        <v>14</v>
      </c>
      <c r="N13" s="99">
        <v>5</v>
      </c>
      <c r="O13" s="99">
        <v>55</v>
      </c>
      <c r="P13" s="99">
        <v>5</v>
      </c>
      <c r="Q13" s="100">
        <f t="shared" si="6"/>
        <v>3.731343283582089</v>
      </c>
      <c r="R13" s="393">
        <v>13</v>
      </c>
      <c r="S13" s="97">
        <f t="shared" si="7"/>
        <v>9.701492537313433</v>
      </c>
      <c r="T13" s="101">
        <f t="shared" si="8"/>
        <v>13.432835820895523</v>
      </c>
      <c r="U13" s="102">
        <f t="shared" si="9"/>
        <v>0.09778584899071034</v>
      </c>
      <c r="V13" s="103">
        <v>1</v>
      </c>
      <c r="W13" s="104">
        <f t="shared" si="10"/>
        <v>0.0069847034993364525</v>
      </c>
      <c r="X13" s="97">
        <f t="shared" si="11"/>
        <v>10.44776119402985</v>
      </c>
      <c r="Y13" s="105">
        <v>6348</v>
      </c>
      <c r="Z13" s="106">
        <f t="shared" si="12"/>
        <v>44.3388978137878</v>
      </c>
      <c r="AA13" s="92">
        <v>6336</v>
      </c>
      <c r="AB13" s="107">
        <v>11273</v>
      </c>
      <c r="AC13" s="108">
        <f>(F13+AB13-AA13)/D13*100</f>
        <v>19.161259504000636</v>
      </c>
    </row>
    <row r="14" spans="1:29" ht="9.75" customHeight="1" thickBot="1">
      <c r="A14" s="411"/>
      <c r="B14" s="109" t="s">
        <v>59</v>
      </c>
      <c r="C14" s="110"/>
      <c r="D14" s="110"/>
      <c r="E14" s="111"/>
      <c r="F14" s="112">
        <v>311</v>
      </c>
      <c r="G14" s="113"/>
      <c r="H14" s="114">
        <v>2</v>
      </c>
      <c r="I14" s="115">
        <f t="shared" si="3"/>
        <v>0.6430868167202572</v>
      </c>
      <c r="J14" s="116">
        <f t="shared" si="4"/>
        <v>2</v>
      </c>
      <c r="K14" s="115">
        <f t="shared" si="5"/>
        <v>100</v>
      </c>
      <c r="L14" s="117">
        <v>1</v>
      </c>
      <c r="M14" s="117">
        <v>0</v>
      </c>
      <c r="N14" s="117">
        <v>0</v>
      </c>
      <c r="O14" s="117">
        <v>1</v>
      </c>
      <c r="P14" s="117">
        <v>0</v>
      </c>
      <c r="Q14" s="118">
        <f t="shared" si="6"/>
        <v>0</v>
      </c>
      <c r="R14" s="119">
        <v>0</v>
      </c>
      <c r="S14" s="115">
        <f t="shared" si="7"/>
        <v>0</v>
      </c>
      <c r="T14" s="120">
        <f t="shared" si="8"/>
        <v>0</v>
      </c>
      <c r="U14" s="121">
        <f t="shared" si="9"/>
        <v>0</v>
      </c>
      <c r="V14" s="122">
        <v>0</v>
      </c>
      <c r="W14" s="123">
        <f t="shared" si="10"/>
        <v>0</v>
      </c>
      <c r="X14" s="115">
        <f t="shared" si="11"/>
        <v>0</v>
      </c>
      <c r="Y14" s="124">
        <v>271</v>
      </c>
      <c r="Z14" s="125">
        <f t="shared" si="12"/>
        <v>87.13826366559485</v>
      </c>
      <c r="AA14" s="126"/>
      <c r="AB14" s="110"/>
      <c r="AC14" s="127"/>
    </row>
    <row r="15" spans="1:29" ht="9.75" customHeight="1">
      <c r="A15" s="412" t="s">
        <v>63</v>
      </c>
      <c r="B15" s="128" t="s">
        <v>58</v>
      </c>
      <c r="C15" s="129">
        <f>C13</f>
        <v>196317</v>
      </c>
      <c r="D15" s="129">
        <f>D13</f>
        <v>100484</v>
      </c>
      <c r="E15" s="130">
        <f t="shared" si="0"/>
        <v>51.18456374129596</v>
      </c>
      <c r="F15" s="55">
        <f>F13</f>
        <v>14317</v>
      </c>
      <c r="G15" s="131">
        <f t="shared" si="1"/>
        <v>14.24803948887385</v>
      </c>
      <c r="H15" s="141">
        <f>H13</f>
        <v>134</v>
      </c>
      <c r="I15" s="133">
        <f t="shared" si="3"/>
        <v>0.9359502689110847</v>
      </c>
      <c r="J15" s="142">
        <f t="shared" si="4"/>
        <v>116</v>
      </c>
      <c r="K15" s="133">
        <f t="shared" si="5"/>
        <v>86.56716417910447</v>
      </c>
      <c r="L15" s="132">
        <f aca="true" t="shared" si="14" ref="L15:R16">L13</f>
        <v>42</v>
      </c>
      <c r="M15" s="132">
        <f t="shared" si="14"/>
        <v>14</v>
      </c>
      <c r="N15" s="132">
        <f t="shared" si="14"/>
        <v>5</v>
      </c>
      <c r="O15" s="132">
        <f t="shared" si="14"/>
        <v>55</v>
      </c>
      <c r="P15" s="132">
        <f t="shared" si="14"/>
        <v>5</v>
      </c>
      <c r="Q15" s="143">
        <f t="shared" si="6"/>
        <v>3.731343283582089</v>
      </c>
      <c r="R15" s="144">
        <f t="shared" si="14"/>
        <v>13</v>
      </c>
      <c r="S15" s="136">
        <f t="shared" si="7"/>
        <v>9.701492537313433</v>
      </c>
      <c r="T15" s="63">
        <f t="shared" si="8"/>
        <v>13.432835820895523</v>
      </c>
      <c r="U15" s="64">
        <f t="shared" si="9"/>
        <v>0.09778584899071034</v>
      </c>
      <c r="V15" s="132">
        <f>V13</f>
        <v>1</v>
      </c>
      <c r="W15" s="135">
        <f t="shared" si="10"/>
        <v>0.0069847034993364525</v>
      </c>
      <c r="X15" s="136">
        <f t="shared" si="11"/>
        <v>10.44776119402985</v>
      </c>
      <c r="Y15" s="129">
        <f>Y13</f>
        <v>6348</v>
      </c>
      <c r="Z15" s="137">
        <f t="shared" si="12"/>
        <v>44.3388978137878</v>
      </c>
      <c r="AA15" s="145">
        <f>AA13</f>
        <v>6336</v>
      </c>
      <c r="AB15" s="145">
        <f>AB13</f>
        <v>11273</v>
      </c>
      <c r="AC15" s="138">
        <f>(F15+AB15-AA15)/D15*100</f>
        <v>19.161259504000636</v>
      </c>
    </row>
    <row r="16" spans="1:29" ht="9.75" customHeight="1" thickBot="1">
      <c r="A16" s="413"/>
      <c r="B16" s="71" t="s">
        <v>59</v>
      </c>
      <c r="C16" s="72"/>
      <c r="D16" s="72"/>
      <c r="E16" s="73"/>
      <c r="F16" s="74">
        <f>F14</f>
        <v>311</v>
      </c>
      <c r="G16" s="75"/>
      <c r="H16" s="76">
        <f>H14</f>
        <v>2</v>
      </c>
      <c r="I16" s="77">
        <f t="shared" si="3"/>
        <v>0.6430868167202572</v>
      </c>
      <c r="J16" s="78">
        <f t="shared" si="4"/>
        <v>2</v>
      </c>
      <c r="K16" s="77">
        <f t="shared" si="5"/>
        <v>100</v>
      </c>
      <c r="L16" s="79">
        <f t="shared" si="14"/>
        <v>1</v>
      </c>
      <c r="M16" s="79">
        <f t="shared" si="14"/>
        <v>0</v>
      </c>
      <c r="N16" s="79">
        <f t="shared" si="14"/>
        <v>0</v>
      </c>
      <c r="O16" s="79">
        <f t="shared" si="14"/>
        <v>1</v>
      </c>
      <c r="P16" s="79">
        <f t="shared" si="14"/>
        <v>0</v>
      </c>
      <c r="Q16" s="80">
        <f t="shared" si="6"/>
        <v>0</v>
      </c>
      <c r="R16" s="81">
        <f t="shared" si="14"/>
        <v>0</v>
      </c>
      <c r="S16" s="85">
        <f t="shared" si="7"/>
        <v>0</v>
      </c>
      <c r="T16" s="82">
        <f t="shared" si="8"/>
        <v>0</v>
      </c>
      <c r="U16" s="83">
        <f t="shared" si="9"/>
        <v>0</v>
      </c>
      <c r="V16" s="79">
        <f>V14</f>
        <v>0</v>
      </c>
      <c r="W16" s="84">
        <f t="shared" si="10"/>
        <v>0</v>
      </c>
      <c r="X16" s="85">
        <f t="shared" si="11"/>
        <v>0</v>
      </c>
      <c r="Y16" s="86">
        <f>Y14</f>
        <v>271</v>
      </c>
      <c r="Z16" s="87">
        <f t="shared" si="12"/>
        <v>87.13826366559485</v>
      </c>
      <c r="AA16" s="88"/>
      <c r="AB16" s="89"/>
      <c r="AC16" s="90"/>
    </row>
    <row r="17" spans="1:29" ht="9.75" customHeight="1">
      <c r="A17" s="410" t="s">
        <v>64</v>
      </c>
      <c r="B17" s="91" t="s">
        <v>58</v>
      </c>
      <c r="C17" s="92">
        <v>24646</v>
      </c>
      <c r="D17" s="92">
        <v>16183</v>
      </c>
      <c r="E17" s="93">
        <f t="shared" si="0"/>
        <v>65.6617706727258</v>
      </c>
      <c r="F17" s="94">
        <v>2834</v>
      </c>
      <c r="G17" s="95">
        <f t="shared" si="1"/>
        <v>17.512204164864364</v>
      </c>
      <c r="H17" s="96">
        <v>28</v>
      </c>
      <c r="I17" s="97">
        <f t="shared" si="3"/>
        <v>0.9880028228652082</v>
      </c>
      <c r="J17" s="98">
        <f t="shared" si="4"/>
        <v>16</v>
      </c>
      <c r="K17" s="97">
        <f t="shared" si="5"/>
        <v>57.14285714285714</v>
      </c>
      <c r="L17" s="99">
        <v>13</v>
      </c>
      <c r="M17" s="99">
        <v>1</v>
      </c>
      <c r="N17" s="99">
        <v>0</v>
      </c>
      <c r="O17" s="99">
        <v>2</v>
      </c>
      <c r="P17" s="99">
        <v>10</v>
      </c>
      <c r="Q17" s="100">
        <f t="shared" si="6"/>
        <v>35.714285714285715</v>
      </c>
      <c r="R17" s="393">
        <v>2</v>
      </c>
      <c r="S17" s="97">
        <f t="shared" si="7"/>
        <v>7.142857142857142</v>
      </c>
      <c r="T17" s="101">
        <f t="shared" si="8"/>
        <v>42.857142857142854</v>
      </c>
      <c r="U17" s="102">
        <f t="shared" si="9"/>
        <v>0.035285815102328866</v>
      </c>
      <c r="V17" s="103">
        <v>0</v>
      </c>
      <c r="W17" s="104">
        <f t="shared" si="10"/>
        <v>0</v>
      </c>
      <c r="X17" s="97">
        <f t="shared" si="11"/>
        <v>3.571428571428571</v>
      </c>
      <c r="Y17" s="105">
        <v>572</v>
      </c>
      <c r="Z17" s="106">
        <f t="shared" si="12"/>
        <v>20.18348623853211</v>
      </c>
      <c r="AA17" s="92">
        <v>0</v>
      </c>
      <c r="AB17" s="107">
        <v>2738</v>
      </c>
      <c r="AC17" s="108">
        <f>(F17+AB17-AA17)/D17*100</f>
        <v>34.431193227460916</v>
      </c>
    </row>
    <row r="18" spans="1:29" ht="9.75" customHeight="1">
      <c r="A18" s="414"/>
      <c r="B18" s="109" t="s">
        <v>59</v>
      </c>
      <c r="C18" s="146"/>
      <c r="D18" s="146"/>
      <c r="E18" s="147"/>
      <c r="F18" s="112">
        <v>0</v>
      </c>
      <c r="G18" s="148"/>
      <c r="H18" s="149">
        <v>0</v>
      </c>
      <c r="I18" s="150" t="str">
        <f t="shared" si="3"/>
        <v>N/A</v>
      </c>
      <c r="J18" s="151">
        <f t="shared" si="4"/>
        <v>0</v>
      </c>
      <c r="K18" s="150" t="str">
        <f t="shared" si="5"/>
        <v>N/A</v>
      </c>
      <c r="L18" s="152">
        <v>0</v>
      </c>
      <c r="M18" s="152">
        <v>0</v>
      </c>
      <c r="N18" s="152">
        <v>0</v>
      </c>
      <c r="O18" s="152">
        <v>0</v>
      </c>
      <c r="P18" s="152">
        <v>0</v>
      </c>
      <c r="Q18" s="153" t="str">
        <f t="shared" si="6"/>
        <v>N/A</v>
      </c>
      <c r="R18" s="154">
        <v>0</v>
      </c>
      <c r="S18" s="150" t="str">
        <f t="shared" si="7"/>
        <v>N/A</v>
      </c>
      <c r="T18" s="155" t="str">
        <f t="shared" si="8"/>
        <v>N/A</v>
      </c>
      <c r="U18" s="156" t="str">
        <f t="shared" si="9"/>
        <v>N/A</v>
      </c>
      <c r="V18" s="157">
        <v>0</v>
      </c>
      <c r="W18" s="158" t="str">
        <f t="shared" si="10"/>
        <v>N/A</v>
      </c>
      <c r="X18" s="150" t="str">
        <f t="shared" si="11"/>
        <v>N/A</v>
      </c>
      <c r="Y18" s="124">
        <v>0</v>
      </c>
      <c r="Z18" s="159" t="str">
        <f t="shared" si="12"/>
        <v>N/A</v>
      </c>
      <c r="AA18" s="160"/>
      <c r="AB18" s="146"/>
      <c r="AC18" s="161"/>
    </row>
    <row r="19" spans="1:29" ht="9.75" customHeight="1">
      <c r="A19" s="410" t="s">
        <v>65</v>
      </c>
      <c r="B19" s="91" t="s">
        <v>58</v>
      </c>
      <c r="C19" s="162">
        <v>12909</v>
      </c>
      <c r="D19" s="162">
        <v>9739</v>
      </c>
      <c r="E19" s="163">
        <f t="shared" si="0"/>
        <v>75.4434890386552</v>
      </c>
      <c r="F19" s="164">
        <v>2872</v>
      </c>
      <c r="G19" s="165">
        <f t="shared" si="1"/>
        <v>29.489680665366052</v>
      </c>
      <c r="H19" s="166">
        <v>20</v>
      </c>
      <c r="I19" s="167">
        <f t="shared" si="3"/>
        <v>0.6963788300835655</v>
      </c>
      <c r="J19" s="168">
        <f t="shared" si="4"/>
        <v>19</v>
      </c>
      <c r="K19" s="167">
        <f t="shared" si="5"/>
        <v>95</v>
      </c>
      <c r="L19" s="169">
        <v>10</v>
      </c>
      <c r="M19" s="169">
        <v>2</v>
      </c>
      <c r="N19" s="169">
        <v>1</v>
      </c>
      <c r="O19" s="169">
        <v>6</v>
      </c>
      <c r="P19" s="169">
        <v>1</v>
      </c>
      <c r="Q19" s="170">
        <f t="shared" si="6"/>
        <v>5</v>
      </c>
      <c r="R19" s="394">
        <v>0</v>
      </c>
      <c r="S19" s="167">
        <f t="shared" si="7"/>
        <v>0</v>
      </c>
      <c r="T19" s="171">
        <f t="shared" si="8"/>
        <v>5</v>
      </c>
      <c r="U19" s="172">
        <f t="shared" si="9"/>
        <v>0.06963788300835655</v>
      </c>
      <c r="V19" s="173">
        <v>0</v>
      </c>
      <c r="W19" s="174">
        <f t="shared" si="10"/>
        <v>0</v>
      </c>
      <c r="X19" s="167">
        <f t="shared" si="11"/>
        <v>10</v>
      </c>
      <c r="Y19" s="175">
        <v>301</v>
      </c>
      <c r="Z19" s="176">
        <f t="shared" si="12"/>
        <v>10.48050139275766</v>
      </c>
      <c r="AA19" s="162">
        <v>1880</v>
      </c>
      <c r="AB19" s="177">
        <v>2555</v>
      </c>
      <c r="AC19" s="178">
        <f>(F19+AB19-AA19)/D19*100</f>
        <v>36.42057706129993</v>
      </c>
    </row>
    <row r="20" spans="1:29" ht="9.75" customHeight="1">
      <c r="A20" s="411"/>
      <c r="B20" s="179" t="s">
        <v>59</v>
      </c>
      <c r="C20" s="110"/>
      <c r="D20" s="110"/>
      <c r="E20" s="111"/>
      <c r="F20" s="180">
        <v>0</v>
      </c>
      <c r="G20" s="181"/>
      <c r="H20" s="114">
        <v>0</v>
      </c>
      <c r="I20" s="115" t="str">
        <f t="shared" si="3"/>
        <v>N/A</v>
      </c>
      <c r="J20" s="116">
        <f t="shared" si="4"/>
        <v>0</v>
      </c>
      <c r="K20" s="115" t="str">
        <f t="shared" si="5"/>
        <v>N/A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8" t="str">
        <f t="shared" si="6"/>
        <v>N/A</v>
      </c>
      <c r="R20" s="119">
        <v>0</v>
      </c>
      <c r="S20" s="115" t="str">
        <f t="shared" si="7"/>
        <v>N/A</v>
      </c>
      <c r="T20" s="120" t="str">
        <f t="shared" si="8"/>
        <v>N/A</v>
      </c>
      <c r="U20" s="121" t="str">
        <f t="shared" si="9"/>
        <v>N/A</v>
      </c>
      <c r="V20" s="122">
        <v>0</v>
      </c>
      <c r="W20" s="123" t="str">
        <f t="shared" si="10"/>
        <v>N/A</v>
      </c>
      <c r="X20" s="115" t="str">
        <f t="shared" si="11"/>
        <v>N/A</v>
      </c>
      <c r="Y20" s="182">
        <v>0</v>
      </c>
      <c r="Z20" s="125" t="str">
        <f t="shared" si="12"/>
        <v>N/A</v>
      </c>
      <c r="AA20" s="126"/>
      <c r="AB20" s="110"/>
      <c r="AC20" s="127"/>
    </row>
    <row r="21" spans="1:29" ht="9.75" customHeight="1">
      <c r="A21" s="410" t="s">
        <v>66</v>
      </c>
      <c r="B21" s="91" t="s">
        <v>58</v>
      </c>
      <c r="C21" s="162">
        <v>6080</v>
      </c>
      <c r="D21" s="162">
        <v>3700</v>
      </c>
      <c r="E21" s="163">
        <f t="shared" si="0"/>
        <v>60.85526315789473</v>
      </c>
      <c r="F21" s="164">
        <v>588</v>
      </c>
      <c r="G21" s="165">
        <f t="shared" si="1"/>
        <v>15.891891891891891</v>
      </c>
      <c r="H21" s="166">
        <v>4</v>
      </c>
      <c r="I21" s="167">
        <f t="shared" si="3"/>
        <v>0.6802721088435374</v>
      </c>
      <c r="J21" s="168">
        <f t="shared" si="4"/>
        <v>3</v>
      </c>
      <c r="K21" s="167">
        <f t="shared" si="5"/>
        <v>75</v>
      </c>
      <c r="L21" s="169">
        <v>2</v>
      </c>
      <c r="M21" s="169">
        <v>1</v>
      </c>
      <c r="N21" s="169">
        <v>0</v>
      </c>
      <c r="O21" s="169">
        <v>0</v>
      </c>
      <c r="P21" s="169">
        <v>0</v>
      </c>
      <c r="Q21" s="170">
        <f t="shared" si="6"/>
        <v>0</v>
      </c>
      <c r="R21" s="394">
        <v>1</v>
      </c>
      <c r="S21" s="167">
        <f t="shared" si="7"/>
        <v>25</v>
      </c>
      <c r="T21" s="171">
        <f t="shared" si="8"/>
        <v>25</v>
      </c>
      <c r="U21" s="172">
        <f t="shared" si="9"/>
        <v>0.17006802721088435</v>
      </c>
      <c r="V21" s="173">
        <v>0</v>
      </c>
      <c r="W21" s="174">
        <f t="shared" si="10"/>
        <v>0</v>
      </c>
      <c r="X21" s="167">
        <f t="shared" si="11"/>
        <v>25</v>
      </c>
      <c r="Y21" s="175">
        <v>109</v>
      </c>
      <c r="Z21" s="176">
        <f t="shared" si="12"/>
        <v>18.537414965986397</v>
      </c>
      <c r="AA21" s="162">
        <v>371</v>
      </c>
      <c r="AB21" s="177">
        <v>486</v>
      </c>
      <c r="AC21" s="178">
        <f>(F21+AB21-AA21)/D21*100</f>
        <v>19</v>
      </c>
    </row>
    <row r="22" spans="1:29" ht="9.75" customHeight="1" thickBot="1">
      <c r="A22" s="411"/>
      <c r="B22" s="179" t="s">
        <v>59</v>
      </c>
      <c r="C22" s="110"/>
      <c r="D22" s="110"/>
      <c r="E22" s="111"/>
      <c r="F22" s="180">
        <v>0</v>
      </c>
      <c r="G22" s="181"/>
      <c r="H22" s="114">
        <v>0</v>
      </c>
      <c r="I22" s="115" t="str">
        <f t="shared" si="3"/>
        <v>N/A</v>
      </c>
      <c r="J22" s="116">
        <f t="shared" si="4"/>
        <v>0</v>
      </c>
      <c r="K22" s="115" t="str">
        <f t="shared" si="5"/>
        <v>N/A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8" t="str">
        <f t="shared" si="6"/>
        <v>N/A</v>
      </c>
      <c r="R22" s="119">
        <v>0</v>
      </c>
      <c r="S22" s="115" t="str">
        <f t="shared" si="7"/>
        <v>N/A</v>
      </c>
      <c r="T22" s="120" t="str">
        <f t="shared" si="8"/>
        <v>N/A</v>
      </c>
      <c r="U22" s="121" t="str">
        <f t="shared" si="9"/>
        <v>N/A</v>
      </c>
      <c r="V22" s="122">
        <v>0</v>
      </c>
      <c r="W22" s="123" t="str">
        <f t="shared" si="10"/>
        <v>N/A</v>
      </c>
      <c r="X22" s="115" t="str">
        <f t="shared" si="11"/>
        <v>N/A</v>
      </c>
      <c r="Y22" s="182">
        <v>0</v>
      </c>
      <c r="Z22" s="125" t="str">
        <f t="shared" si="12"/>
        <v>N/A</v>
      </c>
      <c r="AA22" s="126"/>
      <c r="AB22" s="110"/>
      <c r="AC22" s="127"/>
    </row>
    <row r="23" spans="1:29" ht="9.75" customHeight="1">
      <c r="A23" s="412" t="s">
        <v>67</v>
      </c>
      <c r="B23" s="183" t="s">
        <v>58</v>
      </c>
      <c r="C23" s="184">
        <f>SUM(C17,C19,C21)</f>
        <v>43635</v>
      </c>
      <c r="D23" s="184">
        <f>SUM(D17,D19,D21)</f>
        <v>29622</v>
      </c>
      <c r="E23" s="130">
        <f t="shared" si="0"/>
        <v>67.8858714334823</v>
      </c>
      <c r="F23" s="185">
        <f>SUM(F17,F19,F21)</f>
        <v>6294</v>
      </c>
      <c r="G23" s="131">
        <f t="shared" si="1"/>
        <v>21.24772128823172</v>
      </c>
      <c r="H23" s="141">
        <f>SUM(H17,H19,H21)</f>
        <v>52</v>
      </c>
      <c r="I23" s="133">
        <f t="shared" si="3"/>
        <v>0.8261836669844296</v>
      </c>
      <c r="J23" s="142">
        <f t="shared" si="4"/>
        <v>38</v>
      </c>
      <c r="K23" s="133">
        <f t="shared" si="5"/>
        <v>73.07692307692307</v>
      </c>
      <c r="L23" s="186">
        <f aca="true" t="shared" si="15" ref="L23:R24">SUM(L17,L19,L21)</f>
        <v>25</v>
      </c>
      <c r="M23" s="186">
        <f t="shared" si="15"/>
        <v>4</v>
      </c>
      <c r="N23" s="186">
        <f t="shared" si="15"/>
        <v>1</v>
      </c>
      <c r="O23" s="186">
        <f t="shared" si="15"/>
        <v>8</v>
      </c>
      <c r="P23" s="186">
        <f t="shared" si="15"/>
        <v>11</v>
      </c>
      <c r="Q23" s="187">
        <f t="shared" si="6"/>
        <v>21.153846153846153</v>
      </c>
      <c r="R23" s="188">
        <f t="shared" si="15"/>
        <v>3</v>
      </c>
      <c r="S23" s="136">
        <f t="shared" si="7"/>
        <v>5.769230769230769</v>
      </c>
      <c r="T23" s="63">
        <f t="shared" si="8"/>
        <v>26.923076923076923</v>
      </c>
      <c r="U23" s="64">
        <f t="shared" si="9"/>
        <v>0.06355258976803305</v>
      </c>
      <c r="V23" s="186">
        <f>SUM(V17,V19,V21)</f>
        <v>0</v>
      </c>
      <c r="W23" s="135">
        <f t="shared" si="10"/>
        <v>0</v>
      </c>
      <c r="X23" s="136">
        <f t="shared" si="11"/>
        <v>7.6923076923076925</v>
      </c>
      <c r="Y23" s="184">
        <f>SUM(Y17,Y19,Y21)</f>
        <v>982</v>
      </c>
      <c r="Z23" s="137">
        <f t="shared" si="12"/>
        <v>15.602160788052114</v>
      </c>
      <c r="AA23" s="189">
        <f>SUM(AA17,AA19,AA21)</f>
        <v>2251</v>
      </c>
      <c r="AB23" s="189">
        <f>SUM(AB17,AB19,AB21)</f>
        <v>5779</v>
      </c>
      <c r="AC23" s="138">
        <f>(F23+AB23-AA23)/D23*100</f>
        <v>33.15778813044359</v>
      </c>
    </row>
    <row r="24" spans="1:29" ht="9.75" customHeight="1" thickBot="1">
      <c r="A24" s="413"/>
      <c r="B24" s="190" t="s">
        <v>59</v>
      </c>
      <c r="C24" s="89"/>
      <c r="D24" s="89"/>
      <c r="E24" s="73"/>
      <c r="F24" s="191">
        <f>SUM(F18,F20,F22)</f>
        <v>0</v>
      </c>
      <c r="G24" s="75"/>
      <c r="H24" s="76">
        <f>SUM(H18,H20,H22)</f>
        <v>0</v>
      </c>
      <c r="I24" s="77" t="str">
        <f t="shared" si="3"/>
        <v>N/A</v>
      </c>
      <c r="J24" s="78">
        <f t="shared" si="4"/>
        <v>0</v>
      </c>
      <c r="K24" s="77" t="str">
        <f t="shared" si="5"/>
        <v>N/A</v>
      </c>
      <c r="L24" s="192">
        <f t="shared" si="15"/>
        <v>0</v>
      </c>
      <c r="M24" s="192">
        <f t="shared" si="15"/>
        <v>0</v>
      </c>
      <c r="N24" s="192">
        <f t="shared" si="15"/>
        <v>0</v>
      </c>
      <c r="O24" s="192">
        <f t="shared" si="15"/>
        <v>0</v>
      </c>
      <c r="P24" s="192">
        <f t="shared" si="15"/>
        <v>0</v>
      </c>
      <c r="Q24" s="193" t="str">
        <f t="shared" si="6"/>
        <v>N/A</v>
      </c>
      <c r="R24" s="194">
        <f t="shared" si="15"/>
        <v>0</v>
      </c>
      <c r="S24" s="85" t="str">
        <f t="shared" si="7"/>
        <v>N/A</v>
      </c>
      <c r="T24" s="82" t="str">
        <f t="shared" si="8"/>
        <v>N/A</v>
      </c>
      <c r="U24" s="83" t="str">
        <f t="shared" si="9"/>
        <v>N/A</v>
      </c>
      <c r="V24" s="192">
        <f>SUM(V18,V20,V22)</f>
        <v>0</v>
      </c>
      <c r="W24" s="84" t="str">
        <f t="shared" si="10"/>
        <v>N/A</v>
      </c>
      <c r="X24" s="85" t="str">
        <f t="shared" si="11"/>
        <v>N/A</v>
      </c>
      <c r="Y24" s="195">
        <f>SUM(Y18,Y20,Y22)</f>
        <v>0</v>
      </c>
      <c r="Z24" s="87" t="str">
        <f t="shared" si="12"/>
        <v>N/A</v>
      </c>
      <c r="AA24" s="196"/>
      <c r="AB24" s="89"/>
      <c r="AC24" s="90"/>
    </row>
    <row r="25" spans="1:29" ht="9.75" customHeight="1">
      <c r="A25" s="410" t="s">
        <v>68</v>
      </c>
      <c r="B25" s="91" t="s">
        <v>58</v>
      </c>
      <c r="C25" s="92">
        <v>17439</v>
      </c>
      <c r="D25" s="92">
        <v>9981</v>
      </c>
      <c r="E25" s="93">
        <f t="shared" si="0"/>
        <v>57.23378634095992</v>
      </c>
      <c r="F25" s="94">
        <v>1879</v>
      </c>
      <c r="G25" s="95">
        <f t="shared" si="1"/>
        <v>18.82576896102595</v>
      </c>
      <c r="H25" s="96">
        <v>10</v>
      </c>
      <c r="I25" s="97">
        <f t="shared" si="3"/>
        <v>0.532197977647685</v>
      </c>
      <c r="J25" s="98">
        <f t="shared" si="4"/>
        <v>6</v>
      </c>
      <c r="K25" s="97">
        <f t="shared" si="5"/>
        <v>60</v>
      </c>
      <c r="L25" s="99">
        <v>1</v>
      </c>
      <c r="M25" s="99">
        <v>2</v>
      </c>
      <c r="N25" s="99">
        <v>1</v>
      </c>
      <c r="O25" s="99">
        <v>2</v>
      </c>
      <c r="P25" s="99">
        <v>0</v>
      </c>
      <c r="Q25" s="100">
        <f t="shared" si="6"/>
        <v>0</v>
      </c>
      <c r="R25" s="393">
        <v>4</v>
      </c>
      <c r="S25" s="97">
        <f t="shared" si="7"/>
        <v>40</v>
      </c>
      <c r="T25" s="101">
        <f t="shared" si="8"/>
        <v>40</v>
      </c>
      <c r="U25" s="102">
        <f t="shared" si="9"/>
        <v>0.10643959552953698</v>
      </c>
      <c r="V25" s="103">
        <v>2</v>
      </c>
      <c r="W25" s="104">
        <f t="shared" si="10"/>
        <v>0.10643959552953698</v>
      </c>
      <c r="X25" s="97">
        <f t="shared" si="11"/>
        <v>20</v>
      </c>
      <c r="Y25" s="105">
        <v>403</v>
      </c>
      <c r="Z25" s="106">
        <f t="shared" si="12"/>
        <v>21.447578499201704</v>
      </c>
      <c r="AA25" s="92">
        <v>1189</v>
      </c>
      <c r="AB25" s="107">
        <v>1712</v>
      </c>
      <c r="AC25" s="108">
        <f>(F25+AB25-AA25)/D25*100</f>
        <v>24.065724877266806</v>
      </c>
    </row>
    <row r="26" spans="1:29" ht="9.75" customHeight="1">
      <c r="A26" s="414"/>
      <c r="B26" s="109" t="s">
        <v>59</v>
      </c>
      <c r="C26" s="146"/>
      <c r="D26" s="146"/>
      <c r="E26" s="147"/>
      <c r="F26" s="112">
        <v>58</v>
      </c>
      <c r="G26" s="148"/>
      <c r="H26" s="149">
        <v>6</v>
      </c>
      <c r="I26" s="150">
        <f t="shared" si="3"/>
        <v>10.344827586206897</v>
      </c>
      <c r="J26" s="151">
        <f t="shared" si="4"/>
        <v>6</v>
      </c>
      <c r="K26" s="150">
        <f t="shared" si="5"/>
        <v>100</v>
      </c>
      <c r="L26" s="152">
        <v>0</v>
      </c>
      <c r="M26" s="152">
        <v>0</v>
      </c>
      <c r="N26" s="152">
        <v>0</v>
      </c>
      <c r="O26" s="152">
        <v>6</v>
      </c>
      <c r="P26" s="152">
        <v>0</v>
      </c>
      <c r="Q26" s="153">
        <f t="shared" si="6"/>
        <v>0</v>
      </c>
      <c r="R26" s="154">
        <v>0</v>
      </c>
      <c r="S26" s="150">
        <f t="shared" si="7"/>
        <v>0</v>
      </c>
      <c r="T26" s="155">
        <f t="shared" si="8"/>
        <v>0</v>
      </c>
      <c r="U26" s="156">
        <f t="shared" si="9"/>
        <v>0</v>
      </c>
      <c r="V26" s="157">
        <v>0</v>
      </c>
      <c r="W26" s="158">
        <f t="shared" si="10"/>
        <v>0</v>
      </c>
      <c r="X26" s="150">
        <f t="shared" si="11"/>
        <v>0</v>
      </c>
      <c r="Y26" s="124">
        <v>47</v>
      </c>
      <c r="Z26" s="159">
        <f t="shared" si="12"/>
        <v>81.03448275862068</v>
      </c>
      <c r="AA26" s="160"/>
      <c r="AB26" s="146"/>
      <c r="AC26" s="161"/>
    </row>
    <row r="27" spans="1:29" ht="9.75" customHeight="1">
      <c r="A27" s="410" t="s">
        <v>69</v>
      </c>
      <c r="B27" s="91" t="s">
        <v>58</v>
      </c>
      <c r="C27" s="162">
        <v>19399</v>
      </c>
      <c r="D27" s="162">
        <v>10105</v>
      </c>
      <c r="E27" s="163">
        <f t="shared" si="0"/>
        <v>52.09031393370792</v>
      </c>
      <c r="F27" s="164">
        <v>2159</v>
      </c>
      <c r="G27" s="165">
        <f t="shared" si="1"/>
        <v>21.365660564077192</v>
      </c>
      <c r="H27" s="166">
        <v>17</v>
      </c>
      <c r="I27" s="167">
        <f t="shared" si="3"/>
        <v>0.7874015748031495</v>
      </c>
      <c r="J27" s="168">
        <f t="shared" si="4"/>
        <v>15</v>
      </c>
      <c r="K27" s="167">
        <f t="shared" si="5"/>
        <v>88.23529411764706</v>
      </c>
      <c r="L27" s="169">
        <v>8</v>
      </c>
      <c r="M27" s="169">
        <v>1</v>
      </c>
      <c r="N27" s="169">
        <v>0</v>
      </c>
      <c r="O27" s="169">
        <v>6</v>
      </c>
      <c r="P27" s="169">
        <v>2</v>
      </c>
      <c r="Q27" s="170">
        <f t="shared" si="6"/>
        <v>11.76470588235294</v>
      </c>
      <c r="R27" s="394">
        <v>0</v>
      </c>
      <c r="S27" s="167">
        <f t="shared" si="7"/>
        <v>0</v>
      </c>
      <c r="T27" s="171">
        <f t="shared" si="8"/>
        <v>11.76470588235294</v>
      </c>
      <c r="U27" s="172">
        <f t="shared" si="9"/>
        <v>0.04631773969430292</v>
      </c>
      <c r="V27" s="173">
        <v>0</v>
      </c>
      <c r="W27" s="174">
        <f t="shared" si="10"/>
        <v>0</v>
      </c>
      <c r="X27" s="167">
        <f t="shared" si="11"/>
        <v>5.88235294117647</v>
      </c>
      <c r="Y27" s="175">
        <v>302</v>
      </c>
      <c r="Z27" s="176">
        <f t="shared" si="12"/>
        <v>13.987957387679481</v>
      </c>
      <c r="AA27" s="162">
        <v>1418</v>
      </c>
      <c r="AB27" s="177">
        <v>1967</v>
      </c>
      <c r="AC27" s="178">
        <f>(F27+AB27-AA27)/D27*100</f>
        <v>26.798614547253834</v>
      </c>
    </row>
    <row r="28" spans="1:29" ht="9.75" customHeight="1">
      <c r="A28" s="411"/>
      <c r="B28" s="179" t="s">
        <v>59</v>
      </c>
      <c r="C28" s="110"/>
      <c r="D28" s="110"/>
      <c r="E28" s="111"/>
      <c r="F28" s="180">
        <v>0</v>
      </c>
      <c r="G28" s="181"/>
      <c r="H28" s="114">
        <v>0</v>
      </c>
      <c r="I28" s="115" t="str">
        <f t="shared" si="3"/>
        <v>N/A</v>
      </c>
      <c r="J28" s="116">
        <f t="shared" si="4"/>
        <v>0</v>
      </c>
      <c r="K28" s="115" t="str">
        <f t="shared" si="5"/>
        <v>N/A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8" t="str">
        <f t="shared" si="6"/>
        <v>N/A</v>
      </c>
      <c r="R28" s="119">
        <v>0</v>
      </c>
      <c r="S28" s="115" t="str">
        <f t="shared" si="7"/>
        <v>N/A</v>
      </c>
      <c r="T28" s="120" t="str">
        <f t="shared" si="8"/>
        <v>N/A</v>
      </c>
      <c r="U28" s="121" t="str">
        <f t="shared" si="9"/>
        <v>N/A</v>
      </c>
      <c r="V28" s="122">
        <v>0</v>
      </c>
      <c r="W28" s="123" t="str">
        <f t="shared" si="10"/>
        <v>N/A</v>
      </c>
      <c r="X28" s="115" t="str">
        <f t="shared" si="11"/>
        <v>N/A</v>
      </c>
      <c r="Y28" s="182">
        <v>0</v>
      </c>
      <c r="Z28" s="125" t="str">
        <f t="shared" si="12"/>
        <v>N/A</v>
      </c>
      <c r="AA28" s="126"/>
      <c r="AB28" s="110"/>
      <c r="AC28" s="127"/>
    </row>
    <row r="29" spans="1:29" ht="9.75" customHeight="1">
      <c r="A29" s="410" t="s">
        <v>70</v>
      </c>
      <c r="B29" s="91" t="s">
        <v>58</v>
      </c>
      <c r="C29" s="162">
        <v>7042</v>
      </c>
      <c r="D29" s="162">
        <v>3951</v>
      </c>
      <c r="E29" s="163">
        <f t="shared" si="0"/>
        <v>56.10621982391366</v>
      </c>
      <c r="F29" s="164">
        <v>840</v>
      </c>
      <c r="G29" s="165">
        <f t="shared" si="1"/>
        <v>21.26044039483675</v>
      </c>
      <c r="H29" s="166">
        <v>3</v>
      </c>
      <c r="I29" s="167">
        <f t="shared" si="3"/>
        <v>0.35714285714285715</v>
      </c>
      <c r="J29" s="168">
        <f t="shared" si="4"/>
        <v>3</v>
      </c>
      <c r="K29" s="167">
        <f t="shared" si="5"/>
        <v>100</v>
      </c>
      <c r="L29" s="169">
        <v>0</v>
      </c>
      <c r="M29" s="169">
        <v>1</v>
      </c>
      <c r="N29" s="169">
        <v>0</v>
      </c>
      <c r="O29" s="169">
        <v>2</v>
      </c>
      <c r="P29" s="169">
        <v>0</v>
      </c>
      <c r="Q29" s="170">
        <f t="shared" si="6"/>
        <v>0</v>
      </c>
      <c r="R29" s="394">
        <v>0</v>
      </c>
      <c r="S29" s="167">
        <f t="shared" si="7"/>
        <v>0</v>
      </c>
      <c r="T29" s="171">
        <f t="shared" si="8"/>
        <v>0</v>
      </c>
      <c r="U29" s="172">
        <f t="shared" si="9"/>
        <v>0.11904761904761905</v>
      </c>
      <c r="V29" s="173">
        <v>0</v>
      </c>
      <c r="W29" s="174">
        <f t="shared" si="10"/>
        <v>0</v>
      </c>
      <c r="X29" s="167">
        <f t="shared" si="11"/>
        <v>33.33333333333333</v>
      </c>
      <c r="Y29" s="175">
        <v>199</v>
      </c>
      <c r="Z29" s="176">
        <f t="shared" si="12"/>
        <v>23.69047619047619</v>
      </c>
      <c r="AA29" s="162">
        <v>539</v>
      </c>
      <c r="AB29" s="177">
        <v>746</v>
      </c>
      <c r="AC29" s="178">
        <f>(F29+AB29-AA29)/D29*100</f>
        <v>26.499620349278665</v>
      </c>
    </row>
    <row r="30" spans="1:29" ht="9.75" customHeight="1" thickBot="1">
      <c r="A30" s="411"/>
      <c r="B30" s="179" t="s">
        <v>59</v>
      </c>
      <c r="C30" s="110"/>
      <c r="D30" s="110"/>
      <c r="E30" s="111"/>
      <c r="F30" s="180">
        <v>0</v>
      </c>
      <c r="G30" s="181"/>
      <c r="H30" s="114">
        <v>0</v>
      </c>
      <c r="I30" s="115" t="str">
        <f t="shared" si="3"/>
        <v>N/A</v>
      </c>
      <c r="J30" s="116">
        <f t="shared" si="4"/>
        <v>0</v>
      </c>
      <c r="K30" s="115" t="str">
        <f t="shared" si="5"/>
        <v>N/A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8" t="str">
        <f t="shared" si="6"/>
        <v>N/A</v>
      </c>
      <c r="R30" s="119">
        <v>0</v>
      </c>
      <c r="S30" s="115" t="str">
        <f t="shared" si="7"/>
        <v>N/A</v>
      </c>
      <c r="T30" s="120" t="str">
        <f t="shared" si="8"/>
        <v>N/A</v>
      </c>
      <c r="U30" s="121" t="str">
        <f t="shared" si="9"/>
        <v>N/A</v>
      </c>
      <c r="V30" s="122">
        <v>0</v>
      </c>
      <c r="W30" s="123" t="str">
        <f t="shared" si="10"/>
        <v>N/A</v>
      </c>
      <c r="X30" s="115" t="str">
        <f t="shared" si="11"/>
        <v>N/A</v>
      </c>
      <c r="Y30" s="182">
        <v>0</v>
      </c>
      <c r="Z30" s="125" t="str">
        <f t="shared" si="12"/>
        <v>N/A</v>
      </c>
      <c r="AA30" s="126"/>
      <c r="AB30" s="110"/>
      <c r="AC30" s="127"/>
    </row>
    <row r="31" spans="1:29" ht="9.75" customHeight="1">
      <c r="A31" s="412" t="s">
        <v>71</v>
      </c>
      <c r="B31" s="128" t="s">
        <v>58</v>
      </c>
      <c r="C31" s="129">
        <f>SUM(C25,C27,C29)</f>
        <v>43880</v>
      </c>
      <c r="D31" s="129">
        <f>SUM(D25,D27,D29)</f>
        <v>24037</v>
      </c>
      <c r="E31" s="130">
        <f t="shared" si="0"/>
        <v>54.77894257064722</v>
      </c>
      <c r="F31" s="55">
        <f>SUM(F25,F27,F29)</f>
        <v>4878</v>
      </c>
      <c r="G31" s="131">
        <f t="shared" si="1"/>
        <v>20.293713857802555</v>
      </c>
      <c r="H31" s="141">
        <f>SUM(H25,H27,H29)</f>
        <v>30</v>
      </c>
      <c r="I31" s="133">
        <f t="shared" si="3"/>
        <v>0.6150061500615006</v>
      </c>
      <c r="J31" s="142">
        <f t="shared" si="4"/>
        <v>24</v>
      </c>
      <c r="K31" s="133">
        <f t="shared" si="5"/>
        <v>80</v>
      </c>
      <c r="L31" s="132">
        <f aca="true" t="shared" si="16" ref="L31:R32">SUM(L25,L27,L29)</f>
        <v>9</v>
      </c>
      <c r="M31" s="132">
        <f t="shared" si="16"/>
        <v>4</v>
      </c>
      <c r="N31" s="132">
        <f t="shared" si="16"/>
        <v>1</v>
      </c>
      <c r="O31" s="132">
        <f t="shared" si="16"/>
        <v>10</v>
      </c>
      <c r="P31" s="132">
        <f t="shared" si="16"/>
        <v>2</v>
      </c>
      <c r="Q31" s="143">
        <f t="shared" si="6"/>
        <v>6.666666666666667</v>
      </c>
      <c r="R31" s="144">
        <f t="shared" si="16"/>
        <v>4</v>
      </c>
      <c r="S31" s="136">
        <f t="shared" si="7"/>
        <v>13.333333333333334</v>
      </c>
      <c r="T31" s="63">
        <f t="shared" si="8"/>
        <v>20</v>
      </c>
      <c r="U31" s="64">
        <f t="shared" si="9"/>
        <v>0.08200082000820008</v>
      </c>
      <c r="V31" s="132">
        <f>SUM(V25,V27,V29)</f>
        <v>2</v>
      </c>
      <c r="W31" s="135">
        <f t="shared" si="10"/>
        <v>0.04100041000410004</v>
      </c>
      <c r="X31" s="136">
        <f t="shared" si="11"/>
        <v>13.333333333333334</v>
      </c>
      <c r="Y31" s="129">
        <f>SUM(Y25,Y27,Y29)</f>
        <v>904</v>
      </c>
      <c r="Z31" s="137">
        <f t="shared" si="12"/>
        <v>18.532185321853216</v>
      </c>
      <c r="AA31" s="145">
        <f>SUM(AA25,AA27,AA29)</f>
        <v>3146</v>
      </c>
      <c r="AB31" s="145">
        <f>SUM(AB25,AB27,AB29)</f>
        <v>4425</v>
      </c>
      <c r="AC31" s="138">
        <f>(F31+AB31-AA31)/D31*100</f>
        <v>25.614677372384243</v>
      </c>
    </row>
    <row r="32" spans="1:29" ht="9.75" customHeight="1" thickBot="1">
      <c r="A32" s="413"/>
      <c r="B32" s="71" t="s">
        <v>59</v>
      </c>
      <c r="C32" s="72"/>
      <c r="D32" s="72"/>
      <c r="E32" s="73"/>
      <c r="F32" s="74">
        <f>SUM(F26,F28,F30)</f>
        <v>58</v>
      </c>
      <c r="G32" s="75"/>
      <c r="H32" s="76">
        <f>SUM(H26,H28,H30)</f>
        <v>6</v>
      </c>
      <c r="I32" s="77">
        <f t="shared" si="3"/>
        <v>10.344827586206897</v>
      </c>
      <c r="J32" s="78">
        <f t="shared" si="4"/>
        <v>6</v>
      </c>
      <c r="K32" s="77">
        <f t="shared" si="5"/>
        <v>100</v>
      </c>
      <c r="L32" s="79">
        <f t="shared" si="16"/>
        <v>0</v>
      </c>
      <c r="M32" s="79">
        <f t="shared" si="16"/>
        <v>0</v>
      </c>
      <c r="N32" s="79">
        <f t="shared" si="16"/>
        <v>0</v>
      </c>
      <c r="O32" s="79">
        <f t="shared" si="16"/>
        <v>6</v>
      </c>
      <c r="P32" s="79">
        <f t="shared" si="16"/>
        <v>0</v>
      </c>
      <c r="Q32" s="80">
        <f t="shared" si="6"/>
        <v>0</v>
      </c>
      <c r="R32" s="81">
        <f t="shared" si="16"/>
        <v>0</v>
      </c>
      <c r="S32" s="85">
        <f t="shared" si="7"/>
        <v>0</v>
      </c>
      <c r="T32" s="82">
        <f t="shared" si="8"/>
        <v>0</v>
      </c>
      <c r="U32" s="83">
        <f t="shared" si="9"/>
        <v>0</v>
      </c>
      <c r="V32" s="79">
        <f>SUM(V26,V28,V30)</f>
        <v>0</v>
      </c>
      <c r="W32" s="84">
        <f t="shared" si="10"/>
        <v>0</v>
      </c>
      <c r="X32" s="85">
        <f t="shared" si="11"/>
        <v>0</v>
      </c>
      <c r="Y32" s="86">
        <f>SUM(Y26,Y28,Y30)</f>
        <v>47</v>
      </c>
      <c r="Z32" s="87">
        <f t="shared" si="12"/>
        <v>81.03448275862068</v>
      </c>
      <c r="AA32" s="88"/>
      <c r="AB32" s="89"/>
      <c r="AC32" s="90"/>
    </row>
    <row r="33" spans="1:29" ht="9.75" customHeight="1">
      <c r="A33" s="410" t="s">
        <v>72</v>
      </c>
      <c r="B33" s="91" t="s">
        <v>58</v>
      </c>
      <c r="C33" s="92">
        <v>27895</v>
      </c>
      <c r="D33" s="92">
        <v>15095</v>
      </c>
      <c r="E33" s="93">
        <f t="shared" si="0"/>
        <v>54.11364043735436</v>
      </c>
      <c r="F33" s="94">
        <v>2265</v>
      </c>
      <c r="G33" s="95">
        <f t="shared" si="1"/>
        <v>15.004968532626698</v>
      </c>
      <c r="H33" s="96">
        <v>8</v>
      </c>
      <c r="I33" s="97">
        <f t="shared" si="3"/>
        <v>0.35320088300220753</v>
      </c>
      <c r="J33" s="98">
        <v>4</v>
      </c>
      <c r="K33" s="97">
        <f t="shared" si="5"/>
        <v>50</v>
      </c>
      <c r="L33" s="99">
        <v>4</v>
      </c>
      <c r="M33" s="99">
        <v>2</v>
      </c>
      <c r="N33" s="99"/>
      <c r="O33" s="99"/>
      <c r="P33" s="99">
        <v>2</v>
      </c>
      <c r="Q33" s="100">
        <f t="shared" si="6"/>
        <v>25</v>
      </c>
      <c r="R33" s="393">
        <v>0</v>
      </c>
      <c r="S33" s="97">
        <f t="shared" si="7"/>
        <v>0</v>
      </c>
      <c r="T33" s="101">
        <f t="shared" si="8"/>
        <v>25</v>
      </c>
      <c r="U33" s="102">
        <f t="shared" si="9"/>
        <v>0.08830022075055188</v>
      </c>
      <c r="V33" s="103">
        <v>0</v>
      </c>
      <c r="W33" s="104">
        <f t="shared" si="10"/>
        <v>0</v>
      </c>
      <c r="X33" s="97">
        <f t="shared" si="11"/>
        <v>25</v>
      </c>
      <c r="Y33" s="105">
        <v>940</v>
      </c>
      <c r="Z33" s="106">
        <f t="shared" si="12"/>
        <v>41.501103752759384</v>
      </c>
      <c r="AA33" s="92">
        <v>1059</v>
      </c>
      <c r="AB33" s="107">
        <v>1609</v>
      </c>
      <c r="AC33" s="108">
        <f>(F33+AB33-AA33)/D33*100</f>
        <v>18.64855912553826</v>
      </c>
    </row>
    <row r="34" spans="1:29" ht="9.75" customHeight="1">
      <c r="A34" s="414"/>
      <c r="B34" s="109" t="s">
        <v>59</v>
      </c>
      <c r="C34" s="146"/>
      <c r="D34" s="146"/>
      <c r="E34" s="147"/>
      <c r="F34" s="112">
        <v>0</v>
      </c>
      <c r="G34" s="148"/>
      <c r="H34" s="149">
        <v>0</v>
      </c>
      <c r="I34" s="150" t="str">
        <f t="shared" si="3"/>
        <v>N/A</v>
      </c>
      <c r="J34" s="151">
        <f t="shared" si="4"/>
        <v>0</v>
      </c>
      <c r="K34" s="150" t="str">
        <f t="shared" si="5"/>
        <v>N/A</v>
      </c>
      <c r="L34" s="152">
        <v>0</v>
      </c>
      <c r="M34" s="152">
        <v>0</v>
      </c>
      <c r="N34" s="152">
        <v>0</v>
      </c>
      <c r="O34" s="152">
        <v>0</v>
      </c>
      <c r="P34" s="152">
        <v>0</v>
      </c>
      <c r="Q34" s="153" t="str">
        <f t="shared" si="6"/>
        <v>N/A</v>
      </c>
      <c r="R34" s="154">
        <v>0</v>
      </c>
      <c r="S34" s="150" t="str">
        <f t="shared" si="7"/>
        <v>N/A</v>
      </c>
      <c r="T34" s="155" t="str">
        <f t="shared" si="8"/>
        <v>N/A</v>
      </c>
      <c r="U34" s="156" t="str">
        <f t="shared" si="9"/>
        <v>N/A</v>
      </c>
      <c r="V34" s="157">
        <v>0</v>
      </c>
      <c r="W34" s="158" t="str">
        <f t="shared" si="10"/>
        <v>N/A</v>
      </c>
      <c r="X34" s="150" t="str">
        <f t="shared" si="11"/>
        <v>N/A</v>
      </c>
      <c r="Y34" s="124">
        <v>0</v>
      </c>
      <c r="Z34" s="159" t="str">
        <f t="shared" si="12"/>
        <v>N/A</v>
      </c>
      <c r="AA34" s="160"/>
      <c r="AB34" s="146"/>
      <c r="AC34" s="161"/>
    </row>
    <row r="35" spans="1:29" ht="9.75" customHeight="1">
      <c r="A35" s="410" t="s">
        <v>73</v>
      </c>
      <c r="B35" s="91" t="s">
        <v>58</v>
      </c>
      <c r="C35" s="162">
        <v>5163</v>
      </c>
      <c r="D35" s="162">
        <v>1858</v>
      </c>
      <c r="E35" s="163">
        <f t="shared" si="0"/>
        <v>35.986829362773584</v>
      </c>
      <c r="F35" s="164">
        <v>566</v>
      </c>
      <c r="G35" s="165">
        <f t="shared" si="1"/>
        <v>30.462863293864373</v>
      </c>
      <c r="H35" s="166">
        <v>0</v>
      </c>
      <c r="I35" s="167">
        <f t="shared" si="3"/>
        <v>0</v>
      </c>
      <c r="J35" s="168">
        <f t="shared" si="4"/>
        <v>0</v>
      </c>
      <c r="K35" s="167" t="str">
        <f t="shared" si="5"/>
        <v>N/A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70" t="str">
        <f t="shared" si="6"/>
        <v>N/A</v>
      </c>
      <c r="R35" s="394">
        <v>0</v>
      </c>
      <c r="S35" s="167" t="str">
        <f t="shared" si="7"/>
        <v>N/A</v>
      </c>
      <c r="T35" s="171" t="str">
        <f t="shared" si="8"/>
        <v>N/A</v>
      </c>
      <c r="U35" s="172">
        <f t="shared" si="9"/>
        <v>0</v>
      </c>
      <c r="V35" s="173">
        <v>0</v>
      </c>
      <c r="W35" s="174">
        <f t="shared" si="10"/>
        <v>0</v>
      </c>
      <c r="X35" s="167" t="str">
        <f t="shared" si="11"/>
        <v>N/A</v>
      </c>
      <c r="Y35" s="175">
        <v>115</v>
      </c>
      <c r="Z35" s="176">
        <f t="shared" si="12"/>
        <v>20.318021201413426</v>
      </c>
      <c r="AA35" s="162">
        <v>366</v>
      </c>
      <c r="AB35" s="177">
        <v>519</v>
      </c>
      <c r="AC35" s="178">
        <f>(F35+AB35-AA35)/D35*100</f>
        <v>38.69752421959095</v>
      </c>
    </row>
    <row r="36" spans="1:29" ht="9.75" customHeight="1" thickBot="1">
      <c r="A36" s="411"/>
      <c r="B36" s="179" t="s">
        <v>59</v>
      </c>
      <c r="C36" s="110"/>
      <c r="D36" s="110"/>
      <c r="E36" s="111"/>
      <c r="F36" s="180">
        <v>0</v>
      </c>
      <c r="G36" s="181"/>
      <c r="H36" s="114">
        <v>0</v>
      </c>
      <c r="I36" s="115" t="str">
        <f t="shared" si="3"/>
        <v>N/A</v>
      </c>
      <c r="J36" s="116">
        <f t="shared" si="4"/>
        <v>0</v>
      </c>
      <c r="K36" s="115" t="str">
        <f t="shared" si="5"/>
        <v>N/A</v>
      </c>
      <c r="L36" s="117">
        <v>0</v>
      </c>
      <c r="M36" s="117">
        <v>0</v>
      </c>
      <c r="N36" s="117">
        <v>0</v>
      </c>
      <c r="O36" s="117">
        <v>0</v>
      </c>
      <c r="P36" s="117">
        <v>0</v>
      </c>
      <c r="Q36" s="118" t="str">
        <f t="shared" si="6"/>
        <v>N/A</v>
      </c>
      <c r="R36" s="119">
        <v>0</v>
      </c>
      <c r="S36" s="115" t="str">
        <f t="shared" si="7"/>
        <v>N/A</v>
      </c>
      <c r="T36" s="120" t="str">
        <f t="shared" si="8"/>
        <v>N/A</v>
      </c>
      <c r="U36" s="121" t="str">
        <f t="shared" si="9"/>
        <v>N/A</v>
      </c>
      <c r="V36" s="122">
        <v>0</v>
      </c>
      <c r="W36" s="123" t="str">
        <f t="shared" si="10"/>
        <v>N/A</v>
      </c>
      <c r="X36" s="115" t="str">
        <f t="shared" si="11"/>
        <v>N/A</v>
      </c>
      <c r="Y36" s="182">
        <v>0</v>
      </c>
      <c r="Z36" s="125" t="str">
        <f t="shared" si="12"/>
        <v>N/A</v>
      </c>
      <c r="AA36" s="126"/>
      <c r="AB36" s="110"/>
      <c r="AC36" s="127"/>
    </row>
    <row r="37" spans="1:29" ht="9.75" customHeight="1">
      <c r="A37" s="412" t="s">
        <v>74</v>
      </c>
      <c r="B37" s="183" t="s">
        <v>58</v>
      </c>
      <c r="C37" s="184">
        <f>SUM(C33,C35)</f>
        <v>33058</v>
      </c>
      <c r="D37" s="184">
        <f>SUM(D33,D35)</f>
        <v>16953</v>
      </c>
      <c r="E37" s="130">
        <f t="shared" si="0"/>
        <v>51.282594228325976</v>
      </c>
      <c r="F37" s="185">
        <f>SUM(F33,F35)</f>
        <v>2831</v>
      </c>
      <c r="G37" s="131">
        <f t="shared" si="1"/>
        <v>16.699109302188404</v>
      </c>
      <c r="H37" s="141">
        <f>SUM(H33,H35)</f>
        <v>8</v>
      </c>
      <c r="I37" s="133">
        <f t="shared" si="3"/>
        <v>0.282585658777817</v>
      </c>
      <c r="J37" s="142">
        <f t="shared" si="4"/>
        <v>6</v>
      </c>
      <c r="K37" s="133">
        <f t="shared" si="5"/>
        <v>75</v>
      </c>
      <c r="L37" s="186">
        <f aca="true" t="shared" si="17" ref="L37:R38">SUM(L33,L35)</f>
        <v>4</v>
      </c>
      <c r="M37" s="186">
        <f t="shared" si="17"/>
        <v>2</v>
      </c>
      <c r="N37" s="186">
        <f t="shared" si="17"/>
        <v>0</v>
      </c>
      <c r="O37" s="186">
        <f t="shared" si="17"/>
        <v>0</v>
      </c>
      <c r="P37" s="186">
        <f t="shared" si="17"/>
        <v>2</v>
      </c>
      <c r="Q37" s="187">
        <f t="shared" si="6"/>
        <v>25</v>
      </c>
      <c r="R37" s="188">
        <f t="shared" si="17"/>
        <v>0</v>
      </c>
      <c r="S37" s="136">
        <f t="shared" si="7"/>
        <v>0</v>
      </c>
      <c r="T37" s="63">
        <f t="shared" si="8"/>
        <v>25</v>
      </c>
      <c r="U37" s="64">
        <f t="shared" si="9"/>
        <v>0.07064641469445425</v>
      </c>
      <c r="V37" s="186">
        <f>SUM(V33,V35)</f>
        <v>0</v>
      </c>
      <c r="W37" s="135">
        <f t="shared" si="10"/>
        <v>0</v>
      </c>
      <c r="X37" s="136">
        <f t="shared" si="11"/>
        <v>25</v>
      </c>
      <c r="Y37" s="184">
        <f>SUM(Y33,Y35)</f>
        <v>1055</v>
      </c>
      <c r="Z37" s="137">
        <f t="shared" si="12"/>
        <v>37.26598375132462</v>
      </c>
      <c r="AA37" s="189">
        <f>SUM(AA33,AA35)</f>
        <v>1425</v>
      </c>
      <c r="AB37" s="189">
        <f>SUM(AB33,AB35)</f>
        <v>2128</v>
      </c>
      <c r="AC37" s="138">
        <f>(F37+AB37-AA37)/D37*100</f>
        <v>20.84586798796673</v>
      </c>
    </row>
    <row r="38" spans="1:29" ht="9.75" customHeight="1" thickBot="1">
      <c r="A38" s="413"/>
      <c r="B38" s="190" t="s">
        <v>59</v>
      </c>
      <c r="C38" s="89"/>
      <c r="D38" s="89"/>
      <c r="E38" s="73"/>
      <c r="F38" s="191">
        <f>SUM(F34,F36)</f>
        <v>0</v>
      </c>
      <c r="G38" s="75"/>
      <c r="H38" s="76">
        <f>SUM(H34,H36)</f>
        <v>0</v>
      </c>
      <c r="I38" s="77" t="str">
        <f t="shared" si="3"/>
        <v>N/A</v>
      </c>
      <c r="J38" s="78">
        <f t="shared" si="4"/>
        <v>0</v>
      </c>
      <c r="K38" s="77" t="str">
        <f t="shared" si="5"/>
        <v>N/A</v>
      </c>
      <c r="L38" s="192">
        <f t="shared" si="17"/>
        <v>0</v>
      </c>
      <c r="M38" s="192">
        <f t="shared" si="17"/>
        <v>0</v>
      </c>
      <c r="N38" s="192">
        <f t="shared" si="17"/>
        <v>0</v>
      </c>
      <c r="O38" s="192">
        <f t="shared" si="17"/>
        <v>0</v>
      </c>
      <c r="P38" s="192">
        <f t="shared" si="17"/>
        <v>0</v>
      </c>
      <c r="Q38" s="193" t="str">
        <f t="shared" si="6"/>
        <v>N/A</v>
      </c>
      <c r="R38" s="194">
        <f t="shared" si="17"/>
        <v>0</v>
      </c>
      <c r="S38" s="85" t="str">
        <f t="shared" si="7"/>
        <v>N/A</v>
      </c>
      <c r="T38" s="82" t="str">
        <f t="shared" si="8"/>
        <v>N/A</v>
      </c>
      <c r="U38" s="83" t="str">
        <f t="shared" si="9"/>
        <v>N/A</v>
      </c>
      <c r="V38" s="192">
        <f>SUM(V34,V36)</f>
        <v>0</v>
      </c>
      <c r="W38" s="84" t="str">
        <f t="shared" si="10"/>
        <v>N/A</v>
      </c>
      <c r="X38" s="85" t="str">
        <f t="shared" si="11"/>
        <v>N/A</v>
      </c>
      <c r="Y38" s="195">
        <f>SUM(Y34,Y36)</f>
        <v>0</v>
      </c>
      <c r="Z38" s="87" t="str">
        <f t="shared" si="12"/>
        <v>N/A</v>
      </c>
      <c r="AA38" s="196"/>
      <c r="AB38" s="89"/>
      <c r="AC38" s="90"/>
    </row>
    <row r="39" spans="1:29" ht="9.75" customHeight="1">
      <c r="A39" s="410" t="s">
        <v>75</v>
      </c>
      <c r="B39" s="91" t="s">
        <v>58</v>
      </c>
      <c r="C39" s="92">
        <v>24335</v>
      </c>
      <c r="D39" s="92">
        <v>14572</v>
      </c>
      <c r="E39" s="93">
        <f t="shared" si="0"/>
        <v>59.880830080131496</v>
      </c>
      <c r="F39" s="94">
        <v>1412</v>
      </c>
      <c r="G39" s="95">
        <f t="shared" si="1"/>
        <v>9.6898160856437</v>
      </c>
      <c r="H39" s="96">
        <v>0</v>
      </c>
      <c r="I39" s="97">
        <f t="shared" si="3"/>
        <v>0</v>
      </c>
      <c r="J39" s="98">
        <f t="shared" si="4"/>
        <v>0</v>
      </c>
      <c r="K39" s="97" t="str">
        <f t="shared" si="5"/>
        <v>N/A</v>
      </c>
      <c r="L39" s="99">
        <v>0</v>
      </c>
      <c r="M39" s="99">
        <v>0</v>
      </c>
      <c r="N39" s="99">
        <v>0</v>
      </c>
      <c r="O39" s="99">
        <v>0</v>
      </c>
      <c r="P39" s="99">
        <v>0</v>
      </c>
      <c r="Q39" s="100" t="str">
        <f t="shared" si="6"/>
        <v>N/A</v>
      </c>
      <c r="R39" s="393">
        <v>0</v>
      </c>
      <c r="S39" s="97" t="str">
        <f t="shared" si="7"/>
        <v>N/A</v>
      </c>
      <c r="T39" s="101" t="str">
        <f t="shared" si="8"/>
        <v>N/A</v>
      </c>
      <c r="U39" s="102">
        <f t="shared" si="9"/>
        <v>0</v>
      </c>
      <c r="V39" s="103">
        <v>0</v>
      </c>
      <c r="W39" s="104">
        <f t="shared" si="10"/>
        <v>0</v>
      </c>
      <c r="X39" s="97" t="str">
        <f t="shared" si="11"/>
        <v>N/A</v>
      </c>
      <c r="Y39" s="105">
        <v>430</v>
      </c>
      <c r="Z39" s="106">
        <f t="shared" si="12"/>
        <v>30.45325779036827</v>
      </c>
      <c r="AA39" s="92">
        <v>801</v>
      </c>
      <c r="AB39" s="107">
        <v>1476</v>
      </c>
      <c r="AC39" s="108">
        <f>(F39+AB39-AA39)/D39*100</f>
        <v>14.321987373044195</v>
      </c>
    </row>
    <row r="40" spans="1:29" ht="9.75" customHeight="1">
      <c r="A40" s="414"/>
      <c r="B40" s="109" t="s">
        <v>59</v>
      </c>
      <c r="C40" s="146"/>
      <c r="D40" s="146"/>
      <c r="E40" s="147"/>
      <c r="F40" s="112">
        <v>0</v>
      </c>
      <c r="G40" s="148"/>
      <c r="H40" s="149">
        <v>0</v>
      </c>
      <c r="I40" s="150" t="str">
        <f t="shared" si="3"/>
        <v>N/A</v>
      </c>
      <c r="J40" s="151">
        <f t="shared" si="4"/>
        <v>0</v>
      </c>
      <c r="K40" s="150" t="str">
        <f t="shared" si="5"/>
        <v>N/A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3" t="str">
        <f t="shared" si="6"/>
        <v>N/A</v>
      </c>
      <c r="R40" s="154">
        <v>0</v>
      </c>
      <c r="S40" s="150" t="str">
        <f t="shared" si="7"/>
        <v>N/A</v>
      </c>
      <c r="T40" s="155" t="str">
        <f t="shared" si="8"/>
        <v>N/A</v>
      </c>
      <c r="U40" s="156" t="str">
        <f t="shared" si="9"/>
        <v>N/A</v>
      </c>
      <c r="V40" s="157">
        <v>0</v>
      </c>
      <c r="W40" s="158" t="str">
        <f t="shared" si="10"/>
        <v>N/A</v>
      </c>
      <c r="X40" s="150" t="str">
        <f t="shared" si="11"/>
        <v>N/A</v>
      </c>
      <c r="Y40" s="124">
        <v>0</v>
      </c>
      <c r="Z40" s="159" t="str">
        <f t="shared" si="12"/>
        <v>N/A</v>
      </c>
      <c r="AA40" s="160"/>
      <c r="AB40" s="146"/>
      <c r="AC40" s="161"/>
    </row>
    <row r="41" spans="1:29" ht="9.75" customHeight="1">
      <c r="A41" s="410" t="s">
        <v>76</v>
      </c>
      <c r="B41" s="91" t="s">
        <v>58</v>
      </c>
      <c r="C41" s="162">
        <v>19727</v>
      </c>
      <c r="D41" s="162">
        <v>8974</v>
      </c>
      <c r="E41" s="163">
        <f aca="true" t="shared" si="18" ref="E41:E47">D41/C41*100</f>
        <v>45.49095148780859</v>
      </c>
      <c r="F41" s="164">
        <v>939</v>
      </c>
      <c r="G41" s="165">
        <f aca="true" t="shared" si="19" ref="G41:G47">F41/D41*100</f>
        <v>10.46356139959884</v>
      </c>
      <c r="H41" s="166">
        <v>10</v>
      </c>
      <c r="I41" s="167">
        <f t="shared" si="3"/>
        <v>1.0649627263045793</v>
      </c>
      <c r="J41" s="168">
        <f t="shared" si="4"/>
        <v>8</v>
      </c>
      <c r="K41" s="167">
        <f t="shared" si="5"/>
        <v>80</v>
      </c>
      <c r="L41" s="169">
        <v>3</v>
      </c>
      <c r="M41" s="169">
        <v>2</v>
      </c>
      <c r="N41" s="169">
        <v>0</v>
      </c>
      <c r="O41" s="169">
        <v>3</v>
      </c>
      <c r="P41" s="169">
        <v>0</v>
      </c>
      <c r="Q41" s="170">
        <f t="shared" si="6"/>
        <v>0</v>
      </c>
      <c r="R41" s="394">
        <v>2</v>
      </c>
      <c r="S41" s="167">
        <f t="shared" si="7"/>
        <v>20</v>
      </c>
      <c r="T41" s="171">
        <f t="shared" si="8"/>
        <v>20</v>
      </c>
      <c r="U41" s="172">
        <f t="shared" si="9"/>
        <v>0.21299254526091588</v>
      </c>
      <c r="V41" s="173">
        <v>2</v>
      </c>
      <c r="W41" s="174">
        <f t="shared" si="10"/>
        <v>0.21299254526091588</v>
      </c>
      <c r="X41" s="167">
        <f t="shared" si="11"/>
        <v>20</v>
      </c>
      <c r="Y41" s="175">
        <v>410</v>
      </c>
      <c r="Z41" s="176">
        <f t="shared" si="12"/>
        <v>43.66347177848775</v>
      </c>
      <c r="AA41" s="162">
        <v>9</v>
      </c>
      <c r="AB41" s="177">
        <v>668</v>
      </c>
      <c r="AC41" s="178">
        <f>(F41+AB41-AA41)/D41*100</f>
        <v>17.80699799420548</v>
      </c>
    </row>
    <row r="42" spans="1:29" ht="9.75" customHeight="1">
      <c r="A42" s="411"/>
      <c r="B42" s="179" t="s">
        <v>59</v>
      </c>
      <c r="C42" s="110"/>
      <c r="D42" s="110"/>
      <c r="E42" s="111"/>
      <c r="F42" s="180">
        <v>0</v>
      </c>
      <c r="G42" s="181"/>
      <c r="H42" s="114">
        <v>0</v>
      </c>
      <c r="I42" s="115" t="str">
        <f t="shared" si="3"/>
        <v>N/A</v>
      </c>
      <c r="J42" s="116">
        <f t="shared" si="4"/>
        <v>0</v>
      </c>
      <c r="K42" s="115" t="str">
        <f t="shared" si="5"/>
        <v>N/A</v>
      </c>
      <c r="L42" s="117">
        <v>0</v>
      </c>
      <c r="M42" s="117">
        <v>0</v>
      </c>
      <c r="N42" s="117">
        <v>0</v>
      </c>
      <c r="O42" s="117">
        <v>0</v>
      </c>
      <c r="P42" s="117">
        <v>0</v>
      </c>
      <c r="Q42" s="118" t="str">
        <f t="shared" si="6"/>
        <v>N/A</v>
      </c>
      <c r="R42" s="119">
        <v>0</v>
      </c>
      <c r="S42" s="115" t="str">
        <f t="shared" si="7"/>
        <v>N/A</v>
      </c>
      <c r="T42" s="120" t="str">
        <f t="shared" si="8"/>
        <v>N/A</v>
      </c>
      <c r="U42" s="121" t="str">
        <f t="shared" si="9"/>
        <v>N/A</v>
      </c>
      <c r="V42" s="122">
        <v>0</v>
      </c>
      <c r="W42" s="123" t="str">
        <f t="shared" si="10"/>
        <v>N/A</v>
      </c>
      <c r="X42" s="115" t="str">
        <f t="shared" si="11"/>
        <v>N/A</v>
      </c>
      <c r="Y42" s="182">
        <v>0</v>
      </c>
      <c r="Z42" s="125" t="str">
        <f t="shared" si="12"/>
        <v>N/A</v>
      </c>
      <c r="AA42" s="126"/>
      <c r="AB42" s="110"/>
      <c r="AC42" s="127"/>
    </row>
    <row r="43" spans="1:29" ht="9.75" customHeight="1">
      <c r="A43" s="410" t="s">
        <v>77</v>
      </c>
      <c r="B43" s="91" t="s">
        <v>58</v>
      </c>
      <c r="C43" s="162">
        <v>16128</v>
      </c>
      <c r="D43" s="162">
        <v>8947</v>
      </c>
      <c r="E43" s="163">
        <f t="shared" si="18"/>
        <v>55.47495039682539</v>
      </c>
      <c r="F43" s="164">
        <v>1811</v>
      </c>
      <c r="G43" s="165">
        <f t="shared" si="19"/>
        <v>20.241421705599645</v>
      </c>
      <c r="H43" s="166">
        <v>7</v>
      </c>
      <c r="I43" s="167">
        <f t="shared" si="3"/>
        <v>0.3865267807840972</v>
      </c>
      <c r="J43" s="168">
        <f t="shared" si="4"/>
        <v>2</v>
      </c>
      <c r="K43" s="167">
        <f t="shared" si="5"/>
        <v>28.57142857142857</v>
      </c>
      <c r="L43" s="169">
        <v>1</v>
      </c>
      <c r="M43" s="169">
        <v>0</v>
      </c>
      <c r="N43" s="169">
        <v>1</v>
      </c>
      <c r="O43" s="169">
        <v>0</v>
      </c>
      <c r="P43" s="169">
        <v>5</v>
      </c>
      <c r="Q43" s="170">
        <f t="shared" si="6"/>
        <v>71.42857142857143</v>
      </c>
      <c r="R43" s="394">
        <v>0</v>
      </c>
      <c r="S43" s="167">
        <f t="shared" si="7"/>
        <v>0</v>
      </c>
      <c r="T43" s="171">
        <f t="shared" si="8"/>
        <v>71.42857142857143</v>
      </c>
      <c r="U43" s="172">
        <f t="shared" si="9"/>
        <v>0</v>
      </c>
      <c r="V43" s="173">
        <v>0</v>
      </c>
      <c r="W43" s="174">
        <f t="shared" si="10"/>
        <v>0</v>
      </c>
      <c r="X43" s="167">
        <f t="shared" si="11"/>
        <v>0</v>
      </c>
      <c r="Y43" s="175">
        <v>495</v>
      </c>
      <c r="Z43" s="176">
        <f t="shared" si="12"/>
        <v>27.332965212589727</v>
      </c>
      <c r="AA43" s="162">
        <v>1081</v>
      </c>
      <c r="AB43" s="177">
        <v>1507</v>
      </c>
      <c r="AC43" s="178">
        <f>(F43+AB43-AA43)/D43*100</f>
        <v>25.0027942327037</v>
      </c>
    </row>
    <row r="44" spans="1:29" ht="9.75" customHeight="1">
      <c r="A44" s="411"/>
      <c r="B44" s="179" t="s">
        <v>59</v>
      </c>
      <c r="C44" s="110"/>
      <c r="D44" s="110"/>
      <c r="E44" s="111"/>
      <c r="F44" s="180">
        <v>0</v>
      </c>
      <c r="G44" s="181"/>
      <c r="H44" s="114">
        <v>0</v>
      </c>
      <c r="I44" s="115" t="str">
        <f t="shared" si="3"/>
        <v>N/A</v>
      </c>
      <c r="J44" s="116">
        <f t="shared" si="4"/>
        <v>0</v>
      </c>
      <c r="K44" s="115" t="str">
        <f t="shared" si="5"/>
        <v>N/A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8" t="str">
        <f t="shared" si="6"/>
        <v>N/A</v>
      </c>
      <c r="R44" s="119">
        <v>0</v>
      </c>
      <c r="S44" s="115" t="str">
        <f t="shared" si="7"/>
        <v>N/A</v>
      </c>
      <c r="T44" s="120" t="str">
        <f t="shared" si="8"/>
        <v>N/A</v>
      </c>
      <c r="U44" s="121" t="str">
        <f t="shared" si="9"/>
        <v>N/A</v>
      </c>
      <c r="V44" s="122">
        <v>0</v>
      </c>
      <c r="W44" s="123" t="str">
        <f t="shared" si="10"/>
        <v>N/A</v>
      </c>
      <c r="X44" s="115" t="str">
        <f t="shared" si="11"/>
        <v>N/A</v>
      </c>
      <c r="Y44" s="182">
        <v>0</v>
      </c>
      <c r="Z44" s="125" t="str">
        <f t="shared" si="12"/>
        <v>N/A</v>
      </c>
      <c r="AA44" s="126"/>
      <c r="AB44" s="110"/>
      <c r="AC44" s="127"/>
    </row>
    <row r="45" spans="1:29" ht="9.75" customHeight="1">
      <c r="A45" s="410" t="s">
        <v>78</v>
      </c>
      <c r="B45" s="91" t="s">
        <v>58</v>
      </c>
      <c r="C45" s="162">
        <v>4764</v>
      </c>
      <c r="D45" s="162">
        <v>1475</v>
      </c>
      <c r="E45" s="163">
        <f t="shared" si="18"/>
        <v>30.961376994122585</v>
      </c>
      <c r="F45" s="164">
        <v>704</v>
      </c>
      <c r="G45" s="165">
        <f t="shared" si="19"/>
        <v>47.728813559322035</v>
      </c>
      <c r="H45" s="166">
        <v>3</v>
      </c>
      <c r="I45" s="167">
        <f t="shared" si="3"/>
        <v>0.4261363636363636</v>
      </c>
      <c r="J45" s="168">
        <f t="shared" si="4"/>
        <v>2</v>
      </c>
      <c r="K45" s="167">
        <f t="shared" si="5"/>
        <v>66.66666666666666</v>
      </c>
      <c r="L45" s="169">
        <v>0</v>
      </c>
      <c r="M45" s="169">
        <v>1</v>
      </c>
      <c r="N45" s="169">
        <v>0</v>
      </c>
      <c r="O45" s="169">
        <v>1</v>
      </c>
      <c r="P45" s="169">
        <v>0</v>
      </c>
      <c r="Q45" s="170">
        <f t="shared" si="6"/>
        <v>0</v>
      </c>
      <c r="R45" s="394">
        <v>1</v>
      </c>
      <c r="S45" s="167">
        <f t="shared" si="7"/>
        <v>33.33333333333333</v>
      </c>
      <c r="T45" s="171">
        <f t="shared" si="8"/>
        <v>33.33333333333333</v>
      </c>
      <c r="U45" s="172">
        <f t="shared" si="9"/>
        <v>0.14204545454545456</v>
      </c>
      <c r="V45" s="173">
        <v>1</v>
      </c>
      <c r="W45" s="174">
        <f t="shared" si="10"/>
        <v>0.14204545454545456</v>
      </c>
      <c r="X45" s="167">
        <f t="shared" si="11"/>
        <v>33.33333333333333</v>
      </c>
      <c r="Y45" s="175">
        <v>129</v>
      </c>
      <c r="Z45" s="176">
        <f t="shared" si="12"/>
        <v>18.323863636363637</v>
      </c>
      <c r="AA45" s="162">
        <v>491</v>
      </c>
      <c r="AB45" s="177">
        <v>668</v>
      </c>
      <c r="AC45" s="178">
        <f>(F45+AB45-AA45)/D45*100</f>
        <v>59.728813559322035</v>
      </c>
    </row>
    <row r="46" spans="1:29" ht="9.75" customHeight="1">
      <c r="A46" s="411"/>
      <c r="B46" s="179" t="s">
        <v>59</v>
      </c>
      <c r="C46" s="110"/>
      <c r="D46" s="110"/>
      <c r="E46" s="111"/>
      <c r="F46" s="180">
        <v>0</v>
      </c>
      <c r="G46" s="181"/>
      <c r="H46" s="114">
        <v>0</v>
      </c>
      <c r="I46" s="115" t="str">
        <f t="shared" si="3"/>
        <v>N/A</v>
      </c>
      <c r="J46" s="116">
        <f t="shared" si="4"/>
        <v>0</v>
      </c>
      <c r="K46" s="115" t="str">
        <f t="shared" si="5"/>
        <v>N/A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8" t="str">
        <f t="shared" si="6"/>
        <v>N/A</v>
      </c>
      <c r="R46" s="119">
        <v>0</v>
      </c>
      <c r="S46" s="115" t="str">
        <f t="shared" si="7"/>
        <v>N/A</v>
      </c>
      <c r="T46" s="120" t="str">
        <f t="shared" si="8"/>
        <v>N/A</v>
      </c>
      <c r="U46" s="121" t="str">
        <f t="shared" si="9"/>
        <v>N/A</v>
      </c>
      <c r="V46" s="122">
        <v>0</v>
      </c>
      <c r="W46" s="123" t="str">
        <f t="shared" si="10"/>
        <v>N/A</v>
      </c>
      <c r="X46" s="115" t="str">
        <f t="shared" si="11"/>
        <v>N/A</v>
      </c>
      <c r="Y46" s="182">
        <v>0</v>
      </c>
      <c r="Z46" s="125" t="str">
        <f t="shared" si="12"/>
        <v>N/A</v>
      </c>
      <c r="AA46" s="126"/>
      <c r="AB46" s="110"/>
      <c r="AC46" s="127"/>
    </row>
    <row r="47" spans="1:29" ht="9.75" customHeight="1">
      <c r="A47" s="410" t="s">
        <v>79</v>
      </c>
      <c r="B47" s="91" t="s">
        <v>58</v>
      </c>
      <c r="C47" s="162">
        <v>6941</v>
      </c>
      <c r="D47" s="162">
        <v>3786</v>
      </c>
      <c r="E47" s="163">
        <f t="shared" si="18"/>
        <v>54.54545454545454</v>
      </c>
      <c r="F47" s="164">
        <v>934</v>
      </c>
      <c r="G47" s="165">
        <f t="shared" si="19"/>
        <v>24.66983623877443</v>
      </c>
      <c r="H47" s="166">
        <v>6</v>
      </c>
      <c r="I47" s="167">
        <f t="shared" si="3"/>
        <v>0.6423982869379015</v>
      </c>
      <c r="J47" s="168">
        <f t="shared" si="4"/>
        <v>3</v>
      </c>
      <c r="K47" s="167">
        <f t="shared" si="5"/>
        <v>50</v>
      </c>
      <c r="L47" s="169">
        <v>1</v>
      </c>
      <c r="M47" s="169">
        <v>0</v>
      </c>
      <c r="N47" s="169">
        <v>0</v>
      </c>
      <c r="O47" s="169">
        <v>2</v>
      </c>
      <c r="P47" s="169">
        <v>0</v>
      </c>
      <c r="Q47" s="170">
        <f t="shared" si="6"/>
        <v>0</v>
      </c>
      <c r="R47" s="394">
        <v>3</v>
      </c>
      <c r="S47" s="167">
        <f t="shared" si="7"/>
        <v>50</v>
      </c>
      <c r="T47" s="171">
        <f t="shared" si="8"/>
        <v>50</v>
      </c>
      <c r="U47" s="172">
        <f t="shared" si="9"/>
        <v>0</v>
      </c>
      <c r="V47" s="173">
        <v>0</v>
      </c>
      <c r="W47" s="174">
        <f t="shared" si="10"/>
        <v>0</v>
      </c>
      <c r="X47" s="167">
        <f t="shared" si="11"/>
        <v>0</v>
      </c>
      <c r="Y47" s="175">
        <v>193</v>
      </c>
      <c r="Z47" s="176">
        <f t="shared" si="12"/>
        <v>20.663811563169165</v>
      </c>
      <c r="AA47" s="162">
        <v>596</v>
      </c>
      <c r="AB47" s="177">
        <v>790</v>
      </c>
      <c r="AC47" s="178">
        <f>(F47+AB47-AA47)/D47*100</f>
        <v>29.793977812995248</v>
      </c>
    </row>
    <row r="48" spans="1:29" ht="9.75" customHeight="1" thickBot="1">
      <c r="A48" s="411"/>
      <c r="B48" s="179" t="s">
        <v>59</v>
      </c>
      <c r="C48" s="110"/>
      <c r="D48" s="110"/>
      <c r="E48" s="111"/>
      <c r="F48" s="180">
        <v>0</v>
      </c>
      <c r="G48" s="181"/>
      <c r="H48" s="114">
        <v>0</v>
      </c>
      <c r="I48" s="115" t="str">
        <f t="shared" si="3"/>
        <v>N/A</v>
      </c>
      <c r="J48" s="116">
        <f t="shared" si="4"/>
        <v>0</v>
      </c>
      <c r="K48" s="115" t="str">
        <f t="shared" si="5"/>
        <v>N/A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8" t="str">
        <f t="shared" si="6"/>
        <v>N/A</v>
      </c>
      <c r="R48" s="119">
        <v>0</v>
      </c>
      <c r="S48" s="115" t="str">
        <f t="shared" si="7"/>
        <v>N/A</v>
      </c>
      <c r="T48" s="120" t="str">
        <f t="shared" si="8"/>
        <v>N/A</v>
      </c>
      <c r="U48" s="121" t="str">
        <f t="shared" si="9"/>
        <v>N/A</v>
      </c>
      <c r="V48" s="122">
        <v>0</v>
      </c>
      <c r="W48" s="123" t="str">
        <f t="shared" si="10"/>
        <v>N/A</v>
      </c>
      <c r="X48" s="115" t="str">
        <f t="shared" si="11"/>
        <v>N/A</v>
      </c>
      <c r="Y48" s="182">
        <v>0</v>
      </c>
      <c r="Z48" s="125" t="str">
        <f t="shared" si="12"/>
        <v>N/A</v>
      </c>
      <c r="AA48" s="126"/>
      <c r="AB48" s="110"/>
      <c r="AC48" s="127"/>
    </row>
    <row r="49" spans="1:29" ht="9.75" customHeight="1">
      <c r="A49" s="412" t="s">
        <v>80</v>
      </c>
      <c r="B49" s="183" t="s">
        <v>58</v>
      </c>
      <c r="C49" s="184">
        <f>SUM(C39,C41,C43,C45,C47)</f>
        <v>71895</v>
      </c>
      <c r="D49" s="184">
        <f>SUM(D39,D41,D43,D45,D47)</f>
        <v>37754</v>
      </c>
      <c r="E49" s="130">
        <f aca="true" t="shared" si="20" ref="E49:E65">D49/C49*100</f>
        <v>52.512692120453444</v>
      </c>
      <c r="F49" s="185">
        <f>SUM(F39,F41,F43,F45,F47)</f>
        <v>5800</v>
      </c>
      <c r="G49" s="131">
        <f aca="true" t="shared" si="21" ref="G49:G65">F49/D49*100</f>
        <v>15.362610584308948</v>
      </c>
      <c r="H49" s="141">
        <f>SUM(H39,H41,H43,H45,H47)</f>
        <v>26</v>
      </c>
      <c r="I49" s="133">
        <f t="shared" si="3"/>
        <v>0.44827586206896547</v>
      </c>
      <c r="J49" s="142">
        <f t="shared" si="4"/>
        <v>15</v>
      </c>
      <c r="K49" s="133">
        <f t="shared" si="5"/>
        <v>57.692307692307686</v>
      </c>
      <c r="L49" s="186">
        <f aca="true" t="shared" si="22" ref="L49:R50">SUM(L39,L41,L43,L45,L47)</f>
        <v>5</v>
      </c>
      <c r="M49" s="186">
        <f t="shared" si="22"/>
        <v>3</v>
      </c>
      <c r="N49" s="186">
        <f t="shared" si="22"/>
        <v>1</v>
      </c>
      <c r="O49" s="186">
        <f t="shared" si="22"/>
        <v>6</v>
      </c>
      <c r="P49" s="186">
        <f t="shared" si="22"/>
        <v>5</v>
      </c>
      <c r="Q49" s="187">
        <f t="shared" si="6"/>
        <v>19.230769230769234</v>
      </c>
      <c r="R49" s="188">
        <f t="shared" si="22"/>
        <v>6</v>
      </c>
      <c r="S49" s="136">
        <f t="shared" si="7"/>
        <v>23.076923076923077</v>
      </c>
      <c r="T49" s="63">
        <f t="shared" si="8"/>
        <v>42.30769230769231</v>
      </c>
      <c r="U49" s="64">
        <f t="shared" si="9"/>
        <v>0.05172413793103448</v>
      </c>
      <c r="V49" s="186">
        <f>SUM(V39,V41,V43,V45,V47)</f>
        <v>3</v>
      </c>
      <c r="W49" s="135">
        <f t="shared" si="10"/>
        <v>0.05172413793103448</v>
      </c>
      <c r="X49" s="136">
        <f t="shared" si="11"/>
        <v>11.538461538461538</v>
      </c>
      <c r="Y49" s="184">
        <f>SUM(Y39,Y41,Y43,Y45,Y47)</f>
        <v>1657</v>
      </c>
      <c r="Z49" s="137">
        <f t="shared" si="12"/>
        <v>28.56896551724138</v>
      </c>
      <c r="AA49" s="189">
        <f>SUM(AA39,AA41,AA43,AA45,AA47)</f>
        <v>2978</v>
      </c>
      <c r="AB49" s="189">
        <f>SUM(AB39,AB41,AB43,AB45,AB47)</f>
        <v>5109</v>
      </c>
      <c r="AC49" s="138">
        <f>(F49+AB49-AA49)/D49*100</f>
        <v>21.007045611061077</v>
      </c>
    </row>
    <row r="50" spans="1:29" ht="9.75" customHeight="1" thickBot="1">
      <c r="A50" s="413"/>
      <c r="B50" s="190" t="s">
        <v>59</v>
      </c>
      <c r="C50" s="89"/>
      <c r="D50" s="89"/>
      <c r="E50" s="73"/>
      <c r="F50" s="191">
        <f>SUM(F40,F42,F44,F46,F48)</f>
        <v>0</v>
      </c>
      <c r="G50" s="75"/>
      <c r="H50" s="76">
        <f>SUM(H40,H42,H44,H46,H48)</f>
        <v>0</v>
      </c>
      <c r="I50" s="77" t="str">
        <f t="shared" si="3"/>
        <v>N/A</v>
      </c>
      <c r="J50" s="78">
        <f t="shared" si="4"/>
        <v>0</v>
      </c>
      <c r="K50" s="77" t="str">
        <f t="shared" si="5"/>
        <v>N/A</v>
      </c>
      <c r="L50" s="192">
        <f t="shared" si="22"/>
        <v>0</v>
      </c>
      <c r="M50" s="192">
        <f t="shared" si="22"/>
        <v>0</v>
      </c>
      <c r="N50" s="192">
        <f t="shared" si="22"/>
        <v>0</v>
      </c>
      <c r="O50" s="192">
        <f t="shared" si="22"/>
        <v>0</v>
      </c>
      <c r="P50" s="192">
        <f t="shared" si="22"/>
        <v>0</v>
      </c>
      <c r="Q50" s="193" t="str">
        <f t="shared" si="6"/>
        <v>N/A</v>
      </c>
      <c r="R50" s="194">
        <f t="shared" si="22"/>
        <v>0</v>
      </c>
      <c r="S50" s="85" t="str">
        <f t="shared" si="7"/>
        <v>N/A</v>
      </c>
      <c r="T50" s="82" t="str">
        <f t="shared" si="8"/>
        <v>N/A</v>
      </c>
      <c r="U50" s="83" t="str">
        <f t="shared" si="9"/>
        <v>N/A</v>
      </c>
      <c r="V50" s="192">
        <f>SUM(V40,V42,V44,V46,V48)</f>
        <v>0</v>
      </c>
      <c r="W50" s="84" t="str">
        <f t="shared" si="10"/>
        <v>N/A</v>
      </c>
      <c r="X50" s="85" t="str">
        <f t="shared" si="11"/>
        <v>N/A</v>
      </c>
      <c r="Y50" s="195">
        <f>SUM(Y40,Y42,Y44,Y46,Y48)</f>
        <v>0</v>
      </c>
      <c r="Z50" s="87" t="str">
        <f t="shared" si="12"/>
        <v>N/A</v>
      </c>
      <c r="AA50" s="196"/>
      <c r="AB50" s="89"/>
      <c r="AC50" s="90"/>
    </row>
    <row r="51" spans="1:29" ht="9.75" customHeight="1">
      <c r="A51" s="410" t="s">
        <v>81</v>
      </c>
      <c r="B51" s="91" t="s">
        <v>58</v>
      </c>
      <c r="C51" s="92">
        <v>15930</v>
      </c>
      <c r="D51" s="92">
        <v>7882</v>
      </c>
      <c r="E51" s="93">
        <f t="shared" si="20"/>
        <v>49.47897049591965</v>
      </c>
      <c r="F51" s="94">
        <v>1475</v>
      </c>
      <c r="G51" s="95">
        <f t="shared" si="21"/>
        <v>18.713524486171025</v>
      </c>
      <c r="H51" s="96">
        <v>6</v>
      </c>
      <c r="I51" s="97">
        <f t="shared" si="3"/>
        <v>0.4067796610169492</v>
      </c>
      <c r="J51" s="98">
        <f t="shared" si="4"/>
        <v>6</v>
      </c>
      <c r="K51" s="97">
        <f t="shared" si="5"/>
        <v>100</v>
      </c>
      <c r="L51" s="99">
        <v>0</v>
      </c>
      <c r="M51" s="99">
        <v>2</v>
      </c>
      <c r="N51" s="99">
        <v>1</v>
      </c>
      <c r="O51" s="99">
        <v>3</v>
      </c>
      <c r="P51" s="99">
        <v>0</v>
      </c>
      <c r="Q51" s="100">
        <f t="shared" si="6"/>
        <v>0</v>
      </c>
      <c r="R51" s="393">
        <v>0</v>
      </c>
      <c r="S51" s="97">
        <f t="shared" si="7"/>
        <v>0</v>
      </c>
      <c r="T51" s="101">
        <f t="shared" si="8"/>
        <v>0</v>
      </c>
      <c r="U51" s="102">
        <f t="shared" si="9"/>
        <v>0.13559322033898305</v>
      </c>
      <c r="V51" s="103">
        <v>0</v>
      </c>
      <c r="W51" s="104">
        <f t="shared" si="10"/>
        <v>0</v>
      </c>
      <c r="X51" s="97">
        <f t="shared" si="11"/>
        <v>33.33333333333333</v>
      </c>
      <c r="Y51" s="105">
        <v>401</v>
      </c>
      <c r="Z51" s="106">
        <f t="shared" si="12"/>
        <v>27.1864406779661</v>
      </c>
      <c r="AA51" s="92">
        <v>874</v>
      </c>
      <c r="AB51" s="107">
        <v>1225</v>
      </c>
      <c r="AC51" s="108">
        <f>(F51+AB51-AA51)/D51*100</f>
        <v>23.166708957117482</v>
      </c>
    </row>
    <row r="52" spans="1:29" ht="9.75" customHeight="1" thickBot="1">
      <c r="A52" s="411"/>
      <c r="B52" s="109" t="s">
        <v>59</v>
      </c>
      <c r="C52" s="110"/>
      <c r="D52" s="110"/>
      <c r="E52" s="111"/>
      <c r="F52" s="112">
        <v>0</v>
      </c>
      <c r="G52" s="113"/>
      <c r="H52" s="114">
        <v>0</v>
      </c>
      <c r="I52" s="115" t="str">
        <f t="shared" si="3"/>
        <v>N/A</v>
      </c>
      <c r="J52" s="116">
        <f t="shared" si="4"/>
        <v>0</v>
      </c>
      <c r="K52" s="115" t="str">
        <f t="shared" si="5"/>
        <v>N/A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8" t="str">
        <f t="shared" si="6"/>
        <v>N/A</v>
      </c>
      <c r="R52" s="119">
        <v>0</v>
      </c>
      <c r="S52" s="115" t="str">
        <f t="shared" si="7"/>
        <v>N/A</v>
      </c>
      <c r="T52" s="120" t="str">
        <f t="shared" si="8"/>
        <v>N/A</v>
      </c>
      <c r="U52" s="121" t="str">
        <f t="shared" si="9"/>
        <v>N/A</v>
      </c>
      <c r="V52" s="122">
        <v>0</v>
      </c>
      <c r="W52" s="123" t="str">
        <f t="shared" si="10"/>
        <v>N/A</v>
      </c>
      <c r="X52" s="115" t="str">
        <f t="shared" si="11"/>
        <v>N/A</v>
      </c>
      <c r="Y52" s="124">
        <v>0</v>
      </c>
      <c r="Z52" s="125" t="str">
        <f t="shared" si="12"/>
        <v>N/A</v>
      </c>
      <c r="AA52" s="126"/>
      <c r="AB52" s="110"/>
      <c r="AC52" s="127"/>
    </row>
    <row r="53" spans="1:29" ht="9.75" customHeight="1">
      <c r="A53" s="412" t="s">
        <v>82</v>
      </c>
      <c r="B53" s="183" t="s">
        <v>58</v>
      </c>
      <c r="C53" s="184">
        <f>C51</f>
        <v>15930</v>
      </c>
      <c r="D53" s="184">
        <f>D51</f>
        <v>7882</v>
      </c>
      <c r="E53" s="130">
        <f t="shared" si="20"/>
        <v>49.47897049591965</v>
      </c>
      <c r="F53" s="185">
        <f>F51</f>
        <v>1475</v>
      </c>
      <c r="G53" s="131">
        <f t="shared" si="21"/>
        <v>18.713524486171025</v>
      </c>
      <c r="H53" s="141">
        <f>H51</f>
        <v>6</v>
      </c>
      <c r="I53" s="133">
        <f t="shared" si="3"/>
        <v>0.4067796610169492</v>
      </c>
      <c r="J53" s="142">
        <f t="shared" si="4"/>
        <v>6</v>
      </c>
      <c r="K53" s="133">
        <f t="shared" si="5"/>
        <v>100</v>
      </c>
      <c r="L53" s="186">
        <f aca="true" t="shared" si="23" ref="L53:R54">L51</f>
        <v>0</v>
      </c>
      <c r="M53" s="186">
        <f t="shared" si="23"/>
        <v>2</v>
      </c>
      <c r="N53" s="186">
        <f t="shared" si="23"/>
        <v>1</v>
      </c>
      <c r="O53" s="186">
        <f t="shared" si="23"/>
        <v>3</v>
      </c>
      <c r="P53" s="186">
        <f t="shared" si="23"/>
        <v>0</v>
      </c>
      <c r="Q53" s="187">
        <f t="shared" si="6"/>
        <v>0</v>
      </c>
      <c r="R53" s="188">
        <f t="shared" si="23"/>
        <v>0</v>
      </c>
      <c r="S53" s="136">
        <f t="shared" si="7"/>
        <v>0</v>
      </c>
      <c r="T53" s="63">
        <f t="shared" si="8"/>
        <v>0</v>
      </c>
      <c r="U53" s="64">
        <f t="shared" si="9"/>
        <v>0.13559322033898305</v>
      </c>
      <c r="V53" s="186">
        <f>V51</f>
        <v>0</v>
      </c>
      <c r="W53" s="135">
        <f t="shared" si="10"/>
        <v>0</v>
      </c>
      <c r="X53" s="136">
        <f t="shared" si="11"/>
        <v>33.33333333333333</v>
      </c>
      <c r="Y53" s="184">
        <f>Y51</f>
        <v>401</v>
      </c>
      <c r="Z53" s="137">
        <f t="shared" si="12"/>
        <v>27.1864406779661</v>
      </c>
      <c r="AA53" s="189">
        <f>AA51</f>
        <v>874</v>
      </c>
      <c r="AB53" s="189">
        <f>AB51</f>
        <v>1225</v>
      </c>
      <c r="AC53" s="138">
        <f>(F53+AB53-AA53)/D53*100</f>
        <v>23.166708957117482</v>
      </c>
    </row>
    <row r="54" spans="1:29" ht="9.75" customHeight="1" thickBot="1">
      <c r="A54" s="413"/>
      <c r="B54" s="190" t="s">
        <v>59</v>
      </c>
      <c r="C54" s="89"/>
      <c r="D54" s="89"/>
      <c r="E54" s="73"/>
      <c r="F54" s="191">
        <f>F52</f>
        <v>0</v>
      </c>
      <c r="G54" s="75"/>
      <c r="H54" s="76">
        <f>H52</f>
        <v>0</v>
      </c>
      <c r="I54" s="77" t="str">
        <f t="shared" si="3"/>
        <v>N/A</v>
      </c>
      <c r="J54" s="78">
        <f t="shared" si="4"/>
        <v>0</v>
      </c>
      <c r="K54" s="77" t="str">
        <f t="shared" si="5"/>
        <v>N/A</v>
      </c>
      <c r="L54" s="192">
        <f t="shared" si="23"/>
        <v>0</v>
      </c>
      <c r="M54" s="192">
        <f t="shared" si="23"/>
        <v>0</v>
      </c>
      <c r="N54" s="192">
        <f t="shared" si="23"/>
        <v>0</v>
      </c>
      <c r="O54" s="192">
        <f t="shared" si="23"/>
        <v>0</v>
      </c>
      <c r="P54" s="192">
        <f t="shared" si="23"/>
        <v>0</v>
      </c>
      <c r="Q54" s="193" t="str">
        <f t="shared" si="6"/>
        <v>N/A</v>
      </c>
      <c r="R54" s="194">
        <f t="shared" si="23"/>
        <v>0</v>
      </c>
      <c r="S54" s="85" t="str">
        <f t="shared" si="7"/>
        <v>N/A</v>
      </c>
      <c r="T54" s="82" t="str">
        <f t="shared" si="8"/>
        <v>N/A</v>
      </c>
      <c r="U54" s="83" t="str">
        <f t="shared" si="9"/>
        <v>N/A</v>
      </c>
      <c r="V54" s="192">
        <f>V52</f>
        <v>0</v>
      </c>
      <c r="W54" s="84" t="str">
        <f t="shared" si="10"/>
        <v>N/A</v>
      </c>
      <c r="X54" s="85" t="str">
        <f t="shared" si="11"/>
        <v>N/A</v>
      </c>
      <c r="Y54" s="195">
        <f>Y52</f>
        <v>0</v>
      </c>
      <c r="Z54" s="87" t="str">
        <f t="shared" si="12"/>
        <v>N/A</v>
      </c>
      <c r="AA54" s="196"/>
      <c r="AB54" s="89"/>
      <c r="AC54" s="90"/>
    </row>
    <row r="55" spans="1:34" ht="9.75" customHeight="1">
      <c r="A55" s="410" t="s">
        <v>83</v>
      </c>
      <c r="B55" s="91" t="s">
        <v>58</v>
      </c>
      <c r="C55" s="92">
        <v>15692</v>
      </c>
      <c r="D55" s="92">
        <v>9456</v>
      </c>
      <c r="E55" s="93">
        <f>D55/C55*100</f>
        <v>60.26000509813918</v>
      </c>
      <c r="F55" s="94">
        <v>1817</v>
      </c>
      <c r="G55" s="95">
        <f>F55/D55*100</f>
        <v>19.215313028764804</v>
      </c>
      <c r="H55" s="96">
        <v>24</v>
      </c>
      <c r="I55" s="95">
        <f>H55/F55*100</f>
        <v>1.3208585580627408</v>
      </c>
      <c r="J55" s="98">
        <f t="shared" si="4"/>
        <v>0</v>
      </c>
      <c r="K55" s="95">
        <f>J55/H55*100</f>
        <v>0</v>
      </c>
      <c r="L55" s="99">
        <v>0</v>
      </c>
      <c r="M55" s="99">
        <v>0</v>
      </c>
      <c r="N55" s="99">
        <v>0</v>
      </c>
      <c r="O55" s="99">
        <v>0</v>
      </c>
      <c r="P55" s="99">
        <v>23</v>
      </c>
      <c r="Q55" s="197">
        <f>P55/H55*100</f>
        <v>95.83333333333334</v>
      </c>
      <c r="R55" s="393">
        <v>1</v>
      </c>
      <c r="S55" s="95">
        <f>R55/H55*100</f>
        <v>4.166666666666666</v>
      </c>
      <c r="T55" s="198">
        <f>(P55+R55)/H55*100</f>
        <v>100</v>
      </c>
      <c r="U55" s="199">
        <f>M55/F55*100</f>
        <v>0</v>
      </c>
      <c r="V55" s="103">
        <v>0</v>
      </c>
      <c r="W55" s="200">
        <f>V55/F55*100</f>
        <v>0</v>
      </c>
      <c r="X55" s="97">
        <f t="shared" si="11"/>
        <v>0</v>
      </c>
      <c r="Y55" s="105">
        <v>320</v>
      </c>
      <c r="Z55" s="106">
        <f t="shared" si="12"/>
        <v>17.611447440836546</v>
      </c>
      <c r="AA55" s="92">
        <v>1212</v>
      </c>
      <c r="AB55" s="107">
        <v>1891</v>
      </c>
      <c r="AC55" s="108">
        <f>(F55+AB55-AA55)/D55*100</f>
        <v>26.39593908629442</v>
      </c>
      <c r="AD55" s="70"/>
      <c r="AE55" s="70"/>
      <c r="AF55" s="70"/>
      <c r="AG55" s="70"/>
      <c r="AH55" s="70"/>
    </row>
    <row r="56" spans="1:34" ht="9.75" customHeight="1" thickBot="1">
      <c r="A56" s="411"/>
      <c r="B56" s="109" t="s">
        <v>59</v>
      </c>
      <c r="C56" s="110"/>
      <c r="D56" s="110"/>
      <c r="E56" s="111"/>
      <c r="F56" s="112">
        <v>5</v>
      </c>
      <c r="G56" s="113"/>
      <c r="H56" s="114">
        <v>2</v>
      </c>
      <c r="I56" s="201">
        <f>H56/F56*100</f>
        <v>40</v>
      </c>
      <c r="J56" s="116">
        <f t="shared" si="4"/>
        <v>0</v>
      </c>
      <c r="K56" s="201">
        <f>J56/H56*100</f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2</v>
      </c>
      <c r="Q56" s="202">
        <f>P56/H56*100</f>
        <v>100</v>
      </c>
      <c r="R56" s="119">
        <v>0</v>
      </c>
      <c r="S56" s="201">
        <f>R56/H56*100</f>
        <v>0</v>
      </c>
      <c r="T56" s="203">
        <f>(P56+R56)/H56*100</f>
        <v>100</v>
      </c>
      <c r="U56" s="204">
        <f>M56/F56*100</f>
        <v>0</v>
      </c>
      <c r="V56" s="122">
        <v>0</v>
      </c>
      <c r="W56" s="205">
        <f>V56/F56*100</f>
        <v>0</v>
      </c>
      <c r="X56" s="115">
        <f t="shared" si="11"/>
        <v>0</v>
      </c>
      <c r="Y56" s="124">
        <v>3</v>
      </c>
      <c r="Z56" s="125">
        <f t="shared" si="12"/>
        <v>60</v>
      </c>
      <c r="AA56" s="126"/>
      <c r="AB56" s="110"/>
      <c r="AC56" s="127"/>
      <c r="AD56" s="70"/>
      <c r="AE56" s="70"/>
      <c r="AF56" s="70"/>
      <c r="AG56" s="70"/>
      <c r="AH56" s="70"/>
    </row>
    <row r="57" spans="1:29" ht="9.75" customHeight="1">
      <c r="A57" s="412" t="s">
        <v>84</v>
      </c>
      <c r="B57" s="183" t="s">
        <v>58</v>
      </c>
      <c r="C57" s="184">
        <f>C55</f>
        <v>15692</v>
      </c>
      <c r="D57" s="184">
        <f>D55</f>
        <v>9456</v>
      </c>
      <c r="E57" s="130">
        <f t="shared" si="20"/>
        <v>60.26000509813918</v>
      </c>
      <c r="F57" s="185">
        <f>F55</f>
        <v>1817</v>
      </c>
      <c r="G57" s="131">
        <f t="shared" si="21"/>
        <v>19.215313028764804</v>
      </c>
      <c r="H57" s="141">
        <f>H55</f>
        <v>24</v>
      </c>
      <c r="I57" s="133">
        <f t="shared" si="3"/>
        <v>1.3208585580627408</v>
      </c>
      <c r="J57" s="142">
        <f t="shared" si="4"/>
        <v>0</v>
      </c>
      <c r="K57" s="133">
        <f t="shared" si="5"/>
        <v>0</v>
      </c>
      <c r="L57" s="186">
        <f aca="true" t="shared" si="24" ref="L57:R58">L55</f>
        <v>0</v>
      </c>
      <c r="M57" s="186">
        <f t="shared" si="24"/>
        <v>0</v>
      </c>
      <c r="N57" s="186">
        <f t="shared" si="24"/>
        <v>0</v>
      </c>
      <c r="O57" s="186">
        <f t="shared" si="24"/>
        <v>0</v>
      </c>
      <c r="P57" s="186">
        <f t="shared" si="24"/>
        <v>23</v>
      </c>
      <c r="Q57" s="187">
        <f>_xlfn.IFERROR(P57/H57*100,"N/A")</f>
        <v>95.83333333333334</v>
      </c>
      <c r="R57" s="188">
        <f t="shared" si="24"/>
        <v>1</v>
      </c>
      <c r="S57" s="136">
        <f t="shared" si="7"/>
        <v>4.166666666666666</v>
      </c>
      <c r="T57" s="63">
        <f t="shared" si="8"/>
        <v>100</v>
      </c>
      <c r="U57" s="64">
        <f t="shared" si="9"/>
        <v>0</v>
      </c>
      <c r="V57" s="186">
        <f>V55</f>
        <v>0</v>
      </c>
      <c r="W57" s="135">
        <f t="shared" si="10"/>
        <v>0</v>
      </c>
      <c r="X57" s="136">
        <f t="shared" si="11"/>
        <v>0</v>
      </c>
      <c r="Y57" s="184">
        <f>Y55</f>
        <v>320</v>
      </c>
      <c r="Z57" s="137">
        <f t="shared" si="12"/>
        <v>17.611447440836546</v>
      </c>
      <c r="AA57" s="189">
        <f>AA55</f>
        <v>1212</v>
      </c>
      <c r="AB57" s="189">
        <v>1891</v>
      </c>
      <c r="AC57" s="138">
        <f>(F57+AB57-AA57)/D57*100</f>
        <v>26.39593908629442</v>
      </c>
    </row>
    <row r="58" spans="1:29" ht="9.75" customHeight="1" thickBot="1">
      <c r="A58" s="413"/>
      <c r="B58" s="190" t="s">
        <v>59</v>
      </c>
      <c r="C58" s="89"/>
      <c r="D58" s="89"/>
      <c r="E58" s="73"/>
      <c r="F58" s="191">
        <f>F56</f>
        <v>5</v>
      </c>
      <c r="G58" s="75"/>
      <c r="H58" s="76">
        <f>H56</f>
        <v>2</v>
      </c>
      <c r="I58" s="77">
        <f t="shared" si="3"/>
        <v>40</v>
      </c>
      <c r="J58" s="78">
        <f t="shared" si="4"/>
        <v>0</v>
      </c>
      <c r="K58" s="77">
        <f t="shared" si="5"/>
        <v>0</v>
      </c>
      <c r="L58" s="192">
        <f t="shared" si="24"/>
        <v>0</v>
      </c>
      <c r="M58" s="192">
        <f t="shared" si="24"/>
        <v>0</v>
      </c>
      <c r="N58" s="192">
        <f t="shared" si="24"/>
        <v>0</v>
      </c>
      <c r="O58" s="192">
        <f t="shared" si="24"/>
        <v>0</v>
      </c>
      <c r="P58" s="192">
        <f t="shared" si="24"/>
        <v>2</v>
      </c>
      <c r="Q58" s="193">
        <f t="shared" si="6"/>
        <v>100</v>
      </c>
      <c r="R58" s="194">
        <f t="shared" si="24"/>
        <v>0</v>
      </c>
      <c r="S58" s="85">
        <f t="shared" si="7"/>
        <v>0</v>
      </c>
      <c r="T58" s="82">
        <f t="shared" si="8"/>
        <v>100</v>
      </c>
      <c r="U58" s="83">
        <f t="shared" si="9"/>
        <v>0</v>
      </c>
      <c r="V58" s="192">
        <f>V56</f>
        <v>0</v>
      </c>
      <c r="W58" s="84">
        <f t="shared" si="10"/>
        <v>0</v>
      </c>
      <c r="X58" s="85">
        <f t="shared" si="11"/>
        <v>0</v>
      </c>
      <c r="Y58" s="195">
        <f>Y56</f>
        <v>3</v>
      </c>
      <c r="Z58" s="87">
        <f t="shared" si="12"/>
        <v>60</v>
      </c>
      <c r="AA58" s="196"/>
      <c r="AB58" s="89"/>
      <c r="AC58" s="90"/>
    </row>
    <row r="59" spans="1:29" ht="9.75" customHeight="1">
      <c r="A59" s="410" t="s">
        <v>85</v>
      </c>
      <c r="B59" s="91" t="s">
        <v>58</v>
      </c>
      <c r="C59" s="92">
        <v>22840</v>
      </c>
      <c r="D59" s="92">
        <v>12356</v>
      </c>
      <c r="E59" s="93">
        <f t="shared" si="20"/>
        <v>54.09807355516637</v>
      </c>
      <c r="F59" s="94">
        <v>1585</v>
      </c>
      <c r="G59" s="95">
        <f t="shared" si="21"/>
        <v>12.82777597928132</v>
      </c>
      <c r="H59" s="96">
        <v>7</v>
      </c>
      <c r="I59" s="97">
        <f t="shared" si="3"/>
        <v>0.4416403785488959</v>
      </c>
      <c r="J59" s="98">
        <f t="shared" si="4"/>
        <v>6</v>
      </c>
      <c r="K59" s="97">
        <f t="shared" si="5"/>
        <v>85.71428571428571</v>
      </c>
      <c r="L59" s="99">
        <v>3</v>
      </c>
      <c r="M59" s="99">
        <v>2</v>
      </c>
      <c r="N59" s="99">
        <v>1</v>
      </c>
      <c r="O59" s="99">
        <v>0</v>
      </c>
      <c r="P59" s="99">
        <v>0</v>
      </c>
      <c r="Q59" s="100">
        <f t="shared" si="6"/>
        <v>0</v>
      </c>
      <c r="R59" s="393">
        <v>1</v>
      </c>
      <c r="S59" s="97">
        <f t="shared" si="7"/>
        <v>14.285714285714285</v>
      </c>
      <c r="T59" s="101">
        <f t="shared" si="8"/>
        <v>14.285714285714285</v>
      </c>
      <c r="U59" s="102">
        <f t="shared" si="9"/>
        <v>0.12618296529968456</v>
      </c>
      <c r="V59" s="103">
        <v>0</v>
      </c>
      <c r="W59" s="104">
        <f t="shared" si="10"/>
        <v>0</v>
      </c>
      <c r="X59" s="97">
        <f t="shared" si="11"/>
        <v>28.57142857142857</v>
      </c>
      <c r="Y59" s="105">
        <v>493</v>
      </c>
      <c r="Z59" s="106">
        <f t="shared" si="12"/>
        <v>31.104100946372238</v>
      </c>
      <c r="AA59" s="92">
        <v>868</v>
      </c>
      <c r="AB59" s="107">
        <v>1336</v>
      </c>
      <c r="AC59" s="108">
        <f>(F59+AB59-AA59)/D59*100</f>
        <v>16.61540951764325</v>
      </c>
    </row>
    <row r="60" spans="1:29" ht="9.75" customHeight="1">
      <c r="A60" s="414"/>
      <c r="B60" s="109" t="s">
        <v>59</v>
      </c>
      <c r="C60" s="146"/>
      <c r="D60" s="146"/>
      <c r="E60" s="147"/>
      <c r="F60" s="112">
        <v>0</v>
      </c>
      <c r="G60" s="148"/>
      <c r="H60" s="149">
        <v>0</v>
      </c>
      <c r="I60" s="150" t="str">
        <f t="shared" si="3"/>
        <v>N/A</v>
      </c>
      <c r="J60" s="151">
        <f t="shared" si="4"/>
        <v>0</v>
      </c>
      <c r="K60" s="150" t="str">
        <f t="shared" si="5"/>
        <v>N/A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3" t="str">
        <f t="shared" si="6"/>
        <v>N/A</v>
      </c>
      <c r="R60" s="154">
        <v>0</v>
      </c>
      <c r="S60" s="150" t="str">
        <f t="shared" si="7"/>
        <v>N/A</v>
      </c>
      <c r="T60" s="155" t="str">
        <f t="shared" si="8"/>
        <v>N/A</v>
      </c>
      <c r="U60" s="156" t="str">
        <f t="shared" si="9"/>
        <v>N/A</v>
      </c>
      <c r="V60" s="157">
        <v>0</v>
      </c>
      <c r="W60" s="158" t="str">
        <f t="shared" si="10"/>
        <v>N/A</v>
      </c>
      <c r="X60" s="150" t="str">
        <f t="shared" si="11"/>
        <v>N/A</v>
      </c>
      <c r="Y60" s="124">
        <v>0</v>
      </c>
      <c r="Z60" s="159" t="str">
        <f t="shared" si="12"/>
        <v>N/A</v>
      </c>
      <c r="AA60" s="160"/>
      <c r="AB60" s="146"/>
      <c r="AC60" s="161"/>
    </row>
    <row r="61" spans="1:29" ht="9.75" customHeight="1">
      <c r="A61" s="410" t="s">
        <v>86</v>
      </c>
      <c r="B61" s="91" t="s">
        <v>58</v>
      </c>
      <c r="C61" s="162">
        <v>472</v>
      </c>
      <c r="D61" s="162">
        <v>299</v>
      </c>
      <c r="E61" s="163">
        <f t="shared" si="20"/>
        <v>63.347457627118644</v>
      </c>
      <c r="F61" s="164">
        <v>49</v>
      </c>
      <c r="G61" s="165">
        <f t="shared" si="21"/>
        <v>16.387959866220736</v>
      </c>
      <c r="H61" s="166">
        <v>2</v>
      </c>
      <c r="I61" s="167">
        <f t="shared" si="3"/>
        <v>4.081632653061225</v>
      </c>
      <c r="J61" s="168">
        <f t="shared" si="4"/>
        <v>2</v>
      </c>
      <c r="K61" s="167">
        <f t="shared" si="5"/>
        <v>100</v>
      </c>
      <c r="L61" s="169">
        <v>0</v>
      </c>
      <c r="M61" s="169">
        <v>0</v>
      </c>
      <c r="N61" s="169">
        <v>0</v>
      </c>
      <c r="O61" s="169">
        <v>2</v>
      </c>
      <c r="P61" s="169">
        <v>0</v>
      </c>
      <c r="Q61" s="170">
        <f t="shared" si="6"/>
        <v>0</v>
      </c>
      <c r="R61" s="394">
        <v>0</v>
      </c>
      <c r="S61" s="167">
        <f t="shared" si="7"/>
        <v>0</v>
      </c>
      <c r="T61" s="171">
        <f t="shared" si="8"/>
        <v>0</v>
      </c>
      <c r="U61" s="172">
        <f t="shared" si="9"/>
        <v>0</v>
      </c>
      <c r="V61" s="173">
        <v>0</v>
      </c>
      <c r="W61" s="174">
        <f t="shared" si="10"/>
        <v>0</v>
      </c>
      <c r="X61" s="167">
        <f t="shared" si="11"/>
        <v>0</v>
      </c>
      <c r="Y61" s="175">
        <v>17</v>
      </c>
      <c r="Z61" s="176">
        <f t="shared" si="12"/>
        <v>34.69387755102041</v>
      </c>
      <c r="AA61" s="162">
        <v>24</v>
      </c>
      <c r="AB61" s="177">
        <v>57</v>
      </c>
      <c r="AC61" s="178">
        <f>(F61+AB61-AA61)/D61*100</f>
        <v>27.424749163879596</v>
      </c>
    </row>
    <row r="62" spans="1:29" ht="9.75" customHeight="1" thickBot="1">
      <c r="A62" s="411"/>
      <c r="B62" s="179" t="s">
        <v>59</v>
      </c>
      <c r="C62" s="110"/>
      <c r="D62" s="110"/>
      <c r="E62" s="111"/>
      <c r="F62" s="180">
        <v>0</v>
      </c>
      <c r="G62" s="181"/>
      <c r="H62" s="114">
        <v>0</v>
      </c>
      <c r="I62" s="115" t="str">
        <f t="shared" si="3"/>
        <v>N/A</v>
      </c>
      <c r="J62" s="116">
        <f t="shared" si="4"/>
        <v>0</v>
      </c>
      <c r="K62" s="115" t="str">
        <f t="shared" si="5"/>
        <v>N/A</v>
      </c>
      <c r="L62" s="117">
        <v>0</v>
      </c>
      <c r="M62" s="117">
        <v>0</v>
      </c>
      <c r="N62" s="117">
        <v>0</v>
      </c>
      <c r="O62" s="117">
        <v>0</v>
      </c>
      <c r="P62" s="117">
        <v>0</v>
      </c>
      <c r="Q62" s="118" t="str">
        <f t="shared" si="6"/>
        <v>N/A</v>
      </c>
      <c r="R62" s="119">
        <v>0</v>
      </c>
      <c r="S62" s="115" t="str">
        <f t="shared" si="7"/>
        <v>N/A</v>
      </c>
      <c r="T62" s="120" t="str">
        <f t="shared" si="8"/>
        <v>N/A</v>
      </c>
      <c r="U62" s="121" t="str">
        <f t="shared" si="9"/>
        <v>N/A</v>
      </c>
      <c r="V62" s="122">
        <v>0</v>
      </c>
      <c r="W62" s="123" t="str">
        <f t="shared" si="10"/>
        <v>N/A</v>
      </c>
      <c r="X62" s="115" t="str">
        <f t="shared" si="11"/>
        <v>N/A</v>
      </c>
      <c r="Y62" s="182">
        <v>0</v>
      </c>
      <c r="Z62" s="125" t="str">
        <f t="shared" si="12"/>
        <v>N/A</v>
      </c>
      <c r="AA62" s="126"/>
      <c r="AB62" s="110"/>
      <c r="AC62" s="127"/>
    </row>
    <row r="63" spans="1:29" ht="9.75" customHeight="1">
      <c r="A63" s="412" t="s">
        <v>87</v>
      </c>
      <c r="B63" s="128" t="s">
        <v>58</v>
      </c>
      <c r="C63" s="129">
        <f>SUM(C59,C61)</f>
        <v>23312</v>
      </c>
      <c r="D63" s="129">
        <f>SUM(D59,D61)</f>
        <v>12655</v>
      </c>
      <c r="E63" s="130">
        <f t="shared" si="20"/>
        <v>54.2853466026081</v>
      </c>
      <c r="F63" s="55">
        <f>SUM(F59,F61)</f>
        <v>1634</v>
      </c>
      <c r="G63" s="131">
        <f t="shared" si="21"/>
        <v>12.911892532595811</v>
      </c>
      <c r="H63" s="141">
        <f>SUM(H59,H61)</f>
        <v>9</v>
      </c>
      <c r="I63" s="133">
        <f t="shared" si="3"/>
        <v>0.550795593635251</v>
      </c>
      <c r="J63" s="142">
        <f t="shared" si="4"/>
        <v>8</v>
      </c>
      <c r="K63" s="133">
        <f t="shared" si="5"/>
        <v>88.88888888888889</v>
      </c>
      <c r="L63" s="132">
        <f aca="true" t="shared" si="25" ref="L63:R64">SUM(L59,L61)</f>
        <v>3</v>
      </c>
      <c r="M63" s="132">
        <f t="shared" si="25"/>
        <v>2</v>
      </c>
      <c r="N63" s="132">
        <f t="shared" si="25"/>
        <v>1</v>
      </c>
      <c r="O63" s="132">
        <f t="shared" si="25"/>
        <v>2</v>
      </c>
      <c r="P63" s="132">
        <f t="shared" si="25"/>
        <v>0</v>
      </c>
      <c r="Q63" s="143">
        <f t="shared" si="6"/>
        <v>0</v>
      </c>
      <c r="R63" s="144">
        <f t="shared" si="25"/>
        <v>1</v>
      </c>
      <c r="S63" s="136">
        <f t="shared" si="7"/>
        <v>11.11111111111111</v>
      </c>
      <c r="T63" s="63">
        <f t="shared" si="8"/>
        <v>11.11111111111111</v>
      </c>
      <c r="U63" s="64">
        <f t="shared" si="9"/>
        <v>0.12239902080783352</v>
      </c>
      <c r="V63" s="132">
        <f>SUM(V59,V61)</f>
        <v>0</v>
      </c>
      <c r="W63" s="135">
        <f t="shared" si="10"/>
        <v>0</v>
      </c>
      <c r="X63" s="136">
        <f t="shared" si="11"/>
        <v>22.22222222222222</v>
      </c>
      <c r="Y63" s="129">
        <f>SUM(Y59,Y61)</f>
        <v>510</v>
      </c>
      <c r="Z63" s="137">
        <f t="shared" si="12"/>
        <v>31.211750305997555</v>
      </c>
      <c r="AA63" s="145">
        <f>SUM(AA59,AA61)</f>
        <v>892</v>
      </c>
      <c r="AB63" s="145">
        <f>SUM(AB59,AB61)</f>
        <v>1393</v>
      </c>
      <c r="AC63" s="138">
        <f>(F63+AB63-AA63)/D63*100</f>
        <v>16.870802054523903</v>
      </c>
    </row>
    <row r="64" spans="1:29" ht="9.75" customHeight="1" thickBot="1">
      <c r="A64" s="413"/>
      <c r="B64" s="71" t="s">
        <v>59</v>
      </c>
      <c r="C64" s="72"/>
      <c r="D64" s="72"/>
      <c r="E64" s="73"/>
      <c r="F64" s="74">
        <f>SUM(F60,F62)</f>
        <v>0</v>
      </c>
      <c r="G64" s="75"/>
      <c r="H64" s="76">
        <f>SUM(H60,H62)</f>
        <v>0</v>
      </c>
      <c r="I64" s="77" t="str">
        <f t="shared" si="3"/>
        <v>N/A</v>
      </c>
      <c r="J64" s="78">
        <f t="shared" si="4"/>
        <v>0</v>
      </c>
      <c r="K64" s="77" t="str">
        <f t="shared" si="5"/>
        <v>N/A</v>
      </c>
      <c r="L64" s="79">
        <f t="shared" si="25"/>
        <v>0</v>
      </c>
      <c r="M64" s="79">
        <f t="shared" si="25"/>
        <v>0</v>
      </c>
      <c r="N64" s="79">
        <f t="shared" si="25"/>
        <v>0</v>
      </c>
      <c r="O64" s="79">
        <f t="shared" si="25"/>
        <v>0</v>
      </c>
      <c r="P64" s="79">
        <f t="shared" si="25"/>
        <v>0</v>
      </c>
      <c r="Q64" s="80" t="str">
        <f t="shared" si="6"/>
        <v>N/A</v>
      </c>
      <c r="R64" s="81">
        <f t="shared" si="25"/>
        <v>0</v>
      </c>
      <c r="S64" s="85" t="str">
        <f t="shared" si="7"/>
        <v>N/A</v>
      </c>
      <c r="T64" s="82" t="str">
        <f t="shared" si="8"/>
        <v>N/A</v>
      </c>
      <c r="U64" s="83" t="str">
        <f t="shared" si="9"/>
        <v>N/A</v>
      </c>
      <c r="V64" s="79">
        <f>SUM(V60,V62)</f>
        <v>0</v>
      </c>
      <c r="W64" s="84" t="str">
        <f t="shared" si="10"/>
        <v>N/A</v>
      </c>
      <c r="X64" s="85" t="str">
        <f t="shared" si="11"/>
        <v>N/A</v>
      </c>
      <c r="Y64" s="86">
        <f>SUM(Y60,Y62)</f>
        <v>0</v>
      </c>
      <c r="Z64" s="87" t="str">
        <f t="shared" si="12"/>
        <v>N/A</v>
      </c>
      <c r="AA64" s="88"/>
      <c r="AB64" s="89"/>
      <c r="AC64" s="90"/>
    </row>
    <row r="65" spans="1:29" ht="9.75" customHeight="1">
      <c r="A65" s="410" t="s">
        <v>88</v>
      </c>
      <c r="B65" s="91" t="s">
        <v>58</v>
      </c>
      <c r="C65" s="92">
        <v>46843</v>
      </c>
      <c r="D65" s="92">
        <v>25648</v>
      </c>
      <c r="E65" s="93">
        <f t="shared" si="20"/>
        <v>54.753111457421596</v>
      </c>
      <c r="F65" s="94">
        <v>3140</v>
      </c>
      <c r="G65" s="95">
        <f t="shared" si="21"/>
        <v>12.242669993761696</v>
      </c>
      <c r="H65" s="96">
        <v>25</v>
      </c>
      <c r="I65" s="97">
        <f t="shared" si="3"/>
        <v>0.7961783439490446</v>
      </c>
      <c r="J65" s="98">
        <f t="shared" si="4"/>
        <v>22</v>
      </c>
      <c r="K65" s="97">
        <f t="shared" si="5"/>
        <v>88</v>
      </c>
      <c r="L65" s="99">
        <v>7</v>
      </c>
      <c r="M65" s="99">
        <v>2</v>
      </c>
      <c r="N65" s="99">
        <v>5</v>
      </c>
      <c r="O65" s="99">
        <v>8</v>
      </c>
      <c r="P65" s="99">
        <v>0</v>
      </c>
      <c r="Q65" s="100">
        <f t="shared" si="6"/>
        <v>0</v>
      </c>
      <c r="R65" s="393">
        <v>3</v>
      </c>
      <c r="S65" s="97">
        <f t="shared" si="7"/>
        <v>12</v>
      </c>
      <c r="T65" s="101">
        <f t="shared" si="8"/>
        <v>12</v>
      </c>
      <c r="U65" s="102">
        <f t="shared" si="9"/>
        <v>0.06369426751592357</v>
      </c>
      <c r="V65" s="103">
        <v>0</v>
      </c>
      <c r="W65" s="104">
        <f t="shared" si="10"/>
        <v>0</v>
      </c>
      <c r="X65" s="97">
        <f t="shared" si="11"/>
        <v>8</v>
      </c>
      <c r="Y65" s="105">
        <v>1063</v>
      </c>
      <c r="Z65" s="106">
        <f t="shared" si="12"/>
        <v>33.853503184713375</v>
      </c>
      <c r="AA65" s="92">
        <v>1441</v>
      </c>
      <c r="AB65" s="107">
        <v>2669</v>
      </c>
      <c r="AC65" s="108">
        <f>(F65+AB65-AA65)/D65*100</f>
        <v>17.03056768558952</v>
      </c>
    </row>
    <row r="66" spans="1:29" ht="9.75" customHeight="1">
      <c r="A66" s="414"/>
      <c r="B66" s="109" t="s">
        <v>59</v>
      </c>
      <c r="C66" s="146"/>
      <c r="D66" s="146"/>
      <c r="E66" s="147"/>
      <c r="F66" s="112">
        <v>0</v>
      </c>
      <c r="G66" s="148"/>
      <c r="H66" s="149">
        <v>0</v>
      </c>
      <c r="I66" s="150" t="str">
        <f t="shared" si="3"/>
        <v>N/A</v>
      </c>
      <c r="J66" s="151">
        <f t="shared" si="4"/>
        <v>0</v>
      </c>
      <c r="K66" s="150" t="str">
        <f t="shared" si="5"/>
        <v>N/A</v>
      </c>
      <c r="L66" s="152">
        <v>0</v>
      </c>
      <c r="M66" s="152">
        <v>0</v>
      </c>
      <c r="N66" s="152">
        <v>0</v>
      </c>
      <c r="O66" s="152">
        <v>0</v>
      </c>
      <c r="P66" s="152">
        <v>0</v>
      </c>
      <c r="Q66" s="153" t="str">
        <f t="shared" si="6"/>
        <v>N/A</v>
      </c>
      <c r="R66" s="154">
        <v>0</v>
      </c>
      <c r="S66" s="150" t="str">
        <f t="shared" si="7"/>
        <v>N/A</v>
      </c>
      <c r="T66" s="155" t="str">
        <f t="shared" si="8"/>
        <v>N/A</v>
      </c>
      <c r="U66" s="156" t="str">
        <f t="shared" si="9"/>
        <v>N/A</v>
      </c>
      <c r="V66" s="157">
        <v>0</v>
      </c>
      <c r="W66" s="158" t="str">
        <f t="shared" si="10"/>
        <v>N/A</v>
      </c>
      <c r="X66" s="150" t="str">
        <f t="shared" si="11"/>
        <v>N/A</v>
      </c>
      <c r="Y66" s="124">
        <v>0</v>
      </c>
      <c r="Z66" s="159" t="str">
        <f t="shared" si="12"/>
        <v>N/A</v>
      </c>
      <c r="AA66" s="160"/>
      <c r="AB66" s="146"/>
      <c r="AC66" s="161"/>
    </row>
    <row r="67" spans="1:29" ht="9.75" customHeight="1">
      <c r="A67" s="410" t="s">
        <v>89</v>
      </c>
      <c r="B67" s="91" t="s">
        <v>58</v>
      </c>
      <c r="C67" s="162">
        <v>6562</v>
      </c>
      <c r="D67" s="162">
        <v>3902</v>
      </c>
      <c r="E67" s="163">
        <f>D67/C67*100</f>
        <v>59.463578177384946</v>
      </c>
      <c r="F67" s="164">
        <v>641</v>
      </c>
      <c r="G67" s="165">
        <f>F67/D67*100</f>
        <v>16.427473090722707</v>
      </c>
      <c r="H67" s="166">
        <v>1</v>
      </c>
      <c r="I67" s="167">
        <f t="shared" si="3"/>
        <v>0.15600624024961</v>
      </c>
      <c r="J67" s="168">
        <f t="shared" si="4"/>
        <v>1</v>
      </c>
      <c r="K67" s="167">
        <f t="shared" si="5"/>
        <v>100</v>
      </c>
      <c r="L67" s="169">
        <v>1</v>
      </c>
      <c r="M67" s="169">
        <v>0</v>
      </c>
      <c r="N67" s="169">
        <v>0</v>
      </c>
      <c r="O67" s="169">
        <v>0</v>
      </c>
      <c r="P67" s="169">
        <v>0</v>
      </c>
      <c r="Q67" s="170">
        <f t="shared" si="6"/>
        <v>0</v>
      </c>
      <c r="R67" s="394">
        <v>0</v>
      </c>
      <c r="S67" s="167">
        <f t="shared" si="7"/>
        <v>0</v>
      </c>
      <c r="T67" s="171">
        <f t="shared" si="8"/>
        <v>0</v>
      </c>
      <c r="U67" s="172">
        <f t="shared" si="9"/>
        <v>0</v>
      </c>
      <c r="V67" s="173">
        <v>0</v>
      </c>
      <c r="W67" s="174">
        <f t="shared" si="10"/>
        <v>0</v>
      </c>
      <c r="X67" s="167">
        <f t="shared" si="11"/>
        <v>0</v>
      </c>
      <c r="Y67" s="175">
        <v>71</v>
      </c>
      <c r="Z67" s="176">
        <f t="shared" si="12"/>
        <v>11.076443057722308</v>
      </c>
      <c r="AA67" s="162">
        <v>403</v>
      </c>
      <c r="AB67" s="177">
        <v>630</v>
      </c>
      <c r="AC67" s="178">
        <f>(F67+AB67-AA67)/D67*100</f>
        <v>22.24500256278831</v>
      </c>
    </row>
    <row r="68" spans="1:29" ht="9.75" customHeight="1">
      <c r="A68" s="411"/>
      <c r="B68" s="179" t="s">
        <v>59</v>
      </c>
      <c r="C68" s="110"/>
      <c r="D68" s="110"/>
      <c r="E68" s="111"/>
      <c r="F68" s="180">
        <v>0</v>
      </c>
      <c r="G68" s="181"/>
      <c r="H68" s="114">
        <v>0</v>
      </c>
      <c r="I68" s="115" t="str">
        <f t="shared" si="3"/>
        <v>N/A</v>
      </c>
      <c r="J68" s="116">
        <f t="shared" si="4"/>
        <v>0</v>
      </c>
      <c r="K68" s="115" t="str">
        <f t="shared" si="5"/>
        <v>N/A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  <c r="Q68" s="118" t="str">
        <f t="shared" si="6"/>
        <v>N/A</v>
      </c>
      <c r="R68" s="119">
        <v>0</v>
      </c>
      <c r="S68" s="115" t="str">
        <f t="shared" si="7"/>
        <v>N/A</v>
      </c>
      <c r="T68" s="120" t="str">
        <f t="shared" si="8"/>
        <v>N/A</v>
      </c>
      <c r="U68" s="121" t="str">
        <f t="shared" si="9"/>
        <v>N/A</v>
      </c>
      <c r="V68" s="122">
        <v>0</v>
      </c>
      <c r="W68" s="123" t="str">
        <f t="shared" si="10"/>
        <v>N/A</v>
      </c>
      <c r="X68" s="115" t="str">
        <f t="shared" si="11"/>
        <v>N/A</v>
      </c>
      <c r="Y68" s="182">
        <v>0</v>
      </c>
      <c r="Z68" s="125" t="str">
        <f t="shared" si="12"/>
        <v>N/A</v>
      </c>
      <c r="AA68" s="126"/>
      <c r="AB68" s="110"/>
      <c r="AC68" s="127"/>
    </row>
    <row r="69" spans="1:29" ht="9.75" customHeight="1">
      <c r="A69" s="410" t="s">
        <v>90</v>
      </c>
      <c r="B69" s="91" t="s">
        <v>58</v>
      </c>
      <c r="C69" s="162">
        <v>2497</v>
      </c>
      <c r="D69" s="162">
        <v>729</v>
      </c>
      <c r="E69" s="163">
        <f>D69/C69*100</f>
        <v>29.195034040849016</v>
      </c>
      <c r="F69" s="164">
        <v>268</v>
      </c>
      <c r="G69" s="165">
        <f>F69/D69*100</f>
        <v>36.762688614540465</v>
      </c>
      <c r="H69" s="166">
        <v>0</v>
      </c>
      <c r="I69" s="167">
        <f t="shared" si="3"/>
        <v>0</v>
      </c>
      <c r="J69" s="168">
        <f t="shared" si="4"/>
        <v>0</v>
      </c>
      <c r="K69" s="167" t="str">
        <f t="shared" si="5"/>
        <v>N/A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70" t="str">
        <f t="shared" si="6"/>
        <v>N/A</v>
      </c>
      <c r="R69" s="394">
        <v>0</v>
      </c>
      <c r="S69" s="167" t="str">
        <f t="shared" si="7"/>
        <v>N/A</v>
      </c>
      <c r="T69" s="171" t="str">
        <f t="shared" si="8"/>
        <v>N/A</v>
      </c>
      <c r="U69" s="172">
        <f t="shared" si="9"/>
        <v>0</v>
      </c>
      <c r="V69" s="173">
        <v>0</v>
      </c>
      <c r="W69" s="174">
        <f t="shared" si="10"/>
        <v>0</v>
      </c>
      <c r="X69" s="167" t="str">
        <f t="shared" si="11"/>
        <v>N/A</v>
      </c>
      <c r="Y69" s="175">
        <v>76</v>
      </c>
      <c r="Z69" s="176">
        <f t="shared" si="12"/>
        <v>28.35820895522388</v>
      </c>
      <c r="AA69" s="162">
        <v>162</v>
      </c>
      <c r="AB69" s="177">
        <v>222</v>
      </c>
      <c r="AC69" s="178">
        <f>(F69+AB69-AA69)/D69*100</f>
        <v>44.99314128943759</v>
      </c>
    </row>
    <row r="70" spans="1:29" ht="9.75" customHeight="1">
      <c r="A70" s="411"/>
      <c r="B70" s="179" t="s">
        <v>59</v>
      </c>
      <c r="C70" s="110"/>
      <c r="D70" s="110"/>
      <c r="E70" s="111"/>
      <c r="F70" s="180">
        <v>0</v>
      </c>
      <c r="G70" s="181"/>
      <c r="H70" s="114">
        <v>0</v>
      </c>
      <c r="I70" s="115" t="str">
        <f t="shared" si="3"/>
        <v>N/A</v>
      </c>
      <c r="J70" s="116">
        <f t="shared" si="4"/>
        <v>0</v>
      </c>
      <c r="K70" s="115" t="str">
        <f t="shared" si="5"/>
        <v>N/A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  <c r="Q70" s="118" t="str">
        <f t="shared" si="6"/>
        <v>N/A</v>
      </c>
      <c r="R70" s="119">
        <v>0</v>
      </c>
      <c r="S70" s="115" t="str">
        <f t="shared" si="7"/>
        <v>N/A</v>
      </c>
      <c r="T70" s="120" t="str">
        <f t="shared" si="8"/>
        <v>N/A</v>
      </c>
      <c r="U70" s="121" t="str">
        <f t="shared" si="9"/>
        <v>N/A</v>
      </c>
      <c r="V70" s="122">
        <v>0</v>
      </c>
      <c r="W70" s="123" t="str">
        <f t="shared" si="10"/>
        <v>N/A</v>
      </c>
      <c r="X70" s="115" t="str">
        <f t="shared" si="11"/>
        <v>N/A</v>
      </c>
      <c r="Y70" s="182">
        <v>0</v>
      </c>
      <c r="Z70" s="125" t="str">
        <f t="shared" si="12"/>
        <v>N/A</v>
      </c>
      <c r="AA70" s="126"/>
      <c r="AB70" s="110"/>
      <c r="AC70" s="127"/>
    </row>
    <row r="71" spans="1:29" ht="9.75" customHeight="1">
      <c r="A71" s="410" t="s">
        <v>91</v>
      </c>
      <c r="B71" s="91" t="s">
        <v>58</v>
      </c>
      <c r="C71" s="162">
        <v>7397</v>
      </c>
      <c r="D71" s="162">
        <v>1204</v>
      </c>
      <c r="E71" s="163">
        <f>D71/C71*100</f>
        <v>16.276869000946327</v>
      </c>
      <c r="F71" s="164">
        <v>885</v>
      </c>
      <c r="G71" s="165">
        <f>F71/D71*100</f>
        <v>73.50498338870432</v>
      </c>
      <c r="H71" s="166">
        <v>2</v>
      </c>
      <c r="I71" s="167">
        <f t="shared" si="3"/>
        <v>0.22598870056497175</v>
      </c>
      <c r="J71" s="168">
        <f t="shared" si="4"/>
        <v>2</v>
      </c>
      <c r="K71" s="167">
        <f t="shared" si="5"/>
        <v>100</v>
      </c>
      <c r="L71" s="169">
        <v>0</v>
      </c>
      <c r="M71" s="169">
        <v>1</v>
      </c>
      <c r="N71" s="169">
        <v>0</v>
      </c>
      <c r="O71" s="169">
        <v>1</v>
      </c>
      <c r="P71" s="169">
        <v>0</v>
      </c>
      <c r="Q71" s="170">
        <f t="shared" si="6"/>
        <v>0</v>
      </c>
      <c r="R71" s="394">
        <v>0</v>
      </c>
      <c r="S71" s="167">
        <f t="shared" si="7"/>
        <v>0</v>
      </c>
      <c r="T71" s="171">
        <f t="shared" si="8"/>
        <v>0</v>
      </c>
      <c r="U71" s="172">
        <f t="shared" si="9"/>
        <v>0.11299435028248588</v>
      </c>
      <c r="V71" s="173">
        <v>0</v>
      </c>
      <c r="W71" s="174">
        <f t="shared" si="10"/>
        <v>0</v>
      </c>
      <c r="X71" s="167">
        <f t="shared" si="11"/>
        <v>50</v>
      </c>
      <c r="Y71" s="175">
        <v>220</v>
      </c>
      <c r="Z71" s="176">
        <f t="shared" si="12"/>
        <v>24.858757062146893</v>
      </c>
      <c r="AA71" s="162">
        <v>544</v>
      </c>
      <c r="AB71" s="177">
        <v>764</v>
      </c>
      <c r="AC71" s="178">
        <f>(F71+AB71-AA71)/D71*100</f>
        <v>91.77740863787376</v>
      </c>
    </row>
    <row r="72" spans="1:29" ht="9.75" customHeight="1" thickBot="1">
      <c r="A72" s="411"/>
      <c r="B72" s="179" t="s">
        <v>59</v>
      </c>
      <c r="C72" s="110"/>
      <c r="D72" s="110"/>
      <c r="E72" s="111"/>
      <c r="F72" s="180">
        <v>2</v>
      </c>
      <c r="G72" s="181"/>
      <c r="H72" s="114">
        <v>0</v>
      </c>
      <c r="I72" s="115">
        <f aca="true" t="shared" si="26" ref="I72:I84">_xlfn.IFERROR(H72/F72*100,"N/A")</f>
        <v>0</v>
      </c>
      <c r="J72" s="116">
        <f>SUM(L72:O72)</f>
        <v>0</v>
      </c>
      <c r="K72" s="115" t="str">
        <f aca="true" t="shared" si="27" ref="K72:K84">_xlfn.IFERROR(J72/H72*100,"N/A")</f>
        <v>N/A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  <c r="Q72" s="118" t="str">
        <f aca="true" t="shared" si="28" ref="Q72:Q84">_xlfn.IFERROR(P72/H72*100,"N/A")</f>
        <v>N/A</v>
      </c>
      <c r="R72" s="119">
        <v>0</v>
      </c>
      <c r="S72" s="115" t="str">
        <f aca="true" t="shared" si="29" ref="S72:S84">_xlfn.IFERROR(R72/H72*100,"N/A")</f>
        <v>N/A</v>
      </c>
      <c r="T72" s="120" t="str">
        <f aca="true" t="shared" si="30" ref="T72:T84">_xlfn.IFERROR((P72+R72)/H72*100,"N/A")</f>
        <v>N/A</v>
      </c>
      <c r="U72" s="121">
        <f aca="true" t="shared" si="31" ref="U72:U84">_xlfn.IFERROR(M72/F72*100,"N/A")</f>
        <v>0</v>
      </c>
      <c r="V72" s="122">
        <v>0</v>
      </c>
      <c r="W72" s="123">
        <f aca="true" t="shared" si="32" ref="W72:W84">_xlfn.IFERROR(V72/F72*100,"N/A")</f>
        <v>0</v>
      </c>
      <c r="X72" s="115" t="str">
        <f aca="true" t="shared" si="33" ref="X72:X84">_xlfn.IFERROR(M72/H72*100,"N/A")</f>
        <v>N/A</v>
      </c>
      <c r="Y72" s="182">
        <v>0</v>
      </c>
      <c r="Z72" s="125">
        <f aca="true" t="shared" si="34" ref="Z72:Z84">_xlfn.IFERROR(Y72/F72*100,"N/A")</f>
        <v>0</v>
      </c>
      <c r="AA72" s="126"/>
      <c r="AB72" s="110"/>
      <c r="AC72" s="127"/>
    </row>
    <row r="73" spans="1:29" ht="9.75" customHeight="1">
      <c r="A73" s="412" t="s">
        <v>92</v>
      </c>
      <c r="B73" s="183" t="s">
        <v>58</v>
      </c>
      <c r="C73" s="184">
        <f>SUM(C65,C67,C69,C71)</f>
        <v>63299</v>
      </c>
      <c r="D73" s="184">
        <f>SUM(D65,D67,D69,D71)</f>
        <v>31483</v>
      </c>
      <c r="E73" s="130">
        <f>D73/C73*100</f>
        <v>49.736962669236476</v>
      </c>
      <c r="F73" s="185">
        <f>SUM(F65,F67,F69,F71)</f>
        <v>4934</v>
      </c>
      <c r="G73" s="131">
        <f>F73/D73*100</f>
        <v>15.671949941238129</v>
      </c>
      <c r="H73" s="141">
        <f>SUM(H65,H67,H69,H71)</f>
        <v>28</v>
      </c>
      <c r="I73" s="133">
        <f t="shared" si="26"/>
        <v>0.5674908796108634</v>
      </c>
      <c r="J73" s="142">
        <f>SUM(L73:O73)</f>
        <v>25</v>
      </c>
      <c r="K73" s="133">
        <f t="shared" si="27"/>
        <v>89.28571428571429</v>
      </c>
      <c r="L73" s="186">
        <f aca="true" t="shared" si="35" ref="L73:R74">SUM(L65,L67,L69,L71)</f>
        <v>8</v>
      </c>
      <c r="M73" s="186">
        <f t="shared" si="35"/>
        <v>3</v>
      </c>
      <c r="N73" s="186">
        <f t="shared" si="35"/>
        <v>5</v>
      </c>
      <c r="O73" s="186">
        <f t="shared" si="35"/>
        <v>9</v>
      </c>
      <c r="P73" s="186">
        <f t="shared" si="35"/>
        <v>0</v>
      </c>
      <c r="Q73" s="187">
        <f t="shared" si="28"/>
        <v>0</v>
      </c>
      <c r="R73" s="188">
        <f t="shared" si="35"/>
        <v>3</v>
      </c>
      <c r="S73" s="136">
        <f t="shared" si="29"/>
        <v>10.714285714285714</v>
      </c>
      <c r="T73" s="63">
        <f t="shared" si="30"/>
        <v>10.714285714285714</v>
      </c>
      <c r="U73" s="64">
        <f t="shared" si="31"/>
        <v>0.06080259424402108</v>
      </c>
      <c r="V73" s="186">
        <f>SUM(V65,V67,V69,V71)</f>
        <v>0</v>
      </c>
      <c r="W73" s="135">
        <f t="shared" si="32"/>
        <v>0</v>
      </c>
      <c r="X73" s="136">
        <f t="shared" si="33"/>
        <v>10.714285714285714</v>
      </c>
      <c r="Y73" s="184">
        <f>SUM(Y65,Y67,Y69,Y71)</f>
        <v>1430</v>
      </c>
      <c r="Z73" s="137">
        <f t="shared" si="34"/>
        <v>28.98256992298338</v>
      </c>
      <c r="AA73" s="189">
        <f>SUM(AA65,AA67,AA69,AA71)</f>
        <v>2550</v>
      </c>
      <c r="AB73" s="189">
        <f>SUM(AB65,AB67,AB69,AB71)</f>
        <v>4285</v>
      </c>
      <c r="AC73" s="138">
        <f>(F73+AB73-AA73)/D73*100</f>
        <v>21.1828605914303</v>
      </c>
    </row>
    <row r="74" spans="1:29" ht="9.75" customHeight="1" thickBot="1">
      <c r="A74" s="413"/>
      <c r="B74" s="190" t="s">
        <v>59</v>
      </c>
      <c r="C74" s="89"/>
      <c r="D74" s="89"/>
      <c r="E74" s="73"/>
      <c r="F74" s="191">
        <f>SUM(F66,F68,F70,F72)</f>
        <v>2</v>
      </c>
      <c r="G74" s="75"/>
      <c r="H74" s="76">
        <f>SUM(H66,H68,H70,H72)</f>
        <v>0</v>
      </c>
      <c r="I74" s="77">
        <f t="shared" si="26"/>
        <v>0</v>
      </c>
      <c r="J74" s="78">
        <f>SUM(L74:O74)</f>
        <v>0</v>
      </c>
      <c r="K74" s="77" t="str">
        <f t="shared" si="27"/>
        <v>N/A</v>
      </c>
      <c r="L74" s="192">
        <f t="shared" si="35"/>
        <v>0</v>
      </c>
      <c r="M74" s="192">
        <f t="shared" si="35"/>
        <v>0</v>
      </c>
      <c r="N74" s="192">
        <f t="shared" si="35"/>
        <v>0</v>
      </c>
      <c r="O74" s="192">
        <f t="shared" si="35"/>
        <v>0</v>
      </c>
      <c r="P74" s="192">
        <f t="shared" si="35"/>
        <v>0</v>
      </c>
      <c r="Q74" s="193" t="str">
        <f t="shared" si="28"/>
        <v>N/A</v>
      </c>
      <c r="R74" s="194">
        <f t="shared" si="35"/>
        <v>0</v>
      </c>
      <c r="S74" s="85" t="str">
        <f t="shared" si="29"/>
        <v>N/A</v>
      </c>
      <c r="T74" s="82" t="str">
        <f t="shared" si="30"/>
        <v>N/A</v>
      </c>
      <c r="U74" s="83">
        <f t="shared" si="31"/>
        <v>0</v>
      </c>
      <c r="V74" s="192">
        <f>SUM(V66,V68,V70,V72)</f>
        <v>0</v>
      </c>
      <c r="W74" s="84">
        <f t="shared" si="32"/>
        <v>0</v>
      </c>
      <c r="X74" s="85" t="str">
        <f t="shared" si="33"/>
        <v>N/A</v>
      </c>
      <c r="Y74" s="195">
        <f>SUM(Y66,Y68,Y70,Y72)</f>
        <v>0</v>
      </c>
      <c r="Z74" s="87">
        <f t="shared" si="34"/>
        <v>0</v>
      </c>
      <c r="AA74" s="196"/>
      <c r="AB74" s="89"/>
      <c r="AC74" s="90"/>
    </row>
    <row r="75" spans="1:29" ht="9.75" customHeight="1">
      <c r="A75" s="410" t="s">
        <v>93</v>
      </c>
      <c r="B75" s="91" t="s">
        <v>58</v>
      </c>
      <c r="C75" s="92">
        <v>14369</v>
      </c>
      <c r="D75" s="92">
        <v>6532</v>
      </c>
      <c r="E75" s="93">
        <f>D75/C75*100</f>
        <v>45.45897418052752</v>
      </c>
      <c r="F75" s="94">
        <v>1625</v>
      </c>
      <c r="G75" s="95">
        <f>F75/D75*100</f>
        <v>24.877526025719536</v>
      </c>
      <c r="H75" s="96">
        <v>0</v>
      </c>
      <c r="I75" s="97">
        <f t="shared" si="26"/>
        <v>0</v>
      </c>
      <c r="J75" s="98">
        <f>SUM(L75:O75)</f>
        <v>0</v>
      </c>
      <c r="K75" s="97" t="str">
        <f t="shared" si="27"/>
        <v>N/A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100" t="str">
        <f t="shared" si="28"/>
        <v>N/A</v>
      </c>
      <c r="R75" s="393">
        <v>0</v>
      </c>
      <c r="S75" s="97" t="str">
        <f t="shared" si="29"/>
        <v>N/A</v>
      </c>
      <c r="T75" s="101" t="str">
        <f t="shared" si="30"/>
        <v>N/A</v>
      </c>
      <c r="U75" s="102">
        <f t="shared" si="31"/>
        <v>0</v>
      </c>
      <c r="V75" s="103">
        <v>0</v>
      </c>
      <c r="W75" s="104">
        <f t="shared" si="32"/>
        <v>0</v>
      </c>
      <c r="X75" s="97" t="str">
        <f t="shared" si="33"/>
        <v>N/A</v>
      </c>
      <c r="Y75" s="105">
        <v>354</v>
      </c>
      <c r="Z75" s="106">
        <f t="shared" si="34"/>
        <v>21.784615384615385</v>
      </c>
      <c r="AA75" s="92">
        <v>1056</v>
      </c>
      <c r="AB75" s="107">
        <v>1464</v>
      </c>
      <c r="AC75" s="108">
        <f>(F75+AB75-AA75)/D75*100</f>
        <v>31.123698714023266</v>
      </c>
    </row>
    <row r="76" spans="1:29" ht="9.75" customHeight="1">
      <c r="A76" s="414"/>
      <c r="B76" s="109" t="s">
        <v>59</v>
      </c>
      <c r="C76" s="146"/>
      <c r="D76" s="146"/>
      <c r="E76" s="147"/>
      <c r="F76" s="112">
        <v>0</v>
      </c>
      <c r="G76" s="148"/>
      <c r="H76" s="149">
        <v>0</v>
      </c>
      <c r="I76" s="150" t="str">
        <f t="shared" si="26"/>
        <v>N/A</v>
      </c>
      <c r="J76" s="151">
        <f>SUM(L76:O76)</f>
        <v>0</v>
      </c>
      <c r="K76" s="150" t="str">
        <f t="shared" si="27"/>
        <v>N/A</v>
      </c>
      <c r="L76" s="152">
        <v>0</v>
      </c>
      <c r="M76" s="152">
        <v>0</v>
      </c>
      <c r="N76" s="152">
        <v>0</v>
      </c>
      <c r="O76" s="152">
        <v>0</v>
      </c>
      <c r="P76" s="152">
        <v>0</v>
      </c>
      <c r="Q76" s="153" t="str">
        <f t="shared" si="28"/>
        <v>N/A</v>
      </c>
      <c r="R76" s="154">
        <v>0</v>
      </c>
      <c r="S76" s="150" t="str">
        <f t="shared" si="29"/>
        <v>N/A</v>
      </c>
      <c r="T76" s="155" t="str">
        <f t="shared" si="30"/>
        <v>N/A</v>
      </c>
      <c r="U76" s="156" t="str">
        <f t="shared" si="31"/>
        <v>N/A</v>
      </c>
      <c r="V76" s="157">
        <v>0</v>
      </c>
      <c r="W76" s="158" t="str">
        <f t="shared" si="32"/>
        <v>N/A</v>
      </c>
      <c r="X76" s="150" t="str">
        <f>_xlfn.IFERROR(M76/H76*100,"N/A")</f>
        <v>N/A</v>
      </c>
      <c r="Y76" s="124">
        <v>0</v>
      </c>
      <c r="Z76" s="159" t="str">
        <f t="shared" si="34"/>
        <v>N/A</v>
      </c>
      <c r="AA76" s="160"/>
      <c r="AB76" s="146"/>
      <c r="AC76" s="161"/>
    </row>
    <row r="77" spans="1:29" ht="9.75" customHeight="1">
      <c r="A77" s="410" t="s">
        <v>94</v>
      </c>
      <c r="B77" s="91" t="s">
        <v>58</v>
      </c>
      <c r="C77" s="162">
        <v>4932</v>
      </c>
      <c r="D77" s="162">
        <v>1293</v>
      </c>
      <c r="E77" s="163">
        <f>D77/C77*100</f>
        <v>26.216545012165447</v>
      </c>
      <c r="F77" s="164">
        <v>836</v>
      </c>
      <c r="G77" s="165">
        <f>F77/D77*100</f>
        <v>64.65583913379737</v>
      </c>
      <c r="H77" s="166">
        <v>8</v>
      </c>
      <c r="I77" s="167">
        <f t="shared" si="26"/>
        <v>0.9569377990430622</v>
      </c>
      <c r="J77" s="168">
        <f aca="true" t="shared" si="36" ref="J77:J82">SUM(L77:O77)</f>
        <v>8</v>
      </c>
      <c r="K77" s="167">
        <f t="shared" si="27"/>
        <v>100</v>
      </c>
      <c r="L77" s="169">
        <v>6</v>
      </c>
      <c r="M77" s="169">
        <v>2</v>
      </c>
      <c r="N77" s="169">
        <v>0</v>
      </c>
      <c r="O77" s="169">
        <v>0</v>
      </c>
      <c r="P77" s="169">
        <v>0</v>
      </c>
      <c r="Q77" s="170">
        <f t="shared" si="28"/>
        <v>0</v>
      </c>
      <c r="R77" s="394">
        <v>0</v>
      </c>
      <c r="S77" s="167">
        <f t="shared" si="29"/>
        <v>0</v>
      </c>
      <c r="T77" s="171">
        <f t="shared" si="30"/>
        <v>0</v>
      </c>
      <c r="U77" s="172">
        <f t="shared" si="31"/>
        <v>0.23923444976076555</v>
      </c>
      <c r="V77" s="173">
        <v>0</v>
      </c>
      <c r="W77" s="174">
        <f t="shared" si="32"/>
        <v>0</v>
      </c>
      <c r="X77" s="167">
        <f>_xlfn.IFERROR(M77/H77*100,"N/A")</f>
        <v>25</v>
      </c>
      <c r="Y77" s="175">
        <v>210</v>
      </c>
      <c r="Z77" s="176">
        <f t="shared" si="34"/>
        <v>25.11961722488038</v>
      </c>
      <c r="AA77" s="162">
        <v>522</v>
      </c>
      <c r="AB77" s="177">
        <v>694</v>
      </c>
      <c r="AC77" s="178">
        <f>(F77+AB77-AA77)/D77*100</f>
        <v>77.9582366589327</v>
      </c>
    </row>
    <row r="78" spans="1:29" ht="9.75" customHeight="1">
      <c r="A78" s="411"/>
      <c r="B78" s="179" t="s">
        <v>59</v>
      </c>
      <c r="C78" s="110"/>
      <c r="D78" s="110"/>
      <c r="E78" s="111"/>
      <c r="F78" s="180">
        <v>0</v>
      </c>
      <c r="G78" s="181"/>
      <c r="H78" s="114">
        <v>0</v>
      </c>
      <c r="I78" s="115" t="str">
        <f t="shared" si="26"/>
        <v>N/A</v>
      </c>
      <c r="J78" s="116">
        <f t="shared" si="36"/>
        <v>0</v>
      </c>
      <c r="K78" s="115" t="str">
        <f t="shared" si="27"/>
        <v>N/A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  <c r="Q78" s="118" t="str">
        <f t="shared" si="28"/>
        <v>N/A</v>
      </c>
      <c r="R78" s="119">
        <v>0</v>
      </c>
      <c r="S78" s="115" t="str">
        <f t="shared" si="29"/>
        <v>N/A</v>
      </c>
      <c r="T78" s="120" t="str">
        <f t="shared" si="30"/>
        <v>N/A</v>
      </c>
      <c r="U78" s="121" t="str">
        <f t="shared" si="31"/>
        <v>N/A</v>
      </c>
      <c r="V78" s="122">
        <v>0</v>
      </c>
      <c r="W78" s="123" t="str">
        <f t="shared" si="32"/>
        <v>N/A</v>
      </c>
      <c r="X78" s="115" t="str">
        <f>_xlfn.IFERROR(M78/H78*100,"N/A")</f>
        <v>N/A</v>
      </c>
      <c r="Y78" s="182">
        <v>0</v>
      </c>
      <c r="Z78" s="125" t="str">
        <f t="shared" si="34"/>
        <v>N/A</v>
      </c>
      <c r="AA78" s="126"/>
      <c r="AB78" s="110"/>
      <c r="AC78" s="127"/>
    </row>
    <row r="79" spans="1:29" ht="9.75" customHeight="1">
      <c r="A79" s="410" t="s">
        <v>95</v>
      </c>
      <c r="B79" s="91" t="s">
        <v>58</v>
      </c>
      <c r="C79" s="162">
        <v>2555</v>
      </c>
      <c r="D79" s="162">
        <v>668</v>
      </c>
      <c r="E79" s="163">
        <f>D79/C79*100</f>
        <v>26.14481409001957</v>
      </c>
      <c r="F79" s="164">
        <v>567</v>
      </c>
      <c r="G79" s="165">
        <f>F79/D79*100</f>
        <v>84.88023952095809</v>
      </c>
      <c r="H79" s="166">
        <v>0</v>
      </c>
      <c r="I79" s="167">
        <f t="shared" si="26"/>
        <v>0</v>
      </c>
      <c r="J79" s="168">
        <f t="shared" si="36"/>
        <v>0</v>
      </c>
      <c r="K79" s="167" t="str">
        <f t="shared" si="27"/>
        <v>N/A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70" t="str">
        <f t="shared" si="28"/>
        <v>N/A</v>
      </c>
      <c r="R79" s="394">
        <v>0</v>
      </c>
      <c r="S79" s="167" t="str">
        <f t="shared" si="29"/>
        <v>N/A</v>
      </c>
      <c r="T79" s="171" t="str">
        <f t="shared" si="30"/>
        <v>N/A</v>
      </c>
      <c r="U79" s="172">
        <f t="shared" si="31"/>
        <v>0</v>
      </c>
      <c r="V79" s="173">
        <v>0</v>
      </c>
      <c r="W79" s="174">
        <f t="shared" si="32"/>
        <v>0</v>
      </c>
      <c r="X79" s="167" t="str">
        <f t="shared" si="33"/>
        <v>N/A</v>
      </c>
      <c r="Y79" s="175">
        <v>66</v>
      </c>
      <c r="Z79" s="176">
        <f t="shared" si="34"/>
        <v>11.64021164021164</v>
      </c>
      <c r="AA79" s="162">
        <v>409</v>
      </c>
      <c r="AB79" s="177">
        <v>495</v>
      </c>
      <c r="AC79" s="178">
        <f>(F79+AB79-AA79)/D79*100</f>
        <v>97.75449101796407</v>
      </c>
    </row>
    <row r="80" spans="1:29" ht="9.75" customHeight="1">
      <c r="A80" s="411"/>
      <c r="B80" s="179" t="s">
        <v>59</v>
      </c>
      <c r="C80" s="110"/>
      <c r="D80" s="110"/>
      <c r="E80" s="111"/>
      <c r="F80" s="180">
        <v>0</v>
      </c>
      <c r="G80" s="181"/>
      <c r="H80" s="114">
        <v>0</v>
      </c>
      <c r="I80" s="115" t="str">
        <f t="shared" si="26"/>
        <v>N/A</v>
      </c>
      <c r="J80" s="116">
        <f t="shared" si="36"/>
        <v>0</v>
      </c>
      <c r="K80" s="115" t="str">
        <f t="shared" si="27"/>
        <v>N/A</v>
      </c>
      <c r="L80" s="117">
        <v>0</v>
      </c>
      <c r="M80" s="117">
        <v>0</v>
      </c>
      <c r="N80" s="117">
        <v>0</v>
      </c>
      <c r="O80" s="117">
        <v>0</v>
      </c>
      <c r="P80" s="117">
        <v>0</v>
      </c>
      <c r="Q80" s="118" t="str">
        <f t="shared" si="28"/>
        <v>N/A</v>
      </c>
      <c r="R80" s="119">
        <v>0</v>
      </c>
      <c r="S80" s="115" t="str">
        <f t="shared" si="29"/>
        <v>N/A</v>
      </c>
      <c r="T80" s="120" t="str">
        <f t="shared" si="30"/>
        <v>N/A</v>
      </c>
      <c r="U80" s="121" t="str">
        <f t="shared" si="31"/>
        <v>N/A</v>
      </c>
      <c r="V80" s="122">
        <v>0</v>
      </c>
      <c r="W80" s="123" t="str">
        <f t="shared" si="32"/>
        <v>N/A</v>
      </c>
      <c r="X80" s="115" t="str">
        <f t="shared" si="33"/>
        <v>N/A</v>
      </c>
      <c r="Y80" s="182">
        <v>0</v>
      </c>
      <c r="Z80" s="125" t="str">
        <f t="shared" si="34"/>
        <v>N/A</v>
      </c>
      <c r="AA80" s="126"/>
      <c r="AB80" s="110"/>
      <c r="AC80" s="127"/>
    </row>
    <row r="81" spans="1:29" ht="9.75" customHeight="1">
      <c r="A81" s="410" t="s">
        <v>96</v>
      </c>
      <c r="B81" s="91" t="s">
        <v>58</v>
      </c>
      <c r="C81" s="162">
        <v>721</v>
      </c>
      <c r="D81" s="162">
        <v>141</v>
      </c>
      <c r="E81" s="163">
        <f>D81/C81*100</f>
        <v>19.55617198335645</v>
      </c>
      <c r="F81" s="164">
        <v>85</v>
      </c>
      <c r="G81" s="165">
        <f>F81/D81*100</f>
        <v>60.28368794326241</v>
      </c>
      <c r="H81" s="166">
        <v>0</v>
      </c>
      <c r="I81" s="167">
        <f t="shared" si="26"/>
        <v>0</v>
      </c>
      <c r="J81" s="168">
        <f t="shared" si="36"/>
        <v>0</v>
      </c>
      <c r="K81" s="167" t="str">
        <f t="shared" si="27"/>
        <v>N/A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70" t="str">
        <f t="shared" si="28"/>
        <v>N/A</v>
      </c>
      <c r="R81" s="394">
        <v>0</v>
      </c>
      <c r="S81" s="167" t="str">
        <f t="shared" si="29"/>
        <v>N/A</v>
      </c>
      <c r="T81" s="171" t="str">
        <f t="shared" si="30"/>
        <v>N/A</v>
      </c>
      <c r="U81" s="172">
        <f t="shared" si="31"/>
        <v>0</v>
      </c>
      <c r="V81" s="173">
        <v>0</v>
      </c>
      <c r="W81" s="174">
        <f t="shared" si="32"/>
        <v>0</v>
      </c>
      <c r="X81" s="167" t="str">
        <f t="shared" si="33"/>
        <v>N/A</v>
      </c>
      <c r="Y81" s="175">
        <v>1</v>
      </c>
      <c r="Z81" s="176">
        <f t="shared" si="34"/>
        <v>1.1764705882352942</v>
      </c>
      <c r="AA81" s="162">
        <v>81</v>
      </c>
      <c r="AB81" s="177">
        <v>92</v>
      </c>
      <c r="AC81" s="178">
        <f>(F81+AB81-AA81)/D81*100</f>
        <v>68.08510638297872</v>
      </c>
    </row>
    <row r="82" spans="1:29" ht="9.75" customHeight="1" thickBot="1">
      <c r="A82" s="411"/>
      <c r="B82" s="179" t="s">
        <v>59</v>
      </c>
      <c r="C82" s="110"/>
      <c r="D82" s="110"/>
      <c r="E82" s="111"/>
      <c r="F82" s="180">
        <v>0</v>
      </c>
      <c r="G82" s="181"/>
      <c r="H82" s="114">
        <v>0</v>
      </c>
      <c r="I82" s="115" t="str">
        <f t="shared" si="26"/>
        <v>N/A</v>
      </c>
      <c r="J82" s="116">
        <f t="shared" si="36"/>
        <v>0</v>
      </c>
      <c r="K82" s="115" t="str">
        <f t="shared" si="27"/>
        <v>N/A</v>
      </c>
      <c r="L82" s="117">
        <v>0</v>
      </c>
      <c r="M82" s="117">
        <v>0</v>
      </c>
      <c r="N82" s="117">
        <v>0</v>
      </c>
      <c r="O82" s="117">
        <v>0</v>
      </c>
      <c r="P82" s="117">
        <v>0</v>
      </c>
      <c r="Q82" s="118" t="str">
        <f t="shared" si="28"/>
        <v>N/A</v>
      </c>
      <c r="R82" s="119">
        <v>0</v>
      </c>
      <c r="S82" s="115" t="str">
        <f t="shared" si="29"/>
        <v>N/A</v>
      </c>
      <c r="T82" s="120" t="str">
        <f t="shared" si="30"/>
        <v>N/A</v>
      </c>
      <c r="U82" s="121" t="str">
        <f t="shared" si="31"/>
        <v>N/A</v>
      </c>
      <c r="V82" s="122">
        <v>0</v>
      </c>
      <c r="W82" s="123" t="str">
        <f t="shared" si="32"/>
        <v>N/A</v>
      </c>
      <c r="X82" s="115" t="str">
        <f t="shared" si="33"/>
        <v>N/A</v>
      </c>
      <c r="Y82" s="182">
        <v>0</v>
      </c>
      <c r="Z82" s="125" t="str">
        <f t="shared" si="34"/>
        <v>N/A</v>
      </c>
      <c r="AA82" s="126"/>
      <c r="AB82" s="110"/>
      <c r="AC82" s="127"/>
    </row>
    <row r="83" spans="1:29" ht="9.75" customHeight="1">
      <c r="A83" s="412" t="s">
        <v>97</v>
      </c>
      <c r="B83" s="183" t="s">
        <v>58</v>
      </c>
      <c r="C83" s="184">
        <f>SUM(C75,C77,C79,C81)</f>
        <v>22577</v>
      </c>
      <c r="D83" s="184">
        <f>SUM(D75,D77,D79,D81)</f>
        <v>8634</v>
      </c>
      <c r="E83" s="130">
        <f>D83/C83*100</f>
        <v>38.242459139832576</v>
      </c>
      <c r="F83" s="185">
        <f>SUM(F75,F77,F79,F81)</f>
        <v>3113</v>
      </c>
      <c r="G83" s="131">
        <f>F83/D83*100</f>
        <v>36.05513087792448</v>
      </c>
      <c r="H83" s="141">
        <f>SUM(H75,H77,H79,H81)</f>
        <v>8</v>
      </c>
      <c r="I83" s="133">
        <f t="shared" si="26"/>
        <v>0.256986829424992</v>
      </c>
      <c r="J83" s="142">
        <f>SUM(L83:O83)</f>
        <v>8</v>
      </c>
      <c r="K83" s="133">
        <f t="shared" si="27"/>
        <v>100</v>
      </c>
      <c r="L83" s="186">
        <f aca="true" t="shared" si="37" ref="L83:R84">SUM(L75,L77,L79,L81)</f>
        <v>6</v>
      </c>
      <c r="M83" s="186">
        <f t="shared" si="37"/>
        <v>2</v>
      </c>
      <c r="N83" s="186">
        <f t="shared" si="37"/>
        <v>0</v>
      </c>
      <c r="O83" s="186">
        <f t="shared" si="37"/>
        <v>0</v>
      </c>
      <c r="P83" s="186">
        <f t="shared" si="37"/>
        <v>0</v>
      </c>
      <c r="Q83" s="187">
        <f t="shared" si="28"/>
        <v>0</v>
      </c>
      <c r="R83" s="188">
        <f t="shared" si="37"/>
        <v>0</v>
      </c>
      <c r="S83" s="136">
        <f t="shared" si="29"/>
        <v>0</v>
      </c>
      <c r="T83" s="63">
        <f t="shared" si="30"/>
        <v>0</v>
      </c>
      <c r="U83" s="64">
        <f t="shared" si="31"/>
        <v>0.064246707356248</v>
      </c>
      <c r="V83" s="186">
        <f>SUM(V75,V77,V79,V81)</f>
        <v>0</v>
      </c>
      <c r="W83" s="135">
        <f t="shared" si="32"/>
        <v>0</v>
      </c>
      <c r="X83" s="136">
        <f>_xlfn.IFERROR(M83/H83*100,"N/A")</f>
        <v>25</v>
      </c>
      <c r="Y83" s="184">
        <f>SUM(Y75,Y77,Y79,Y81)</f>
        <v>631</v>
      </c>
      <c r="Z83" s="137">
        <f t="shared" si="34"/>
        <v>20.26983617089624</v>
      </c>
      <c r="AA83" s="189">
        <f>SUM(AA75,AA77,AA79,AA81)</f>
        <v>2068</v>
      </c>
      <c r="AB83" s="189">
        <f>SUM(AB75,AB77,AB79,AB81)</f>
        <v>2745</v>
      </c>
      <c r="AC83" s="138">
        <f>(F83+AB83-AA83)/D83*100</f>
        <v>43.896224229789205</v>
      </c>
    </row>
    <row r="84" spans="1:29" ht="9.75" customHeight="1" thickBot="1">
      <c r="A84" s="413"/>
      <c r="B84" s="190" t="s">
        <v>59</v>
      </c>
      <c r="C84" s="89"/>
      <c r="D84" s="89"/>
      <c r="E84" s="73"/>
      <c r="F84" s="191">
        <f>SUM(F76,F78,F80,F82)</f>
        <v>0</v>
      </c>
      <c r="G84" s="75"/>
      <c r="H84" s="206">
        <f>SUM(H76,H78,H80,H82)</f>
        <v>0</v>
      </c>
      <c r="I84" s="77" t="str">
        <f t="shared" si="26"/>
        <v>N/A</v>
      </c>
      <c r="J84" s="78">
        <f>SUM(L84:O84)</f>
        <v>0</v>
      </c>
      <c r="K84" s="77" t="str">
        <f t="shared" si="27"/>
        <v>N/A</v>
      </c>
      <c r="L84" s="192">
        <f t="shared" si="37"/>
        <v>0</v>
      </c>
      <c r="M84" s="192">
        <f t="shared" si="37"/>
        <v>0</v>
      </c>
      <c r="N84" s="192">
        <f t="shared" si="37"/>
        <v>0</v>
      </c>
      <c r="O84" s="192">
        <f t="shared" si="37"/>
        <v>0</v>
      </c>
      <c r="P84" s="192">
        <f t="shared" si="37"/>
        <v>0</v>
      </c>
      <c r="Q84" s="193" t="str">
        <f t="shared" si="28"/>
        <v>N/A</v>
      </c>
      <c r="R84" s="194">
        <f t="shared" si="37"/>
        <v>0</v>
      </c>
      <c r="S84" s="85" t="str">
        <f t="shared" si="29"/>
        <v>N/A</v>
      </c>
      <c r="T84" s="82" t="str">
        <f t="shared" si="30"/>
        <v>N/A</v>
      </c>
      <c r="U84" s="83" t="str">
        <f t="shared" si="31"/>
        <v>N/A</v>
      </c>
      <c r="V84" s="192">
        <f>SUM(V76,V78,V80,V82)</f>
        <v>0</v>
      </c>
      <c r="W84" s="84" t="str">
        <f t="shared" si="32"/>
        <v>N/A</v>
      </c>
      <c r="X84" s="85" t="str">
        <f t="shared" si="33"/>
        <v>N/A</v>
      </c>
      <c r="Y84" s="195">
        <f>SUM(Y76,Y78,Y80,Y82)</f>
        <v>0</v>
      </c>
      <c r="Z84" s="87" t="str">
        <f t="shared" si="34"/>
        <v>N/A</v>
      </c>
      <c r="AA84" s="196"/>
      <c r="AB84" s="89"/>
      <c r="AC84" s="90"/>
    </row>
    <row r="85" spans="22:29" ht="9.75" customHeight="1">
      <c r="V85" s="212"/>
      <c r="AA85" s="207"/>
      <c r="AB85" s="207"/>
      <c r="AC85" s="213"/>
    </row>
    <row r="86" spans="22:29" ht="9.75" customHeight="1">
      <c r="V86" s="207"/>
      <c r="AA86" s="207"/>
      <c r="AB86" s="207"/>
      <c r="AC86" s="213"/>
    </row>
    <row r="87" spans="22:29" ht="9.75" customHeight="1">
      <c r="V87" s="207"/>
      <c r="AA87" s="207"/>
      <c r="AB87" s="207"/>
      <c r="AC87" s="207"/>
    </row>
    <row r="88" spans="22:29" ht="9.75" customHeight="1">
      <c r="V88" s="207"/>
      <c r="AA88" s="207"/>
      <c r="AB88" s="207"/>
      <c r="AC88" s="207"/>
    </row>
    <row r="89" spans="22:29" ht="9.75" customHeight="1">
      <c r="V89" s="207"/>
      <c r="AA89" s="207"/>
      <c r="AB89" s="207"/>
      <c r="AC89" s="207"/>
    </row>
    <row r="90" spans="22:29" ht="9.75" customHeight="1">
      <c r="V90" s="207"/>
      <c r="AA90" s="207"/>
      <c r="AB90" s="207"/>
      <c r="AC90" s="207"/>
    </row>
    <row r="91" spans="22:29" ht="9.75" customHeight="1">
      <c r="V91" s="207"/>
      <c r="AA91" s="207"/>
      <c r="AB91" s="207"/>
      <c r="AC91" s="207"/>
    </row>
    <row r="92" spans="22:29" ht="9.75" customHeight="1">
      <c r="V92" s="207"/>
      <c r="AA92" s="207"/>
      <c r="AB92" s="207"/>
      <c r="AC92" s="207"/>
    </row>
    <row r="93" spans="22:29" ht="9.75" customHeight="1">
      <c r="V93" s="207"/>
      <c r="AA93" s="207"/>
      <c r="AB93" s="207"/>
      <c r="AC93" s="207"/>
    </row>
    <row r="94" spans="22:29" ht="9.75" customHeight="1">
      <c r="V94" s="207"/>
      <c r="AA94" s="207"/>
      <c r="AB94" s="207"/>
      <c r="AC94" s="207"/>
    </row>
    <row r="95" spans="22:29" ht="9.75" customHeight="1">
      <c r="V95" s="207"/>
      <c r="AA95" s="207"/>
      <c r="AB95" s="207"/>
      <c r="AC95" s="207"/>
    </row>
    <row r="96" spans="22:29" ht="9.75" customHeight="1">
      <c r="V96" s="207"/>
      <c r="AA96" s="207"/>
      <c r="AB96" s="207"/>
      <c r="AC96" s="207"/>
    </row>
    <row r="97" spans="22:29" ht="9.75" customHeight="1">
      <c r="V97" s="207"/>
      <c r="AA97" s="207"/>
      <c r="AB97" s="207"/>
      <c r="AC97" s="207"/>
    </row>
    <row r="98" spans="22:29" ht="9.75" customHeight="1">
      <c r="V98" s="207"/>
      <c r="AA98" s="207"/>
      <c r="AB98" s="207"/>
      <c r="AC98" s="207"/>
    </row>
    <row r="99" spans="22:29" ht="9.75" customHeight="1">
      <c r="V99" s="207"/>
      <c r="AA99" s="207"/>
      <c r="AB99" s="207"/>
      <c r="AC99" s="207"/>
    </row>
    <row r="100" spans="27:29" ht="9.75" customHeight="1">
      <c r="AA100" s="207"/>
      <c r="AB100" s="207"/>
      <c r="AC100" s="207"/>
    </row>
    <row r="101" spans="27:29" ht="9.75" customHeight="1">
      <c r="AA101" s="207"/>
      <c r="AB101" s="207"/>
      <c r="AC101" s="207"/>
    </row>
  </sheetData>
  <sheetProtection/>
  <mergeCells count="46">
    <mergeCell ref="A81:A82"/>
    <mergeCell ref="A83:A84"/>
    <mergeCell ref="A73:A74"/>
    <mergeCell ref="A75:A76"/>
    <mergeCell ref="A65:A66"/>
    <mergeCell ref="A67:A68"/>
    <mergeCell ref="A69:A70"/>
    <mergeCell ref="A71:A72"/>
    <mergeCell ref="A57:A58"/>
    <mergeCell ref="A59:A60"/>
    <mergeCell ref="A61:A62"/>
    <mergeCell ref="A63:A64"/>
    <mergeCell ref="A77:A78"/>
    <mergeCell ref="A79:A80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A9:A10"/>
    <mergeCell ref="A11:A12"/>
    <mergeCell ref="A13:A14"/>
    <mergeCell ref="A15:A16"/>
    <mergeCell ref="A17:A18"/>
    <mergeCell ref="A19:A20"/>
    <mergeCell ref="U4:W4"/>
    <mergeCell ref="Y4:Z4"/>
    <mergeCell ref="AB4:AC4"/>
    <mergeCell ref="A7:A8"/>
    <mergeCell ref="A4:B6"/>
    <mergeCell ref="F4:I4"/>
    <mergeCell ref="J4:K4"/>
    <mergeCell ref="L4:O4"/>
  </mergeCells>
  <printOptions/>
  <pageMargins left="0.7874015748031497" right="0.3937007874015748" top="0.7874015748031497" bottom="0.7874015748031497" header="0" footer="0"/>
  <pageSetup horizontalDpi="600" verticalDpi="600" orientation="landscape" paperSize="9" scale="74" r:id="rId1"/>
  <rowBreaks count="1" manualBreakCount="1">
    <brk id="50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B65"/>
  <sheetViews>
    <sheetView view="pageBreakPreview" zoomScale="125" zoomScaleNormal="75" zoomScaleSheetLayoutView="125" zoomScalePageLayoutView="0" workbookViewId="0" topLeftCell="A1">
      <pane xSplit="3" ySplit="6" topLeftCell="I25" activePane="bottomRight" state="frozen"/>
      <selection pane="topLeft" activeCell="AB56" sqref="AB56"/>
      <selection pane="topRight" activeCell="AB56" sqref="AB56"/>
      <selection pane="bottomLeft" activeCell="AB56" sqref="AB56"/>
      <selection pane="bottomRight" activeCell="W37" sqref="W37"/>
    </sheetView>
  </sheetViews>
  <sheetFormatPr defaultColWidth="9.140625" defaultRowHeight="9.75" customHeight="1"/>
  <cols>
    <col min="1" max="1" width="2.421875" style="70" customWidth="1"/>
    <col min="2" max="2" width="6.00390625" style="70" bestFit="1" customWidth="1"/>
    <col min="3" max="3" width="3.7109375" style="70" bestFit="1" customWidth="1"/>
    <col min="4" max="4" width="7.421875" style="209" bestFit="1" customWidth="1"/>
    <col min="5" max="5" width="6.00390625" style="209" bestFit="1" customWidth="1"/>
    <col min="6" max="6" width="6.00390625" style="210" bestFit="1" customWidth="1"/>
    <col min="7" max="7" width="6.00390625" style="209" bestFit="1" customWidth="1"/>
    <col min="8" max="8" width="4.8515625" style="210" bestFit="1" customWidth="1"/>
    <col min="9" max="9" width="5.00390625" style="209" bestFit="1" customWidth="1"/>
    <col min="10" max="10" width="5.421875" style="210" bestFit="1" customWidth="1"/>
    <col min="11" max="11" width="6.00390625" style="209" bestFit="1" customWidth="1"/>
    <col min="12" max="12" width="5.421875" style="210" bestFit="1" customWidth="1"/>
    <col min="13" max="13" width="4.8515625" style="209" bestFit="1" customWidth="1"/>
    <col min="14" max="14" width="5.57421875" style="209" bestFit="1" customWidth="1"/>
    <col min="15" max="15" width="6.00390625" style="209" bestFit="1" customWidth="1"/>
    <col min="16" max="16" width="7.28125" style="209" bestFit="1" customWidth="1"/>
    <col min="17" max="17" width="4.8515625" style="209" bestFit="1" customWidth="1"/>
    <col min="18" max="18" width="6.00390625" style="209" bestFit="1" customWidth="1"/>
    <col min="19" max="19" width="5.421875" style="211" bestFit="1" customWidth="1"/>
    <col min="20" max="20" width="6.140625" style="211" bestFit="1" customWidth="1"/>
    <col min="21" max="21" width="5.421875" style="211" bestFit="1" customWidth="1"/>
    <col min="22" max="22" width="6.00390625" style="211" bestFit="1" customWidth="1"/>
    <col min="23" max="23" width="6.00390625" style="210" bestFit="1" customWidth="1"/>
    <col min="24" max="24" width="5.28125" style="209" bestFit="1" customWidth="1"/>
    <col min="25" max="25" width="5.421875" style="209" bestFit="1" customWidth="1"/>
    <col min="26" max="26" width="7.28125" style="210" bestFit="1" customWidth="1"/>
    <col min="27" max="27" width="5.28125" style="70" bestFit="1" customWidth="1"/>
    <col min="28" max="28" width="6.421875" style="70" customWidth="1"/>
    <col min="29" max="29" width="11.57421875" style="70" customWidth="1"/>
    <col min="30" max="16384" width="9.00390625" style="70" customWidth="1"/>
  </cols>
  <sheetData>
    <row r="1" spans="1:25" s="3" customFormat="1" ht="15" customHeight="1">
      <c r="A1" s="1" t="s">
        <v>0</v>
      </c>
      <c r="B1" s="2"/>
      <c r="E1" s="4"/>
      <c r="G1" s="4"/>
      <c r="I1" s="4"/>
      <c r="K1" s="4"/>
      <c r="R1" s="6"/>
      <c r="S1" s="6"/>
      <c r="T1" s="6"/>
      <c r="U1" s="4"/>
      <c r="V1" s="4"/>
      <c r="Y1" s="4"/>
    </row>
    <row r="2" spans="1:25" s="3" customFormat="1" ht="15" customHeight="1">
      <c r="A2" s="7" t="s">
        <v>98</v>
      </c>
      <c r="B2" s="2"/>
      <c r="E2" s="4"/>
      <c r="G2" s="4"/>
      <c r="I2" s="4"/>
      <c r="K2" s="4"/>
      <c r="R2" s="6"/>
      <c r="S2" s="6"/>
      <c r="T2" s="6"/>
      <c r="U2" s="4"/>
      <c r="V2" s="4"/>
      <c r="Y2" s="4"/>
    </row>
    <row r="3" spans="1:25" s="3" customFormat="1" ht="15" customHeight="1" thickBot="1">
      <c r="A3" s="8"/>
      <c r="B3" s="2"/>
      <c r="E3" s="4"/>
      <c r="G3" s="4"/>
      <c r="I3" s="4"/>
      <c r="K3" s="4"/>
      <c r="R3" s="6"/>
      <c r="S3" s="6"/>
      <c r="T3" s="6"/>
      <c r="U3" s="4"/>
      <c r="V3" s="4"/>
      <c r="Y3" s="4"/>
    </row>
    <row r="4" spans="1:28" ht="9.75" customHeight="1">
      <c r="A4" s="214"/>
      <c r="B4" s="215"/>
      <c r="C4" s="215"/>
      <c r="D4" s="9"/>
      <c r="E4" s="9"/>
      <c r="F4" s="10"/>
      <c r="G4" s="408" t="s">
        <v>2</v>
      </c>
      <c r="H4" s="409"/>
      <c r="I4" s="409"/>
      <c r="J4" s="409"/>
      <c r="K4" s="409" t="s">
        <v>3</v>
      </c>
      <c r="L4" s="409"/>
      <c r="M4" s="409" t="s">
        <v>4</v>
      </c>
      <c r="N4" s="409"/>
      <c r="O4" s="409"/>
      <c r="P4" s="409"/>
      <c r="Q4" s="216"/>
      <c r="R4" s="217"/>
      <c r="S4" s="419" t="s">
        <v>5</v>
      </c>
      <c r="T4" s="420"/>
      <c r="U4" s="420"/>
      <c r="V4" s="395"/>
      <c r="W4" s="218"/>
      <c r="X4" s="397" t="s">
        <v>6</v>
      </c>
      <c r="Y4" s="415"/>
      <c r="Z4" s="17"/>
      <c r="AA4" s="397" t="s">
        <v>99</v>
      </c>
      <c r="AB4" s="399"/>
    </row>
    <row r="5" spans="1:28" ht="30" customHeight="1">
      <c r="A5" s="219"/>
      <c r="B5" s="220"/>
      <c r="C5" s="220"/>
      <c r="D5" s="19" t="s">
        <v>8</v>
      </c>
      <c r="E5" s="19" t="s">
        <v>9</v>
      </c>
      <c r="F5" s="20" t="s">
        <v>10</v>
      </c>
      <c r="G5" s="21" t="s">
        <v>11</v>
      </c>
      <c r="H5" s="221" t="s">
        <v>100</v>
      </c>
      <c r="I5" s="19" t="s">
        <v>101</v>
      </c>
      <c r="J5" s="24" t="s">
        <v>14</v>
      </c>
      <c r="K5" s="19" t="s">
        <v>15</v>
      </c>
      <c r="L5" s="24" t="s">
        <v>16</v>
      </c>
      <c r="M5" s="19" t="s">
        <v>17</v>
      </c>
      <c r="N5" s="19" t="s">
        <v>18</v>
      </c>
      <c r="O5" s="19" t="s">
        <v>19</v>
      </c>
      <c r="P5" s="19" t="s">
        <v>20</v>
      </c>
      <c r="Q5" s="19" t="s">
        <v>21</v>
      </c>
      <c r="R5" s="222" t="s">
        <v>102</v>
      </c>
      <c r="S5" s="223" t="s">
        <v>103</v>
      </c>
      <c r="T5" s="30" t="s">
        <v>104</v>
      </c>
      <c r="U5" s="30" t="s">
        <v>105</v>
      </c>
      <c r="V5" s="224" t="s">
        <v>106</v>
      </c>
      <c r="W5" s="24" t="s">
        <v>107</v>
      </c>
      <c r="X5" s="19" t="s">
        <v>30</v>
      </c>
      <c r="Y5" s="221" t="s">
        <v>31</v>
      </c>
      <c r="Z5" s="225" t="s">
        <v>32</v>
      </c>
      <c r="AA5" s="32" t="s">
        <v>33</v>
      </c>
      <c r="AB5" s="33" t="s">
        <v>16</v>
      </c>
    </row>
    <row r="6" spans="1:28" ht="9.75" customHeight="1" thickBot="1">
      <c r="A6" s="226"/>
      <c r="B6" s="227"/>
      <c r="C6" s="227"/>
      <c r="D6" s="35" t="s">
        <v>34</v>
      </c>
      <c r="E6" s="36" t="s">
        <v>35</v>
      </c>
      <c r="F6" s="37" t="s">
        <v>36</v>
      </c>
      <c r="G6" s="38" t="s">
        <v>37</v>
      </c>
      <c r="H6" s="40" t="s">
        <v>38</v>
      </c>
      <c r="I6" s="35" t="s">
        <v>39</v>
      </c>
      <c r="J6" s="40" t="s">
        <v>40</v>
      </c>
      <c r="K6" s="35" t="s">
        <v>41</v>
      </c>
      <c r="L6" s="40" t="s">
        <v>42</v>
      </c>
      <c r="M6" s="35"/>
      <c r="N6" s="35" t="s">
        <v>43</v>
      </c>
      <c r="O6" s="35"/>
      <c r="P6" s="35"/>
      <c r="Q6" s="35"/>
      <c r="R6" s="228"/>
      <c r="S6" s="229" t="s">
        <v>49</v>
      </c>
      <c r="T6" s="46" t="s">
        <v>108</v>
      </c>
      <c r="U6" s="46" t="s">
        <v>109</v>
      </c>
      <c r="V6" s="230" t="s">
        <v>110</v>
      </c>
      <c r="W6" s="40" t="s">
        <v>141</v>
      </c>
      <c r="X6" s="36" t="s">
        <v>111</v>
      </c>
      <c r="Y6" s="231" t="s">
        <v>112</v>
      </c>
      <c r="Z6" s="232" t="s">
        <v>50</v>
      </c>
      <c r="AA6" s="48" t="s">
        <v>113</v>
      </c>
      <c r="AB6" s="233" t="s">
        <v>114</v>
      </c>
    </row>
    <row r="7" spans="1:28" ht="9.75" customHeight="1">
      <c r="A7" s="416" t="s">
        <v>115</v>
      </c>
      <c r="B7" s="234" t="s">
        <v>116</v>
      </c>
      <c r="C7" s="234"/>
      <c r="D7" s="235">
        <v>51557</v>
      </c>
      <c r="E7" s="235">
        <v>18858</v>
      </c>
      <c r="F7" s="236">
        <f>E7/D7*100</f>
        <v>36.57699245495277</v>
      </c>
      <c r="G7" s="237">
        <v>1097</v>
      </c>
      <c r="H7" s="238">
        <f>G7/E7*100</f>
        <v>5.817159826068512</v>
      </c>
      <c r="I7" s="239">
        <v>33</v>
      </c>
      <c r="J7" s="238">
        <f>_xlfn.IFERROR(I7/G7*100,"N/A")</f>
        <v>3.00820419325433</v>
      </c>
      <c r="K7" s="239">
        <f>SUM(M7:P7)</f>
        <v>18</v>
      </c>
      <c r="L7" s="240">
        <f>_xlfn.IFERROR(K7/I7*100,"N/A")</f>
        <v>54.54545454545454</v>
      </c>
      <c r="M7" s="239">
        <v>7</v>
      </c>
      <c r="N7" s="239">
        <v>0</v>
      </c>
      <c r="O7" s="239">
        <v>1</v>
      </c>
      <c r="P7" s="239">
        <v>10</v>
      </c>
      <c r="Q7" s="239">
        <v>13</v>
      </c>
      <c r="R7" s="241">
        <v>2</v>
      </c>
      <c r="S7" s="242">
        <f>N7/G7*100</f>
        <v>0</v>
      </c>
      <c r="T7" s="243">
        <v>0</v>
      </c>
      <c r="U7" s="244">
        <f>T7/G7*100</f>
        <v>0</v>
      </c>
      <c r="V7" s="245" t="str">
        <f>_xlfn.IFERROR(T7/N7*100,"N/A")</f>
        <v>N/A</v>
      </c>
      <c r="W7" s="240">
        <f>_xlfn.IFERROR(N7/I7*100,"N/A")</f>
        <v>0</v>
      </c>
      <c r="X7" s="235">
        <v>1012</v>
      </c>
      <c r="Y7" s="246">
        <f>X7/G7*100</f>
        <v>92.25159525979946</v>
      </c>
      <c r="Z7" s="247">
        <v>61</v>
      </c>
      <c r="AA7" s="248">
        <v>373</v>
      </c>
      <c r="AB7" s="249">
        <f>(G7+AA7-Z7)/E7*100</f>
        <v>7.471630077420724</v>
      </c>
    </row>
    <row r="8" spans="1:28" ht="9.75" customHeight="1">
      <c r="A8" s="417"/>
      <c r="B8" s="250" t="s">
        <v>117</v>
      </c>
      <c r="C8" s="250"/>
      <c r="D8" s="251">
        <v>54935</v>
      </c>
      <c r="E8" s="251">
        <v>18459</v>
      </c>
      <c r="F8" s="252">
        <f>E8/D8*100</f>
        <v>33.60152907982161</v>
      </c>
      <c r="G8" s="253">
        <v>2501</v>
      </c>
      <c r="H8" s="246">
        <f>G8/E8*100</f>
        <v>13.548946313451433</v>
      </c>
      <c r="I8" s="254">
        <v>58</v>
      </c>
      <c r="J8" s="246">
        <f aca="true" t="shared" si="0" ref="J8:J38">_xlfn.IFERROR(I8/G8*100,"N/A")</f>
        <v>2.3190723710515795</v>
      </c>
      <c r="K8" s="254">
        <f>SUM(M8:P8)</f>
        <v>39</v>
      </c>
      <c r="L8" s="255">
        <f aca="true" t="shared" si="1" ref="L8:L38">_xlfn.IFERROR(K8/I8*100,"N/A")</f>
        <v>67.24137931034483</v>
      </c>
      <c r="M8" s="254">
        <v>20</v>
      </c>
      <c r="N8" s="254">
        <v>3</v>
      </c>
      <c r="O8" s="254">
        <v>1</v>
      </c>
      <c r="P8" s="254">
        <v>15</v>
      </c>
      <c r="Q8" s="254">
        <v>17</v>
      </c>
      <c r="R8" s="256">
        <v>2</v>
      </c>
      <c r="S8" s="257">
        <f>N8/G8*100</f>
        <v>0.11995201919232307</v>
      </c>
      <c r="T8" s="258">
        <v>1</v>
      </c>
      <c r="U8" s="259">
        <f>T8/G8*100</f>
        <v>0.03998400639744103</v>
      </c>
      <c r="V8" s="260">
        <f aca="true" t="shared" si="2" ref="V8:V38">_xlfn.IFERROR(T8/N8*100,"N/A")</f>
        <v>33.33333333333333</v>
      </c>
      <c r="W8" s="255">
        <f aca="true" t="shared" si="3" ref="W8:W35">_xlfn.IFERROR(N8/I8*100,"N/A")</f>
        <v>5.172413793103448</v>
      </c>
      <c r="X8" s="251">
        <v>2256</v>
      </c>
      <c r="Y8" s="246">
        <f>X8/G8*100</f>
        <v>90.20391843262695</v>
      </c>
      <c r="Z8" s="261">
        <v>171</v>
      </c>
      <c r="AA8" s="251">
        <v>804</v>
      </c>
      <c r="AB8" s="262">
        <f aca="true" t="shared" si="4" ref="AB8:AB19">(G8+AA8-Z8)/E8*100</f>
        <v>16.97816783141015</v>
      </c>
    </row>
    <row r="9" spans="1:28" ht="9.75" customHeight="1">
      <c r="A9" s="417"/>
      <c r="B9" s="250" t="s">
        <v>118</v>
      </c>
      <c r="C9" s="263"/>
      <c r="D9" s="251">
        <v>64047</v>
      </c>
      <c r="E9" s="251">
        <v>28566</v>
      </c>
      <c r="F9" s="252">
        <f aca="true" t="shared" si="5" ref="F9:F19">E9/D9*100</f>
        <v>44.601620684809596</v>
      </c>
      <c r="G9" s="253">
        <v>5783</v>
      </c>
      <c r="H9" s="246">
        <f aca="true" t="shared" si="6" ref="H9:H19">G9/E9*100</f>
        <v>20.244346425820904</v>
      </c>
      <c r="I9" s="254">
        <v>108</v>
      </c>
      <c r="J9" s="246">
        <f t="shared" si="0"/>
        <v>1.867542797855784</v>
      </c>
      <c r="K9" s="254">
        <f aca="true" t="shared" si="7" ref="K9:K19">SUM(M9:P9)</f>
        <v>70</v>
      </c>
      <c r="L9" s="255">
        <f t="shared" si="1"/>
        <v>64.81481481481481</v>
      </c>
      <c r="M9" s="254">
        <v>22</v>
      </c>
      <c r="N9" s="254">
        <v>10</v>
      </c>
      <c r="O9" s="254">
        <v>3</v>
      </c>
      <c r="P9" s="254">
        <v>35</v>
      </c>
      <c r="Q9" s="254">
        <v>32</v>
      </c>
      <c r="R9" s="256">
        <v>6</v>
      </c>
      <c r="S9" s="257">
        <f aca="true" t="shared" si="8" ref="S9:S37">N9/G9*100</f>
        <v>0.17292062943109113</v>
      </c>
      <c r="T9" s="258">
        <v>1</v>
      </c>
      <c r="U9" s="259">
        <f aca="true" t="shared" si="9" ref="U9:U37">T9/G9*100</f>
        <v>0.017292062943109116</v>
      </c>
      <c r="V9" s="260">
        <f t="shared" si="2"/>
        <v>10</v>
      </c>
      <c r="W9" s="255">
        <f t="shared" si="3"/>
        <v>9.25925925925926</v>
      </c>
      <c r="X9" s="251">
        <v>4111</v>
      </c>
      <c r="Y9" s="246">
        <f>X9/G9*100</f>
        <v>71.08767075912156</v>
      </c>
      <c r="Z9" s="261">
        <v>1214</v>
      </c>
      <c r="AA9" s="251">
        <v>3455</v>
      </c>
      <c r="AB9" s="262">
        <f t="shared" si="4"/>
        <v>28.089336974025063</v>
      </c>
    </row>
    <row r="10" spans="1:28" ht="9.75" customHeight="1">
      <c r="A10" s="417"/>
      <c r="B10" s="250" t="s">
        <v>119</v>
      </c>
      <c r="C10" s="263"/>
      <c r="D10" s="251">
        <v>67812</v>
      </c>
      <c r="E10" s="251">
        <v>29445</v>
      </c>
      <c r="F10" s="252">
        <f t="shared" si="5"/>
        <v>43.42151831534242</v>
      </c>
      <c r="G10" s="253">
        <v>7639</v>
      </c>
      <c r="H10" s="246">
        <f t="shared" si="6"/>
        <v>25.94328408897945</v>
      </c>
      <c r="I10" s="254">
        <v>128</v>
      </c>
      <c r="J10" s="246">
        <f t="shared" si="0"/>
        <v>1.6756119910983112</v>
      </c>
      <c r="K10" s="254">
        <f t="shared" si="7"/>
        <v>96</v>
      </c>
      <c r="L10" s="255">
        <f t="shared" si="1"/>
        <v>75</v>
      </c>
      <c r="M10" s="254">
        <v>33</v>
      </c>
      <c r="N10" s="254">
        <v>14</v>
      </c>
      <c r="O10" s="254">
        <v>6</v>
      </c>
      <c r="P10" s="254">
        <v>43</v>
      </c>
      <c r="Q10" s="254">
        <v>25</v>
      </c>
      <c r="R10" s="256">
        <v>7</v>
      </c>
      <c r="S10" s="257">
        <f t="shared" si="8"/>
        <v>0.1832700615263778</v>
      </c>
      <c r="T10" s="258">
        <v>2</v>
      </c>
      <c r="U10" s="259">
        <f t="shared" si="9"/>
        <v>0.026181437360911112</v>
      </c>
      <c r="V10" s="260">
        <f t="shared" si="2"/>
        <v>14.285714285714285</v>
      </c>
      <c r="W10" s="255">
        <f t="shared" si="3"/>
        <v>10.9375</v>
      </c>
      <c r="X10" s="251">
        <v>4090</v>
      </c>
      <c r="Y10" s="246">
        <f aca="true" t="shared" si="10" ref="Y10:Y37">X10/G10*100</f>
        <v>53.54103940306323</v>
      </c>
      <c r="Z10" s="261">
        <v>2483</v>
      </c>
      <c r="AA10" s="251">
        <v>4938</v>
      </c>
      <c r="AB10" s="262">
        <f t="shared" si="4"/>
        <v>34.28086262523349</v>
      </c>
    </row>
    <row r="11" spans="1:28" ht="9.75" customHeight="1">
      <c r="A11" s="417"/>
      <c r="B11" s="250" t="s">
        <v>120</v>
      </c>
      <c r="C11" s="263"/>
      <c r="D11" s="251">
        <v>58273</v>
      </c>
      <c r="E11" s="251">
        <v>21453</v>
      </c>
      <c r="F11" s="252">
        <f t="shared" si="5"/>
        <v>36.81464829337772</v>
      </c>
      <c r="G11" s="253">
        <v>7491</v>
      </c>
      <c r="H11" s="246">
        <f t="shared" si="6"/>
        <v>34.91819325968396</v>
      </c>
      <c r="I11" s="254">
        <v>103</v>
      </c>
      <c r="J11" s="246">
        <f t="shared" si="0"/>
        <v>1.3749833133093046</v>
      </c>
      <c r="K11" s="254">
        <f t="shared" si="7"/>
        <v>55</v>
      </c>
      <c r="L11" s="255">
        <f t="shared" si="1"/>
        <v>53.398058252427184</v>
      </c>
      <c r="M11" s="254">
        <v>21</v>
      </c>
      <c r="N11" s="254">
        <v>4</v>
      </c>
      <c r="O11" s="254">
        <v>2</v>
      </c>
      <c r="P11" s="254">
        <v>28</v>
      </c>
      <c r="Q11" s="254">
        <v>45</v>
      </c>
      <c r="R11" s="256">
        <v>3</v>
      </c>
      <c r="S11" s="257">
        <f t="shared" si="8"/>
        <v>0.053397410225604056</v>
      </c>
      <c r="T11" s="258">
        <v>1</v>
      </c>
      <c r="U11" s="259">
        <f t="shared" si="9"/>
        <v>0.013349352556401014</v>
      </c>
      <c r="V11" s="260">
        <f t="shared" si="2"/>
        <v>25</v>
      </c>
      <c r="W11" s="255">
        <f t="shared" si="3"/>
        <v>3.8834951456310676</v>
      </c>
      <c r="X11" s="251">
        <v>3757</v>
      </c>
      <c r="Y11" s="246">
        <f t="shared" si="10"/>
        <v>50.153517554398604</v>
      </c>
      <c r="Z11" s="261">
        <v>2582</v>
      </c>
      <c r="AA11" s="251">
        <v>4599</v>
      </c>
      <c r="AB11" s="262">
        <f t="shared" si="4"/>
        <v>44.32014170512283</v>
      </c>
    </row>
    <row r="12" spans="1:28" ht="9.75" customHeight="1">
      <c r="A12" s="417"/>
      <c r="B12" s="250" t="s">
        <v>121</v>
      </c>
      <c r="C12" s="263"/>
      <c r="D12" s="251">
        <v>55961</v>
      </c>
      <c r="E12" s="251">
        <v>15557</v>
      </c>
      <c r="F12" s="252">
        <f t="shared" si="5"/>
        <v>27.799717660513572</v>
      </c>
      <c r="G12" s="253">
        <v>4952</v>
      </c>
      <c r="H12" s="246">
        <f t="shared" si="6"/>
        <v>31.831329947933405</v>
      </c>
      <c r="I12" s="254">
        <v>53</v>
      </c>
      <c r="J12" s="246">
        <f t="shared" si="0"/>
        <v>1.0702746365105007</v>
      </c>
      <c r="K12" s="254">
        <f t="shared" si="7"/>
        <v>36</v>
      </c>
      <c r="L12" s="255">
        <f t="shared" si="1"/>
        <v>67.9245283018868</v>
      </c>
      <c r="M12" s="254">
        <v>19</v>
      </c>
      <c r="N12" s="254">
        <v>3</v>
      </c>
      <c r="O12" s="254">
        <v>1</v>
      </c>
      <c r="P12" s="254">
        <v>13</v>
      </c>
      <c r="Q12" s="254">
        <v>13</v>
      </c>
      <c r="R12" s="256">
        <v>4</v>
      </c>
      <c r="S12" s="257">
        <f t="shared" si="8"/>
        <v>0.06058158319870759</v>
      </c>
      <c r="T12" s="258">
        <v>1</v>
      </c>
      <c r="U12" s="259">
        <f t="shared" si="9"/>
        <v>0.020193861066235864</v>
      </c>
      <c r="V12" s="260">
        <f t="shared" si="2"/>
        <v>33.33333333333333</v>
      </c>
      <c r="W12" s="255">
        <f t="shared" si="3"/>
        <v>5.660377358490567</v>
      </c>
      <c r="X12" s="251">
        <v>1444</v>
      </c>
      <c r="Y12" s="246">
        <f t="shared" si="10"/>
        <v>29.159935379644587</v>
      </c>
      <c r="Z12" s="261">
        <v>2612</v>
      </c>
      <c r="AA12" s="251">
        <v>4497</v>
      </c>
      <c r="AB12" s="262">
        <f t="shared" si="4"/>
        <v>43.94806196567462</v>
      </c>
    </row>
    <row r="13" spans="1:28" ht="9.75" customHeight="1">
      <c r="A13" s="417"/>
      <c r="B13" s="250" t="s">
        <v>122</v>
      </c>
      <c r="C13" s="263"/>
      <c r="D13" s="251">
        <v>59398</v>
      </c>
      <c r="E13" s="251">
        <v>19241</v>
      </c>
      <c r="F13" s="252">
        <f t="shared" si="5"/>
        <v>32.393346577325836</v>
      </c>
      <c r="G13" s="253">
        <v>4801</v>
      </c>
      <c r="H13" s="246">
        <f t="shared" si="6"/>
        <v>24.951925575593783</v>
      </c>
      <c r="I13" s="254">
        <v>44</v>
      </c>
      <c r="J13" s="246">
        <f t="shared" si="0"/>
        <v>0.9164757342220371</v>
      </c>
      <c r="K13" s="254">
        <f t="shared" si="7"/>
        <v>33</v>
      </c>
      <c r="L13" s="255">
        <f t="shared" si="1"/>
        <v>75</v>
      </c>
      <c r="M13" s="254">
        <v>12</v>
      </c>
      <c r="N13" s="254">
        <v>5</v>
      </c>
      <c r="O13" s="254">
        <v>0</v>
      </c>
      <c r="P13" s="254">
        <v>16</v>
      </c>
      <c r="Q13" s="254">
        <v>10</v>
      </c>
      <c r="R13" s="256">
        <v>1</v>
      </c>
      <c r="S13" s="257">
        <f t="shared" si="8"/>
        <v>0.10414496979795876</v>
      </c>
      <c r="T13" s="258">
        <v>2</v>
      </c>
      <c r="U13" s="259">
        <f t="shared" si="9"/>
        <v>0.0416579879191835</v>
      </c>
      <c r="V13" s="260">
        <f t="shared" si="2"/>
        <v>40</v>
      </c>
      <c r="W13" s="255">
        <f t="shared" si="3"/>
        <v>11.363636363636363</v>
      </c>
      <c r="X13" s="251">
        <v>1339</v>
      </c>
      <c r="Y13" s="246">
        <f t="shared" si="10"/>
        <v>27.890022911893354</v>
      </c>
      <c r="Z13" s="261">
        <v>2555</v>
      </c>
      <c r="AA13" s="251">
        <v>4399</v>
      </c>
      <c r="AB13" s="262">
        <f t="shared" si="4"/>
        <v>34.53562704641131</v>
      </c>
    </row>
    <row r="14" spans="1:28" ht="9.75" customHeight="1">
      <c r="A14" s="417"/>
      <c r="B14" s="250" t="s">
        <v>123</v>
      </c>
      <c r="C14" s="263"/>
      <c r="D14" s="251">
        <v>71343</v>
      </c>
      <c r="E14" s="251">
        <v>30695</v>
      </c>
      <c r="F14" s="252">
        <f t="shared" si="5"/>
        <v>43.02454340299679</v>
      </c>
      <c r="G14" s="253">
        <v>5875</v>
      </c>
      <c r="H14" s="246">
        <f t="shared" si="6"/>
        <v>19.139925069229516</v>
      </c>
      <c r="I14" s="254">
        <v>28</v>
      </c>
      <c r="J14" s="246">
        <f t="shared" si="0"/>
        <v>0.4765957446808511</v>
      </c>
      <c r="K14" s="254">
        <f t="shared" si="7"/>
        <v>18</v>
      </c>
      <c r="L14" s="255">
        <f t="shared" si="1"/>
        <v>64.28571428571429</v>
      </c>
      <c r="M14" s="254">
        <v>8</v>
      </c>
      <c r="N14" s="254">
        <v>1</v>
      </c>
      <c r="O14" s="254">
        <v>0</v>
      </c>
      <c r="P14" s="254">
        <v>9</v>
      </c>
      <c r="Q14" s="254">
        <v>9</v>
      </c>
      <c r="R14" s="256">
        <v>1</v>
      </c>
      <c r="S14" s="257">
        <f t="shared" si="8"/>
        <v>0.01702127659574468</v>
      </c>
      <c r="T14" s="258">
        <v>0</v>
      </c>
      <c r="U14" s="259">
        <f t="shared" si="9"/>
        <v>0</v>
      </c>
      <c r="V14" s="260">
        <f t="shared" si="2"/>
        <v>0</v>
      </c>
      <c r="W14" s="255">
        <f t="shared" si="3"/>
        <v>3.571428571428571</v>
      </c>
      <c r="X14" s="251">
        <v>1500</v>
      </c>
      <c r="Y14" s="246">
        <f t="shared" si="10"/>
        <v>25.53191489361702</v>
      </c>
      <c r="Z14" s="261">
        <v>3339</v>
      </c>
      <c r="AA14" s="251">
        <v>6023</v>
      </c>
      <c r="AB14" s="262">
        <f t="shared" si="4"/>
        <v>27.884020198729438</v>
      </c>
    </row>
    <row r="15" spans="1:28" ht="9.75" customHeight="1">
      <c r="A15" s="417"/>
      <c r="B15" s="250" t="s">
        <v>124</v>
      </c>
      <c r="C15" s="263"/>
      <c r="D15" s="251">
        <v>74128</v>
      </c>
      <c r="E15" s="251">
        <v>45945</v>
      </c>
      <c r="F15" s="252">
        <f t="shared" si="5"/>
        <v>61.98062810274121</v>
      </c>
      <c r="G15" s="253">
        <v>9239</v>
      </c>
      <c r="H15" s="246">
        <f t="shared" si="6"/>
        <v>20.108825769942325</v>
      </c>
      <c r="I15" s="254">
        <v>19</v>
      </c>
      <c r="J15" s="246">
        <f t="shared" si="0"/>
        <v>0.20564996211711226</v>
      </c>
      <c r="K15" s="254">
        <f t="shared" si="7"/>
        <v>13</v>
      </c>
      <c r="L15" s="255">
        <f t="shared" si="1"/>
        <v>68.42105263157895</v>
      </c>
      <c r="M15" s="254">
        <v>9</v>
      </c>
      <c r="N15" s="254">
        <v>0</v>
      </c>
      <c r="O15" s="254">
        <v>0</v>
      </c>
      <c r="P15" s="254">
        <v>4</v>
      </c>
      <c r="Q15" s="254">
        <v>6</v>
      </c>
      <c r="R15" s="256">
        <v>0</v>
      </c>
      <c r="S15" s="257">
        <f t="shared" si="8"/>
        <v>0</v>
      </c>
      <c r="T15" s="258">
        <v>0</v>
      </c>
      <c r="U15" s="259">
        <f t="shared" si="9"/>
        <v>0</v>
      </c>
      <c r="V15" s="260" t="str">
        <f t="shared" si="2"/>
        <v>N/A</v>
      </c>
      <c r="W15" s="255">
        <f t="shared" si="3"/>
        <v>0</v>
      </c>
      <c r="X15" s="251">
        <v>2198</v>
      </c>
      <c r="Y15" s="246">
        <f t="shared" si="10"/>
        <v>23.790453512284877</v>
      </c>
      <c r="Z15" s="261">
        <v>5361</v>
      </c>
      <c r="AA15" s="251">
        <v>8390</v>
      </c>
      <c r="AB15" s="262">
        <f t="shared" si="4"/>
        <v>26.70149091304821</v>
      </c>
    </row>
    <row r="16" spans="1:28" ht="9.75" customHeight="1">
      <c r="A16" s="417"/>
      <c r="B16" s="250" t="s">
        <v>125</v>
      </c>
      <c r="C16" s="263"/>
      <c r="D16" s="251">
        <v>64886</v>
      </c>
      <c r="E16" s="251">
        <v>39972</v>
      </c>
      <c r="F16" s="252">
        <f t="shared" si="5"/>
        <v>61.60342754985667</v>
      </c>
      <c r="G16" s="253">
        <v>8210</v>
      </c>
      <c r="H16" s="246">
        <f t="shared" si="6"/>
        <v>20.539377564295005</v>
      </c>
      <c r="I16" s="254">
        <v>29</v>
      </c>
      <c r="J16" s="246">
        <f t="shared" si="0"/>
        <v>0.35322777101096225</v>
      </c>
      <c r="K16" s="254">
        <f t="shared" si="7"/>
        <v>16</v>
      </c>
      <c r="L16" s="255">
        <f t="shared" si="1"/>
        <v>55.172413793103445</v>
      </c>
      <c r="M16" s="254">
        <v>8</v>
      </c>
      <c r="N16" s="254">
        <v>0</v>
      </c>
      <c r="O16" s="254">
        <v>2</v>
      </c>
      <c r="P16" s="254">
        <v>6</v>
      </c>
      <c r="Q16" s="254">
        <v>11</v>
      </c>
      <c r="R16" s="256">
        <v>2</v>
      </c>
      <c r="S16" s="257">
        <f t="shared" si="8"/>
        <v>0</v>
      </c>
      <c r="T16" s="258">
        <v>0</v>
      </c>
      <c r="U16" s="259">
        <f t="shared" si="9"/>
        <v>0</v>
      </c>
      <c r="V16" s="260" t="str">
        <f t="shared" si="2"/>
        <v>N/A</v>
      </c>
      <c r="W16" s="255">
        <f t="shared" si="3"/>
        <v>0</v>
      </c>
      <c r="X16" s="251">
        <v>1412</v>
      </c>
      <c r="Y16" s="246">
        <f t="shared" si="10"/>
        <v>17.198538367844094</v>
      </c>
      <c r="Z16" s="261">
        <v>4852</v>
      </c>
      <c r="AA16" s="251">
        <v>7694</v>
      </c>
      <c r="AB16" s="262">
        <f t="shared" si="4"/>
        <v>27.64935454818373</v>
      </c>
    </row>
    <row r="17" spans="1:28" ht="9.75" customHeight="1">
      <c r="A17" s="417"/>
      <c r="B17" s="250" t="s">
        <v>126</v>
      </c>
      <c r="C17" s="263"/>
      <c r="D17" s="251">
        <v>58900</v>
      </c>
      <c r="E17" s="251">
        <v>41974</v>
      </c>
      <c r="F17" s="252">
        <f t="shared" si="5"/>
        <v>71.26315789473684</v>
      </c>
      <c r="G17" s="253">
        <v>6550</v>
      </c>
      <c r="H17" s="246">
        <f t="shared" si="6"/>
        <v>15.60489827035784</v>
      </c>
      <c r="I17" s="254">
        <v>27</v>
      </c>
      <c r="J17" s="246">
        <f t="shared" si="0"/>
        <v>0.4122137404580153</v>
      </c>
      <c r="K17" s="254">
        <f t="shared" si="7"/>
        <v>16</v>
      </c>
      <c r="L17" s="255">
        <f t="shared" si="1"/>
        <v>59.25925925925925</v>
      </c>
      <c r="M17" s="254">
        <v>6</v>
      </c>
      <c r="N17" s="254">
        <v>4</v>
      </c>
      <c r="O17" s="254">
        <v>0</v>
      </c>
      <c r="P17" s="254">
        <v>6</v>
      </c>
      <c r="Q17" s="254">
        <v>9</v>
      </c>
      <c r="R17" s="256">
        <v>2</v>
      </c>
      <c r="S17" s="257">
        <f t="shared" si="8"/>
        <v>0.06106870229007634</v>
      </c>
      <c r="T17" s="258">
        <v>0</v>
      </c>
      <c r="U17" s="259">
        <f t="shared" si="9"/>
        <v>0</v>
      </c>
      <c r="V17" s="260">
        <f t="shared" si="2"/>
        <v>0</v>
      </c>
      <c r="W17" s="255">
        <f t="shared" si="3"/>
        <v>14.814814814814813</v>
      </c>
      <c r="X17" s="251">
        <v>955</v>
      </c>
      <c r="Y17" s="246">
        <f t="shared" si="10"/>
        <v>14.580152671755725</v>
      </c>
      <c r="Z17" s="261">
        <v>3712</v>
      </c>
      <c r="AA17" s="251">
        <v>6476</v>
      </c>
      <c r="AB17" s="262">
        <f t="shared" si="4"/>
        <v>22.189927097727164</v>
      </c>
    </row>
    <row r="18" spans="1:28" ht="9.75" customHeight="1">
      <c r="A18" s="417"/>
      <c r="B18" s="250" t="s">
        <v>127</v>
      </c>
      <c r="C18" s="263"/>
      <c r="D18" s="251">
        <v>56229</v>
      </c>
      <c r="E18" s="251">
        <v>39462</v>
      </c>
      <c r="F18" s="252">
        <f t="shared" si="5"/>
        <v>70.18086752387558</v>
      </c>
      <c r="G18" s="253">
        <v>3955</v>
      </c>
      <c r="H18" s="246">
        <f t="shared" si="6"/>
        <v>10.02229993411383</v>
      </c>
      <c r="I18" s="254">
        <v>3</v>
      </c>
      <c r="J18" s="246">
        <f t="shared" si="0"/>
        <v>0.07585335018963338</v>
      </c>
      <c r="K18" s="254">
        <f t="shared" si="7"/>
        <v>1</v>
      </c>
      <c r="L18" s="255">
        <f t="shared" si="1"/>
        <v>33.33333333333333</v>
      </c>
      <c r="M18" s="254">
        <v>1</v>
      </c>
      <c r="N18" s="254">
        <v>0</v>
      </c>
      <c r="O18" s="254">
        <v>0</v>
      </c>
      <c r="P18" s="254">
        <v>0</v>
      </c>
      <c r="Q18" s="254">
        <v>1</v>
      </c>
      <c r="R18" s="256">
        <v>1</v>
      </c>
      <c r="S18" s="257">
        <f t="shared" si="8"/>
        <v>0</v>
      </c>
      <c r="T18" s="258">
        <v>0</v>
      </c>
      <c r="U18" s="259">
        <f t="shared" si="9"/>
        <v>0</v>
      </c>
      <c r="V18" s="260" t="str">
        <f t="shared" si="2"/>
        <v>N/A</v>
      </c>
      <c r="W18" s="255">
        <f t="shared" si="3"/>
        <v>0</v>
      </c>
      <c r="X18" s="251">
        <v>392</v>
      </c>
      <c r="Y18" s="246">
        <f t="shared" si="10"/>
        <v>9.91150442477876</v>
      </c>
      <c r="Z18" s="261">
        <v>2365</v>
      </c>
      <c r="AA18" s="251">
        <v>3833</v>
      </c>
      <c r="AB18" s="262">
        <f t="shared" si="4"/>
        <v>13.74233439764837</v>
      </c>
    </row>
    <row r="19" spans="1:28" ht="9.75" customHeight="1">
      <c r="A19" s="417"/>
      <c r="B19" s="264" t="s">
        <v>128</v>
      </c>
      <c r="C19" s="265"/>
      <c r="D19" s="248">
        <v>92298</v>
      </c>
      <c r="E19" s="248">
        <v>58029</v>
      </c>
      <c r="F19" s="266">
        <f t="shared" si="5"/>
        <v>62.871351491906644</v>
      </c>
      <c r="G19" s="267">
        <v>1571</v>
      </c>
      <c r="H19" s="268">
        <f t="shared" si="6"/>
        <v>2.707267056127109</v>
      </c>
      <c r="I19" s="269">
        <v>5</v>
      </c>
      <c r="J19" s="268">
        <f t="shared" si="0"/>
        <v>0.31826861871419476</v>
      </c>
      <c r="K19" s="269">
        <f t="shared" si="7"/>
        <v>2</v>
      </c>
      <c r="L19" s="270">
        <f t="shared" si="1"/>
        <v>40</v>
      </c>
      <c r="M19" s="271">
        <v>1</v>
      </c>
      <c r="N19" s="271">
        <v>0</v>
      </c>
      <c r="O19" s="271">
        <v>0</v>
      </c>
      <c r="P19" s="271">
        <v>1</v>
      </c>
      <c r="Q19" s="271">
        <v>2</v>
      </c>
      <c r="R19" s="272">
        <v>1</v>
      </c>
      <c r="S19" s="273">
        <f t="shared" si="8"/>
        <v>0</v>
      </c>
      <c r="T19" s="274">
        <v>0</v>
      </c>
      <c r="U19" s="275">
        <f t="shared" si="9"/>
        <v>0</v>
      </c>
      <c r="V19" s="276" t="str">
        <f t="shared" si="2"/>
        <v>N/A</v>
      </c>
      <c r="W19" s="270">
        <f t="shared" si="3"/>
        <v>0</v>
      </c>
      <c r="X19" s="248">
        <v>168</v>
      </c>
      <c r="Y19" s="268">
        <f t="shared" si="10"/>
        <v>10.693825588796944</v>
      </c>
      <c r="Z19" s="277">
        <v>901</v>
      </c>
      <c r="AA19" s="278">
        <v>1452</v>
      </c>
      <c r="AB19" s="279">
        <f t="shared" si="4"/>
        <v>3.656792293508418</v>
      </c>
    </row>
    <row r="20" spans="1:28" ht="9.75" customHeight="1">
      <c r="A20" s="417"/>
      <c r="B20" s="280" t="s">
        <v>129</v>
      </c>
      <c r="C20" s="281"/>
      <c r="D20" s="282">
        <v>820703</v>
      </c>
      <c r="E20" s="282">
        <v>407656</v>
      </c>
      <c r="F20" s="283">
        <f>E20/D20*100</f>
        <v>49.67156206325553</v>
      </c>
      <c r="G20" s="284">
        <v>69664</v>
      </c>
      <c r="H20" s="285">
        <f>G20/E20*100</f>
        <v>17.088918107423908</v>
      </c>
      <c r="I20" s="286">
        <v>638</v>
      </c>
      <c r="J20" s="285">
        <f t="shared" si="0"/>
        <v>0.9158245291685806</v>
      </c>
      <c r="K20" s="286">
        <f>SUM(M20:P20)</f>
        <v>413</v>
      </c>
      <c r="L20" s="287">
        <f t="shared" si="1"/>
        <v>64.73354231974922</v>
      </c>
      <c r="M20" s="282">
        <v>167</v>
      </c>
      <c r="N20" s="282">
        <v>44</v>
      </c>
      <c r="O20" s="282">
        <v>16</v>
      </c>
      <c r="P20" s="282">
        <v>186</v>
      </c>
      <c r="Q20" s="282">
        <v>193</v>
      </c>
      <c r="R20" s="288">
        <v>32</v>
      </c>
      <c r="S20" s="289">
        <f t="shared" si="8"/>
        <v>0.06316031235645383</v>
      </c>
      <c r="T20" s="290">
        <v>8</v>
      </c>
      <c r="U20" s="291">
        <f t="shared" si="9"/>
        <v>0.011483693155718878</v>
      </c>
      <c r="V20" s="292">
        <f t="shared" si="2"/>
        <v>18.181818181818183</v>
      </c>
      <c r="W20" s="287">
        <f t="shared" si="3"/>
        <v>6.896551724137931</v>
      </c>
      <c r="X20" s="282">
        <v>24634</v>
      </c>
      <c r="Y20" s="285">
        <f t="shared" si="10"/>
        <v>35.36116214974736</v>
      </c>
      <c r="Z20" s="293">
        <v>32208</v>
      </c>
      <c r="AA20" s="294">
        <f>SUM(AA7:AA19)</f>
        <v>56933</v>
      </c>
      <c r="AB20" s="295"/>
    </row>
    <row r="21" spans="1:28" ht="9.75" customHeight="1">
      <c r="A21" s="417"/>
      <c r="B21" s="296" t="s">
        <v>130</v>
      </c>
      <c r="C21" s="296" t="s">
        <v>131</v>
      </c>
      <c r="D21" s="297" t="s">
        <v>132</v>
      </c>
      <c r="E21" s="297" t="s">
        <v>133</v>
      </c>
      <c r="F21" s="298" t="s">
        <v>133</v>
      </c>
      <c r="G21" s="267">
        <v>40798</v>
      </c>
      <c r="H21" s="299" t="s">
        <v>133</v>
      </c>
      <c r="I21" s="271">
        <v>528</v>
      </c>
      <c r="J21" s="300">
        <f t="shared" si="0"/>
        <v>1.2941810873082014</v>
      </c>
      <c r="K21" s="271">
        <f>SUM(M21:P21)</f>
        <v>323</v>
      </c>
      <c r="L21" s="301">
        <f t="shared" si="1"/>
        <v>61.17424242424242</v>
      </c>
      <c r="M21" s="271">
        <v>131</v>
      </c>
      <c r="N21" s="271">
        <v>24</v>
      </c>
      <c r="O21" s="271">
        <v>11</v>
      </c>
      <c r="P21" s="271">
        <v>157</v>
      </c>
      <c r="Q21" s="271">
        <v>184</v>
      </c>
      <c r="R21" s="272">
        <v>21</v>
      </c>
      <c r="S21" s="302">
        <f t="shared" si="8"/>
        <v>0.0588264130594637</v>
      </c>
      <c r="T21" s="274">
        <v>2</v>
      </c>
      <c r="U21" s="303">
        <f t="shared" si="9"/>
        <v>0.004902201088288641</v>
      </c>
      <c r="V21" s="304">
        <f t="shared" si="2"/>
        <v>8.333333333333332</v>
      </c>
      <c r="W21" s="301">
        <f t="shared" si="3"/>
        <v>4.545454545454546</v>
      </c>
      <c r="X21" s="305">
        <v>18691</v>
      </c>
      <c r="Y21" s="300">
        <f t="shared" si="10"/>
        <v>45.8135202706015</v>
      </c>
      <c r="Z21" s="306">
        <v>16874</v>
      </c>
      <c r="AA21" s="307"/>
      <c r="AB21" s="308"/>
    </row>
    <row r="22" spans="1:28" ht="9.75" customHeight="1" thickBot="1">
      <c r="A22" s="418"/>
      <c r="B22" s="309" t="s">
        <v>134</v>
      </c>
      <c r="C22" s="310" t="s">
        <v>135</v>
      </c>
      <c r="D22" s="311" t="s">
        <v>133</v>
      </c>
      <c r="E22" s="311" t="s">
        <v>133</v>
      </c>
      <c r="F22" s="312" t="s">
        <v>133</v>
      </c>
      <c r="G22" s="313">
        <v>28866</v>
      </c>
      <c r="H22" s="314" t="s">
        <v>133</v>
      </c>
      <c r="I22" s="315">
        <v>110</v>
      </c>
      <c r="J22" s="316">
        <f t="shared" si="0"/>
        <v>0.38107115637774547</v>
      </c>
      <c r="K22" s="315">
        <f>SUM(M22:P22)</f>
        <v>90</v>
      </c>
      <c r="L22" s="317">
        <f t="shared" si="1"/>
        <v>81.81818181818183</v>
      </c>
      <c r="M22" s="315">
        <v>36</v>
      </c>
      <c r="N22" s="315">
        <v>20</v>
      </c>
      <c r="O22" s="315">
        <v>5</v>
      </c>
      <c r="P22" s="315">
        <v>29</v>
      </c>
      <c r="Q22" s="315">
        <v>9</v>
      </c>
      <c r="R22" s="318">
        <v>11</v>
      </c>
      <c r="S22" s="319">
        <f t="shared" si="8"/>
        <v>0.06928566479595372</v>
      </c>
      <c r="T22" s="320">
        <v>6</v>
      </c>
      <c r="U22" s="321">
        <f t="shared" si="9"/>
        <v>0.020785699438786113</v>
      </c>
      <c r="V22" s="322">
        <f t="shared" si="2"/>
        <v>30</v>
      </c>
      <c r="W22" s="317">
        <f t="shared" si="3"/>
        <v>18.181818181818183</v>
      </c>
      <c r="X22" s="323">
        <v>5943</v>
      </c>
      <c r="Y22" s="316">
        <f t="shared" si="10"/>
        <v>20.588235294117645</v>
      </c>
      <c r="Z22" s="324">
        <v>13454</v>
      </c>
      <c r="AA22" s="325"/>
      <c r="AB22" s="326"/>
    </row>
    <row r="23" spans="1:28" ht="9.75" customHeight="1">
      <c r="A23" s="416" t="s">
        <v>136</v>
      </c>
      <c r="B23" s="234" t="s">
        <v>116</v>
      </c>
      <c r="C23" s="234"/>
      <c r="D23" s="327"/>
      <c r="E23" s="327"/>
      <c r="F23" s="328"/>
      <c r="G23" s="237">
        <v>5</v>
      </c>
      <c r="H23" s="329"/>
      <c r="I23" s="239">
        <v>0</v>
      </c>
      <c r="J23" s="330">
        <f t="shared" si="0"/>
        <v>0</v>
      </c>
      <c r="K23" s="239">
        <f>SUM(M23:P23)</f>
        <v>0</v>
      </c>
      <c r="L23" s="331" t="str">
        <f>_xlfn.IFERROR(K23/I23*100,"N/A")</f>
        <v>N/A</v>
      </c>
      <c r="M23" s="239">
        <v>0</v>
      </c>
      <c r="N23" s="239">
        <v>0</v>
      </c>
      <c r="O23" s="239">
        <v>0</v>
      </c>
      <c r="P23" s="239">
        <v>0</v>
      </c>
      <c r="Q23" s="239">
        <v>0</v>
      </c>
      <c r="R23" s="241">
        <v>0</v>
      </c>
      <c r="S23" s="332">
        <f t="shared" si="8"/>
        <v>0</v>
      </c>
      <c r="T23" s="243">
        <v>0</v>
      </c>
      <c r="U23" s="333">
        <f t="shared" si="9"/>
        <v>0</v>
      </c>
      <c r="V23" s="334" t="str">
        <f t="shared" si="2"/>
        <v>N/A</v>
      </c>
      <c r="W23" s="331" t="str">
        <f t="shared" si="3"/>
        <v>N/A</v>
      </c>
      <c r="X23" s="335">
        <v>5</v>
      </c>
      <c r="Y23" s="330">
        <f t="shared" si="10"/>
        <v>100</v>
      </c>
      <c r="Z23" s="336"/>
      <c r="AA23" s="337"/>
      <c r="AB23" s="338"/>
    </row>
    <row r="24" spans="1:28" ht="9.75" customHeight="1">
      <c r="A24" s="417"/>
      <c r="B24" s="250" t="s">
        <v>117</v>
      </c>
      <c r="C24" s="250"/>
      <c r="D24" s="339"/>
      <c r="E24" s="339"/>
      <c r="F24" s="340"/>
      <c r="G24" s="253">
        <v>24</v>
      </c>
      <c r="H24" s="341"/>
      <c r="I24" s="254">
        <v>0</v>
      </c>
      <c r="J24" s="246">
        <f t="shared" si="0"/>
        <v>0</v>
      </c>
      <c r="K24" s="254">
        <f>SUM(M24:P24)</f>
        <v>0</v>
      </c>
      <c r="L24" s="255" t="str">
        <f t="shared" si="1"/>
        <v>N/A</v>
      </c>
      <c r="M24" s="254">
        <v>0</v>
      </c>
      <c r="N24" s="254">
        <v>0</v>
      </c>
      <c r="O24" s="254">
        <v>0</v>
      </c>
      <c r="P24" s="254">
        <v>0</v>
      </c>
      <c r="Q24" s="254">
        <v>0</v>
      </c>
      <c r="R24" s="256">
        <v>0</v>
      </c>
      <c r="S24" s="257">
        <f t="shared" si="8"/>
        <v>0</v>
      </c>
      <c r="T24" s="258">
        <v>0</v>
      </c>
      <c r="U24" s="259">
        <f t="shared" si="9"/>
        <v>0</v>
      </c>
      <c r="V24" s="260" t="str">
        <f t="shared" si="2"/>
        <v>N/A</v>
      </c>
      <c r="W24" s="255" t="str">
        <f t="shared" si="3"/>
        <v>N/A</v>
      </c>
      <c r="X24" s="342">
        <v>23</v>
      </c>
      <c r="Y24" s="246">
        <f t="shared" si="10"/>
        <v>95.83333333333334</v>
      </c>
      <c r="Z24" s="343"/>
      <c r="AA24" s="344"/>
      <c r="AB24" s="345"/>
    </row>
    <row r="25" spans="1:28" ht="9.75" customHeight="1">
      <c r="A25" s="417"/>
      <c r="B25" s="250" t="s">
        <v>118</v>
      </c>
      <c r="C25" s="263"/>
      <c r="D25" s="339"/>
      <c r="E25" s="339"/>
      <c r="F25" s="340"/>
      <c r="G25" s="253">
        <v>93</v>
      </c>
      <c r="H25" s="341"/>
      <c r="I25" s="254">
        <v>2</v>
      </c>
      <c r="J25" s="246">
        <f t="shared" si="0"/>
        <v>2.1505376344086025</v>
      </c>
      <c r="K25" s="254">
        <f aca="true" t="shared" si="11" ref="K25:K35">SUM(M25:P25)</f>
        <v>2</v>
      </c>
      <c r="L25" s="255">
        <f t="shared" si="1"/>
        <v>100</v>
      </c>
      <c r="M25" s="254">
        <v>1</v>
      </c>
      <c r="N25" s="254">
        <v>0</v>
      </c>
      <c r="O25" s="254">
        <v>0</v>
      </c>
      <c r="P25" s="254">
        <v>1</v>
      </c>
      <c r="Q25" s="254">
        <v>0</v>
      </c>
      <c r="R25" s="256">
        <v>0</v>
      </c>
      <c r="S25" s="257">
        <f t="shared" si="8"/>
        <v>0</v>
      </c>
      <c r="T25" s="258">
        <v>0</v>
      </c>
      <c r="U25" s="259">
        <f t="shared" si="9"/>
        <v>0</v>
      </c>
      <c r="V25" s="260" t="str">
        <f t="shared" si="2"/>
        <v>N/A</v>
      </c>
      <c r="W25" s="255">
        <f t="shared" si="3"/>
        <v>0</v>
      </c>
      <c r="X25" s="342">
        <v>82</v>
      </c>
      <c r="Y25" s="246">
        <f t="shared" si="10"/>
        <v>88.17204301075269</v>
      </c>
      <c r="Z25" s="343"/>
      <c r="AA25" s="344"/>
      <c r="AB25" s="345"/>
    </row>
    <row r="26" spans="1:28" ht="9.75" customHeight="1">
      <c r="A26" s="417"/>
      <c r="B26" s="250" t="s">
        <v>119</v>
      </c>
      <c r="C26" s="263"/>
      <c r="D26" s="339"/>
      <c r="E26" s="339"/>
      <c r="F26" s="340"/>
      <c r="G26" s="253">
        <v>245</v>
      </c>
      <c r="H26" s="341"/>
      <c r="I26" s="254">
        <v>2</v>
      </c>
      <c r="J26" s="246">
        <f t="shared" si="0"/>
        <v>0.8163265306122449</v>
      </c>
      <c r="K26" s="254">
        <f t="shared" si="11"/>
        <v>1</v>
      </c>
      <c r="L26" s="255">
        <f t="shared" si="1"/>
        <v>50</v>
      </c>
      <c r="M26" s="254">
        <v>1</v>
      </c>
      <c r="N26" s="254">
        <v>0</v>
      </c>
      <c r="O26" s="254">
        <v>0</v>
      </c>
      <c r="P26" s="254">
        <v>0</v>
      </c>
      <c r="Q26" s="254">
        <v>1</v>
      </c>
      <c r="R26" s="256">
        <v>0</v>
      </c>
      <c r="S26" s="257">
        <f t="shared" si="8"/>
        <v>0</v>
      </c>
      <c r="T26" s="258">
        <v>0</v>
      </c>
      <c r="U26" s="259">
        <f t="shared" si="9"/>
        <v>0</v>
      </c>
      <c r="V26" s="260" t="str">
        <f t="shared" si="2"/>
        <v>N/A</v>
      </c>
      <c r="W26" s="255">
        <f t="shared" si="3"/>
        <v>0</v>
      </c>
      <c r="X26" s="342">
        <v>193</v>
      </c>
      <c r="Y26" s="246">
        <f t="shared" si="10"/>
        <v>78.77551020408163</v>
      </c>
      <c r="Z26" s="343"/>
      <c r="AA26" s="344"/>
      <c r="AB26" s="345"/>
    </row>
    <row r="27" spans="1:28" ht="9.75" customHeight="1">
      <c r="A27" s="417"/>
      <c r="B27" s="250" t="s">
        <v>120</v>
      </c>
      <c r="C27" s="263"/>
      <c r="D27" s="339"/>
      <c r="E27" s="339"/>
      <c r="F27" s="340"/>
      <c r="G27" s="253">
        <v>399</v>
      </c>
      <c r="H27" s="341"/>
      <c r="I27" s="254">
        <v>2</v>
      </c>
      <c r="J27" s="246">
        <f t="shared" si="0"/>
        <v>0.5012531328320802</v>
      </c>
      <c r="K27" s="254">
        <f t="shared" si="11"/>
        <v>2</v>
      </c>
      <c r="L27" s="255">
        <f t="shared" si="1"/>
        <v>100</v>
      </c>
      <c r="M27" s="254">
        <v>2</v>
      </c>
      <c r="N27" s="254">
        <v>0</v>
      </c>
      <c r="O27" s="254">
        <v>0</v>
      </c>
      <c r="P27" s="254">
        <v>0</v>
      </c>
      <c r="Q27" s="254">
        <v>0</v>
      </c>
      <c r="R27" s="256">
        <v>0</v>
      </c>
      <c r="S27" s="257">
        <f t="shared" si="8"/>
        <v>0</v>
      </c>
      <c r="T27" s="258">
        <v>0</v>
      </c>
      <c r="U27" s="259">
        <f t="shared" si="9"/>
        <v>0</v>
      </c>
      <c r="V27" s="260" t="str">
        <f t="shared" si="2"/>
        <v>N/A</v>
      </c>
      <c r="W27" s="255">
        <f t="shared" si="3"/>
        <v>0</v>
      </c>
      <c r="X27" s="342">
        <v>273</v>
      </c>
      <c r="Y27" s="246">
        <f t="shared" si="10"/>
        <v>68.42105263157895</v>
      </c>
      <c r="Z27" s="343"/>
      <c r="AA27" s="344"/>
      <c r="AB27" s="345"/>
    </row>
    <row r="28" spans="1:28" ht="9.75" customHeight="1">
      <c r="A28" s="417"/>
      <c r="B28" s="250" t="s">
        <v>121</v>
      </c>
      <c r="C28" s="263"/>
      <c r="D28" s="339"/>
      <c r="E28" s="339"/>
      <c r="F28" s="340"/>
      <c r="G28" s="253">
        <v>495</v>
      </c>
      <c r="H28" s="341"/>
      <c r="I28" s="254">
        <v>3</v>
      </c>
      <c r="J28" s="246">
        <f t="shared" si="0"/>
        <v>0.6060606060606061</v>
      </c>
      <c r="K28" s="254">
        <f t="shared" si="11"/>
        <v>1</v>
      </c>
      <c r="L28" s="255">
        <f t="shared" si="1"/>
        <v>33.33333333333333</v>
      </c>
      <c r="M28" s="254">
        <v>0</v>
      </c>
      <c r="N28" s="254">
        <v>0</v>
      </c>
      <c r="O28" s="254">
        <v>0</v>
      </c>
      <c r="P28" s="254">
        <v>1</v>
      </c>
      <c r="Q28" s="254">
        <v>2</v>
      </c>
      <c r="R28" s="256">
        <v>0</v>
      </c>
      <c r="S28" s="257">
        <f t="shared" si="8"/>
        <v>0</v>
      </c>
      <c r="T28" s="258">
        <v>0</v>
      </c>
      <c r="U28" s="259">
        <f t="shared" si="9"/>
        <v>0</v>
      </c>
      <c r="V28" s="260" t="str">
        <f t="shared" si="2"/>
        <v>N/A</v>
      </c>
      <c r="W28" s="255">
        <f t="shared" si="3"/>
        <v>0</v>
      </c>
      <c r="X28" s="342">
        <v>210</v>
      </c>
      <c r="Y28" s="246">
        <f t="shared" si="10"/>
        <v>42.42424242424242</v>
      </c>
      <c r="Z28" s="343"/>
      <c r="AA28" s="344"/>
      <c r="AB28" s="345"/>
    </row>
    <row r="29" spans="1:28" ht="9.75" customHeight="1">
      <c r="A29" s="417"/>
      <c r="B29" s="250" t="s">
        <v>122</v>
      </c>
      <c r="C29" s="263"/>
      <c r="D29" s="339"/>
      <c r="E29" s="339"/>
      <c r="F29" s="340"/>
      <c r="G29" s="253">
        <v>432</v>
      </c>
      <c r="H29" s="341"/>
      <c r="I29" s="254">
        <v>4</v>
      </c>
      <c r="J29" s="246">
        <f t="shared" si="0"/>
        <v>0.9259259259259258</v>
      </c>
      <c r="K29" s="254">
        <f t="shared" si="11"/>
        <v>2</v>
      </c>
      <c r="L29" s="255">
        <f t="shared" si="1"/>
        <v>50</v>
      </c>
      <c r="M29" s="254">
        <v>1</v>
      </c>
      <c r="N29" s="254">
        <v>0</v>
      </c>
      <c r="O29" s="254">
        <v>0</v>
      </c>
      <c r="P29" s="254">
        <v>1</v>
      </c>
      <c r="Q29" s="254">
        <v>2</v>
      </c>
      <c r="R29" s="256">
        <v>0</v>
      </c>
      <c r="S29" s="257">
        <f t="shared" si="8"/>
        <v>0</v>
      </c>
      <c r="T29" s="258">
        <v>0</v>
      </c>
      <c r="U29" s="259">
        <f t="shared" si="9"/>
        <v>0</v>
      </c>
      <c r="V29" s="260" t="str">
        <f t="shared" si="2"/>
        <v>N/A</v>
      </c>
      <c r="W29" s="255">
        <f t="shared" si="3"/>
        <v>0</v>
      </c>
      <c r="X29" s="342">
        <v>189</v>
      </c>
      <c r="Y29" s="246">
        <f t="shared" si="10"/>
        <v>43.75</v>
      </c>
      <c r="Z29" s="343"/>
      <c r="AA29" s="344"/>
      <c r="AB29" s="345"/>
    </row>
    <row r="30" spans="1:28" ht="9.75" customHeight="1">
      <c r="A30" s="417"/>
      <c r="B30" s="250" t="s">
        <v>123</v>
      </c>
      <c r="C30" s="263"/>
      <c r="D30" s="339"/>
      <c r="E30" s="339"/>
      <c r="F30" s="340"/>
      <c r="G30" s="253">
        <v>245</v>
      </c>
      <c r="H30" s="341"/>
      <c r="I30" s="254">
        <v>4</v>
      </c>
      <c r="J30" s="246">
        <f t="shared" si="0"/>
        <v>1.6326530612244898</v>
      </c>
      <c r="K30" s="254">
        <f t="shared" si="11"/>
        <v>4</v>
      </c>
      <c r="L30" s="255">
        <f t="shared" si="1"/>
        <v>100</v>
      </c>
      <c r="M30" s="254">
        <v>1</v>
      </c>
      <c r="N30" s="254">
        <v>1</v>
      </c>
      <c r="O30" s="254">
        <v>0</v>
      </c>
      <c r="P30" s="254">
        <v>2</v>
      </c>
      <c r="Q30" s="254">
        <v>0</v>
      </c>
      <c r="R30" s="256">
        <v>0</v>
      </c>
      <c r="S30" s="257">
        <f t="shared" si="8"/>
        <v>0.40816326530612246</v>
      </c>
      <c r="T30" s="258">
        <v>0</v>
      </c>
      <c r="U30" s="259">
        <f t="shared" si="9"/>
        <v>0</v>
      </c>
      <c r="V30" s="260">
        <f t="shared" si="2"/>
        <v>0</v>
      </c>
      <c r="W30" s="255">
        <f>_xlfn.IFERROR(N30/I30*100,"N/A")</f>
        <v>25</v>
      </c>
      <c r="X30" s="342">
        <v>93</v>
      </c>
      <c r="Y30" s="246">
        <f t="shared" si="10"/>
        <v>37.95918367346939</v>
      </c>
      <c r="Z30" s="343"/>
      <c r="AA30" s="344"/>
      <c r="AB30" s="345"/>
    </row>
    <row r="31" spans="1:28" ht="9.75" customHeight="1">
      <c r="A31" s="417"/>
      <c r="B31" s="250" t="s">
        <v>124</v>
      </c>
      <c r="C31" s="263"/>
      <c r="D31" s="339"/>
      <c r="E31" s="339"/>
      <c r="F31" s="340"/>
      <c r="G31" s="253">
        <v>251</v>
      </c>
      <c r="H31" s="341"/>
      <c r="I31" s="254">
        <v>5</v>
      </c>
      <c r="J31" s="246">
        <f t="shared" si="0"/>
        <v>1.9920318725099602</v>
      </c>
      <c r="K31" s="254">
        <f t="shared" si="11"/>
        <v>5</v>
      </c>
      <c r="L31" s="255">
        <f t="shared" si="1"/>
        <v>100</v>
      </c>
      <c r="M31" s="254">
        <v>2</v>
      </c>
      <c r="N31" s="254">
        <v>0</v>
      </c>
      <c r="O31" s="254">
        <v>0</v>
      </c>
      <c r="P31" s="254">
        <v>3</v>
      </c>
      <c r="Q31" s="254">
        <v>0</v>
      </c>
      <c r="R31" s="256">
        <v>0</v>
      </c>
      <c r="S31" s="257">
        <f t="shared" si="8"/>
        <v>0</v>
      </c>
      <c r="T31" s="258">
        <v>0</v>
      </c>
      <c r="U31" s="259">
        <f t="shared" si="9"/>
        <v>0</v>
      </c>
      <c r="V31" s="260" t="str">
        <f t="shared" si="2"/>
        <v>N/A</v>
      </c>
      <c r="W31" s="255">
        <f t="shared" si="3"/>
        <v>0</v>
      </c>
      <c r="X31" s="342">
        <v>132</v>
      </c>
      <c r="Y31" s="246">
        <f t="shared" si="10"/>
        <v>52.589641434262944</v>
      </c>
      <c r="Z31" s="343"/>
      <c r="AA31" s="344"/>
      <c r="AB31" s="345"/>
    </row>
    <row r="32" spans="1:28" ht="9.75" customHeight="1">
      <c r="A32" s="417"/>
      <c r="B32" s="250" t="s">
        <v>125</v>
      </c>
      <c r="C32" s="263"/>
      <c r="D32" s="339"/>
      <c r="E32" s="339"/>
      <c r="F32" s="340"/>
      <c r="G32" s="253">
        <v>118</v>
      </c>
      <c r="H32" s="341"/>
      <c r="I32" s="254">
        <v>0</v>
      </c>
      <c r="J32" s="246">
        <f t="shared" si="0"/>
        <v>0</v>
      </c>
      <c r="K32" s="254">
        <f t="shared" si="11"/>
        <v>0</v>
      </c>
      <c r="L32" s="255" t="str">
        <f t="shared" si="1"/>
        <v>N/A</v>
      </c>
      <c r="M32" s="254">
        <v>0</v>
      </c>
      <c r="N32" s="254">
        <v>0</v>
      </c>
      <c r="O32" s="254">
        <v>0</v>
      </c>
      <c r="P32" s="254">
        <v>0</v>
      </c>
      <c r="Q32" s="254">
        <v>0</v>
      </c>
      <c r="R32" s="256">
        <v>0</v>
      </c>
      <c r="S32" s="257">
        <f t="shared" si="8"/>
        <v>0</v>
      </c>
      <c r="T32" s="258">
        <v>0</v>
      </c>
      <c r="U32" s="259">
        <f t="shared" si="9"/>
        <v>0</v>
      </c>
      <c r="V32" s="260" t="str">
        <f t="shared" si="2"/>
        <v>N/A</v>
      </c>
      <c r="W32" s="255" t="str">
        <f>_xlfn.IFERROR(N32/I32*100,"N/A")</f>
        <v>N/A</v>
      </c>
      <c r="X32" s="342">
        <v>62</v>
      </c>
      <c r="Y32" s="246">
        <f t="shared" si="10"/>
        <v>52.54237288135594</v>
      </c>
      <c r="Z32" s="343"/>
      <c r="AA32" s="344"/>
      <c r="AB32" s="345"/>
    </row>
    <row r="33" spans="1:28" ht="9.75" customHeight="1">
      <c r="A33" s="417"/>
      <c r="B33" s="250" t="s">
        <v>126</v>
      </c>
      <c r="C33" s="263"/>
      <c r="D33" s="339"/>
      <c r="E33" s="339"/>
      <c r="F33" s="340"/>
      <c r="G33" s="253">
        <v>85</v>
      </c>
      <c r="H33" s="341"/>
      <c r="I33" s="254">
        <v>1</v>
      </c>
      <c r="J33" s="246">
        <f t="shared" si="0"/>
        <v>1.1764705882352942</v>
      </c>
      <c r="K33" s="254">
        <f t="shared" si="11"/>
        <v>0</v>
      </c>
      <c r="L33" s="255">
        <f t="shared" si="1"/>
        <v>0</v>
      </c>
      <c r="M33" s="254">
        <v>0</v>
      </c>
      <c r="N33" s="254">
        <v>0</v>
      </c>
      <c r="O33" s="254">
        <v>0</v>
      </c>
      <c r="P33" s="254">
        <v>0</v>
      </c>
      <c r="Q33" s="254">
        <v>1</v>
      </c>
      <c r="R33" s="256">
        <v>0</v>
      </c>
      <c r="S33" s="257">
        <f t="shared" si="8"/>
        <v>0</v>
      </c>
      <c r="T33" s="258">
        <v>0</v>
      </c>
      <c r="U33" s="259">
        <f t="shared" si="9"/>
        <v>0</v>
      </c>
      <c r="V33" s="260" t="str">
        <f t="shared" si="2"/>
        <v>N/A</v>
      </c>
      <c r="W33" s="255">
        <f t="shared" si="3"/>
        <v>0</v>
      </c>
      <c r="X33" s="342">
        <v>58</v>
      </c>
      <c r="Y33" s="246">
        <f t="shared" si="10"/>
        <v>68.23529411764706</v>
      </c>
      <c r="Z33" s="343"/>
      <c r="AA33" s="344"/>
      <c r="AB33" s="345"/>
    </row>
    <row r="34" spans="1:28" ht="9.75" customHeight="1">
      <c r="A34" s="417"/>
      <c r="B34" s="250" t="s">
        <v>127</v>
      </c>
      <c r="C34" s="263"/>
      <c r="D34" s="339"/>
      <c r="E34" s="339"/>
      <c r="F34" s="340"/>
      <c r="G34" s="253">
        <v>40</v>
      </c>
      <c r="H34" s="341"/>
      <c r="I34" s="254">
        <v>2</v>
      </c>
      <c r="J34" s="246">
        <f t="shared" si="0"/>
        <v>5</v>
      </c>
      <c r="K34" s="254">
        <f t="shared" si="11"/>
        <v>0</v>
      </c>
      <c r="L34" s="255">
        <f t="shared" si="1"/>
        <v>0</v>
      </c>
      <c r="M34" s="254">
        <v>0</v>
      </c>
      <c r="N34" s="254">
        <v>0</v>
      </c>
      <c r="O34" s="254">
        <v>0</v>
      </c>
      <c r="P34" s="254">
        <v>0</v>
      </c>
      <c r="Q34" s="254">
        <v>2</v>
      </c>
      <c r="R34" s="256">
        <v>0</v>
      </c>
      <c r="S34" s="257">
        <f t="shared" si="8"/>
        <v>0</v>
      </c>
      <c r="T34" s="258">
        <v>0</v>
      </c>
      <c r="U34" s="259">
        <f t="shared" si="9"/>
        <v>0</v>
      </c>
      <c r="V34" s="260" t="str">
        <f t="shared" si="2"/>
        <v>N/A</v>
      </c>
      <c r="W34" s="255">
        <f t="shared" si="3"/>
        <v>0</v>
      </c>
      <c r="X34" s="342">
        <v>20</v>
      </c>
      <c r="Y34" s="246">
        <f t="shared" si="10"/>
        <v>50</v>
      </c>
      <c r="Z34" s="343"/>
      <c r="AA34" s="344"/>
      <c r="AB34" s="345"/>
    </row>
    <row r="35" spans="1:28" ht="9.75" customHeight="1">
      <c r="A35" s="417"/>
      <c r="B35" s="264" t="s">
        <v>128</v>
      </c>
      <c r="C35" s="265"/>
      <c r="D35" s="346"/>
      <c r="E35" s="346"/>
      <c r="F35" s="347"/>
      <c r="G35" s="267">
        <v>17</v>
      </c>
      <c r="H35" s="348"/>
      <c r="I35" s="269">
        <v>1</v>
      </c>
      <c r="J35" s="268">
        <f t="shared" si="0"/>
        <v>5.88235294117647</v>
      </c>
      <c r="K35" s="269">
        <f t="shared" si="11"/>
        <v>0</v>
      </c>
      <c r="L35" s="270">
        <f t="shared" si="1"/>
        <v>0</v>
      </c>
      <c r="M35" s="271">
        <v>0</v>
      </c>
      <c r="N35" s="271">
        <v>0</v>
      </c>
      <c r="O35" s="271">
        <v>0</v>
      </c>
      <c r="P35" s="271">
        <v>0</v>
      </c>
      <c r="Q35" s="271">
        <v>1</v>
      </c>
      <c r="R35" s="272">
        <v>0</v>
      </c>
      <c r="S35" s="273">
        <f t="shared" si="8"/>
        <v>0</v>
      </c>
      <c r="T35" s="274">
        <v>0</v>
      </c>
      <c r="U35" s="275">
        <f t="shared" si="9"/>
        <v>0</v>
      </c>
      <c r="V35" s="276" t="str">
        <f t="shared" si="2"/>
        <v>N/A</v>
      </c>
      <c r="W35" s="270">
        <f t="shared" si="3"/>
        <v>0</v>
      </c>
      <c r="X35" s="305">
        <v>10</v>
      </c>
      <c r="Y35" s="268">
        <f t="shared" si="10"/>
        <v>58.82352941176471</v>
      </c>
      <c r="Z35" s="349"/>
      <c r="AA35" s="350"/>
      <c r="AB35" s="351"/>
    </row>
    <row r="36" spans="1:28" ht="9.75" customHeight="1">
      <c r="A36" s="417"/>
      <c r="B36" s="280" t="s">
        <v>129</v>
      </c>
      <c r="C36" s="281"/>
      <c r="D36" s="352"/>
      <c r="E36" s="352"/>
      <c r="F36" s="353"/>
      <c r="G36" s="284">
        <v>2449</v>
      </c>
      <c r="H36" s="354"/>
      <c r="I36" s="286">
        <v>26</v>
      </c>
      <c r="J36" s="285">
        <f t="shared" si="0"/>
        <v>1.0616578195181707</v>
      </c>
      <c r="K36" s="286">
        <f>SUM(M36:P36)</f>
        <v>17</v>
      </c>
      <c r="L36" s="287">
        <f t="shared" si="1"/>
        <v>65.38461538461539</v>
      </c>
      <c r="M36" s="282">
        <v>8</v>
      </c>
      <c r="N36" s="282">
        <v>1</v>
      </c>
      <c r="O36" s="282">
        <v>0</v>
      </c>
      <c r="P36" s="282">
        <v>8</v>
      </c>
      <c r="Q36" s="282">
        <v>9</v>
      </c>
      <c r="R36" s="288">
        <v>0</v>
      </c>
      <c r="S36" s="289">
        <f t="shared" si="8"/>
        <v>0.04083299305839118</v>
      </c>
      <c r="T36" s="290">
        <v>0</v>
      </c>
      <c r="U36" s="291">
        <f t="shared" si="9"/>
        <v>0</v>
      </c>
      <c r="V36" s="292">
        <f t="shared" si="2"/>
        <v>0</v>
      </c>
      <c r="W36" s="287">
        <f>_xlfn.IFERROR(N36/I36*100,"N/A")</f>
        <v>3.8461538461538463</v>
      </c>
      <c r="X36" s="355">
        <v>1350</v>
      </c>
      <c r="Y36" s="285">
        <f t="shared" si="10"/>
        <v>55.124540628828086</v>
      </c>
      <c r="Z36" s="356"/>
      <c r="AA36" s="357"/>
      <c r="AB36" s="358"/>
    </row>
    <row r="37" spans="1:28" ht="9.75" customHeight="1">
      <c r="A37" s="417"/>
      <c r="B37" s="296" t="s">
        <v>130</v>
      </c>
      <c r="C37" s="359" t="s">
        <v>131</v>
      </c>
      <c r="D37" s="360"/>
      <c r="E37" s="360"/>
      <c r="F37" s="361"/>
      <c r="G37" s="362">
        <v>2447</v>
      </c>
      <c r="H37" s="360"/>
      <c r="I37" s="363">
        <v>26</v>
      </c>
      <c r="J37" s="364">
        <f t="shared" si="0"/>
        <v>1.0625255414793624</v>
      </c>
      <c r="K37" s="363">
        <f>SUM(M37:P37)</f>
        <v>17</v>
      </c>
      <c r="L37" s="365">
        <f t="shared" si="1"/>
        <v>65.38461538461539</v>
      </c>
      <c r="M37" s="363">
        <v>8</v>
      </c>
      <c r="N37" s="363">
        <v>1</v>
      </c>
      <c r="O37" s="363">
        <v>0</v>
      </c>
      <c r="P37" s="363">
        <v>8</v>
      </c>
      <c r="Q37" s="363">
        <v>9</v>
      </c>
      <c r="R37" s="366">
        <v>0</v>
      </c>
      <c r="S37" s="367">
        <f t="shared" si="8"/>
        <v>0.04086636697997548</v>
      </c>
      <c r="T37" s="368">
        <v>0</v>
      </c>
      <c r="U37" s="369">
        <f t="shared" si="9"/>
        <v>0</v>
      </c>
      <c r="V37" s="370">
        <f t="shared" si="2"/>
        <v>0</v>
      </c>
      <c r="W37" s="365">
        <f>_xlfn.IFERROR(N37/I37*100,"N/A")</f>
        <v>3.8461538461538463</v>
      </c>
      <c r="X37" s="371">
        <v>1350</v>
      </c>
      <c r="Y37" s="364">
        <f t="shared" si="10"/>
        <v>55.1695954229669</v>
      </c>
      <c r="Z37" s="372"/>
      <c r="AA37" s="373"/>
      <c r="AB37" s="374"/>
    </row>
    <row r="38" spans="1:28" ht="9.75" customHeight="1" thickBot="1">
      <c r="A38" s="418"/>
      <c r="B38" s="309" t="s">
        <v>134</v>
      </c>
      <c r="C38" s="310" t="s">
        <v>135</v>
      </c>
      <c r="D38" s="375"/>
      <c r="E38" s="375"/>
      <c r="F38" s="376"/>
      <c r="G38" s="313">
        <v>0</v>
      </c>
      <c r="H38" s="375"/>
      <c r="I38" s="315">
        <v>0</v>
      </c>
      <c r="J38" s="317" t="str">
        <f t="shared" si="0"/>
        <v>N/A</v>
      </c>
      <c r="K38" s="315">
        <f>SUM(M38:P38)</f>
        <v>0</v>
      </c>
      <c r="L38" s="317" t="str">
        <f t="shared" si="1"/>
        <v>N/A</v>
      </c>
      <c r="M38" s="315">
        <v>0</v>
      </c>
      <c r="N38" s="315">
        <v>0</v>
      </c>
      <c r="O38" s="315">
        <v>0</v>
      </c>
      <c r="P38" s="315">
        <v>0</v>
      </c>
      <c r="Q38" s="315">
        <v>0</v>
      </c>
      <c r="R38" s="318">
        <v>0</v>
      </c>
      <c r="S38" s="377" t="s">
        <v>137</v>
      </c>
      <c r="T38" s="320">
        <v>0</v>
      </c>
      <c r="U38" s="378" t="s">
        <v>138</v>
      </c>
      <c r="V38" s="322" t="str">
        <f t="shared" si="2"/>
        <v>N/A</v>
      </c>
      <c r="W38" s="317" t="str">
        <f>_xlfn.IFERROR(N38/I38*100,"N/A")</f>
        <v>N/A</v>
      </c>
      <c r="X38" s="323">
        <v>0</v>
      </c>
      <c r="Y38" s="378" t="s">
        <v>138</v>
      </c>
      <c r="Z38" s="379"/>
      <c r="AA38" s="380"/>
      <c r="AB38" s="381"/>
    </row>
    <row r="39" spans="1:28" ht="9.75" customHeight="1">
      <c r="A39" s="382"/>
      <c r="B39" s="383"/>
      <c r="C39" s="383"/>
      <c r="D39" s="384"/>
      <c r="E39" s="384"/>
      <c r="F39" s="385"/>
      <c r="G39" s="386"/>
      <c r="H39" s="384"/>
      <c r="I39" s="386"/>
      <c r="J39" s="387"/>
      <c r="K39" s="386"/>
      <c r="L39" s="387"/>
      <c r="M39" s="386"/>
      <c r="N39" s="386"/>
      <c r="O39" s="386"/>
      <c r="P39" s="386"/>
      <c r="Q39" s="386"/>
      <c r="R39" s="386"/>
      <c r="S39" s="388"/>
      <c r="T39" s="277"/>
      <c r="U39" s="388"/>
      <c r="V39" s="388"/>
      <c r="W39" s="387"/>
      <c r="X39" s="389"/>
      <c r="Y39" s="387"/>
      <c r="Z39" s="390"/>
      <c r="AA39" s="391"/>
      <c r="AB39" s="391"/>
    </row>
    <row r="40" spans="1:20" ht="9.75" customHeight="1">
      <c r="A40" s="392" t="s">
        <v>139</v>
      </c>
      <c r="B40" s="384"/>
      <c r="C40" s="384"/>
      <c r="D40" s="70"/>
      <c r="E40" s="392"/>
      <c r="T40" s="207"/>
    </row>
    <row r="41" spans="1:20" ht="9.75" customHeight="1">
      <c r="A41" s="392"/>
      <c r="B41" s="384"/>
      <c r="C41" s="384"/>
      <c r="D41" s="70"/>
      <c r="E41" s="392"/>
      <c r="T41" s="207"/>
    </row>
    <row r="52" spans="7:26" ht="9.75" customHeight="1">
      <c r="G52" s="210"/>
      <c r="H52" s="209"/>
      <c r="I52" s="210"/>
      <c r="J52" s="209"/>
      <c r="K52" s="210"/>
      <c r="L52" s="209"/>
      <c r="R52" s="211"/>
      <c r="U52" s="210"/>
      <c r="V52" s="210"/>
      <c r="W52" s="209"/>
      <c r="Y52" s="210"/>
      <c r="Z52" s="70"/>
    </row>
    <row r="53" spans="7:26" ht="9.75" customHeight="1">
      <c r="G53" s="210"/>
      <c r="H53" s="209"/>
      <c r="I53" s="210"/>
      <c r="J53" s="209"/>
      <c r="K53" s="210"/>
      <c r="L53" s="209"/>
      <c r="R53" s="211"/>
      <c r="U53" s="210"/>
      <c r="V53" s="210"/>
      <c r="W53" s="209"/>
      <c r="Y53" s="210"/>
      <c r="Z53" s="70"/>
    </row>
    <row r="54" spans="7:26" ht="9.75" customHeight="1">
      <c r="G54" s="210"/>
      <c r="H54" s="209"/>
      <c r="I54" s="210"/>
      <c r="J54" s="209"/>
      <c r="K54" s="210"/>
      <c r="L54" s="209"/>
      <c r="R54" s="211"/>
      <c r="U54" s="210"/>
      <c r="V54" s="210"/>
      <c r="W54" s="209"/>
      <c r="Y54" s="210"/>
      <c r="Z54" s="70"/>
    </row>
    <row r="55" spans="7:26" ht="9.75" customHeight="1">
      <c r="G55" s="210"/>
      <c r="H55" s="209"/>
      <c r="I55" s="210"/>
      <c r="J55" s="209"/>
      <c r="K55" s="210"/>
      <c r="L55" s="209"/>
      <c r="R55" s="211"/>
      <c r="U55" s="210"/>
      <c r="V55" s="210"/>
      <c r="W55" s="209"/>
      <c r="Y55" s="210"/>
      <c r="Z55" s="70"/>
    </row>
    <row r="56" spans="7:26" ht="9.75" customHeight="1">
      <c r="G56" s="210"/>
      <c r="H56" s="209"/>
      <c r="I56" s="210"/>
      <c r="J56" s="209"/>
      <c r="K56" s="210"/>
      <c r="L56" s="209"/>
      <c r="R56" s="211"/>
      <c r="U56" s="210"/>
      <c r="V56" s="210"/>
      <c r="W56" s="209"/>
      <c r="Y56" s="210"/>
      <c r="Z56" s="70"/>
    </row>
    <row r="57" spans="7:26" ht="9.75" customHeight="1">
      <c r="G57" s="210"/>
      <c r="H57" s="209"/>
      <c r="I57" s="210"/>
      <c r="J57" s="209"/>
      <c r="K57" s="210"/>
      <c r="L57" s="209"/>
      <c r="R57" s="211"/>
      <c r="U57" s="210"/>
      <c r="V57" s="210"/>
      <c r="W57" s="209"/>
      <c r="Y57" s="210"/>
      <c r="Z57" s="70"/>
    </row>
    <row r="58" spans="7:26" ht="9.75" customHeight="1">
      <c r="G58" s="210"/>
      <c r="H58" s="209"/>
      <c r="I58" s="210"/>
      <c r="J58" s="209"/>
      <c r="K58" s="210"/>
      <c r="L58" s="209"/>
      <c r="R58" s="211"/>
      <c r="U58" s="210"/>
      <c r="V58" s="210"/>
      <c r="W58" s="209"/>
      <c r="Y58" s="210"/>
      <c r="Z58" s="70"/>
    </row>
    <row r="59" spans="7:26" ht="9.75" customHeight="1">
      <c r="G59" s="210"/>
      <c r="H59" s="209"/>
      <c r="I59" s="210"/>
      <c r="J59" s="209"/>
      <c r="K59" s="210"/>
      <c r="L59" s="209"/>
      <c r="R59" s="211"/>
      <c r="U59" s="210"/>
      <c r="V59" s="210"/>
      <c r="W59" s="209"/>
      <c r="Y59" s="210"/>
      <c r="Z59" s="70"/>
    </row>
    <row r="60" spans="7:26" ht="9.75" customHeight="1">
      <c r="G60" s="210"/>
      <c r="H60" s="209"/>
      <c r="I60" s="210"/>
      <c r="J60" s="209"/>
      <c r="K60" s="210"/>
      <c r="L60" s="209"/>
      <c r="R60" s="211"/>
      <c r="U60" s="210"/>
      <c r="V60" s="210"/>
      <c r="W60" s="209"/>
      <c r="Y60" s="210"/>
      <c r="Z60" s="70"/>
    </row>
    <row r="61" spans="7:26" ht="9.75" customHeight="1">
      <c r="G61" s="210"/>
      <c r="H61" s="209"/>
      <c r="I61" s="210"/>
      <c r="J61" s="209"/>
      <c r="K61" s="210"/>
      <c r="L61" s="209"/>
      <c r="R61" s="211"/>
      <c r="U61" s="210"/>
      <c r="V61" s="210"/>
      <c r="W61" s="209"/>
      <c r="Y61" s="210"/>
      <c r="Z61" s="70"/>
    </row>
    <row r="62" spans="7:26" ht="9.75" customHeight="1">
      <c r="G62" s="210"/>
      <c r="H62" s="209"/>
      <c r="I62" s="210"/>
      <c r="J62" s="209"/>
      <c r="K62" s="210"/>
      <c r="L62" s="209"/>
      <c r="R62" s="211"/>
      <c r="U62" s="210"/>
      <c r="V62" s="210"/>
      <c r="W62" s="209"/>
      <c r="Y62" s="210"/>
      <c r="Z62" s="70"/>
    </row>
    <row r="63" spans="7:26" ht="9.75" customHeight="1">
      <c r="G63" s="210"/>
      <c r="H63" s="209"/>
      <c r="I63" s="210"/>
      <c r="J63" s="209"/>
      <c r="K63" s="210"/>
      <c r="L63" s="209"/>
      <c r="R63" s="211"/>
      <c r="U63" s="210"/>
      <c r="V63" s="210"/>
      <c r="W63" s="209"/>
      <c r="Y63" s="210"/>
      <c r="Z63" s="70"/>
    </row>
    <row r="64" spans="7:26" ht="9.75" customHeight="1">
      <c r="G64" s="210"/>
      <c r="H64" s="209"/>
      <c r="I64" s="210"/>
      <c r="J64" s="209"/>
      <c r="K64" s="210"/>
      <c r="L64" s="209"/>
      <c r="R64" s="211"/>
      <c r="U64" s="210"/>
      <c r="V64" s="210"/>
      <c r="W64" s="209"/>
      <c r="Y64" s="210"/>
      <c r="Z64" s="70"/>
    </row>
    <row r="65" spans="7:26" ht="9.75" customHeight="1">
      <c r="G65" s="210"/>
      <c r="H65" s="209"/>
      <c r="I65" s="210"/>
      <c r="J65" s="209"/>
      <c r="K65" s="210"/>
      <c r="L65" s="209"/>
      <c r="R65" s="211"/>
      <c r="U65" s="210"/>
      <c r="V65" s="210"/>
      <c r="W65" s="209"/>
      <c r="Y65" s="210"/>
      <c r="Z65" s="70"/>
    </row>
  </sheetData>
  <sheetProtection/>
  <mergeCells count="8">
    <mergeCell ref="X4:Y4"/>
    <mergeCell ref="AA4:AB4"/>
    <mergeCell ref="A7:A22"/>
    <mergeCell ref="A23:A38"/>
    <mergeCell ref="G4:J4"/>
    <mergeCell ref="K4:L4"/>
    <mergeCell ref="M4:P4"/>
    <mergeCell ref="S4:V4"/>
  </mergeCells>
  <printOptions/>
  <pageMargins left="0.5905511811023623" right="0.1968503937007874" top="0.7874015748031497" bottom="0.7874015748031497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2012-02-21T06:25:46Z</cp:lastPrinted>
  <dcterms:created xsi:type="dcterms:W3CDTF">2011-03-30T08:26:38Z</dcterms:created>
  <dcterms:modified xsi:type="dcterms:W3CDTF">2012-03-28T05:33:47Z</dcterms:modified>
  <cp:category/>
  <cp:version/>
  <cp:contentType/>
  <cp:contentStatus/>
</cp:coreProperties>
</file>