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915" windowWidth="15075" windowHeight="4065" tabRatio="745" activeTab="0"/>
  </bookViews>
  <sheets>
    <sheet name="入力用シート" sheetId="1" r:id="rId1"/>
    <sheet name="取引基本表（37部門）" sheetId="2" r:id="rId2"/>
    <sheet name="投入係数表(37部門)" sheetId="3" r:id="rId3"/>
    <sheet name="逆行列係数表（開放型）(37部門)" sheetId="4" r:id="rId4"/>
    <sheet name="H23逆行列（開放型）外生化(37)" sheetId="5" r:id="rId5"/>
    <sheet name="各種係数" sheetId="6" r:id="rId6"/>
    <sheet name="H23雇用表(大分類）" sheetId="7" r:id="rId7"/>
    <sheet name="（参考）H23取引基本表（購入者）（37）" sheetId="8" r:id="rId8"/>
    <sheet name="Sheet1" sheetId="9" r:id="rId9"/>
  </sheets>
  <externalReferences>
    <externalReference r:id="rId12"/>
    <externalReference r:id="rId13"/>
    <externalReference r:id="rId14"/>
  </externalReferences>
  <definedNames>
    <definedName name="_Fill" hidden="1">'[1]局移出入取扱'!#REF!</definedName>
    <definedName name="_Order1" hidden="1">255</definedName>
    <definedName name="_xlnm.Print_Area" localSheetId="0">'入力用シート'!$A$1:$J$50</definedName>
    <definedName name="需要区分">'[2]Sheet1'!$A$28:$A$29</definedName>
    <definedName name="全体">#REF!</definedName>
    <definedName name="単位" localSheetId="7">'[3]Sheet1'!$A$2:$A$8</definedName>
    <definedName name="単位" localSheetId="6">'[3]Sheet1'!$A$2:$A$8</definedName>
    <definedName name="単位" localSheetId="3">'[3]Sheet1'!$A$2:$A$8</definedName>
    <definedName name="単位" localSheetId="1">'[3]Sheet1'!$A$2:$A$8</definedName>
    <definedName name="単位">'Sheet1'!$A$2:$A$8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<sst xmlns="http://schemas.openxmlformats.org/spreadsheetml/2006/main" count="1274" uniqueCount="237">
  <si>
    <t>家計外消費支出（列）</t>
  </si>
  <si>
    <t>民間消費支出</t>
  </si>
  <si>
    <t>一般政府消費支出</t>
  </si>
  <si>
    <t>在庫純増</t>
  </si>
  <si>
    <t>最終需要計</t>
  </si>
  <si>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</si>
  <si>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</si>
  <si>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</si>
  <si>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</si>
  <si>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</si>
  <si>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</si>
  <si>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</si>
  <si>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</si>
  <si>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</si>
  <si>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</si>
  <si>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</si>
  <si>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</si>
  <si>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</si>
  <si>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</si>
  <si>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</si>
  <si>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</si>
  <si>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</si>
  <si>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</si>
  <si>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パルプ・紙・木製品</t>
  </si>
  <si>
    <t>対事業所サービス</t>
  </si>
  <si>
    <t>対個人サービス</t>
  </si>
  <si>
    <t>需要合計</t>
  </si>
  <si>
    <t>最終需要部門計</t>
  </si>
  <si>
    <t>その他の製造工業製品</t>
  </si>
  <si>
    <t>自給率</t>
  </si>
  <si>
    <t>電気機械</t>
  </si>
  <si>
    <t>建設</t>
  </si>
  <si>
    <t>農林水産業</t>
  </si>
  <si>
    <t>鉱業</t>
  </si>
  <si>
    <t>繊維製品</t>
  </si>
  <si>
    <t>化学製品</t>
  </si>
  <si>
    <t>石油・石炭製品</t>
  </si>
  <si>
    <t>窯業・土石製品</t>
  </si>
  <si>
    <t>鉄鋼</t>
  </si>
  <si>
    <t>非鉄金属</t>
  </si>
  <si>
    <t>金属製品</t>
  </si>
  <si>
    <t>輸送機械</t>
  </si>
  <si>
    <t>電力・ガス・熱供給</t>
  </si>
  <si>
    <t>商業</t>
  </si>
  <si>
    <t>金融・保険</t>
  </si>
  <si>
    <t>不動産</t>
  </si>
  <si>
    <t>公務</t>
  </si>
  <si>
    <t>教育・研究</t>
  </si>
  <si>
    <t>事務用品</t>
  </si>
  <si>
    <t>分類不明</t>
  </si>
  <si>
    <t>民間消費支出構成比</t>
  </si>
  <si>
    <t>飲食料品</t>
  </si>
  <si>
    <t>情報・通信機器</t>
  </si>
  <si>
    <t>電子部品</t>
  </si>
  <si>
    <t>情報通信</t>
  </si>
  <si>
    <t>内生部門計</t>
  </si>
  <si>
    <t>国内総固定資本形成（公的）</t>
  </si>
  <si>
    <t>国内総固定資本形成（民間）</t>
  </si>
  <si>
    <t>国内最終需要計</t>
  </si>
  <si>
    <t>国内需要合計</t>
  </si>
  <si>
    <t>輸出</t>
  </si>
  <si>
    <t>調整項</t>
  </si>
  <si>
    <t>輸出計</t>
  </si>
  <si>
    <t>（控除）輸入</t>
  </si>
  <si>
    <t>（控除）関税</t>
  </si>
  <si>
    <t>（控除）輸入品商品税</t>
  </si>
  <si>
    <t>（控除）輸入計</t>
  </si>
  <si>
    <t>国内生産額</t>
  </si>
  <si>
    <t>34</t>
  </si>
  <si>
    <t>平　　　均　</t>
  </si>
  <si>
    <t/>
  </si>
  <si>
    <t>行　　　和　</t>
  </si>
  <si>
    <t xml:space="preserve"> 感応度係数　</t>
  </si>
  <si>
    <t>列和</t>
  </si>
  <si>
    <t>影響力係数</t>
  </si>
  <si>
    <t>（単位：人及び千円）</t>
  </si>
  <si>
    <t>　　列符号・名称</t>
  </si>
  <si>
    <t>従業者総数</t>
  </si>
  <si>
    <t>個人業主</t>
  </si>
  <si>
    <t>家族従業者</t>
  </si>
  <si>
    <t>有給役員</t>
  </si>
  <si>
    <t>雇用者</t>
  </si>
  <si>
    <t>ＴＯＴＡＬ</t>
  </si>
  <si>
    <t>雇用係数</t>
  </si>
  <si>
    <t>部　門　名</t>
  </si>
  <si>
    <t>商業マージン率</t>
  </si>
  <si>
    <t>貨物運賃率</t>
  </si>
  <si>
    <t>合　　計</t>
  </si>
  <si>
    <t>商業マージン</t>
  </si>
  <si>
    <t>貨物運賃</t>
  </si>
  <si>
    <t>（平成17年全国表（購入者価格表）より）</t>
  </si>
  <si>
    <t>商業マージン率＝商業マージン額/需要合計</t>
  </si>
  <si>
    <t>貨物運賃率＝貨物運賃額/需要合計</t>
  </si>
  <si>
    <t>家計外消費支出（行）</t>
  </si>
  <si>
    <t>雇用者所得</t>
  </si>
  <si>
    <t>39</t>
  </si>
  <si>
    <t>営業余剰</t>
  </si>
  <si>
    <t>資本減耗引当</t>
  </si>
  <si>
    <t>41</t>
  </si>
  <si>
    <t>（控除）経常補助金</t>
  </si>
  <si>
    <t>粗付加価値部門計</t>
  </si>
  <si>
    <t>57</t>
  </si>
  <si>
    <t>雇用者所得率</t>
  </si>
  <si>
    <t>購入者価格→生産者価格</t>
  </si>
  <si>
    <t>就業係数</t>
  </si>
  <si>
    <t>（（経済波及効果測定ツール））</t>
  </si>
  <si>
    <t>部門名</t>
  </si>
  <si>
    <t>合　　計</t>
  </si>
  <si>
    <t>億円</t>
  </si>
  <si>
    <t>百万円</t>
  </si>
  <si>
    <t>十万円</t>
  </si>
  <si>
    <t>万円</t>
  </si>
  <si>
    <t>千円</t>
  </si>
  <si>
    <t>円</t>
  </si>
  <si>
    <t>千万円</t>
  </si>
  <si>
    <t>←単位調整係数</t>
  </si>
  <si>
    <t>分析事例</t>
  </si>
  <si>
    <t>粗付加価値率</t>
  </si>
  <si>
    <t>岡山市</t>
  </si>
  <si>
    <t>中国地方</t>
  </si>
  <si>
    <t>H17</t>
  </si>
  <si>
    <t>消費支出</t>
  </si>
  <si>
    <t>可処分所得</t>
  </si>
  <si>
    <t>平均消費性向</t>
  </si>
  <si>
    <t>H18</t>
  </si>
  <si>
    <t>H19</t>
  </si>
  <si>
    <t>初期価格変化想定率</t>
  </si>
  <si>
    <t>単位：％</t>
  </si>
  <si>
    <t>入力部門の逆行列係数（行）</t>
  </si>
  <si>
    <t>電力料金10％上昇による価格波及</t>
  </si>
  <si>
    <t>部門分類コード</t>
  </si>
  <si>
    <t>交点で割り戻した逆行列</t>
  </si>
  <si>
    <t>価格変化率（直接+第１次間接波及効果）</t>
  </si>
  <si>
    <t>B＝逆行列係数（行）</t>
  </si>
  <si>
    <t>C＝列・行の交点</t>
  </si>
  <si>
    <t>A＝入力値</t>
  </si>
  <si>
    <t>D＝B/C</t>
  </si>
  <si>
    <t>E=A*D</t>
  </si>
  <si>
    <t>波及寄与率</t>
  </si>
  <si>
    <t>価格変化部門における列・行交点の逆行列</t>
  </si>
  <si>
    <t>F</t>
  </si>
  <si>
    <t>平　　均</t>
  </si>
  <si>
    <t>利用方法：赤枠内に、必要事項を入力してください。
              変化想定率は1部門だけ値を入力してください。</t>
  </si>
  <si>
    <r>
      <t>平成</t>
    </r>
    <r>
      <rPr>
        <sz val="11"/>
        <rFont val="ＭＳ Ｐゴシック"/>
        <family val="3"/>
      </rPr>
      <t>23年（2011年）岡山県産業連関表　取引基本表（生産者価格評価）　（37部門表）</t>
    </r>
  </si>
  <si>
    <t>46</t>
  </si>
  <si>
    <t>47</t>
  </si>
  <si>
    <t>48</t>
  </si>
  <si>
    <t>51</t>
  </si>
  <si>
    <t>53</t>
  </si>
  <si>
    <t>55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</si>
  <si>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</si>
  <si>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</si>
  <si>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</si>
  <si>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</si>
  <si>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</si>
  <si>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</si>
  <si>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</si>
  <si>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</si>
  <si>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</si>
  <si>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</si>
  <si>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</si>
  <si>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</si>
  <si>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</si>
  <si>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</si>
  <si>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</si>
  <si>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</si>
  <si>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</si>
  <si>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</si>
  <si>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</si>
  <si>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</si>
  <si>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</si>
  <si>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88</t>
  </si>
  <si>
    <t>97</t>
  </si>
  <si>
    <t>プラスチック・ゴム</t>
  </si>
  <si>
    <t>はん用機械</t>
  </si>
  <si>
    <t>生産用機械</t>
  </si>
  <si>
    <t>業務用機械</t>
  </si>
  <si>
    <t>水道</t>
  </si>
  <si>
    <t>廃棄物処理</t>
  </si>
  <si>
    <t>運輸・郵便</t>
  </si>
  <si>
    <t>医療・福祉</t>
  </si>
  <si>
    <t>その他の非営利団体サービス</t>
  </si>
  <si>
    <t>県内総固定資本形成（公的）</t>
  </si>
  <si>
    <t>県内総固定資本形成（民間）</t>
  </si>
  <si>
    <t>県内最終需要計</t>
  </si>
  <si>
    <t>県内需要合計</t>
  </si>
  <si>
    <t>移輸出</t>
  </si>
  <si>
    <t>（控除）移輸入</t>
  </si>
  <si>
    <t>県内生産額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</si>
  <si>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</si>
  <si>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</si>
  <si>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</si>
  <si>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</si>
  <si>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</si>
  <si>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</si>
  <si>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</si>
  <si>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t>県内生産額</t>
  </si>
  <si>
    <t>平成23年（2011年）産業連関表　投入係数表　（37部門表）</t>
  </si>
  <si>
    <t>平成23年（2011年）産業連関表　逆行列係数表　　　　　　　　　　　　　　　　　　　（37部門表）</t>
  </si>
  <si>
    <t>平成23年（2011年）産業連関表　逆行列係数表　　　　　　　　　　　　　　　　　　　（37部門表）</t>
  </si>
  <si>
    <t>平成23年(2011年)産業連関表 取引基本表(購入者価格評価表)(統合大分類)</t>
  </si>
  <si>
    <t>80</t>
  </si>
  <si>
    <t>81</t>
  </si>
  <si>
    <t>84</t>
  </si>
  <si>
    <t>85</t>
  </si>
  <si>
    <t>86</t>
  </si>
  <si>
    <t>87</t>
  </si>
  <si>
    <t>89</t>
  </si>
  <si>
    <t>90</t>
  </si>
  <si>
    <t>平成23年</t>
  </si>
  <si>
    <t>平成24年</t>
  </si>
  <si>
    <t>平成25年</t>
  </si>
  <si>
    <t>雇　　　用　　　表（３７部門）</t>
  </si>
  <si>
    <t>・雇用者</t>
  </si>
  <si>
    <t>常用雇用者</t>
  </si>
  <si>
    <t>臨時雇用者</t>
  </si>
  <si>
    <t>正社員・正職員</t>
  </si>
  <si>
    <t>正社員・正職員以外</t>
  </si>
  <si>
    <t>農林水産業　　　　　</t>
  </si>
  <si>
    <t>鉱業</t>
  </si>
  <si>
    <t>飲食料品　　　　　　　</t>
  </si>
  <si>
    <t>繊維製品　</t>
  </si>
  <si>
    <t>化学製品  　　　  　</t>
  </si>
  <si>
    <t>石油・石炭製品　　　</t>
  </si>
  <si>
    <t>窯業・土石製品　　</t>
  </si>
  <si>
    <t>鉄鋼　　　　　　　　</t>
  </si>
  <si>
    <t>非鉄金属　　　　　　</t>
  </si>
  <si>
    <t>金属製品　　　　　　</t>
  </si>
  <si>
    <t>電気機械　　　　　　</t>
  </si>
  <si>
    <t>輸送機械  　　　　　</t>
  </si>
  <si>
    <t>建設　　　　　　　　</t>
  </si>
  <si>
    <t>商業　　　　　　　　</t>
  </si>
  <si>
    <t>金融・保険　　　　　</t>
  </si>
  <si>
    <t>不動産　　　　　　　</t>
  </si>
  <si>
    <t>運輸・郵便　　　</t>
  </si>
  <si>
    <t>公務　　　　　　　　</t>
  </si>
  <si>
    <t>教育・研究　　　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</si>
</sst>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00_);[Red]\(#,##0.000000\)"/>
    <numFmt numFmtId="178" formatCode="0_ "/>
    <numFmt numFmtId="179" formatCode="#,##0.000000"/>
    <numFmt numFmtId="180" formatCode="0.000000_ "/>
    <numFmt numFmtId="181" formatCode="0.000000"/>
    <numFmt numFmtId="182" formatCode="#,##0_ "/>
    <numFmt numFmtId="183" formatCode="0.00_ "/>
    <numFmt numFmtId="184" formatCode="#,##0.0;[Red]\-#,##0.0"/>
    <numFmt numFmtId="185" formatCode="0.0_ "/>
    <numFmt numFmtId="186" formatCode="0.0_);[Red]\(0.0\)"/>
    <numFmt numFmtId="187" formatCode="#,##0.000;[Red]\-#,##0.000"/>
    <numFmt numFmtId="188" formatCode="#,##0.0000;[Red]\-#,##0.0000"/>
    <numFmt numFmtId="189" formatCode="0.00_);[Red]\(0.00\)"/>
    <numFmt numFmtId="190" formatCode="0.0000_ "/>
    <numFmt numFmtId="191" formatCode="0.000_ "/>
    <numFmt numFmtId="192" formatCode="0.0%"/>
    <numFmt numFmtId="193" formatCode="#,##0.000000;[Red]\-#,##0.000000"/>
    <numFmt numFmtId="194" formatCode="0.000000_);[Red]\(0.000000\)"/>
    <numFmt numFmtId="195" formatCode="0_);[Red]\(0\)"/>
    <numFmt numFmtId="196" formatCode="#,##0.00000;[Red]\-#,##0.00000"/>
    <numFmt numFmtId="197" formatCode="&quot;　　　　&quot;General"/>
    <numFmt numFmtId="198" formatCode="#,##0;&quot;▲ &quot;#,##0"/>
    <numFmt numFmtId="199" formatCode="0.00;&quot;▲ &quot;0.00"/>
    <numFmt numFmtId="200" formatCode="0.00&quot;百&quot;&quot;万&quot;&quot;円&quot;"/>
    <numFmt numFmtId="201" formatCode="0.0000000_);[Red]\(0.0000000\)"/>
    <numFmt numFmtId="202" formatCode="0.00000_);[Red]\(0.00000\)"/>
    <numFmt numFmtId="203" formatCode="0.0000_);[Red]\(0.0000\)"/>
    <numFmt numFmtId="204" formatCode="0.000_);[Red]\(0.000\)"/>
    <numFmt numFmtId="205" formatCode="#,##0_ ;[Red]\-#,##0\ "/>
    <numFmt numFmtId="206" formatCode="0.00000000_ "/>
    <numFmt numFmtId="207" formatCode="0.0000000_ "/>
    <numFmt numFmtId="208" formatCode="0.00000_ "/>
    <numFmt numFmtId="209" formatCode="0.000000000_ "/>
    <numFmt numFmtId="210" formatCode="#,##0.0000000;[Red]\-#,##0.0000000"/>
    <numFmt numFmtId="211" formatCode="#,##0.00000000;[Red]\-#,##0.0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left" vertical="center" shrinkToFit="1"/>
    </xf>
    <xf numFmtId="38" fontId="0" fillId="0" borderId="0" xfId="49" applyFont="1" applyBorder="1" applyAlignment="1">
      <alignment vertical="center"/>
    </xf>
    <xf numFmtId="40" fontId="0" fillId="0" borderId="0" xfId="49" applyNumberFormat="1" applyFont="1" applyAlignment="1">
      <alignment vertical="center"/>
    </xf>
    <xf numFmtId="40" fontId="0" fillId="0" borderId="0" xfId="49" applyNumberFormat="1" applyFont="1" applyBorder="1" applyAlignment="1">
      <alignment vertical="center"/>
    </xf>
    <xf numFmtId="49" fontId="0" fillId="0" borderId="0" xfId="64" applyNumberFormat="1" applyAlignment="1">
      <alignment horizontal="center"/>
      <protection/>
    </xf>
    <xf numFmtId="0" fontId="0" fillId="0" borderId="0" xfId="64">
      <alignment/>
      <protection/>
    </xf>
    <xf numFmtId="0" fontId="0" fillId="0" borderId="15" xfId="64" applyBorder="1" applyAlignment="1">
      <alignment/>
      <protection/>
    </xf>
    <xf numFmtId="0" fontId="0" fillId="0" borderId="16" xfId="64" applyBorder="1" applyAlignment="1">
      <alignment horizontal="center" vertical="center"/>
      <protection/>
    </xf>
    <xf numFmtId="49" fontId="2" fillId="0" borderId="17" xfId="64" applyNumberFormat="1" applyFont="1" applyBorder="1" applyAlignment="1">
      <alignment horizontal="center"/>
      <protection/>
    </xf>
    <xf numFmtId="49" fontId="2" fillId="0" borderId="18" xfId="64" applyNumberFormat="1" applyFont="1" applyBorder="1" applyAlignment="1">
      <alignment horizontal="center"/>
      <protection/>
    </xf>
    <xf numFmtId="49" fontId="0" fillId="0" borderId="0" xfId="67" applyNumberFormat="1" applyAlignment="1">
      <alignment horizontal="center"/>
      <protection/>
    </xf>
    <xf numFmtId="0" fontId="0" fillId="0" borderId="0" xfId="67">
      <alignment/>
      <protection/>
    </xf>
    <xf numFmtId="49" fontId="0" fillId="0" borderId="19" xfId="67" applyNumberFormat="1" applyBorder="1" applyAlignment="1">
      <alignment horizontal="center"/>
      <protection/>
    </xf>
    <xf numFmtId="0" fontId="0" fillId="0" borderId="20" xfId="67" applyBorder="1">
      <alignment/>
      <protection/>
    </xf>
    <xf numFmtId="49" fontId="0" fillId="0" borderId="20" xfId="67" applyNumberFormat="1" applyBorder="1" applyAlignment="1">
      <alignment horizontal="center"/>
      <protection/>
    </xf>
    <xf numFmtId="0" fontId="0" fillId="0" borderId="20" xfId="67" applyBorder="1" applyAlignment="1">
      <alignment horizontal="center"/>
      <protection/>
    </xf>
    <xf numFmtId="49" fontId="0" fillId="0" borderId="21" xfId="67" applyNumberFormat="1" applyBorder="1" applyAlignment="1">
      <alignment horizontal="center"/>
      <protection/>
    </xf>
    <xf numFmtId="49" fontId="0" fillId="0" borderId="15" xfId="67" applyNumberFormat="1" applyBorder="1" applyAlignment="1">
      <alignment horizontal="center"/>
      <protection/>
    </xf>
    <xf numFmtId="49" fontId="0" fillId="0" borderId="22" xfId="67" applyNumberFormat="1" applyBorder="1" applyAlignment="1">
      <alignment horizontal="center"/>
      <protection/>
    </xf>
    <xf numFmtId="0" fontId="0" fillId="0" borderId="23" xfId="67" applyBorder="1">
      <alignment/>
      <protection/>
    </xf>
    <xf numFmtId="0" fontId="0" fillId="0" borderId="23" xfId="67" applyBorder="1" applyAlignment="1">
      <alignment horizontal="center" vertical="center" wrapText="1"/>
      <protection/>
    </xf>
    <xf numFmtId="0" fontId="0" fillId="0" borderId="24" xfId="67" applyBorder="1" applyAlignment="1">
      <alignment horizontal="center" vertical="center" wrapText="1"/>
      <protection/>
    </xf>
    <xf numFmtId="0" fontId="0" fillId="0" borderId="16" xfId="67" applyFont="1" applyBorder="1" applyAlignment="1">
      <alignment horizontal="center" vertical="center" wrapText="1"/>
      <protection/>
    </xf>
    <xf numFmtId="49" fontId="0" fillId="0" borderId="25" xfId="67" applyNumberFormat="1" applyFont="1" applyBorder="1" applyAlignment="1">
      <alignment horizontal="center"/>
      <protection/>
    </xf>
    <xf numFmtId="0" fontId="0" fillId="0" borderId="0" xfId="67" applyBorder="1" applyAlignment="1">
      <alignment horizontal="distributed"/>
      <protection/>
    </xf>
    <xf numFmtId="180" fontId="2" fillId="0" borderId="0" xfId="67" applyNumberFormat="1" applyFont="1" applyBorder="1" applyAlignment="1">
      <alignment horizontal="right"/>
      <protection/>
    </xf>
    <xf numFmtId="180" fontId="2" fillId="0" borderId="26" xfId="67" applyNumberFormat="1" applyFont="1" applyBorder="1" applyAlignment="1">
      <alignment horizontal="right"/>
      <protection/>
    </xf>
    <xf numFmtId="180" fontId="2" fillId="0" borderId="17" xfId="67" applyNumberFormat="1" applyFont="1" applyBorder="1" applyAlignment="1">
      <alignment horizontal="right"/>
      <protection/>
    </xf>
    <xf numFmtId="0" fontId="0" fillId="0" borderId="0" xfId="67" applyFill="1" applyBorder="1" applyAlignment="1">
      <alignment horizontal="distributed"/>
      <protection/>
    </xf>
    <xf numFmtId="49" fontId="0" fillId="0" borderId="27" xfId="67" applyNumberFormat="1" applyFont="1" applyBorder="1" applyAlignment="1">
      <alignment horizontal="center"/>
      <protection/>
    </xf>
    <xf numFmtId="0" fontId="0" fillId="0" borderId="28" xfId="67" applyBorder="1" applyAlignment="1">
      <alignment horizontal="distributed"/>
      <protection/>
    </xf>
    <xf numFmtId="180" fontId="2" fillId="0" borderId="28" xfId="67" applyNumberFormat="1" applyFont="1" applyBorder="1" applyAlignment="1">
      <alignment horizontal="right"/>
      <protection/>
    </xf>
    <xf numFmtId="180" fontId="2" fillId="0" borderId="29" xfId="67" applyNumberFormat="1" applyFont="1" applyBorder="1" applyAlignment="1">
      <alignment horizontal="right"/>
      <protection/>
    </xf>
    <xf numFmtId="180" fontId="2" fillId="0" borderId="18" xfId="67" applyNumberFormat="1" applyFont="1" applyBorder="1" applyAlignment="1">
      <alignment horizontal="right"/>
      <protection/>
    </xf>
    <xf numFmtId="49" fontId="0" fillId="0" borderId="0" xfId="61" applyNumberFormat="1" applyAlignment="1">
      <alignment horizontal="center"/>
      <protection/>
    </xf>
    <xf numFmtId="0" fontId="0" fillId="0" borderId="0" xfId="61">
      <alignment/>
      <protection/>
    </xf>
    <xf numFmtId="49" fontId="0" fillId="0" borderId="19" xfId="61" applyNumberFormat="1" applyBorder="1" applyAlignment="1">
      <alignment horizontal="center"/>
      <protection/>
    </xf>
    <xf numFmtId="0" fontId="0" fillId="0" borderId="21" xfId="61" applyBorder="1">
      <alignment/>
      <protection/>
    </xf>
    <xf numFmtId="49" fontId="0" fillId="0" borderId="20" xfId="61" applyNumberFormat="1" applyBorder="1" applyAlignment="1">
      <alignment horizontal="center"/>
      <protection/>
    </xf>
    <xf numFmtId="0" fontId="0" fillId="0" borderId="20" xfId="61" applyBorder="1" applyAlignment="1">
      <alignment horizontal="center"/>
      <protection/>
    </xf>
    <xf numFmtId="49" fontId="0" fillId="0" borderId="21" xfId="61" applyNumberFormat="1" applyBorder="1" applyAlignment="1">
      <alignment horizontal="center"/>
      <protection/>
    </xf>
    <xf numFmtId="49" fontId="0" fillId="0" borderId="15" xfId="61" applyNumberFormat="1" applyBorder="1" applyAlignment="1">
      <alignment horizontal="center"/>
      <protection/>
    </xf>
    <xf numFmtId="49" fontId="0" fillId="0" borderId="22" xfId="61" applyNumberFormat="1" applyBorder="1" applyAlignment="1">
      <alignment horizontal="center"/>
      <protection/>
    </xf>
    <xf numFmtId="0" fontId="0" fillId="0" borderId="24" xfId="61" applyBorder="1">
      <alignment/>
      <protection/>
    </xf>
    <xf numFmtId="0" fontId="0" fillId="0" borderId="22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49" fontId="0" fillId="0" borderId="25" xfId="61" applyNumberFormat="1" applyFont="1" applyBorder="1" applyAlignment="1">
      <alignment horizontal="center"/>
      <protection/>
    </xf>
    <xf numFmtId="0" fontId="0" fillId="0" borderId="26" xfId="61" applyBorder="1" applyAlignment="1">
      <alignment horizontal="distributed"/>
      <protection/>
    </xf>
    <xf numFmtId="180" fontId="2" fillId="0" borderId="25" xfId="61" applyNumberFormat="1" applyFont="1" applyBorder="1" applyAlignment="1">
      <alignment horizontal="right"/>
      <protection/>
    </xf>
    <xf numFmtId="180" fontId="2" fillId="0" borderId="0" xfId="61" applyNumberFormat="1" applyFont="1" applyBorder="1" applyAlignment="1">
      <alignment horizontal="right"/>
      <protection/>
    </xf>
    <xf numFmtId="180" fontId="2" fillId="0" borderId="26" xfId="61" applyNumberFormat="1" applyFont="1" applyBorder="1" applyAlignment="1">
      <alignment horizontal="right"/>
      <protection/>
    </xf>
    <xf numFmtId="180" fontId="2" fillId="0" borderId="17" xfId="61" applyNumberFormat="1" applyFont="1" applyBorder="1" applyAlignment="1">
      <alignment horizontal="right"/>
      <protection/>
    </xf>
    <xf numFmtId="0" fontId="0" fillId="0" borderId="26" xfId="61" applyFill="1" applyBorder="1" applyAlignment="1">
      <alignment horizontal="distributed"/>
      <protection/>
    </xf>
    <xf numFmtId="180" fontId="2" fillId="0" borderId="22" xfId="61" applyNumberFormat="1" applyFont="1" applyBorder="1" applyAlignment="1">
      <alignment horizontal="right"/>
      <protection/>
    </xf>
    <xf numFmtId="180" fontId="2" fillId="0" borderId="23" xfId="61" applyNumberFormat="1" applyFont="1" applyBorder="1" applyAlignment="1">
      <alignment horizontal="right"/>
      <protection/>
    </xf>
    <xf numFmtId="180" fontId="2" fillId="0" borderId="24" xfId="61" applyNumberFormat="1" applyFont="1" applyBorder="1" applyAlignment="1">
      <alignment horizontal="right"/>
      <protection/>
    </xf>
    <xf numFmtId="180" fontId="2" fillId="0" borderId="16" xfId="61" applyNumberFormat="1" applyFont="1" applyBorder="1" applyAlignment="1">
      <alignment horizontal="right"/>
      <protection/>
    </xf>
    <xf numFmtId="49" fontId="0" fillId="0" borderId="27" xfId="61" applyNumberFormat="1" applyBorder="1" applyAlignment="1">
      <alignment horizontal="center"/>
      <protection/>
    </xf>
    <xf numFmtId="0" fontId="0" fillId="0" borderId="29" xfId="61" applyBorder="1" applyAlignment="1">
      <alignment horizontal="distributed"/>
      <protection/>
    </xf>
    <xf numFmtId="180" fontId="2" fillId="0" borderId="28" xfId="61" applyNumberFormat="1" applyFont="1" applyBorder="1" applyAlignment="1">
      <alignment horizontal="right"/>
      <protection/>
    </xf>
    <xf numFmtId="180" fontId="2" fillId="0" borderId="29" xfId="61" applyNumberFormat="1" applyFont="1" applyBorder="1" applyAlignment="1">
      <alignment horizontal="right"/>
      <protection/>
    </xf>
    <xf numFmtId="180" fontId="2" fillId="0" borderId="20" xfId="61" applyNumberFormat="1" applyFont="1" applyBorder="1" applyAlignment="1">
      <alignment horizontal="right"/>
      <protection/>
    </xf>
    <xf numFmtId="180" fontId="2" fillId="0" borderId="19" xfId="61" applyNumberFormat="1" applyFont="1" applyBorder="1" applyAlignment="1">
      <alignment horizontal="right"/>
      <protection/>
    </xf>
    <xf numFmtId="180" fontId="2" fillId="0" borderId="19" xfId="61" applyNumberFormat="1" applyFont="1" applyFill="1" applyBorder="1" applyAlignment="1">
      <alignment horizontal="right"/>
      <protection/>
    </xf>
    <xf numFmtId="180" fontId="2" fillId="0" borderId="0" xfId="61" applyNumberFormat="1" applyFont="1" applyFill="1" applyBorder="1" applyAlignment="1">
      <alignment horizontal="right"/>
      <protection/>
    </xf>
    <xf numFmtId="180" fontId="2" fillId="0" borderId="25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9" xfId="62" applyFont="1" applyBorder="1" applyAlignment="1">
      <alignment horizontal="center"/>
      <protection/>
    </xf>
    <xf numFmtId="0" fontId="5" fillId="0" borderId="21" xfId="62" applyFont="1" applyBorder="1">
      <alignment/>
      <protection/>
    </xf>
    <xf numFmtId="0" fontId="5" fillId="0" borderId="15" xfId="62" applyFont="1" applyBorder="1">
      <alignment/>
      <protection/>
    </xf>
    <xf numFmtId="0" fontId="5" fillId="0" borderId="19" xfId="62" applyFont="1" applyBorder="1">
      <alignment/>
      <protection/>
    </xf>
    <xf numFmtId="0" fontId="5" fillId="0" borderId="20" xfId="62" applyFont="1" applyBorder="1">
      <alignment/>
      <protection/>
    </xf>
    <xf numFmtId="0" fontId="5" fillId="0" borderId="28" xfId="62" applyFont="1" applyBorder="1">
      <alignment/>
      <protection/>
    </xf>
    <xf numFmtId="0" fontId="5" fillId="0" borderId="29" xfId="62" applyFont="1" applyBorder="1">
      <alignment/>
      <protection/>
    </xf>
    <xf numFmtId="0" fontId="0" fillId="0" borderId="0" xfId="62">
      <alignment/>
      <protection/>
    </xf>
    <xf numFmtId="0" fontId="5" fillId="0" borderId="25" xfId="62" applyFont="1" applyBorder="1" applyAlignment="1">
      <alignment horizontal="left"/>
      <protection/>
    </xf>
    <xf numFmtId="0" fontId="5" fillId="0" borderId="26" xfId="62" applyFont="1" applyBorder="1">
      <alignment/>
      <protection/>
    </xf>
    <xf numFmtId="0" fontId="5" fillId="0" borderId="17" xfId="62" applyFont="1" applyBorder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5" fillId="0" borderId="25" xfId="62" applyFont="1" applyBorder="1" applyAlignment="1">
      <alignment horizontal="center"/>
      <protection/>
    </xf>
    <xf numFmtId="0" fontId="5" fillId="0" borderId="17" xfId="62" applyFont="1" applyBorder="1">
      <alignment/>
      <protection/>
    </xf>
    <xf numFmtId="0" fontId="5" fillId="0" borderId="17" xfId="62" applyFont="1" applyBorder="1" applyAlignment="1">
      <alignment horizontal="center" vertical="top"/>
      <protection/>
    </xf>
    <xf numFmtId="0" fontId="5" fillId="0" borderId="26" xfId="62" applyFont="1" applyBorder="1" applyAlignment="1">
      <alignment horizontal="center" vertical="top"/>
      <protection/>
    </xf>
    <xf numFmtId="38" fontId="0" fillId="0" borderId="15" xfId="49" applyFont="1" applyBorder="1" applyAlignment="1">
      <alignment/>
    </xf>
    <xf numFmtId="0" fontId="0" fillId="0" borderId="17" xfId="62" applyFont="1" applyBorder="1">
      <alignment/>
      <protection/>
    </xf>
    <xf numFmtId="0" fontId="0" fillId="0" borderId="27" xfId="62" applyFont="1" applyBorder="1" applyAlignment="1">
      <alignment horizontal="center"/>
      <protection/>
    </xf>
    <xf numFmtId="0" fontId="4" fillId="0" borderId="28" xfId="62" applyFont="1" applyBorder="1">
      <alignment/>
      <protection/>
    </xf>
    <xf numFmtId="0" fontId="0" fillId="0" borderId="0" xfId="62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180" fontId="0" fillId="0" borderId="0" xfId="62" applyNumberFormat="1">
      <alignment/>
      <protection/>
    </xf>
    <xf numFmtId="180" fontId="0" fillId="0" borderId="0" xfId="62" applyNumberFormat="1" applyBorder="1">
      <alignment/>
      <protection/>
    </xf>
    <xf numFmtId="180" fontId="0" fillId="0" borderId="15" xfId="62" applyNumberFormat="1" applyFont="1" applyBorder="1">
      <alignment/>
      <protection/>
    </xf>
    <xf numFmtId="180" fontId="0" fillId="0" borderId="17" xfId="62" applyNumberFormat="1" applyFont="1" applyBorder="1">
      <alignment/>
      <protection/>
    </xf>
    <xf numFmtId="180" fontId="0" fillId="0" borderId="16" xfId="62" applyNumberFormat="1" applyFont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92" fontId="0" fillId="0" borderId="0" xfId="42" applyNumberFormat="1" applyFont="1" applyBorder="1" applyAlignment="1">
      <alignment vertical="center"/>
    </xf>
    <xf numFmtId="38" fontId="0" fillId="0" borderId="0" xfId="49" applyFont="1" applyAlignment="1">
      <alignment/>
    </xf>
    <xf numFmtId="38" fontId="0" fillId="0" borderId="27" xfId="49" applyFont="1" applyBorder="1" applyAlignment="1">
      <alignment horizontal="center"/>
    </xf>
    <xf numFmtId="38" fontId="0" fillId="0" borderId="0" xfId="49" applyFont="1" applyFill="1" applyAlignment="1">
      <alignment/>
    </xf>
    <xf numFmtId="49" fontId="0" fillId="0" borderId="0" xfId="63" applyNumberFormat="1" applyAlignment="1">
      <alignment horizontal="center"/>
      <protection/>
    </xf>
    <xf numFmtId="0" fontId="0" fillId="0" borderId="0" xfId="63">
      <alignment/>
      <protection/>
    </xf>
    <xf numFmtId="0" fontId="0" fillId="0" borderId="0" xfId="63" applyAlignment="1">
      <alignment vertical="top"/>
      <protection/>
    </xf>
    <xf numFmtId="49" fontId="0" fillId="0" borderId="19" xfId="63" applyNumberFormat="1" applyBorder="1" applyAlignment="1">
      <alignment horizontal="center"/>
      <protection/>
    </xf>
    <xf numFmtId="0" fontId="0" fillId="0" borderId="21" xfId="63" applyBorder="1">
      <alignment/>
      <protection/>
    </xf>
    <xf numFmtId="49" fontId="0" fillId="0" borderId="20" xfId="63" applyNumberFormat="1" applyBorder="1" applyAlignment="1">
      <alignment horizontal="center"/>
      <protection/>
    </xf>
    <xf numFmtId="0" fontId="0" fillId="0" borderId="20" xfId="63" applyBorder="1" applyAlignment="1">
      <alignment horizontal="center"/>
      <protection/>
    </xf>
    <xf numFmtId="0" fontId="0" fillId="0" borderId="21" xfId="63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49" fontId="0" fillId="0" borderId="21" xfId="63" applyNumberFormat="1" applyBorder="1" applyAlignment="1">
      <alignment horizontal="center"/>
      <protection/>
    </xf>
    <xf numFmtId="49" fontId="0" fillId="0" borderId="15" xfId="63" applyNumberFormat="1" applyBorder="1" applyAlignment="1">
      <alignment horizontal="center"/>
      <protection/>
    </xf>
    <xf numFmtId="0" fontId="0" fillId="0" borderId="15" xfId="63" applyBorder="1" applyAlignment="1">
      <alignment/>
      <protection/>
    </xf>
    <xf numFmtId="49" fontId="0" fillId="0" borderId="22" xfId="63" applyNumberFormat="1" applyBorder="1" applyAlignment="1">
      <alignment horizontal="center"/>
      <protection/>
    </xf>
    <xf numFmtId="0" fontId="0" fillId="0" borderId="24" xfId="63" applyBorder="1">
      <alignment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/>
      <protection/>
    </xf>
    <xf numFmtId="49" fontId="0" fillId="0" borderId="25" xfId="63" applyNumberFormat="1" applyFont="1" applyBorder="1" applyAlignment="1">
      <alignment horizontal="center"/>
      <protection/>
    </xf>
    <xf numFmtId="0" fontId="0" fillId="0" borderId="26" xfId="63" applyBorder="1" applyAlignment="1">
      <alignment horizontal="distributed"/>
      <protection/>
    </xf>
    <xf numFmtId="178" fontId="2" fillId="0" borderId="25" xfId="63" applyNumberFormat="1" applyFont="1" applyBorder="1" applyAlignment="1">
      <alignment horizontal="right"/>
      <protection/>
    </xf>
    <xf numFmtId="178" fontId="2" fillId="0" borderId="0" xfId="63" applyNumberFormat="1" applyFont="1" applyBorder="1" applyAlignment="1">
      <alignment horizontal="right"/>
      <protection/>
    </xf>
    <xf numFmtId="178" fontId="2" fillId="0" borderId="26" xfId="63" applyNumberFormat="1" applyFont="1" applyBorder="1" applyAlignment="1">
      <alignment horizontal="right"/>
      <protection/>
    </xf>
    <xf numFmtId="178" fontId="2" fillId="0" borderId="17" xfId="63" applyNumberFormat="1" applyFont="1" applyBorder="1" applyAlignment="1">
      <alignment horizontal="right"/>
      <protection/>
    </xf>
    <xf numFmtId="178" fontId="2" fillId="0" borderId="0" xfId="63" applyNumberFormat="1" applyFont="1" applyAlignment="1">
      <alignment horizontal="right"/>
      <protection/>
    </xf>
    <xf numFmtId="49" fontId="2" fillId="0" borderId="17" xfId="63" applyNumberFormat="1" applyFont="1" applyBorder="1" applyAlignment="1">
      <alignment horizontal="center"/>
      <protection/>
    </xf>
    <xf numFmtId="0" fontId="0" fillId="0" borderId="26" xfId="63" applyFill="1" applyBorder="1" applyAlignment="1">
      <alignment horizontal="distributed"/>
      <protection/>
    </xf>
    <xf numFmtId="178" fontId="2" fillId="0" borderId="22" xfId="63" applyNumberFormat="1" applyFont="1" applyBorder="1" applyAlignment="1">
      <alignment horizontal="right"/>
      <protection/>
    </xf>
    <xf numFmtId="178" fontId="2" fillId="0" borderId="23" xfId="63" applyNumberFormat="1" applyFont="1" applyBorder="1" applyAlignment="1">
      <alignment horizontal="right"/>
      <protection/>
    </xf>
    <xf numFmtId="178" fontId="2" fillId="0" borderId="24" xfId="63" applyNumberFormat="1" applyFont="1" applyBorder="1" applyAlignment="1">
      <alignment horizontal="right"/>
      <protection/>
    </xf>
    <xf numFmtId="49" fontId="0" fillId="0" borderId="27" xfId="63" applyNumberFormat="1" applyFont="1" applyBorder="1" applyAlignment="1">
      <alignment horizontal="center"/>
      <protection/>
    </xf>
    <xf numFmtId="0" fontId="0" fillId="0" borderId="29" xfId="63" applyBorder="1" applyAlignment="1">
      <alignment horizontal="distributed"/>
      <protection/>
    </xf>
    <xf numFmtId="178" fontId="2" fillId="0" borderId="27" xfId="63" applyNumberFormat="1" applyFont="1" applyBorder="1" applyAlignment="1">
      <alignment horizontal="right"/>
      <protection/>
    </xf>
    <xf numFmtId="178" fontId="2" fillId="0" borderId="28" xfId="63" applyNumberFormat="1" applyFont="1" applyBorder="1" applyAlignment="1">
      <alignment horizontal="right"/>
      <protection/>
    </xf>
    <xf numFmtId="178" fontId="2" fillId="0" borderId="29" xfId="63" applyNumberFormat="1" applyFont="1" applyBorder="1" applyAlignment="1">
      <alignment horizontal="right"/>
      <protection/>
    </xf>
    <xf numFmtId="178" fontId="2" fillId="0" borderId="18" xfId="63" applyNumberFormat="1" applyFont="1" applyBorder="1" applyAlignment="1">
      <alignment horizontal="right"/>
      <protection/>
    </xf>
    <xf numFmtId="49" fontId="2" fillId="0" borderId="18" xfId="63" applyNumberFormat="1" applyFont="1" applyBorder="1" applyAlignment="1">
      <alignment horizontal="center"/>
      <protection/>
    </xf>
    <xf numFmtId="180" fontId="2" fillId="0" borderId="0" xfId="63" applyNumberFormat="1" applyFont="1">
      <alignment/>
      <protection/>
    </xf>
    <xf numFmtId="38" fontId="0" fillId="0" borderId="18" xfId="49" applyFont="1" applyFill="1" applyBorder="1" applyAlignment="1">
      <alignment horizontal="center"/>
    </xf>
    <xf numFmtId="38" fontId="0" fillId="0" borderId="0" xfId="49" applyFont="1" applyAlignment="1">
      <alignment horizontal="center"/>
    </xf>
    <xf numFmtId="0" fontId="0" fillId="0" borderId="30" xfId="0" applyFont="1" applyBorder="1" applyAlignment="1">
      <alignment vertical="center"/>
    </xf>
    <xf numFmtId="38" fontId="0" fillId="0" borderId="0" xfId="49" applyFont="1" applyAlignment="1">
      <alignment horizontal="right"/>
    </xf>
    <xf numFmtId="38" fontId="0" fillId="0" borderId="29" xfId="49" applyFont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29" xfId="49" applyFont="1" applyBorder="1" applyAlignment="1">
      <alignment shrinkToFit="1"/>
    </xf>
    <xf numFmtId="38" fontId="0" fillId="0" borderId="27" xfId="49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176" fontId="0" fillId="0" borderId="23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8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0" fillId="0" borderId="2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178" fontId="0" fillId="0" borderId="31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center" vertical="center" shrinkToFit="1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93" fontId="0" fillId="0" borderId="18" xfId="49" applyNumberFormat="1" applyFont="1" applyFill="1" applyBorder="1" applyAlignment="1">
      <alignment horizontal="right"/>
    </xf>
    <xf numFmtId="193" fontId="0" fillId="0" borderId="18" xfId="49" applyNumberFormat="1" applyFont="1" applyFill="1" applyBorder="1" applyAlignment="1">
      <alignment/>
    </xf>
    <xf numFmtId="193" fontId="0" fillId="0" borderId="18" xfId="49" applyNumberFormat="1" applyFont="1" applyBorder="1" applyAlignment="1">
      <alignment/>
    </xf>
    <xf numFmtId="38" fontId="0" fillId="0" borderId="18" xfId="62" applyNumberFormat="1" applyFont="1" applyBorder="1">
      <alignment/>
      <protection/>
    </xf>
    <xf numFmtId="38" fontId="0" fillId="0" borderId="0" xfId="62" applyNumberFormat="1" applyFont="1" applyBorder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76" fontId="0" fillId="0" borderId="34" xfId="0" applyNumberFormat="1" applyFont="1" applyFill="1" applyBorder="1" applyAlignment="1">
      <alignment horizontal="center" vertical="center" shrinkToFit="1"/>
    </xf>
    <xf numFmtId="176" fontId="0" fillId="0" borderId="35" xfId="0" applyNumberFormat="1" applyFont="1" applyFill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horizontal="left"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84" fontId="0" fillId="0" borderId="10" xfId="49" applyNumberFormat="1" applyFont="1" applyBorder="1" applyAlignment="1">
      <alignment vertical="center"/>
    </xf>
    <xf numFmtId="38" fontId="0" fillId="0" borderId="18" xfId="49" applyFont="1" applyBorder="1" applyAlignment="1">
      <alignment horizontal="center"/>
    </xf>
    <xf numFmtId="184" fontId="0" fillId="0" borderId="36" xfId="49" applyNumberFormat="1" applyFont="1" applyBorder="1" applyAlignment="1">
      <alignment vertical="center"/>
    </xf>
    <xf numFmtId="176" fontId="0" fillId="0" borderId="37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left" vertical="center" shrinkToFit="1"/>
    </xf>
    <xf numFmtId="40" fontId="0" fillId="0" borderId="38" xfId="49" applyNumberFormat="1" applyFont="1" applyBorder="1" applyAlignment="1">
      <alignment vertical="center"/>
    </xf>
    <xf numFmtId="40" fontId="0" fillId="0" borderId="39" xfId="49" applyNumberFormat="1" applyFont="1" applyBorder="1" applyAlignment="1">
      <alignment vertical="center"/>
    </xf>
    <xf numFmtId="176" fontId="0" fillId="0" borderId="40" xfId="0" applyNumberFormat="1" applyFont="1" applyFill="1" applyBorder="1" applyAlignment="1">
      <alignment horizontal="center" vertical="center" shrinkToFit="1"/>
    </xf>
    <xf numFmtId="176" fontId="0" fillId="0" borderId="4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0" fontId="0" fillId="33" borderId="43" xfId="49" applyNumberFormat="1" applyFont="1" applyFill="1" applyBorder="1" applyAlignment="1">
      <alignment horizontal="center" vertical="center" shrinkToFit="1"/>
    </xf>
    <xf numFmtId="40" fontId="0" fillId="0" borderId="0" xfId="49" applyNumberFormat="1" applyFont="1" applyBorder="1" applyAlignment="1">
      <alignment horizontal="center" vertical="center" shrinkToFit="1"/>
    </xf>
    <xf numFmtId="40" fontId="6" fillId="33" borderId="44" xfId="49" applyNumberFormat="1" applyFont="1" applyFill="1" applyBorder="1" applyAlignment="1">
      <alignment horizontal="center" vertical="center" wrapText="1"/>
    </xf>
    <xf numFmtId="40" fontId="6" fillId="0" borderId="45" xfId="49" applyNumberFormat="1" applyFont="1" applyFill="1" applyBorder="1" applyAlignment="1">
      <alignment horizontal="center" vertical="center" wrapText="1"/>
    </xf>
    <xf numFmtId="40" fontId="6" fillId="0" borderId="46" xfId="49" applyNumberFormat="1" applyFont="1" applyFill="1" applyBorder="1" applyAlignment="1">
      <alignment horizontal="center" vertical="center" wrapText="1"/>
    </xf>
    <xf numFmtId="40" fontId="0" fillId="0" borderId="47" xfId="49" applyNumberFormat="1" applyFont="1" applyFill="1" applyBorder="1" applyAlignment="1">
      <alignment horizontal="center" vertical="center" shrinkToFit="1"/>
    </xf>
    <xf numFmtId="40" fontId="6" fillId="0" borderId="48" xfId="49" applyNumberFormat="1" applyFont="1" applyFill="1" applyBorder="1" applyAlignment="1">
      <alignment horizontal="center" vertical="center" wrapText="1"/>
    </xf>
    <xf numFmtId="40" fontId="0" fillId="0" borderId="49" xfId="49" applyNumberFormat="1" applyFont="1" applyFill="1" applyBorder="1" applyAlignment="1">
      <alignment horizontal="center" vertical="center" shrinkToFit="1"/>
    </xf>
    <xf numFmtId="193" fontId="0" fillId="0" borderId="22" xfId="49" applyNumberFormat="1" applyFont="1" applyBorder="1" applyAlignment="1">
      <alignment vertical="center"/>
    </xf>
    <xf numFmtId="193" fontId="0" fillId="0" borderId="27" xfId="49" applyNumberFormat="1" applyFont="1" applyBorder="1" applyAlignment="1">
      <alignment vertical="center"/>
    </xf>
    <xf numFmtId="40" fontId="0" fillId="0" borderId="50" xfId="49" applyNumberFormat="1" applyFont="1" applyBorder="1" applyAlignment="1">
      <alignment vertical="center"/>
    </xf>
    <xf numFmtId="40" fontId="0" fillId="0" borderId="41" xfId="49" applyNumberFormat="1" applyFont="1" applyBorder="1" applyAlignment="1">
      <alignment vertical="center"/>
    </xf>
    <xf numFmtId="40" fontId="0" fillId="0" borderId="51" xfId="49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3" fontId="0" fillId="0" borderId="19" xfId="49" applyNumberFormat="1" applyFont="1" applyBorder="1" applyAlignment="1">
      <alignment vertical="center"/>
    </xf>
    <xf numFmtId="193" fontId="0" fillId="0" borderId="52" xfId="49" applyNumberFormat="1" applyFont="1" applyBorder="1" applyAlignment="1">
      <alignment vertical="center"/>
    </xf>
    <xf numFmtId="193" fontId="0" fillId="0" borderId="24" xfId="49" applyNumberFormat="1" applyFont="1" applyBorder="1" applyAlignment="1">
      <alignment vertical="center"/>
    </xf>
    <xf numFmtId="193" fontId="0" fillId="0" borderId="29" xfId="49" applyNumberFormat="1" applyFont="1" applyBorder="1" applyAlignment="1">
      <alignment vertical="center"/>
    </xf>
    <xf numFmtId="193" fontId="0" fillId="0" borderId="21" xfId="49" applyNumberFormat="1" applyFont="1" applyBorder="1" applyAlignment="1">
      <alignment vertical="center"/>
    </xf>
    <xf numFmtId="40" fontId="0" fillId="0" borderId="53" xfId="49" applyNumberFormat="1" applyFont="1" applyFill="1" applyBorder="1" applyAlignment="1">
      <alignment horizontal="center" vertical="center" shrinkToFit="1"/>
    </xf>
    <xf numFmtId="184" fontId="0" fillId="0" borderId="54" xfId="49" applyNumberFormat="1" applyFont="1" applyBorder="1" applyAlignment="1">
      <alignment vertical="center"/>
    </xf>
    <xf numFmtId="184" fontId="0" fillId="0" borderId="55" xfId="49" applyNumberFormat="1" applyFont="1" applyBorder="1" applyAlignment="1">
      <alignment vertical="center"/>
    </xf>
    <xf numFmtId="40" fontId="10" fillId="34" borderId="56" xfId="49" applyNumberFormat="1" applyFont="1" applyFill="1" applyBorder="1" applyAlignment="1">
      <alignment horizontal="right" vertical="center"/>
    </xf>
    <xf numFmtId="40" fontId="10" fillId="34" borderId="57" xfId="49" applyNumberFormat="1" applyFont="1" applyFill="1" applyBorder="1" applyAlignment="1">
      <alignment horizontal="center" vertical="center"/>
    </xf>
    <xf numFmtId="40" fontId="0" fillId="0" borderId="10" xfId="49" applyNumberFormat="1" applyFont="1" applyBorder="1" applyAlignment="1">
      <alignment vertical="center"/>
    </xf>
    <xf numFmtId="184" fontId="0" fillId="0" borderId="58" xfId="49" applyNumberFormat="1" applyFont="1" applyBorder="1" applyAlignment="1">
      <alignment vertical="center"/>
    </xf>
    <xf numFmtId="193" fontId="0" fillId="0" borderId="59" xfId="49" applyNumberFormat="1" applyFont="1" applyBorder="1" applyAlignment="1">
      <alignment vertical="center"/>
    </xf>
    <xf numFmtId="193" fontId="0" fillId="0" borderId="60" xfId="49" applyNumberFormat="1" applyFont="1" applyBorder="1" applyAlignment="1">
      <alignment vertical="center"/>
    </xf>
    <xf numFmtId="38" fontId="0" fillId="0" borderId="61" xfId="49" applyNumberFormat="1" applyFont="1" applyBorder="1" applyAlignment="1">
      <alignment vertical="center"/>
    </xf>
    <xf numFmtId="193" fontId="0" fillId="0" borderId="62" xfId="49" applyNumberFormat="1" applyFont="1" applyBorder="1" applyAlignment="1">
      <alignment vertical="center"/>
    </xf>
    <xf numFmtId="184" fontId="0" fillId="0" borderId="63" xfId="49" applyNumberFormat="1" applyFont="1" applyBorder="1" applyAlignment="1">
      <alignment vertical="center"/>
    </xf>
    <xf numFmtId="0" fontId="5" fillId="0" borderId="15" xfId="62" applyFont="1" applyBorder="1" applyAlignment="1">
      <alignment horizontal="center"/>
      <protection/>
    </xf>
    <xf numFmtId="193" fontId="0" fillId="0" borderId="26" xfId="49" applyNumberFormat="1" applyFont="1" applyBorder="1" applyAlignment="1">
      <alignment vertical="center"/>
    </xf>
    <xf numFmtId="193" fontId="0" fillId="0" borderId="25" xfId="49" applyNumberFormat="1" applyFont="1" applyBorder="1" applyAlignment="1">
      <alignment vertical="center"/>
    </xf>
    <xf numFmtId="40" fontId="0" fillId="0" borderId="64" xfId="49" applyNumberFormat="1" applyFont="1" applyBorder="1" applyAlignment="1">
      <alignment vertical="center"/>
    </xf>
    <xf numFmtId="40" fontId="0" fillId="0" borderId="43" xfId="49" applyNumberFormat="1" applyFont="1" applyBorder="1" applyAlignment="1">
      <alignment vertical="center"/>
    </xf>
    <xf numFmtId="184" fontId="0" fillId="0" borderId="65" xfId="49" applyNumberFormat="1" applyFont="1" applyBorder="1" applyAlignment="1">
      <alignment vertical="center"/>
    </xf>
    <xf numFmtId="176" fontId="0" fillId="0" borderId="51" xfId="0" applyNumberFormat="1" applyFont="1" applyFill="1" applyBorder="1" applyAlignment="1">
      <alignment horizontal="center" vertical="center" shrinkToFit="1"/>
    </xf>
    <xf numFmtId="184" fontId="0" fillId="0" borderId="66" xfId="49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center" vertical="center" shrinkToFit="1"/>
    </xf>
    <xf numFmtId="176" fontId="0" fillId="35" borderId="16" xfId="0" applyNumberFormat="1" applyFont="1" applyFill="1" applyBorder="1" applyAlignment="1">
      <alignment horizontal="center" vertical="center" wrapText="1"/>
    </xf>
    <xf numFmtId="0" fontId="0" fillId="0" borderId="0" xfId="67" applyBorder="1" applyAlignment="1">
      <alignment/>
      <protection/>
    </xf>
    <xf numFmtId="0" fontId="0" fillId="0" borderId="16" xfId="63" applyFill="1" applyBorder="1" applyAlignment="1">
      <alignment horizontal="center" vertical="center" wrapText="1"/>
      <protection/>
    </xf>
    <xf numFmtId="0" fontId="0" fillId="0" borderId="22" xfId="63" applyFill="1" applyBorder="1" applyAlignment="1">
      <alignment horizontal="center" vertical="center" wrapText="1"/>
      <protection/>
    </xf>
    <xf numFmtId="0" fontId="0" fillId="0" borderId="26" xfId="63" applyBorder="1" applyAlignment="1">
      <alignment shrinkToFit="1"/>
      <protection/>
    </xf>
    <xf numFmtId="176" fontId="0" fillId="36" borderId="22" xfId="0" applyNumberFormat="1" applyFont="1" applyFill="1" applyBorder="1" applyAlignment="1">
      <alignment horizontal="center" vertical="center" wrapText="1"/>
    </xf>
    <xf numFmtId="0" fontId="0" fillId="0" borderId="16" xfId="62" applyFont="1" applyBorder="1">
      <alignment/>
      <protection/>
    </xf>
    <xf numFmtId="0" fontId="0" fillId="0" borderId="0" xfId="0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67" xfId="0" applyNumberFormat="1" applyFont="1" applyFill="1" applyBorder="1" applyAlignment="1">
      <alignment horizontal="center" vertical="center" shrinkToFit="1"/>
    </xf>
    <xf numFmtId="176" fontId="0" fillId="0" borderId="68" xfId="0" applyNumberFormat="1" applyFont="1" applyFill="1" applyBorder="1" applyAlignment="1">
      <alignment horizontal="center" vertical="center" shrinkToFit="1"/>
    </xf>
    <xf numFmtId="0" fontId="0" fillId="0" borderId="69" xfId="0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93" fontId="0" fillId="0" borderId="46" xfId="49" applyNumberFormat="1" applyFont="1" applyBorder="1" applyAlignment="1">
      <alignment horizontal="center" vertical="center"/>
    </xf>
    <xf numFmtId="193" fontId="0" fillId="0" borderId="17" xfId="49" applyNumberFormat="1" applyFont="1" applyBorder="1" applyAlignment="1">
      <alignment horizontal="center" vertical="center"/>
    </xf>
    <xf numFmtId="193" fontId="0" fillId="0" borderId="47" xfId="49" applyNumberFormat="1" applyFont="1" applyBorder="1" applyAlignment="1">
      <alignment horizontal="center" vertical="center"/>
    </xf>
    <xf numFmtId="0" fontId="0" fillId="0" borderId="23" xfId="65" applyFont="1" applyBorder="1" applyAlignment="1">
      <alignment horizontal="center" vertical="center"/>
      <protection/>
    </xf>
    <xf numFmtId="0" fontId="0" fillId="0" borderId="23" xfId="65" applyBorder="1" applyAlignment="1">
      <alignment horizontal="center" vertical="center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38" fontId="0" fillId="0" borderId="27" xfId="49" applyFont="1" applyBorder="1" applyAlignment="1">
      <alignment horizontal="center"/>
    </xf>
    <xf numFmtId="38" fontId="0" fillId="0" borderId="29" xfId="49" applyFont="1" applyBorder="1" applyAlignment="1">
      <alignment horizontal="center"/>
    </xf>
    <xf numFmtId="38" fontId="0" fillId="0" borderId="0" xfId="49" applyFont="1" applyAlignment="1">
      <alignment horizontal="center"/>
    </xf>
    <xf numFmtId="38" fontId="0" fillId="0" borderId="28" xfId="49" applyFont="1" applyBorder="1" applyAlignment="1">
      <alignment horizontal="center"/>
    </xf>
    <xf numFmtId="38" fontId="0" fillId="0" borderId="23" xfId="49" applyFont="1" applyBorder="1" applyAlignment="1">
      <alignment horizontal="center"/>
    </xf>
    <xf numFmtId="0" fontId="5" fillId="0" borderId="15" xfId="62" applyFont="1" applyBorder="1" applyAlignment="1">
      <alignment horizontal="center"/>
      <protection/>
    </xf>
    <xf numFmtId="0" fontId="5" fillId="0" borderId="17" xfId="62" applyFont="1" applyBorder="1" applyAlignment="1">
      <alignment horizontal="center"/>
      <protection/>
    </xf>
    <xf numFmtId="0" fontId="5" fillId="0" borderId="16" xfId="62" applyFont="1" applyBorder="1" applyAlignment="1">
      <alignment horizontal="center"/>
      <protection/>
    </xf>
    <xf numFmtId="180" fontId="4" fillId="0" borderId="15" xfId="62" applyNumberFormat="1" applyFont="1" applyBorder="1" applyAlignment="1">
      <alignment horizontal="center"/>
      <protection/>
    </xf>
    <xf numFmtId="180" fontId="4" fillId="0" borderId="17" xfId="62" applyNumberFormat="1" applyFont="1" applyBorder="1" applyAlignment="1">
      <alignment horizontal="center"/>
      <protection/>
    </xf>
    <xf numFmtId="180" fontId="4" fillId="0" borderId="16" xfId="62" applyNumberFormat="1" applyFon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VBA版下出力システム（逆行列表・大分類）" xfId="61"/>
    <cellStyle name="標準_VBA版下出力システム（雇用表）" xfId="62"/>
    <cellStyle name="標準_VBA版下出力システム（購入者価格表・大分類）" xfId="63"/>
    <cellStyle name="標準_VBA版下出力システム（生産者価格表・大分類）" xfId="64"/>
    <cellStyle name="標準_VBA版下出力システム（生産者価格表・中分類）" xfId="65"/>
    <cellStyle name="標準_VBA版下出力システム（投入係数表・小分類）" xfId="66"/>
    <cellStyle name="標準_VBA版下出力システム（投入係数表・大分類）" xfId="67"/>
    <cellStyle name="Followed Hyperlink" xfId="68"/>
    <cellStyle name="良い" xfId="69"/>
  </cellStyles>
  <dxfs count="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a01ndh001\bunseki_sv\&#29987;&#26989;&#36899;&#38306;&#34920;\&#24179;&#25104;12&#24180;&#34920;\&#26368;&#32066;&#38656;&#35201;\&#31227;&#20986;&#20837;\&#30476;&#12510;&#12540;&#12472;&#1253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katuyo\23%20&#29987;&#26989;&#36899;&#38306;&#34920;\014&#24179;&#25104;23&#24180;&#29987;&#26989;&#36899;&#38306;&#34920;\B000&#29987;&#26989;&#36899;&#38306;&#34920;&#38306;&#20418;\23&#24180;&#34920;&#20844;&#34920;\&#20998;&#26512;&#12484;&#12540;&#12523;\&#12381;&#12398;&#65299;&#20225;&#26989;&#35480;&#33268;&#38306;&#2041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katuyo\23%20&#29987;&#26989;&#36899;&#38306;&#34920;\014&#24179;&#25104;23&#24180;&#29987;&#26989;&#36899;&#38306;&#34920;\B000&#29987;&#26989;&#36899;&#38306;&#34920;&#38306;&#20418;\23&#24180;&#34920;&#20844;&#34920;\&#20998;&#26512;&#12484;&#12540;&#12523;\&#12381;&#12398;&#65297;&#28040;&#36027;&#12289;&#25237;&#36039;&#31561;&#12398;&#26368;&#32066;&#38656;&#35201;&#12364;&#22793;&#21270;&#12375;&#12383;&#22580;&#21512;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県移出マージン表"/>
      <sheetName val="県表"/>
      <sheetName val="全国表ｂ"/>
      <sheetName val="県CT"/>
      <sheetName val="局移出入取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総括表"/>
      <sheetName val="波及効果フロー図"/>
      <sheetName val="計算過程①"/>
      <sheetName val="計算過程②"/>
      <sheetName val="総合効果"/>
      <sheetName val="需要振り分け"/>
      <sheetName val="取引基本表（37部門）"/>
      <sheetName val="投入係数表(37部門)"/>
      <sheetName val="逆行列係数表（開放型）(37部門)"/>
      <sheetName val="H23逆行列（開放型）外生化(37)"/>
      <sheetName val="H23雇用表(大分類）"/>
      <sheetName val="各種係数"/>
      <sheetName val="（参考）H23取引基本表（購入者）（37）"/>
      <sheetName val="Sheet1"/>
      <sheetName val="37部門組替 (値)"/>
      <sheetName val="37部門組替 (率)"/>
    </sheetNames>
    <sheetDataSet>
      <sheetData sheetId="14">
        <row r="28">
          <cell r="A28" t="str">
            <v>県内需要のみ</v>
          </cell>
        </row>
        <row r="29">
          <cell r="A29" t="str">
            <v>県外需要含む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総括表"/>
      <sheetName val="波及効果フロー図"/>
      <sheetName val="計算過程"/>
      <sheetName val="取引基本表（37部門）"/>
      <sheetName val="投入係数表(37部門)"/>
      <sheetName val="逆行列係数表（開放型）(37部門)"/>
      <sheetName val="各種係数"/>
      <sheetName val="H23逆行列（開放型）外生化(37)"/>
      <sheetName val="H23雇用表(大分類）"/>
      <sheetName val="（参考）H23取引基本表（購入者）（37）"/>
      <sheetName val="Sheet1"/>
    </sheetNames>
    <sheetDataSet>
      <sheetData sheetId="11">
        <row r="2">
          <cell r="A2" t="str">
            <v>億円</v>
          </cell>
        </row>
        <row r="3">
          <cell r="A3" t="str">
            <v>千万円</v>
          </cell>
        </row>
        <row r="4">
          <cell r="A4" t="str">
            <v>百万円</v>
          </cell>
        </row>
        <row r="5">
          <cell r="A5" t="str">
            <v>十万円</v>
          </cell>
        </row>
        <row r="6">
          <cell r="A6" t="str">
            <v>万円</v>
          </cell>
        </row>
        <row r="7">
          <cell r="A7" t="str">
            <v>千円</v>
          </cell>
        </row>
        <row r="8">
          <cell r="A8" t="str">
            <v>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O89"/>
  <sheetViews>
    <sheetView showGridLines="0" tabSelected="1" zoomScalePageLayoutView="0" workbookViewId="0" topLeftCell="A1">
      <selection activeCell="B5" sqref="B5:G6"/>
    </sheetView>
  </sheetViews>
  <sheetFormatPr defaultColWidth="9.00390625" defaultRowHeight="13.5"/>
  <cols>
    <col min="1" max="1" width="3.625" style="0" customWidth="1"/>
    <col min="2" max="2" width="17.75390625" style="0" customWidth="1"/>
    <col min="3" max="3" width="14.625" style="12" customWidth="1"/>
    <col min="4" max="4" width="14.625" style="6" customWidth="1"/>
    <col min="5" max="6" width="14.50390625" style="0" customWidth="1"/>
    <col min="7" max="8" width="14.625" style="0" customWidth="1"/>
    <col min="9" max="9" width="2.625" style="0" customWidth="1"/>
    <col min="10" max="10" width="9.75390625" style="0" customWidth="1"/>
    <col min="11" max="11" width="15.125" style="0" bestFit="1" customWidth="1"/>
    <col min="12" max="12" width="18.875" style="0" customWidth="1"/>
    <col min="13" max="13" width="16.25390625" style="0" customWidth="1"/>
  </cols>
  <sheetData>
    <row r="1" ht="17.25">
      <c r="A1" s="209" t="s">
        <v>105</v>
      </c>
    </row>
    <row r="2" spans="1:8" ht="31.5" customHeight="1">
      <c r="A2" s="209"/>
      <c r="B2" s="276" t="s">
        <v>142</v>
      </c>
      <c r="C2" s="276"/>
      <c r="D2" s="276"/>
      <c r="E2" s="276"/>
      <c r="F2" s="276"/>
      <c r="G2" s="276"/>
      <c r="H2" s="276"/>
    </row>
    <row r="3" ht="17.25">
      <c r="A3" s="209"/>
    </row>
    <row r="4" spans="1:2" ht="18" thickBot="1">
      <c r="A4" s="209"/>
      <c r="B4" s="212" t="s">
        <v>116</v>
      </c>
    </row>
    <row r="5" spans="1:10" ht="14.25" thickTop="1">
      <c r="A5" s="122"/>
      <c r="B5" s="280" t="s">
        <v>129</v>
      </c>
      <c r="C5" s="281"/>
      <c r="D5" s="281"/>
      <c r="E5" s="281"/>
      <c r="F5" s="281"/>
      <c r="G5" s="282"/>
      <c r="H5" s="228"/>
      <c r="I5" s="122"/>
      <c r="J5" s="5"/>
    </row>
    <row r="6" spans="1:10" ht="14.25" thickBot="1">
      <c r="A6" s="122"/>
      <c r="B6" s="283"/>
      <c r="C6" s="284"/>
      <c r="D6" s="284"/>
      <c r="E6" s="284"/>
      <c r="F6" s="284"/>
      <c r="G6" s="285"/>
      <c r="H6" s="227"/>
      <c r="I6" s="122"/>
      <c r="J6" s="5"/>
    </row>
    <row r="7" spans="1:9" ht="14.25" thickTop="1">
      <c r="A7" s="122"/>
      <c r="B7" s="122"/>
      <c r="C7" s="5"/>
      <c r="D7" s="5"/>
      <c r="I7" s="5"/>
    </row>
    <row r="8" spans="1:8" ht="14.25" thickBot="1">
      <c r="A8" s="123"/>
      <c r="B8" s="123"/>
      <c r="C8" s="121"/>
      <c r="D8" s="5"/>
      <c r="G8" s="211"/>
      <c r="H8" s="211" t="s">
        <v>127</v>
      </c>
    </row>
    <row r="9" spans="1:8" ht="47.25" customHeight="1">
      <c r="A9" s="286" t="s">
        <v>106</v>
      </c>
      <c r="B9" s="287"/>
      <c r="C9" s="232" t="s">
        <v>126</v>
      </c>
      <c r="D9" s="233" t="s">
        <v>128</v>
      </c>
      <c r="E9" s="233" t="s">
        <v>139</v>
      </c>
      <c r="F9" s="235" t="s">
        <v>131</v>
      </c>
      <c r="G9" s="231" t="s">
        <v>132</v>
      </c>
      <c r="H9" s="231" t="s">
        <v>138</v>
      </c>
    </row>
    <row r="10" spans="1:9" s="217" customFormat="1" ht="13.5" customHeight="1" thickBot="1">
      <c r="A10" s="288"/>
      <c r="B10" s="289"/>
      <c r="C10" s="248" t="s">
        <v>135</v>
      </c>
      <c r="D10" s="234" t="s">
        <v>133</v>
      </c>
      <c r="E10" s="234" t="s">
        <v>134</v>
      </c>
      <c r="F10" s="236" t="s">
        <v>136</v>
      </c>
      <c r="G10" s="229" t="s">
        <v>137</v>
      </c>
      <c r="H10" s="229" t="s">
        <v>140</v>
      </c>
      <c r="I10" s="230"/>
    </row>
    <row r="11" spans="1:9" ht="16.5" customHeight="1" thickTop="1">
      <c r="A11" s="221" t="s">
        <v>5</v>
      </c>
      <c r="B11" s="222" t="s">
        <v>32</v>
      </c>
      <c r="C11" s="249"/>
      <c r="D11" s="245">
        <f>VLOOKUP($D$50,'逆行列係数表（開放型）(37部門)'!$A$4:$AM$40,'逆行列係数表（開放型）(37部門)'!$AP4,0)</f>
        <v>0.007803037140914869</v>
      </c>
      <c r="E11" s="290">
        <f>VLOOKUP($D$50,$A$11:$D$47,4,0)</f>
        <v>1.0142915762967268</v>
      </c>
      <c r="F11" s="237">
        <f>D11/$E$11</f>
        <v>0.007693090747538775</v>
      </c>
      <c r="G11" s="239">
        <f>$C$48*F11</f>
        <v>0.07693090747538775</v>
      </c>
      <c r="H11" s="223">
        <f>G11/$G$48*100</f>
        <v>0.5337715586871299</v>
      </c>
      <c r="I11" s="225" t="s">
        <v>5</v>
      </c>
    </row>
    <row r="12" spans="1:9" ht="16.5" customHeight="1">
      <c r="A12" s="213" t="s">
        <v>6</v>
      </c>
      <c r="B12" s="215" t="s">
        <v>33</v>
      </c>
      <c r="C12" s="250"/>
      <c r="D12" s="246">
        <f>VLOOKUP($D$50,'逆行列係数表（開放型）(37部門)'!$A$4:$AM$40,'逆行列係数表（開放型）(37部門)'!$AP5,0)</f>
        <v>0.008320502285339948</v>
      </c>
      <c r="E12" s="291"/>
      <c r="F12" s="238">
        <f aca="true" t="shared" si="0" ref="F12:F44">D12/$E$11</f>
        <v>0.008203264701969505</v>
      </c>
      <c r="G12" s="240">
        <f aca="true" t="shared" si="1" ref="G12:G44">$C$48*F12</f>
        <v>0.08203264701969505</v>
      </c>
      <c r="H12" s="224">
        <f aca="true" t="shared" si="2" ref="H12:H44">G12/$G$48*100</f>
        <v>0.5691690804107867</v>
      </c>
      <c r="I12" s="226" t="s">
        <v>6</v>
      </c>
    </row>
    <row r="13" spans="1:9" ht="16.5" customHeight="1">
      <c r="A13" s="213" t="s">
        <v>7</v>
      </c>
      <c r="B13" s="215" t="s">
        <v>51</v>
      </c>
      <c r="C13" s="250"/>
      <c r="D13" s="246">
        <f>VLOOKUP($D$50,'逆行列係数表（開放型）(37部門)'!$A$4:$AM$40,'逆行列係数表（開放型）(37部門)'!$AP6,0)</f>
        <v>0.01091290122575049</v>
      </c>
      <c r="E13" s="291"/>
      <c r="F13" s="238">
        <f t="shared" si="0"/>
        <v>0.010759136209722367</v>
      </c>
      <c r="G13" s="240">
        <f t="shared" si="1"/>
        <v>0.10759136209722367</v>
      </c>
      <c r="H13" s="224">
        <f t="shared" si="2"/>
        <v>0.7465037256486231</v>
      </c>
      <c r="I13" s="226" t="s">
        <v>7</v>
      </c>
    </row>
    <row r="14" spans="1:9" ht="16.5" customHeight="1">
      <c r="A14" s="213" t="s">
        <v>8</v>
      </c>
      <c r="B14" s="215" t="s">
        <v>34</v>
      </c>
      <c r="C14" s="250"/>
      <c r="D14" s="246">
        <f>VLOOKUP($D$50,'逆行列係数表（開放型）(37部門)'!$A$4:$AM$40,'逆行列係数表（開放型）(37部門)'!$AP7,0)</f>
        <v>0.01668692063753527</v>
      </c>
      <c r="E14" s="291"/>
      <c r="F14" s="238">
        <f t="shared" si="0"/>
        <v>0.016451798503997018</v>
      </c>
      <c r="G14" s="240">
        <f t="shared" si="1"/>
        <v>0.16451798503997017</v>
      </c>
      <c r="H14" s="224">
        <f t="shared" si="2"/>
        <v>1.1414790776378814</v>
      </c>
      <c r="I14" s="226" t="s">
        <v>8</v>
      </c>
    </row>
    <row r="15" spans="1:9" ht="16.5" customHeight="1">
      <c r="A15" s="213" t="s">
        <v>9</v>
      </c>
      <c r="B15" s="215" t="s">
        <v>23</v>
      </c>
      <c r="C15" s="250"/>
      <c r="D15" s="246">
        <f>VLOOKUP($D$50,'逆行列係数表（開放型）(37部門)'!$A$4:$AM$40,'逆行列係数表（開放型）(37部門)'!$AP8,0)</f>
        <v>0.026961832348920346</v>
      </c>
      <c r="E15" s="291"/>
      <c r="F15" s="238">
        <f t="shared" si="0"/>
        <v>0.02658193460243504</v>
      </c>
      <c r="G15" s="240">
        <f t="shared" si="1"/>
        <v>0.2658193460243504</v>
      </c>
      <c r="H15" s="224">
        <f t="shared" si="2"/>
        <v>1.844340737849796</v>
      </c>
      <c r="I15" s="226" t="s">
        <v>9</v>
      </c>
    </row>
    <row r="16" spans="1:9" ht="16.5" customHeight="1">
      <c r="A16" s="213" t="s">
        <v>10</v>
      </c>
      <c r="B16" s="215" t="s">
        <v>35</v>
      </c>
      <c r="C16" s="250"/>
      <c r="D16" s="246">
        <f>VLOOKUP($D$50,'逆行列係数表（開放型）(37部門)'!$A$4:$AM$40,'逆行列係数表（開放型）(37部門)'!$AP9,0)</f>
        <v>0.02249261480163646</v>
      </c>
      <c r="E16" s="291"/>
      <c r="F16" s="238">
        <f t="shared" si="0"/>
        <v>0.022175689246832844</v>
      </c>
      <c r="G16" s="240">
        <f t="shared" si="1"/>
        <v>0.22175689246832844</v>
      </c>
      <c r="H16" s="224">
        <f t="shared" si="2"/>
        <v>1.5386211605563453</v>
      </c>
      <c r="I16" s="226" t="s">
        <v>10</v>
      </c>
    </row>
    <row r="17" spans="1:9" ht="16.5" customHeight="1">
      <c r="A17" s="213" t="s">
        <v>11</v>
      </c>
      <c r="B17" s="215" t="s">
        <v>36</v>
      </c>
      <c r="C17" s="250"/>
      <c r="D17" s="246">
        <f>VLOOKUP($D$50,'逆行列係数表（開放型）(37部門)'!$A$4:$AM$40,'逆行列係数表（開放型）(37部門)'!$AP10,0)</f>
        <v>0.004841739821097875</v>
      </c>
      <c r="E17" s="291"/>
      <c r="F17" s="238">
        <f t="shared" si="0"/>
        <v>0.004773518714190172</v>
      </c>
      <c r="G17" s="240">
        <f t="shared" si="1"/>
        <v>0.047735187141901725</v>
      </c>
      <c r="H17" s="224">
        <f t="shared" si="2"/>
        <v>0.33120219273516766</v>
      </c>
      <c r="I17" s="226" t="s">
        <v>11</v>
      </c>
    </row>
    <row r="18" spans="1:9" ht="16.5" customHeight="1">
      <c r="A18" s="213" t="s">
        <v>12</v>
      </c>
      <c r="B18" s="215" t="s">
        <v>173</v>
      </c>
      <c r="C18" s="250"/>
      <c r="D18" s="246">
        <f>VLOOKUP($D$50,'逆行列係数表（開放型）(37部門)'!$A$4:$AM$40,'逆行列係数表（開放型）(37部門)'!$AP11,0)</f>
        <v>0.016061084748970673</v>
      </c>
      <c r="E18" s="291"/>
      <c r="F18" s="238">
        <f t="shared" si="0"/>
        <v>0.015834780771433785</v>
      </c>
      <c r="G18" s="240">
        <f t="shared" si="1"/>
        <v>0.15834780771433785</v>
      </c>
      <c r="H18" s="224">
        <f t="shared" si="2"/>
        <v>1.0986683884550918</v>
      </c>
      <c r="I18" s="226" t="s">
        <v>12</v>
      </c>
    </row>
    <row r="19" spans="1:9" ht="16.5" customHeight="1">
      <c r="A19" s="213" t="s">
        <v>13</v>
      </c>
      <c r="B19" s="215" t="s">
        <v>37</v>
      </c>
      <c r="C19" s="250"/>
      <c r="D19" s="246">
        <f>VLOOKUP($D$50,'逆行列係数表（開放型）(37部門)'!$A$4:$AM$40,'逆行列係数表（開放型）(37部門)'!$AP12,0)</f>
        <v>0.030110875466740638</v>
      </c>
      <c r="E19" s="291"/>
      <c r="F19" s="238">
        <f t="shared" si="0"/>
        <v>0.02968660705699465</v>
      </c>
      <c r="G19" s="240">
        <f t="shared" si="1"/>
        <v>0.2968660705699465</v>
      </c>
      <c r="H19" s="224">
        <f t="shared" si="2"/>
        <v>2.0597529706787743</v>
      </c>
      <c r="I19" s="226" t="s">
        <v>13</v>
      </c>
    </row>
    <row r="20" spans="1:9" ht="16.5" customHeight="1">
      <c r="A20" s="213" t="s">
        <v>14</v>
      </c>
      <c r="B20" s="215" t="s">
        <v>38</v>
      </c>
      <c r="C20" s="250"/>
      <c r="D20" s="246">
        <f>VLOOKUP($D$50,'逆行列係数表（開放型）(37部門)'!$A$4:$AM$40,'逆行列係数表（開放型）(37部門)'!$AP13,0)</f>
        <v>0.026352934389165642</v>
      </c>
      <c r="E20" s="291"/>
      <c r="F20" s="238">
        <f t="shared" si="0"/>
        <v>0.025981616139791542</v>
      </c>
      <c r="G20" s="240">
        <f t="shared" si="1"/>
        <v>0.2598161613979154</v>
      </c>
      <c r="H20" s="224">
        <f t="shared" si="2"/>
        <v>1.8026886981131796</v>
      </c>
      <c r="I20" s="226" t="s">
        <v>14</v>
      </c>
    </row>
    <row r="21" spans="1:9" ht="16.5" customHeight="1">
      <c r="A21" s="213" t="s">
        <v>15</v>
      </c>
      <c r="B21" s="215" t="s">
        <v>39</v>
      </c>
      <c r="C21" s="250"/>
      <c r="D21" s="246">
        <f>VLOOKUP($D$50,'逆行列係数表（開放型）(37部門)'!$A$4:$AM$40,'逆行列係数表（開放型）(37部門)'!$AP14,0)</f>
        <v>0.01899617233015625</v>
      </c>
      <c r="E21" s="291"/>
      <c r="F21" s="238">
        <f t="shared" si="0"/>
        <v>0.018728512366742757</v>
      </c>
      <c r="G21" s="240">
        <f t="shared" si="1"/>
        <v>0.18728512366742756</v>
      </c>
      <c r="H21" s="224">
        <f t="shared" si="2"/>
        <v>1.2994448611028921</v>
      </c>
      <c r="I21" s="226" t="s">
        <v>15</v>
      </c>
    </row>
    <row r="22" spans="1:9" ht="16.5" customHeight="1">
      <c r="A22" s="213" t="s">
        <v>16</v>
      </c>
      <c r="B22" s="215" t="s">
        <v>40</v>
      </c>
      <c r="C22" s="250"/>
      <c r="D22" s="246">
        <f>VLOOKUP($D$50,'逆行列係数表（開放型）(37部門)'!$A$4:$AM$40,'逆行列係数表（開放型）(37部門)'!$AP15,0)</f>
        <v>0.01788236825247691</v>
      </c>
      <c r="E22" s="291"/>
      <c r="F22" s="238">
        <f t="shared" si="0"/>
        <v>0.01763040201691027</v>
      </c>
      <c r="G22" s="240">
        <f t="shared" si="1"/>
        <v>0.1763040201691027</v>
      </c>
      <c r="H22" s="224">
        <f t="shared" si="2"/>
        <v>1.2232544075809346</v>
      </c>
      <c r="I22" s="226" t="s">
        <v>16</v>
      </c>
    </row>
    <row r="23" spans="1:9" ht="16.5" customHeight="1">
      <c r="A23" s="213" t="s">
        <v>17</v>
      </c>
      <c r="B23" s="215" t="s">
        <v>174</v>
      </c>
      <c r="C23" s="250"/>
      <c r="D23" s="246">
        <f>VLOOKUP($D$50,'逆行列係数表（開放型）(37部門)'!$A$4:$AM$40,'逆行列係数表（開放型）(37部門)'!$AP16,0)</f>
        <v>0.014483249610871413</v>
      </c>
      <c r="E23" s="291"/>
      <c r="F23" s="238">
        <f t="shared" si="0"/>
        <v>0.01427917765397511</v>
      </c>
      <c r="G23" s="240">
        <f t="shared" si="1"/>
        <v>0.14279177653975111</v>
      </c>
      <c r="H23" s="224">
        <f t="shared" si="2"/>
        <v>0.9907356046165389</v>
      </c>
      <c r="I23" s="226" t="s">
        <v>17</v>
      </c>
    </row>
    <row r="24" spans="1:9" ht="16.5" customHeight="1">
      <c r="A24" s="213" t="s">
        <v>18</v>
      </c>
      <c r="B24" s="215" t="s">
        <v>175</v>
      </c>
      <c r="C24" s="250"/>
      <c r="D24" s="246">
        <f>VLOOKUP($D$50,'逆行列係数表（開放型）(37部門)'!$A$4:$AM$40,'逆行列係数表（開放型）(37部門)'!$AP17,0)</f>
        <v>0.009023532242827459</v>
      </c>
      <c r="E24" s="291"/>
      <c r="F24" s="238">
        <f t="shared" si="0"/>
        <v>0.008896388823195413</v>
      </c>
      <c r="G24" s="240">
        <f t="shared" si="1"/>
        <v>0.08896388823195413</v>
      </c>
      <c r="H24" s="224">
        <f t="shared" si="2"/>
        <v>0.617260277394101</v>
      </c>
      <c r="I24" s="226" t="s">
        <v>18</v>
      </c>
    </row>
    <row r="25" spans="1:9" ht="16.5" customHeight="1">
      <c r="A25" s="213" t="s">
        <v>19</v>
      </c>
      <c r="B25" s="215" t="s">
        <v>176</v>
      </c>
      <c r="C25" s="250"/>
      <c r="D25" s="246">
        <f>VLOOKUP($D$50,'逆行列係数表（開放型）(37部門)'!$A$4:$AM$40,'逆行列係数表（開放型）(37部門)'!$AP18,0)</f>
        <v>0.006015023175122984</v>
      </c>
      <c r="E25" s="291"/>
      <c r="F25" s="238">
        <f t="shared" si="0"/>
        <v>0.005930270265168123</v>
      </c>
      <c r="G25" s="240">
        <f t="shared" si="1"/>
        <v>0.059302702651681236</v>
      </c>
      <c r="H25" s="224">
        <f t="shared" si="2"/>
        <v>0.41146136276728923</v>
      </c>
      <c r="I25" s="226" t="s">
        <v>19</v>
      </c>
    </row>
    <row r="26" spans="1:9" ht="16.5" customHeight="1">
      <c r="A26" s="213" t="s">
        <v>20</v>
      </c>
      <c r="B26" s="215" t="s">
        <v>53</v>
      </c>
      <c r="C26" s="250"/>
      <c r="D26" s="246">
        <f>VLOOKUP($D$50,'逆行列係数表（開放型）(37部門)'!$A$4:$AM$40,'逆行列係数表（開放型）(37部門)'!$AP19,0)</f>
        <v>0.02009866807755403</v>
      </c>
      <c r="E26" s="291"/>
      <c r="F26" s="238">
        <f t="shared" si="0"/>
        <v>0.019815473722986185</v>
      </c>
      <c r="G26" s="240">
        <f t="shared" si="1"/>
        <v>0.19815473722986185</v>
      </c>
      <c r="H26" s="224">
        <f t="shared" si="2"/>
        <v>1.3748617613312366</v>
      </c>
      <c r="I26" s="226" t="s">
        <v>20</v>
      </c>
    </row>
    <row r="27" spans="1:9" ht="16.5" customHeight="1">
      <c r="A27" s="213" t="s">
        <v>21</v>
      </c>
      <c r="B27" s="215" t="s">
        <v>30</v>
      </c>
      <c r="C27" s="250"/>
      <c r="D27" s="246">
        <f>VLOOKUP($D$50,'逆行列係数表（開放型）(37部門)'!$A$4:$AM$40,'逆行列係数表（開放型）(37部門)'!$AP20,0)</f>
        <v>0.006954764081695654</v>
      </c>
      <c r="E27" s="291"/>
      <c r="F27" s="238">
        <f t="shared" si="0"/>
        <v>0.00685677002966755</v>
      </c>
      <c r="G27" s="240">
        <f t="shared" si="1"/>
        <v>0.0685677002966755</v>
      </c>
      <c r="H27" s="224">
        <f t="shared" si="2"/>
        <v>0.4757449179272662</v>
      </c>
      <c r="I27" s="226" t="s">
        <v>21</v>
      </c>
    </row>
    <row r="28" spans="1:9" ht="16.5" customHeight="1">
      <c r="A28" s="213" t="s">
        <v>68</v>
      </c>
      <c r="B28" s="215" t="s">
        <v>52</v>
      </c>
      <c r="C28" s="250"/>
      <c r="D28" s="246">
        <f>VLOOKUP($D$50,'逆行列係数表（開放型）(37部門)'!$A$4:$AM$40,'逆行列係数表（開放型）(37部門)'!$AP21,0)</f>
        <v>0.005607581403171848</v>
      </c>
      <c r="E28" s="291"/>
      <c r="F28" s="238">
        <f t="shared" si="0"/>
        <v>0.005528569431332212</v>
      </c>
      <c r="G28" s="240">
        <f t="shared" si="1"/>
        <v>0.055285694313322115</v>
      </c>
      <c r="H28" s="224">
        <f t="shared" si="2"/>
        <v>0.3835900575612364</v>
      </c>
      <c r="I28" s="226" t="s">
        <v>68</v>
      </c>
    </row>
    <row r="29" spans="1:9" ht="16.5" customHeight="1">
      <c r="A29" s="213" t="s">
        <v>22</v>
      </c>
      <c r="B29" s="215" t="s">
        <v>41</v>
      </c>
      <c r="C29" s="250"/>
      <c r="D29" s="246">
        <f>VLOOKUP($D$50,'逆行列係数表（開放型）(37部門)'!$A$4:$AM$40,'逆行列係数表（開放型）(37部門)'!$AP22,0)</f>
        <v>0.009760144071877823</v>
      </c>
      <c r="E29" s="291"/>
      <c r="F29" s="238">
        <f t="shared" si="0"/>
        <v>0.009622621640527688</v>
      </c>
      <c r="G29" s="240">
        <f t="shared" si="1"/>
        <v>0.09622621640527687</v>
      </c>
      <c r="H29" s="224">
        <f t="shared" si="2"/>
        <v>0.6676486629725775</v>
      </c>
      <c r="I29" s="226" t="s">
        <v>22</v>
      </c>
    </row>
    <row r="30" spans="1:15" ht="16.5" customHeight="1">
      <c r="A30" s="213" t="s">
        <v>95</v>
      </c>
      <c r="B30" s="215" t="s">
        <v>28</v>
      </c>
      <c r="C30" s="250"/>
      <c r="D30" s="246">
        <f>VLOOKUP($D$50,'逆行列係数表（開放型）(37部門)'!$A$4:$AM$40,'逆行列係数表（開放型）(37部門)'!$AP23,0)</f>
        <v>0.011250405790209295</v>
      </c>
      <c r="E30" s="291"/>
      <c r="F30" s="238">
        <f t="shared" si="0"/>
        <v>0.011091885265660567</v>
      </c>
      <c r="G30" s="240">
        <f t="shared" si="1"/>
        <v>0.11091885265660567</v>
      </c>
      <c r="H30" s="224">
        <f t="shared" si="2"/>
        <v>0.7695909331271813</v>
      </c>
      <c r="I30" s="226" t="s">
        <v>95</v>
      </c>
      <c r="O30" s="5"/>
    </row>
    <row r="31" spans="1:9" ht="16.5" customHeight="1">
      <c r="A31" s="213" t="s">
        <v>98</v>
      </c>
      <c r="B31" s="215" t="s">
        <v>31</v>
      </c>
      <c r="C31" s="250"/>
      <c r="D31" s="246">
        <f>VLOOKUP($D$50,'逆行列係数表（開放型）(37部門)'!$A$4:$AM$40,'逆行列係数表（開放型）(37部門)'!$AP24,0)</f>
        <v>0.005527571188570807</v>
      </c>
      <c r="E31" s="291"/>
      <c r="F31" s="238">
        <f t="shared" si="0"/>
        <v>0.005449686577061484</v>
      </c>
      <c r="G31" s="240">
        <f t="shared" si="1"/>
        <v>0.05449686577061484</v>
      </c>
      <c r="H31" s="224">
        <f t="shared" si="2"/>
        <v>0.3781169095821557</v>
      </c>
      <c r="I31" s="226" t="s">
        <v>98</v>
      </c>
    </row>
    <row r="32" spans="1:9" ht="16.5" customHeight="1">
      <c r="A32" s="213" t="s">
        <v>144</v>
      </c>
      <c r="B32" s="215" t="s">
        <v>42</v>
      </c>
      <c r="C32" s="250">
        <v>10</v>
      </c>
      <c r="D32" s="246">
        <f>VLOOKUP($D$50,'逆行列係数表（開放型）(37部門)'!$A$4:$AM$40,'逆行列係数表（開放型）(37部門)'!$AP25,0)</f>
        <v>1.0142915762967268</v>
      </c>
      <c r="E32" s="291"/>
      <c r="F32" s="238">
        <f t="shared" si="0"/>
        <v>1</v>
      </c>
      <c r="G32" s="240">
        <f t="shared" si="1"/>
        <v>10</v>
      </c>
      <c r="H32" s="224">
        <f t="shared" si="2"/>
        <v>69.38323961119237</v>
      </c>
      <c r="I32" s="226" t="s">
        <v>144</v>
      </c>
    </row>
    <row r="33" spans="1:9" ht="16.5" customHeight="1">
      <c r="A33" s="213" t="s">
        <v>145</v>
      </c>
      <c r="B33" s="215" t="s">
        <v>177</v>
      </c>
      <c r="C33" s="250"/>
      <c r="D33" s="246">
        <f>VLOOKUP($D$50,'逆行列係数表（開放型）(37部門)'!$A$4:$AM$40,'逆行列係数表（開放型）(37部門)'!$AP26,0)</f>
        <v>0.019498553637642205</v>
      </c>
      <c r="E33" s="291"/>
      <c r="F33" s="238">
        <f t="shared" si="0"/>
        <v>0.019223815018589864</v>
      </c>
      <c r="G33" s="240">
        <f t="shared" si="1"/>
        <v>0.19223815018589863</v>
      </c>
      <c r="H33" s="224">
        <f t="shared" si="2"/>
        <v>1.3338105636760589</v>
      </c>
      <c r="I33" s="226" t="s">
        <v>145</v>
      </c>
    </row>
    <row r="34" spans="1:9" ht="16.5" customHeight="1">
      <c r="A34" s="213" t="s">
        <v>146</v>
      </c>
      <c r="B34" s="215" t="s">
        <v>178</v>
      </c>
      <c r="C34" s="250"/>
      <c r="D34" s="246">
        <f>VLOOKUP($D$50,'逆行列係数表（開放型）(37部門)'!$A$4:$AM$40,'逆行列係数表（開放型）(37部門)'!$AP27,0)</f>
        <v>0.027131229224632174</v>
      </c>
      <c r="E34" s="291"/>
      <c r="F34" s="238">
        <f t="shared" si="0"/>
        <v>0.026748944641432224</v>
      </c>
      <c r="G34" s="240">
        <f t="shared" si="1"/>
        <v>0.26748944641432226</v>
      </c>
      <c r="H34" s="224">
        <f t="shared" si="2"/>
        <v>1.8559284354030123</v>
      </c>
      <c r="I34" s="226" t="s">
        <v>146</v>
      </c>
    </row>
    <row r="35" spans="1:9" ht="16.5" customHeight="1">
      <c r="A35" s="213" t="s">
        <v>147</v>
      </c>
      <c r="B35" s="215" t="s">
        <v>43</v>
      </c>
      <c r="C35" s="250"/>
      <c r="D35" s="246">
        <f>VLOOKUP($D$50,'逆行列係数表（開放型）(37部門)'!$A$4:$AM$40,'逆行列係数表（開放型）(37部門)'!$AP28,0)</f>
        <v>0.014673735608455349</v>
      </c>
      <c r="E35" s="291"/>
      <c r="F35" s="238">
        <f t="shared" si="0"/>
        <v>0.014466979664792767</v>
      </c>
      <c r="G35" s="240">
        <f t="shared" si="1"/>
        <v>0.14466979664792767</v>
      </c>
      <c r="H35" s="224">
        <f t="shared" si="2"/>
        <v>1.003765916532564</v>
      </c>
      <c r="I35" s="226" t="s">
        <v>147</v>
      </c>
    </row>
    <row r="36" spans="1:9" ht="16.5" customHeight="1">
      <c r="A36" s="213" t="s">
        <v>148</v>
      </c>
      <c r="B36" s="215" t="s">
        <v>44</v>
      </c>
      <c r="C36" s="250"/>
      <c r="D36" s="246">
        <f>VLOOKUP($D$50,'逆行列係数表（開放型）(37部門)'!$A$4:$AM$40,'逆行列係数表（開放型）(37部門)'!$AP29,0)</f>
        <v>0.003980125656738046</v>
      </c>
      <c r="E36" s="291"/>
      <c r="F36" s="238">
        <f t="shared" si="0"/>
        <v>0.00392404487008544</v>
      </c>
      <c r="G36" s="240">
        <f t="shared" si="1"/>
        <v>0.0392404487008544</v>
      </c>
      <c r="H36" s="224">
        <f t="shared" si="2"/>
        <v>0.27226294546620833</v>
      </c>
      <c r="I36" s="226" t="s">
        <v>148</v>
      </c>
    </row>
    <row r="37" spans="1:9" ht="16.5" customHeight="1">
      <c r="A37" s="213" t="s">
        <v>149</v>
      </c>
      <c r="B37" s="215" t="s">
        <v>45</v>
      </c>
      <c r="C37" s="250"/>
      <c r="D37" s="246">
        <f>VLOOKUP($D$50,'逆行列係数表（開放型）(37部門)'!$A$4:$AM$40,'逆行列係数表（開放型）(37部門)'!$AP30,0)</f>
        <v>0.0031222847329290273</v>
      </c>
      <c r="E37" s="291"/>
      <c r="F37" s="238">
        <f t="shared" si="0"/>
        <v>0.003078291100798431</v>
      </c>
      <c r="G37" s="240">
        <f t="shared" si="1"/>
        <v>0.03078291100798431</v>
      </c>
      <c r="H37" s="224">
        <f t="shared" si="2"/>
        <v>0.21358180903969867</v>
      </c>
      <c r="I37" s="226" t="s">
        <v>149</v>
      </c>
    </row>
    <row r="38" spans="1:9" ht="16.5" customHeight="1">
      <c r="A38" s="213" t="s">
        <v>101</v>
      </c>
      <c r="B38" s="215" t="s">
        <v>179</v>
      </c>
      <c r="C38" s="250"/>
      <c r="D38" s="246">
        <f>VLOOKUP($D$50,'逆行列係数表（開放型）(37部門)'!$A$4:$AM$40,'逆行列係数表（開放型）(37部門)'!$AP31,0)</f>
        <v>0.0067854099389420604</v>
      </c>
      <c r="E38" s="291"/>
      <c r="F38" s="238">
        <f t="shared" si="0"/>
        <v>0.00668980212151246</v>
      </c>
      <c r="G38" s="240">
        <f t="shared" si="1"/>
        <v>0.0668980212151246</v>
      </c>
      <c r="H38" s="224">
        <f t="shared" si="2"/>
        <v>0.4641601435483621</v>
      </c>
      <c r="I38" s="226" t="s">
        <v>101</v>
      </c>
    </row>
    <row r="39" spans="1:9" ht="16.5" customHeight="1">
      <c r="A39" s="213" t="s">
        <v>150</v>
      </c>
      <c r="B39" s="215" t="s">
        <v>54</v>
      </c>
      <c r="C39" s="250"/>
      <c r="D39" s="246">
        <f>VLOOKUP($D$50,'逆行列係数表（開放型）(37部門)'!$A$4:$AM$40,'逆行列係数表（開放型）(37部門)'!$AP32,0)</f>
        <v>0.007212227853318433</v>
      </c>
      <c r="E39" s="291"/>
      <c r="F39" s="238">
        <f t="shared" si="0"/>
        <v>0.007110606083953639</v>
      </c>
      <c r="G39" s="240">
        <f t="shared" si="1"/>
        <v>0.0711060608395364</v>
      </c>
      <c r="H39" s="224">
        <f t="shared" si="2"/>
        <v>0.49335688570375763</v>
      </c>
      <c r="I39" s="226" t="s">
        <v>150</v>
      </c>
    </row>
    <row r="40" spans="1:9" ht="16.5" customHeight="1">
      <c r="A40" s="213" t="s">
        <v>151</v>
      </c>
      <c r="B40" s="215" t="s">
        <v>46</v>
      </c>
      <c r="C40" s="250"/>
      <c r="D40" s="246">
        <f>VLOOKUP($D$50,'逆行列係数表（開放型）(37部門)'!$A$4:$AM$40,'逆行列係数表（開放型）(37部門)'!$AP33,0)</f>
        <v>0.007545864006471678</v>
      </c>
      <c r="E40" s="291"/>
      <c r="F40" s="238">
        <f t="shared" si="0"/>
        <v>0.007439541235294817</v>
      </c>
      <c r="G40" s="240">
        <f t="shared" si="1"/>
        <v>0.07439541235294816</v>
      </c>
      <c r="H40" s="224">
        <f t="shared" si="2"/>
        <v>0.5161794721258064</v>
      </c>
      <c r="I40" s="226" t="s">
        <v>151</v>
      </c>
    </row>
    <row r="41" spans="1:9" ht="16.5" customHeight="1">
      <c r="A41" s="213" t="s">
        <v>152</v>
      </c>
      <c r="B41" s="215" t="s">
        <v>47</v>
      </c>
      <c r="C41" s="250"/>
      <c r="D41" s="246">
        <f>VLOOKUP($D$50,'逆行列係数表（開放型）(37部門)'!$A$4:$AM$40,'逆行列係数表（開放型）(37部門)'!$AP34,0)</f>
        <v>0.011645361929991724</v>
      </c>
      <c r="E41" s="291"/>
      <c r="F41" s="238">
        <f t="shared" si="0"/>
        <v>0.011481276392445283</v>
      </c>
      <c r="G41" s="240">
        <f t="shared" si="1"/>
        <v>0.11481276392445283</v>
      </c>
      <c r="H41" s="224">
        <f t="shared" si="2"/>
        <v>0.7966081509793573</v>
      </c>
      <c r="I41" s="226" t="s">
        <v>152</v>
      </c>
    </row>
    <row r="42" spans="1:9" ht="16.5" customHeight="1">
      <c r="A42" s="213" t="s">
        <v>153</v>
      </c>
      <c r="B42" s="215" t="s">
        <v>180</v>
      </c>
      <c r="C42" s="250"/>
      <c r="D42" s="246">
        <f>VLOOKUP($D$50,'逆行列係数表（開放型）(37部門)'!$A$4:$AM$40,'逆行列係数表（開放型）(37部門)'!$AP35,0)</f>
        <v>0.007849957057425408</v>
      </c>
      <c r="E42" s="291"/>
      <c r="F42" s="238">
        <f t="shared" si="0"/>
        <v>0.007739349552804464</v>
      </c>
      <c r="G42" s="240">
        <f t="shared" si="1"/>
        <v>0.07739349552804464</v>
      </c>
      <c r="H42" s="224">
        <f t="shared" si="2"/>
        <v>0.5369811444570067</v>
      </c>
      <c r="I42" s="226" t="s">
        <v>153</v>
      </c>
    </row>
    <row r="43" spans="1:9" ht="16.5" customHeight="1">
      <c r="A43" s="213" t="s">
        <v>154</v>
      </c>
      <c r="B43" s="215" t="s">
        <v>181</v>
      </c>
      <c r="C43" s="250"/>
      <c r="D43" s="246">
        <f>VLOOKUP($D$50,'逆行列係数表（開放型）(37部門)'!$A$4:$AM$40,'逆行列係数表（開放型）(37部門)'!$AP36,0)</f>
        <v>0.0042285026546111226</v>
      </c>
      <c r="E43" s="291"/>
      <c r="F43" s="238">
        <f t="shared" si="0"/>
        <v>0.004168922185127259</v>
      </c>
      <c r="G43" s="240">
        <f t="shared" si="1"/>
        <v>0.04168922185127259</v>
      </c>
      <c r="H43" s="224">
        <f t="shared" si="2"/>
        <v>0.2892533268911003</v>
      </c>
      <c r="I43" s="226" t="s">
        <v>154</v>
      </c>
    </row>
    <row r="44" spans="1:9" ht="16.5" customHeight="1">
      <c r="A44" s="214" t="s">
        <v>155</v>
      </c>
      <c r="B44" s="216" t="s">
        <v>24</v>
      </c>
      <c r="C44" s="265"/>
      <c r="D44" s="247">
        <f>VLOOKUP($D$50,'逆行列係数表（開放型）(37部門)'!$A$4:$AM$40,'逆行列係数表（開放型）(37部門)'!$AP37,0)</f>
        <v>0.005036217625411101</v>
      </c>
      <c r="E44" s="291"/>
      <c r="F44" s="243">
        <f t="shared" si="0"/>
        <v>0.004965256286361759</v>
      </c>
      <c r="G44" s="241">
        <f t="shared" si="1"/>
        <v>0.04965256286361759</v>
      </c>
      <c r="H44" s="241">
        <f t="shared" si="2"/>
        <v>0.3445055666476171</v>
      </c>
      <c r="I44" s="266" t="s">
        <v>155</v>
      </c>
    </row>
    <row r="45" spans="1:9" ht="16.5" customHeight="1">
      <c r="A45" s="214" t="s">
        <v>156</v>
      </c>
      <c r="B45" s="216" t="s">
        <v>25</v>
      </c>
      <c r="C45" s="250"/>
      <c r="D45" s="246">
        <f>VLOOKUP($D$50,'逆行列係数表（開放型）(37部門)'!$A$4:$AM$40,'逆行列係数表（開放型）(37部門)'!$AP38,0)</f>
        <v>0.01707337443775026</v>
      </c>
      <c r="E45" s="291"/>
      <c r="F45" s="238">
        <f>D45/$E$11</f>
        <v>0.016832807090922258</v>
      </c>
      <c r="G45" s="240">
        <f>$C$48*F45</f>
        <v>0.16832807090922258</v>
      </c>
      <c r="H45" s="240">
        <f>G45/$G$48*100</f>
        <v>1.167914687718437</v>
      </c>
      <c r="I45" s="226" t="s">
        <v>156</v>
      </c>
    </row>
    <row r="46" spans="1:9" ht="16.5" customHeight="1">
      <c r="A46" s="214" t="s">
        <v>157</v>
      </c>
      <c r="B46" s="216" t="s">
        <v>48</v>
      </c>
      <c r="C46" s="250"/>
      <c r="D46" s="246">
        <f>VLOOKUP($D$50,'逆行列係数表（開放型）(37部門)'!$A$4:$AM$40,'逆行列係数表（開放型）(37部門)'!$AP39,0)</f>
        <v>0.005950595462096986</v>
      </c>
      <c r="E46" s="291"/>
      <c r="F46" s="238">
        <f>D46/$E$11</f>
        <v>0.005866750351829959</v>
      </c>
      <c r="G46" s="240">
        <f>$C$48*F46</f>
        <v>0.05866750351829959</v>
      </c>
      <c r="H46" s="240">
        <f>G46/$G$48*100</f>
        <v>0.4070541454000652</v>
      </c>
      <c r="I46" s="226" t="s">
        <v>157</v>
      </c>
    </row>
    <row r="47" spans="1:9" ht="16.5" customHeight="1" thickBot="1">
      <c r="A47" s="214" t="s">
        <v>158</v>
      </c>
      <c r="B47" s="216" t="s">
        <v>49</v>
      </c>
      <c r="C47" s="267"/>
      <c r="D47" s="261">
        <f>VLOOKUP($D$50,'逆行列係数表（開放型）(37部門)'!$A$4:$AM$40,'逆行列係数表（開放型）(37部門)'!$AP40,0)</f>
        <v>0.009699347681735342</v>
      </c>
      <c r="E47" s="292"/>
      <c r="F47" s="262">
        <f>D47/$E$11</f>
        <v>0.009562681883988986</v>
      </c>
      <c r="G47" s="263">
        <f>$C$48*F47</f>
        <v>0.09562681883988985</v>
      </c>
      <c r="H47" s="264">
        <f>G47/$G$48*100</f>
        <v>0.6634898484824163</v>
      </c>
      <c r="I47" s="268" t="s">
        <v>158</v>
      </c>
    </row>
    <row r="48" spans="1:9" ht="16.5" customHeight="1" thickBot="1" thickTop="1">
      <c r="A48" s="278" t="s">
        <v>107</v>
      </c>
      <c r="B48" s="279"/>
      <c r="C48" s="220">
        <f>SUM(C11:C47)</f>
        <v>10</v>
      </c>
      <c r="D48" s="244">
        <f>SUM(D11:D47)</f>
        <v>1.4618682868954844</v>
      </c>
      <c r="E48" s="258"/>
      <c r="F48" s="257"/>
      <c r="G48" s="218">
        <f>SUM(G11:G47)</f>
        <v>14.412702629680723</v>
      </c>
      <c r="H48" s="218">
        <f>SUM(H11:H47)</f>
        <v>100</v>
      </c>
      <c r="I48" s="242"/>
    </row>
    <row r="49" spans="1:9" ht="16.5" customHeight="1" thickBot="1">
      <c r="A49" s="278" t="s">
        <v>141</v>
      </c>
      <c r="B49" s="279"/>
      <c r="C49" s="254"/>
      <c r="D49" s="255"/>
      <c r="E49" s="256"/>
      <c r="F49" s="257"/>
      <c r="G49" s="253">
        <f>AVERAGE(G11:G47)</f>
        <v>0.3895325035048844</v>
      </c>
      <c r="H49" s="259"/>
      <c r="I49" s="5"/>
    </row>
    <row r="50" spans="3:8" ht="14.25" thickBot="1">
      <c r="C50" s="251" t="s">
        <v>130</v>
      </c>
      <c r="D50" s="252" t="str">
        <f>VLOOKUP(C48,$C$11:$I$47,7,0)</f>
        <v>46</v>
      </c>
      <c r="H50" s="5"/>
    </row>
    <row r="51" spans="1:4" ht="13.5">
      <c r="A51" s="1"/>
      <c r="B51" s="2"/>
      <c r="C51" s="13"/>
      <c r="D51" s="11"/>
    </row>
    <row r="52" spans="1:4" ht="13.5">
      <c r="A52" s="1"/>
      <c r="B52" s="2"/>
      <c r="C52" s="13"/>
      <c r="D52" s="11"/>
    </row>
    <row r="53" spans="1:4" ht="13.5">
      <c r="A53" s="1"/>
      <c r="B53" s="2"/>
      <c r="C53" s="13"/>
      <c r="D53" s="11"/>
    </row>
    <row r="54" spans="1:4" ht="13.5">
      <c r="A54" s="1"/>
      <c r="B54" s="2"/>
      <c r="C54" s="13"/>
      <c r="D54" s="11"/>
    </row>
    <row r="55" spans="1:4" ht="13.5">
      <c r="A55" s="1"/>
      <c r="B55" s="2"/>
      <c r="C55" s="13"/>
      <c r="D55" s="11"/>
    </row>
    <row r="56" spans="1:4" ht="13.5">
      <c r="A56" s="1"/>
      <c r="B56" s="2"/>
      <c r="C56" s="13"/>
      <c r="D56" s="11"/>
    </row>
    <row r="57" spans="1:4" ht="13.5">
      <c r="A57" s="1"/>
      <c r="B57" s="2"/>
      <c r="C57" s="13"/>
      <c r="D57" s="11"/>
    </row>
    <row r="58" spans="1:4" ht="13.5">
      <c r="A58" s="1"/>
      <c r="B58" s="2"/>
      <c r="C58" s="13"/>
      <c r="D58" s="11"/>
    </row>
    <row r="59" spans="1:4" ht="13.5">
      <c r="A59" s="1"/>
      <c r="B59" s="2"/>
      <c r="C59" s="13"/>
      <c r="D59" s="11"/>
    </row>
    <row r="60" spans="1:4" ht="13.5">
      <c r="A60" s="1"/>
      <c r="B60" s="2"/>
      <c r="C60" s="13"/>
      <c r="D60" s="11"/>
    </row>
    <row r="61" spans="1:4" ht="13.5">
      <c r="A61" s="1"/>
      <c r="B61" s="2"/>
      <c r="C61" s="13"/>
      <c r="D61" s="11"/>
    </row>
    <row r="62" spans="1:4" ht="13.5">
      <c r="A62" s="1"/>
      <c r="B62" s="2"/>
      <c r="C62" s="13"/>
      <c r="D62" s="11"/>
    </row>
    <row r="63" spans="1:4" ht="13.5">
      <c r="A63" s="1"/>
      <c r="B63" s="2"/>
      <c r="C63" s="13"/>
      <c r="D63" s="11"/>
    </row>
    <row r="64" spans="1:4" ht="13.5">
      <c r="A64" s="1"/>
      <c r="B64" s="2"/>
      <c r="C64" s="13"/>
      <c r="D64" s="11"/>
    </row>
    <row r="65" spans="1:4" ht="13.5">
      <c r="A65" s="1"/>
      <c r="B65" s="2"/>
      <c r="C65" s="13"/>
      <c r="D65" s="11"/>
    </row>
    <row r="66" spans="1:4" ht="13.5">
      <c r="A66" s="1"/>
      <c r="B66" s="2"/>
      <c r="C66" s="13"/>
      <c r="D66" s="11"/>
    </row>
    <row r="67" spans="1:4" ht="13.5">
      <c r="A67" s="1"/>
      <c r="B67" s="2"/>
      <c r="C67" s="13"/>
      <c r="D67" s="11"/>
    </row>
    <row r="68" spans="1:4" ht="13.5">
      <c r="A68" s="1"/>
      <c r="B68" s="2"/>
      <c r="C68" s="13"/>
      <c r="D68" s="11"/>
    </row>
    <row r="69" spans="1:4" ht="13.5">
      <c r="A69" s="1"/>
      <c r="B69" s="2"/>
      <c r="C69" s="13"/>
      <c r="D69" s="11"/>
    </row>
    <row r="70" spans="1:4" ht="13.5">
      <c r="A70" s="1"/>
      <c r="B70" s="2"/>
      <c r="C70" s="13"/>
      <c r="D70" s="11"/>
    </row>
    <row r="71" spans="1:4" ht="13.5">
      <c r="A71" s="1"/>
      <c r="B71" s="2"/>
      <c r="C71" s="13"/>
      <c r="D71" s="11"/>
    </row>
    <row r="72" spans="1:4" ht="13.5">
      <c r="A72" s="1"/>
      <c r="B72" s="2"/>
      <c r="C72" s="13"/>
      <c r="D72" s="11"/>
    </row>
    <row r="73" spans="1:4" ht="13.5">
      <c r="A73" s="1"/>
      <c r="B73" s="2"/>
      <c r="C73" s="13"/>
      <c r="D73" s="11"/>
    </row>
    <row r="74" spans="1:4" ht="13.5">
      <c r="A74" s="1"/>
      <c r="B74" s="2"/>
      <c r="C74" s="13"/>
      <c r="D74" s="11"/>
    </row>
    <row r="75" spans="1:4" ht="13.5">
      <c r="A75" s="1"/>
      <c r="B75" s="2"/>
      <c r="C75" s="13"/>
      <c r="D75" s="11"/>
    </row>
    <row r="76" spans="1:4" ht="13.5">
      <c r="A76" s="1"/>
      <c r="B76" s="2"/>
      <c r="C76" s="13"/>
      <c r="D76" s="11"/>
    </row>
    <row r="77" spans="1:4" ht="13.5">
      <c r="A77" s="277"/>
      <c r="B77" s="277"/>
      <c r="C77" s="13"/>
      <c r="D77" s="11"/>
    </row>
    <row r="78" spans="1:4" ht="13.5">
      <c r="A78" s="5"/>
      <c r="B78" s="5"/>
      <c r="C78" s="13"/>
      <c r="D78" s="11"/>
    </row>
    <row r="79" spans="1:4" ht="13.5">
      <c r="A79" s="5"/>
      <c r="B79" s="5"/>
      <c r="C79" s="13"/>
      <c r="D79" s="11"/>
    </row>
    <row r="80" spans="1:4" ht="13.5">
      <c r="A80" s="5"/>
      <c r="B80" s="5"/>
      <c r="C80" s="13"/>
      <c r="D80" s="11"/>
    </row>
    <row r="81" spans="1:4" ht="13.5">
      <c r="A81" s="5"/>
      <c r="B81" s="5"/>
      <c r="C81" s="13"/>
      <c r="D81" s="11"/>
    </row>
    <row r="82" spans="1:4" ht="13.5">
      <c r="A82" s="5"/>
      <c r="B82" s="5"/>
      <c r="C82" s="13"/>
      <c r="D82" s="11"/>
    </row>
    <row r="83" spans="1:4" ht="13.5">
      <c r="A83" s="5"/>
      <c r="B83" s="5"/>
      <c r="C83" s="13"/>
      <c r="D83" s="11"/>
    </row>
    <row r="84" spans="1:4" ht="13.5">
      <c r="A84" s="5"/>
      <c r="B84" s="5"/>
      <c r="C84" s="13"/>
      <c r="D84" s="11"/>
    </row>
    <row r="85" spans="1:4" ht="13.5">
      <c r="A85" s="5"/>
      <c r="B85" s="5"/>
      <c r="C85" s="13"/>
      <c r="D85" s="11"/>
    </row>
    <row r="86" spans="1:4" ht="13.5">
      <c r="A86" s="5"/>
      <c r="B86" s="5"/>
      <c r="C86" s="13"/>
      <c r="D86" s="11"/>
    </row>
    <row r="87" spans="1:4" ht="13.5">
      <c r="A87" s="5"/>
      <c r="B87" s="5"/>
      <c r="C87" s="13"/>
      <c r="D87" s="11"/>
    </row>
    <row r="88" spans="1:4" ht="13.5">
      <c r="A88" s="5"/>
      <c r="B88" s="5"/>
      <c r="C88" s="13"/>
      <c r="D88" s="11"/>
    </row>
    <row r="89" spans="1:4" ht="13.5">
      <c r="A89" s="5"/>
      <c r="B89" s="5"/>
      <c r="C89" s="13"/>
      <c r="D89" s="11"/>
    </row>
  </sheetData>
  <sheetProtection/>
  <mergeCells count="7">
    <mergeCell ref="B2:H2"/>
    <mergeCell ref="A77:B77"/>
    <mergeCell ref="A48:B48"/>
    <mergeCell ref="B5:G6"/>
    <mergeCell ref="A9:B10"/>
    <mergeCell ref="A49:B49"/>
    <mergeCell ref="E11:E47"/>
  </mergeCells>
  <printOptions/>
  <pageMargins left="0.787" right="0.787" top="0.984" bottom="0.984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BD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L1"/>
    </sheetView>
  </sheetViews>
  <sheetFormatPr defaultColWidth="9.00390625" defaultRowHeight="13.5"/>
  <cols>
    <col min="1" max="1" width="3.50390625" style="14" bestFit="1" customWidth="1"/>
    <col min="2" max="2" width="29.625" style="15" customWidth="1"/>
    <col min="3" max="55" width="13.125" style="15" customWidth="1"/>
    <col min="56" max="56" width="6.125" style="15" customWidth="1"/>
    <col min="57" max="16384" width="9.00390625" style="15" customWidth="1"/>
  </cols>
  <sheetData>
    <row r="1" spans="3:12" ht="19.5" customHeight="1">
      <c r="C1" s="293" t="s">
        <v>143</v>
      </c>
      <c r="D1" s="294"/>
      <c r="E1" s="294"/>
      <c r="F1" s="294"/>
      <c r="G1" s="294"/>
      <c r="H1" s="294"/>
      <c r="I1" s="294"/>
      <c r="J1" s="294"/>
      <c r="K1" s="294"/>
      <c r="L1" s="294"/>
    </row>
    <row r="2" spans="1:56" ht="13.5">
      <c r="A2" s="176"/>
      <c r="B2" s="177"/>
      <c r="C2" s="178" t="s">
        <v>5</v>
      </c>
      <c r="D2" s="178" t="s">
        <v>6</v>
      </c>
      <c r="E2" s="178" t="s">
        <v>7</v>
      </c>
      <c r="F2" s="178" t="s">
        <v>8</v>
      </c>
      <c r="G2" s="178" t="s">
        <v>9</v>
      </c>
      <c r="H2" s="178" t="s">
        <v>10</v>
      </c>
      <c r="I2" s="178" t="s">
        <v>11</v>
      </c>
      <c r="J2" s="178" t="s">
        <v>12</v>
      </c>
      <c r="K2" s="178" t="s">
        <v>13</v>
      </c>
      <c r="L2" s="178" t="s">
        <v>14</v>
      </c>
      <c r="M2" s="178" t="s">
        <v>15</v>
      </c>
      <c r="N2" s="178" t="s">
        <v>16</v>
      </c>
      <c r="O2" s="176" t="s">
        <v>17</v>
      </c>
      <c r="P2" s="176" t="s">
        <v>18</v>
      </c>
      <c r="Q2" s="176" t="s">
        <v>19</v>
      </c>
      <c r="R2" s="176" t="s">
        <v>20</v>
      </c>
      <c r="S2" s="176" t="s">
        <v>21</v>
      </c>
      <c r="T2" s="176" t="s">
        <v>68</v>
      </c>
      <c r="U2" s="176" t="s">
        <v>22</v>
      </c>
      <c r="V2" s="176" t="s">
        <v>95</v>
      </c>
      <c r="W2" s="176" t="s">
        <v>98</v>
      </c>
      <c r="X2" s="176" t="s">
        <v>144</v>
      </c>
      <c r="Y2" s="176" t="s">
        <v>145</v>
      </c>
      <c r="Z2" s="176" t="s">
        <v>146</v>
      </c>
      <c r="AA2" s="176" t="s">
        <v>147</v>
      </c>
      <c r="AB2" s="176" t="s">
        <v>148</v>
      </c>
      <c r="AC2" s="179" t="s">
        <v>149</v>
      </c>
      <c r="AD2" s="176" t="s">
        <v>101</v>
      </c>
      <c r="AE2" s="176" t="s">
        <v>150</v>
      </c>
      <c r="AF2" s="176" t="s">
        <v>151</v>
      </c>
      <c r="AG2" s="176" t="s">
        <v>152</v>
      </c>
      <c r="AH2" s="176" t="s">
        <v>153</v>
      </c>
      <c r="AI2" s="176" t="s">
        <v>154</v>
      </c>
      <c r="AJ2" s="176" t="s">
        <v>155</v>
      </c>
      <c r="AK2" s="176" t="s">
        <v>156</v>
      </c>
      <c r="AL2" s="176" t="s">
        <v>157</v>
      </c>
      <c r="AM2" s="176" t="s">
        <v>158</v>
      </c>
      <c r="AN2" s="178" t="s">
        <v>159</v>
      </c>
      <c r="AO2" s="178" t="s">
        <v>160</v>
      </c>
      <c r="AP2" s="178" t="s">
        <v>161</v>
      </c>
      <c r="AQ2" s="178" t="s">
        <v>162</v>
      </c>
      <c r="AR2" s="178" t="s">
        <v>163</v>
      </c>
      <c r="AS2" s="178" t="s">
        <v>164</v>
      </c>
      <c r="AT2" s="178" t="s">
        <v>165</v>
      </c>
      <c r="AU2" s="178" t="s">
        <v>166</v>
      </c>
      <c r="AV2" s="178" t="s">
        <v>167</v>
      </c>
      <c r="AW2" s="178" t="s">
        <v>168</v>
      </c>
      <c r="AX2" s="180">
        <v>80</v>
      </c>
      <c r="AY2" s="178" t="s">
        <v>169</v>
      </c>
      <c r="AZ2" s="180" t="s">
        <v>170</v>
      </c>
      <c r="BA2" s="178">
        <v>84</v>
      </c>
      <c r="BB2" s="178" t="s">
        <v>171</v>
      </c>
      <c r="BC2" s="178" t="s">
        <v>172</v>
      </c>
      <c r="BD2" s="16"/>
    </row>
    <row r="3" spans="1:56" ht="31.5" customHeight="1">
      <c r="A3" s="181"/>
      <c r="B3" s="182"/>
      <c r="C3" s="183" t="s">
        <v>32</v>
      </c>
      <c r="D3" s="183" t="s">
        <v>33</v>
      </c>
      <c r="E3" s="183" t="s">
        <v>51</v>
      </c>
      <c r="F3" s="183" t="s">
        <v>34</v>
      </c>
      <c r="G3" s="183" t="s">
        <v>23</v>
      </c>
      <c r="H3" s="183" t="s">
        <v>35</v>
      </c>
      <c r="I3" s="183" t="s">
        <v>36</v>
      </c>
      <c r="J3" s="183" t="s">
        <v>173</v>
      </c>
      <c r="K3" s="183" t="s">
        <v>37</v>
      </c>
      <c r="L3" s="183" t="s">
        <v>38</v>
      </c>
      <c r="M3" s="183" t="s">
        <v>39</v>
      </c>
      <c r="N3" s="183" t="s">
        <v>40</v>
      </c>
      <c r="O3" s="181" t="s">
        <v>174</v>
      </c>
      <c r="P3" s="181" t="s">
        <v>175</v>
      </c>
      <c r="Q3" s="181" t="s">
        <v>176</v>
      </c>
      <c r="R3" s="181" t="s">
        <v>53</v>
      </c>
      <c r="S3" s="181" t="s">
        <v>30</v>
      </c>
      <c r="T3" s="181" t="s">
        <v>52</v>
      </c>
      <c r="U3" s="181" t="s">
        <v>41</v>
      </c>
      <c r="V3" s="181" t="s">
        <v>28</v>
      </c>
      <c r="W3" s="181" t="s">
        <v>31</v>
      </c>
      <c r="X3" s="181" t="s">
        <v>42</v>
      </c>
      <c r="Y3" s="181" t="s">
        <v>177</v>
      </c>
      <c r="Z3" s="181" t="s">
        <v>178</v>
      </c>
      <c r="AA3" s="181" t="s">
        <v>43</v>
      </c>
      <c r="AB3" s="181" t="s">
        <v>44</v>
      </c>
      <c r="AC3" s="175" t="s">
        <v>45</v>
      </c>
      <c r="AD3" s="181" t="s">
        <v>179</v>
      </c>
      <c r="AE3" s="181" t="s">
        <v>54</v>
      </c>
      <c r="AF3" s="181" t="s">
        <v>46</v>
      </c>
      <c r="AG3" s="181" t="s">
        <v>47</v>
      </c>
      <c r="AH3" s="181" t="s">
        <v>180</v>
      </c>
      <c r="AI3" s="181" t="s">
        <v>181</v>
      </c>
      <c r="AJ3" s="181" t="s">
        <v>24</v>
      </c>
      <c r="AK3" s="181" t="s">
        <v>25</v>
      </c>
      <c r="AL3" s="181" t="s">
        <v>48</v>
      </c>
      <c r="AM3" s="181" t="s">
        <v>49</v>
      </c>
      <c r="AN3" s="183" t="s">
        <v>55</v>
      </c>
      <c r="AO3" s="183" t="s">
        <v>0</v>
      </c>
      <c r="AP3" s="269" t="s">
        <v>1</v>
      </c>
      <c r="AQ3" s="183" t="s">
        <v>2</v>
      </c>
      <c r="AR3" s="183" t="s">
        <v>182</v>
      </c>
      <c r="AS3" s="181" t="s">
        <v>183</v>
      </c>
      <c r="AT3" s="181" t="s">
        <v>3</v>
      </c>
      <c r="AU3" s="181" t="s">
        <v>61</v>
      </c>
      <c r="AV3" s="181" t="s">
        <v>184</v>
      </c>
      <c r="AW3" s="274" t="s">
        <v>185</v>
      </c>
      <c r="AX3" s="183" t="s">
        <v>186</v>
      </c>
      <c r="AY3" s="183" t="s">
        <v>4</v>
      </c>
      <c r="AZ3" s="183" t="s">
        <v>26</v>
      </c>
      <c r="BA3" s="269" t="s">
        <v>187</v>
      </c>
      <c r="BB3" s="183" t="s">
        <v>27</v>
      </c>
      <c r="BC3" s="183" t="s">
        <v>188</v>
      </c>
      <c r="BD3" s="17"/>
    </row>
    <row r="4" spans="1:56" ht="14.25">
      <c r="A4" s="184" t="s">
        <v>5</v>
      </c>
      <c r="B4" s="185" t="s">
        <v>32</v>
      </c>
      <c r="C4" s="186">
        <v>194563</v>
      </c>
      <c r="D4" s="187">
        <v>1</v>
      </c>
      <c r="E4" s="187">
        <v>1238911</v>
      </c>
      <c r="F4" s="187">
        <v>14667</v>
      </c>
      <c r="G4" s="187">
        <v>65932</v>
      </c>
      <c r="H4" s="187">
        <v>5762</v>
      </c>
      <c r="I4" s="187">
        <v>0</v>
      </c>
      <c r="J4" s="187">
        <v>24302</v>
      </c>
      <c r="K4" s="187">
        <v>127</v>
      </c>
      <c r="L4" s="187">
        <v>0</v>
      </c>
      <c r="M4" s="187">
        <v>2</v>
      </c>
      <c r="N4" s="187">
        <v>0</v>
      </c>
      <c r="O4" s="187">
        <v>0</v>
      </c>
      <c r="P4" s="187">
        <v>0</v>
      </c>
      <c r="Q4" s="187">
        <v>0</v>
      </c>
      <c r="R4" s="187">
        <v>0</v>
      </c>
      <c r="S4" s="187">
        <v>0</v>
      </c>
      <c r="T4" s="187">
        <v>0</v>
      </c>
      <c r="U4" s="187">
        <v>0</v>
      </c>
      <c r="V4" s="187">
        <v>10310</v>
      </c>
      <c r="W4" s="187">
        <v>8191</v>
      </c>
      <c r="X4" s="187">
        <v>0</v>
      </c>
      <c r="Y4" s="187">
        <v>0</v>
      </c>
      <c r="Z4" s="187">
        <v>0</v>
      </c>
      <c r="AA4" s="187">
        <v>1198</v>
      </c>
      <c r="AB4" s="187">
        <v>0</v>
      </c>
      <c r="AC4" s="187">
        <v>62</v>
      </c>
      <c r="AD4" s="187">
        <v>108</v>
      </c>
      <c r="AE4" s="187">
        <v>0</v>
      </c>
      <c r="AF4" s="187">
        <v>93</v>
      </c>
      <c r="AG4" s="187">
        <v>3091</v>
      </c>
      <c r="AH4" s="187">
        <v>22131</v>
      </c>
      <c r="AI4" s="187">
        <v>1443</v>
      </c>
      <c r="AJ4" s="187">
        <v>72</v>
      </c>
      <c r="AK4" s="187">
        <v>122357</v>
      </c>
      <c r="AL4" s="187">
        <v>0</v>
      </c>
      <c r="AM4" s="187">
        <v>0</v>
      </c>
      <c r="AN4" s="188">
        <v>1713323</v>
      </c>
      <c r="AO4" s="189">
        <v>9230</v>
      </c>
      <c r="AP4" s="189">
        <v>426797</v>
      </c>
      <c r="AQ4" s="189">
        <v>0</v>
      </c>
      <c r="AR4" s="189">
        <v>0</v>
      </c>
      <c r="AS4" s="189">
        <v>22023</v>
      </c>
      <c r="AT4" s="189">
        <v>-24810</v>
      </c>
      <c r="AU4" s="189">
        <v>4</v>
      </c>
      <c r="AV4" s="188">
        <v>433244</v>
      </c>
      <c r="AW4" s="188">
        <v>2146567</v>
      </c>
      <c r="AX4" s="188">
        <v>739186</v>
      </c>
      <c r="AY4" s="188">
        <v>1172430</v>
      </c>
      <c r="AZ4" s="188">
        <v>2885753</v>
      </c>
      <c r="BA4" s="188">
        <v>-1212962</v>
      </c>
      <c r="BB4" s="188">
        <v>-40532</v>
      </c>
      <c r="BC4" s="188">
        <v>1672791</v>
      </c>
      <c r="BD4" s="18" t="s">
        <v>5</v>
      </c>
    </row>
    <row r="5" spans="1:56" ht="14.25">
      <c r="A5" s="190" t="s">
        <v>6</v>
      </c>
      <c r="B5" s="191" t="s">
        <v>33</v>
      </c>
      <c r="C5" s="192">
        <v>9</v>
      </c>
      <c r="D5" s="189">
        <v>131</v>
      </c>
      <c r="E5" s="189">
        <v>390</v>
      </c>
      <c r="F5" s="189">
        <v>9</v>
      </c>
      <c r="G5" s="189">
        <v>3432</v>
      </c>
      <c r="H5" s="189">
        <v>69297</v>
      </c>
      <c r="I5" s="189">
        <v>11198773</v>
      </c>
      <c r="J5" s="189">
        <v>107</v>
      </c>
      <c r="K5" s="189">
        <v>94999</v>
      </c>
      <c r="L5" s="189">
        <v>1986559</v>
      </c>
      <c r="M5" s="189">
        <v>1343339</v>
      </c>
      <c r="N5" s="189">
        <v>294</v>
      </c>
      <c r="O5" s="189">
        <v>66</v>
      </c>
      <c r="P5" s="189">
        <v>223</v>
      </c>
      <c r="Q5" s="189">
        <v>38</v>
      </c>
      <c r="R5" s="189">
        <v>133</v>
      </c>
      <c r="S5" s="189">
        <v>26</v>
      </c>
      <c r="T5" s="189">
        <v>4</v>
      </c>
      <c r="U5" s="189">
        <v>693</v>
      </c>
      <c r="V5" s="189">
        <v>671</v>
      </c>
      <c r="W5" s="189">
        <v>43522</v>
      </c>
      <c r="X5" s="189">
        <v>330149</v>
      </c>
      <c r="Y5" s="189">
        <v>0</v>
      </c>
      <c r="Z5" s="189">
        <v>0</v>
      </c>
      <c r="AA5" s="189">
        <v>0</v>
      </c>
      <c r="AB5" s="189">
        <v>0</v>
      </c>
      <c r="AC5" s="189">
        <v>0</v>
      </c>
      <c r="AD5" s="189">
        <v>3</v>
      </c>
      <c r="AE5" s="189">
        <v>0</v>
      </c>
      <c r="AF5" s="189">
        <v>14</v>
      </c>
      <c r="AG5" s="189">
        <v>121</v>
      </c>
      <c r="AH5" s="189">
        <v>0</v>
      </c>
      <c r="AI5" s="189">
        <v>0</v>
      </c>
      <c r="AJ5" s="189">
        <v>2</v>
      </c>
      <c r="AK5" s="189">
        <v>-55</v>
      </c>
      <c r="AL5" s="189">
        <v>0</v>
      </c>
      <c r="AM5" s="189">
        <v>77</v>
      </c>
      <c r="AN5" s="193">
        <v>15073026</v>
      </c>
      <c r="AO5" s="189">
        <v>-784</v>
      </c>
      <c r="AP5" s="189">
        <v>-883</v>
      </c>
      <c r="AQ5" s="189">
        <v>0</v>
      </c>
      <c r="AR5" s="189">
        <v>0</v>
      </c>
      <c r="AS5" s="189">
        <v>-501</v>
      </c>
      <c r="AT5" s="189">
        <v>14830</v>
      </c>
      <c r="AU5" s="189">
        <v>14</v>
      </c>
      <c r="AV5" s="193">
        <v>12676</v>
      </c>
      <c r="AW5" s="193">
        <v>15085702</v>
      </c>
      <c r="AX5" s="193">
        <v>58007</v>
      </c>
      <c r="AY5" s="193">
        <v>70683</v>
      </c>
      <c r="AZ5" s="193">
        <v>15143709</v>
      </c>
      <c r="BA5" s="193">
        <v>-15059758</v>
      </c>
      <c r="BB5" s="193">
        <v>-14989075</v>
      </c>
      <c r="BC5" s="193">
        <v>83951</v>
      </c>
      <c r="BD5" s="18" t="s">
        <v>6</v>
      </c>
    </row>
    <row r="6" spans="1:56" ht="14.25">
      <c r="A6" s="190" t="s">
        <v>7</v>
      </c>
      <c r="B6" s="191" t="s">
        <v>51</v>
      </c>
      <c r="C6" s="192">
        <v>199429</v>
      </c>
      <c r="D6" s="189">
        <v>0</v>
      </c>
      <c r="E6" s="189">
        <v>1285901</v>
      </c>
      <c r="F6" s="189">
        <v>2844</v>
      </c>
      <c r="G6" s="189">
        <v>2136</v>
      </c>
      <c r="H6" s="189">
        <v>27144</v>
      </c>
      <c r="I6" s="189">
        <v>54</v>
      </c>
      <c r="J6" s="189">
        <v>42</v>
      </c>
      <c r="K6" s="189">
        <v>1450</v>
      </c>
      <c r="L6" s="189">
        <v>4</v>
      </c>
      <c r="M6" s="189">
        <v>0</v>
      </c>
      <c r="N6" s="189">
        <v>0</v>
      </c>
      <c r="O6" s="189">
        <v>0</v>
      </c>
      <c r="P6" s="189">
        <v>0</v>
      </c>
      <c r="Q6" s="189">
        <v>0</v>
      </c>
      <c r="R6" s="189">
        <v>0</v>
      </c>
      <c r="S6" s="189">
        <v>0</v>
      </c>
      <c r="T6" s="189">
        <v>0</v>
      </c>
      <c r="U6" s="189">
        <v>0</v>
      </c>
      <c r="V6" s="189">
        <v>1046</v>
      </c>
      <c r="W6" s="189">
        <v>39</v>
      </c>
      <c r="X6" s="189">
        <v>0</v>
      </c>
      <c r="Y6" s="189">
        <v>0</v>
      </c>
      <c r="Z6" s="189">
        <v>0</v>
      </c>
      <c r="AA6" s="189">
        <v>1382</v>
      </c>
      <c r="AB6" s="189">
        <v>0</v>
      </c>
      <c r="AC6" s="189">
        <v>0</v>
      </c>
      <c r="AD6" s="189">
        <v>470</v>
      </c>
      <c r="AE6" s="189">
        <v>0</v>
      </c>
      <c r="AF6" s="189">
        <v>1134</v>
      </c>
      <c r="AG6" s="189">
        <v>4191</v>
      </c>
      <c r="AH6" s="189">
        <v>67983</v>
      </c>
      <c r="AI6" s="189">
        <v>1120</v>
      </c>
      <c r="AJ6" s="189">
        <v>42</v>
      </c>
      <c r="AK6" s="189">
        <v>671780</v>
      </c>
      <c r="AL6" s="189">
        <v>0</v>
      </c>
      <c r="AM6" s="189">
        <v>1061</v>
      </c>
      <c r="AN6" s="193">
        <v>2269252</v>
      </c>
      <c r="AO6" s="189">
        <v>121670</v>
      </c>
      <c r="AP6" s="189">
        <v>3740975</v>
      </c>
      <c r="AQ6" s="189">
        <v>40377</v>
      </c>
      <c r="AR6" s="189">
        <v>0</v>
      </c>
      <c r="AS6" s="189">
        <v>0</v>
      </c>
      <c r="AT6" s="189">
        <v>271932</v>
      </c>
      <c r="AU6" s="189">
        <v>255</v>
      </c>
      <c r="AV6" s="193">
        <v>4175209</v>
      </c>
      <c r="AW6" s="193">
        <v>6444461</v>
      </c>
      <c r="AX6" s="193">
        <v>5052376</v>
      </c>
      <c r="AY6" s="193">
        <v>9227585</v>
      </c>
      <c r="AZ6" s="193">
        <v>11496837</v>
      </c>
      <c r="BA6" s="193">
        <v>-4951181</v>
      </c>
      <c r="BB6" s="193">
        <v>4276404</v>
      </c>
      <c r="BC6" s="193">
        <v>6545656</v>
      </c>
      <c r="BD6" s="18" t="s">
        <v>7</v>
      </c>
    </row>
    <row r="7" spans="1:56" ht="14.25">
      <c r="A7" s="190" t="s">
        <v>8</v>
      </c>
      <c r="B7" s="191" t="s">
        <v>34</v>
      </c>
      <c r="C7" s="192">
        <v>6478</v>
      </c>
      <c r="D7" s="189">
        <v>99</v>
      </c>
      <c r="E7" s="189">
        <v>6210</v>
      </c>
      <c r="F7" s="189">
        <v>576033</v>
      </c>
      <c r="G7" s="189">
        <v>7925</v>
      </c>
      <c r="H7" s="189">
        <v>6633</v>
      </c>
      <c r="I7" s="189">
        <v>356</v>
      </c>
      <c r="J7" s="189">
        <v>9557</v>
      </c>
      <c r="K7" s="189">
        <v>4268</v>
      </c>
      <c r="L7" s="189">
        <v>4720</v>
      </c>
      <c r="M7" s="189">
        <v>631</v>
      </c>
      <c r="N7" s="189">
        <v>1849</v>
      </c>
      <c r="O7" s="189">
        <v>2460</v>
      </c>
      <c r="P7" s="189">
        <v>2084</v>
      </c>
      <c r="Q7" s="189">
        <v>601</v>
      </c>
      <c r="R7" s="189">
        <v>13534</v>
      </c>
      <c r="S7" s="189">
        <v>2440</v>
      </c>
      <c r="T7" s="189">
        <v>649</v>
      </c>
      <c r="U7" s="189">
        <v>19352</v>
      </c>
      <c r="V7" s="189">
        <v>4302</v>
      </c>
      <c r="W7" s="189">
        <v>18251</v>
      </c>
      <c r="X7" s="189">
        <v>281</v>
      </c>
      <c r="Y7" s="189">
        <v>383</v>
      </c>
      <c r="Z7" s="189">
        <v>1310</v>
      </c>
      <c r="AA7" s="189">
        <v>39959</v>
      </c>
      <c r="AB7" s="189">
        <v>4834</v>
      </c>
      <c r="AC7" s="189">
        <v>210</v>
      </c>
      <c r="AD7" s="189">
        <v>17925</v>
      </c>
      <c r="AE7" s="189">
        <v>2684</v>
      </c>
      <c r="AF7" s="189">
        <v>18632</v>
      </c>
      <c r="AG7" s="189">
        <v>1611</v>
      </c>
      <c r="AH7" s="189">
        <v>28561</v>
      </c>
      <c r="AI7" s="189">
        <v>19456</v>
      </c>
      <c r="AJ7" s="189">
        <v>12552</v>
      </c>
      <c r="AK7" s="189">
        <v>18737</v>
      </c>
      <c r="AL7" s="189">
        <v>2752</v>
      </c>
      <c r="AM7" s="189">
        <v>558</v>
      </c>
      <c r="AN7" s="193">
        <v>858877</v>
      </c>
      <c r="AO7" s="189">
        <v>15066</v>
      </c>
      <c r="AP7" s="189">
        <v>521245</v>
      </c>
      <c r="AQ7" s="189">
        <v>0</v>
      </c>
      <c r="AR7" s="189">
        <v>229</v>
      </c>
      <c r="AS7" s="189">
        <v>194061</v>
      </c>
      <c r="AT7" s="189">
        <v>-287046</v>
      </c>
      <c r="AU7" s="189">
        <v>1366</v>
      </c>
      <c r="AV7" s="193">
        <v>444921</v>
      </c>
      <c r="AW7" s="193">
        <v>1303798</v>
      </c>
      <c r="AX7" s="193">
        <v>1783704</v>
      </c>
      <c r="AY7" s="193">
        <v>2228625</v>
      </c>
      <c r="AZ7" s="193">
        <v>3087502</v>
      </c>
      <c r="BA7" s="193">
        <v>-1101462</v>
      </c>
      <c r="BB7" s="193">
        <v>1127163</v>
      </c>
      <c r="BC7" s="193">
        <v>1986040</v>
      </c>
      <c r="BD7" s="18" t="s">
        <v>8</v>
      </c>
    </row>
    <row r="8" spans="1:56" ht="14.25">
      <c r="A8" s="194" t="s">
        <v>9</v>
      </c>
      <c r="B8" s="195" t="s">
        <v>23</v>
      </c>
      <c r="C8" s="196">
        <v>37485</v>
      </c>
      <c r="D8" s="197">
        <v>29</v>
      </c>
      <c r="E8" s="197">
        <v>97274</v>
      </c>
      <c r="F8" s="197">
        <v>11291</v>
      </c>
      <c r="G8" s="197">
        <v>430950</v>
      </c>
      <c r="H8" s="197">
        <v>49004</v>
      </c>
      <c r="I8" s="197">
        <v>203</v>
      </c>
      <c r="J8" s="197">
        <v>20332</v>
      </c>
      <c r="K8" s="197">
        <v>12555</v>
      </c>
      <c r="L8" s="197">
        <v>4033</v>
      </c>
      <c r="M8" s="197">
        <v>1044</v>
      </c>
      <c r="N8" s="197">
        <v>4894</v>
      </c>
      <c r="O8" s="197">
        <v>5947</v>
      </c>
      <c r="P8" s="197">
        <v>2174</v>
      </c>
      <c r="Q8" s="197">
        <v>3544</v>
      </c>
      <c r="R8" s="197">
        <v>21180</v>
      </c>
      <c r="S8" s="197">
        <v>5243</v>
      </c>
      <c r="T8" s="197">
        <v>3218</v>
      </c>
      <c r="U8" s="197">
        <v>14425</v>
      </c>
      <c r="V8" s="197">
        <v>228198</v>
      </c>
      <c r="W8" s="197">
        <v>328937</v>
      </c>
      <c r="X8" s="197">
        <v>5598</v>
      </c>
      <c r="Y8" s="197">
        <v>680</v>
      </c>
      <c r="Z8" s="197">
        <v>2379</v>
      </c>
      <c r="AA8" s="197">
        <v>77847</v>
      </c>
      <c r="AB8" s="197">
        <v>13485</v>
      </c>
      <c r="AC8" s="197">
        <v>6509</v>
      </c>
      <c r="AD8" s="197">
        <v>41200</v>
      </c>
      <c r="AE8" s="197">
        <v>46562</v>
      </c>
      <c r="AF8" s="197">
        <v>6344</v>
      </c>
      <c r="AG8" s="197">
        <v>22418</v>
      </c>
      <c r="AH8" s="197">
        <v>49919</v>
      </c>
      <c r="AI8" s="197">
        <v>14088</v>
      </c>
      <c r="AJ8" s="197">
        <v>23363</v>
      </c>
      <c r="AK8" s="197">
        <v>32970</v>
      </c>
      <c r="AL8" s="197">
        <v>73247</v>
      </c>
      <c r="AM8" s="197">
        <v>1877</v>
      </c>
      <c r="AN8" s="198">
        <v>1700446</v>
      </c>
      <c r="AO8" s="197">
        <v>9920</v>
      </c>
      <c r="AP8" s="197">
        <v>69740</v>
      </c>
      <c r="AQ8" s="197">
        <v>310</v>
      </c>
      <c r="AR8" s="197">
        <v>2392</v>
      </c>
      <c r="AS8" s="197">
        <v>47261</v>
      </c>
      <c r="AT8" s="197">
        <v>-83422</v>
      </c>
      <c r="AU8" s="197">
        <v>557</v>
      </c>
      <c r="AV8" s="198">
        <v>46758</v>
      </c>
      <c r="AW8" s="198">
        <v>1747204</v>
      </c>
      <c r="AX8" s="198">
        <v>1051097</v>
      </c>
      <c r="AY8" s="198">
        <v>1097855</v>
      </c>
      <c r="AZ8" s="198">
        <v>2798301</v>
      </c>
      <c r="BA8" s="198">
        <v>-1301877</v>
      </c>
      <c r="BB8" s="198">
        <v>-204022</v>
      </c>
      <c r="BC8" s="198">
        <v>1496424</v>
      </c>
      <c r="BD8" s="18" t="s">
        <v>9</v>
      </c>
    </row>
    <row r="9" spans="1:56" ht="14.25">
      <c r="A9" s="190" t="s">
        <v>10</v>
      </c>
      <c r="B9" s="191" t="s">
        <v>35</v>
      </c>
      <c r="C9" s="192">
        <v>116066</v>
      </c>
      <c r="D9" s="189">
        <v>443</v>
      </c>
      <c r="E9" s="189">
        <v>57508</v>
      </c>
      <c r="F9" s="189">
        <v>143163</v>
      </c>
      <c r="G9" s="189">
        <v>53131</v>
      </c>
      <c r="H9" s="189">
        <v>5518092</v>
      </c>
      <c r="I9" s="189">
        <v>15284</v>
      </c>
      <c r="J9" s="189">
        <v>572417</v>
      </c>
      <c r="K9" s="189">
        <v>53813</v>
      </c>
      <c r="L9" s="189">
        <v>55263</v>
      </c>
      <c r="M9" s="189">
        <v>4342</v>
      </c>
      <c r="N9" s="189">
        <v>13743</v>
      </c>
      <c r="O9" s="189">
        <v>10045</v>
      </c>
      <c r="P9" s="189">
        <v>8806</v>
      </c>
      <c r="Q9" s="189">
        <v>7279</v>
      </c>
      <c r="R9" s="189">
        <v>45312</v>
      </c>
      <c r="S9" s="189">
        <v>11335</v>
      </c>
      <c r="T9" s="189">
        <v>9526</v>
      </c>
      <c r="U9" s="189">
        <v>116000</v>
      </c>
      <c r="V9" s="189">
        <v>69615</v>
      </c>
      <c r="W9" s="189">
        <v>34240</v>
      </c>
      <c r="X9" s="189">
        <v>1541</v>
      </c>
      <c r="Y9" s="189">
        <v>5886</v>
      </c>
      <c r="Z9" s="189">
        <v>10788</v>
      </c>
      <c r="AA9" s="189">
        <v>98</v>
      </c>
      <c r="AB9" s="189">
        <v>67</v>
      </c>
      <c r="AC9" s="189">
        <v>607</v>
      </c>
      <c r="AD9" s="189">
        <v>3789</v>
      </c>
      <c r="AE9" s="189">
        <v>4316</v>
      </c>
      <c r="AF9" s="189">
        <v>4394</v>
      </c>
      <c r="AG9" s="189">
        <v>17349</v>
      </c>
      <c r="AH9" s="189">
        <v>1074730</v>
      </c>
      <c r="AI9" s="189">
        <v>1899</v>
      </c>
      <c r="AJ9" s="189">
        <v>26442</v>
      </c>
      <c r="AK9" s="189">
        <v>38145</v>
      </c>
      <c r="AL9" s="189">
        <v>2705</v>
      </c>
      <c r="AM9" s="189">
        <v>11043</v>
      </c>
      <c r="AN9" s="193">
        <v>8119222</v>
      </c>
      <c r="AO9" s="189">
        <v>24200</v>
      </c>
      <c r="AP9" s="189">
        <v>366902</v>
      </c>
      <c r="AQ9" s="189">
        <v>0</v>
      </c>
      <c r="AR9" s="189">
        <v>0</v>
      </c>
      <c r="AS9" s="189">
        <v>0</v>
      </c>
      <c r="AT9" s="189">
        <v>48975</v>
      </c>
      <c r="AU9" s="189">
        <v>53833</v>
      </c>
      <c r="AV9" s="193">
        <v>493910</v>
      </c>
      <c r="AW9" s="193">
        <v>8613132</v>
      </c>
      <c r="AX9" s="193">
        <v>10594788</v>
      </c>
      <c r="AY9" s="193">
        <v>11088698</v>
      </c>
      <c r="AZ9" s="193">
        <v>19207920</v>
      </c>
      <c r="BA9" s="193">
        <v>-6667403</v>
      </c>
      <c r="BB9" s="193">
        <v>4421295</v>
      </c>
      <c r="BC9" s="193">
        <v>12540517</v>
      </c>
      <c r="BD9" s="18" t="s">
        <v>10</v>
      </c>
    </row>
    <row r="10" spans="1:56" ht="14.25">
      <c r="A10" s="190" t="s">
        <v>11</v>
      </c>
      <c r="B10" s="191" t="s">
        <v>36</v>
      </c>
      <c r="C10" s="192">
        <v>23931</v>
      </c>
      <c r="D10" s="189">
        <v>797</v>
      </c>
      <c r="E10" s="189">
        <v>44520</v>
      </c>
      <c r="F10" s="189">
        <v>11400</v>
      </c>
      <c r="G10" s="189">
        <v>7556</v>
      </c>
      <c r="H10" s="189">
        <v>2554241</v>
      </c>
      <c r="I10" s="189">
        <v>959858</v>
      </c>
      <c r="J10" s="189">
        <v>6117</v>
      </c>
      <c r="K10" s="189">
        <v>42389</v>
      </c>
      <c r="L10" s="189">
        <v>1123036</v>
      </c>
      <c r="M10" s="189">
        <v>14416</v>
      </c>
      <c r="N10" s="189">
        <v>5574</v>
      </c>
      <c r="O10" s="189">
        <v>4412</v>
      </c>
      <c r="P10" s="189">
        <v>2905</v>
      </c>
      <c r="Q10" s="189">
        <v>730</v>
      </c>
      <c r="R10" s="189">
        <v>5966</v>
      </c>
      <c r="S10" s="189">
        <v>1458</v>
      </c>
      <c r="T10" s="189">
        <v>218</v>
      </c>
      <c r="U10" s="189">
        <v>27694</v>
      </c>
      <c r="V10" s="189">
        <v>4961</v>
      </c>
      <c r="W10" s="189">
        <v>98810</v>
      </c>
      <c r="X10" s="189">
        <v>192558</v>
      </c>
      <c r="Y10" s="189">
        <v>4724</v>
      </c>
      <c r="Z10" s="189">
        <v>9517</v>
      </c>
      <c r="AA10" s="189">
        <v>25671</v>
      </c>
      <c r="AB10" s="189">
        <v>2004</v>
      </c>
      <c r="AC10" s="189">
        <v>5076</v>
      </c>
      <c r="AD10" s="189">
        <v>1066752</v>
      </c>
      <c r="AE10" s="189">
        <v>3949</v>
      </c>
      <c r="AF10" s="189">
        <v>37318</v>
      </c>
      <c r="AG10" s="189">
        <v>20250</v>
      </c>
      <c r="AH10" s="189">
        <v>31662</v>
      </c>
      <c r="AI10" s="189">
        <v>4521</v>
      </c>
      <c r="AJ10" s="189">
        <v>19150</v>
      </c>
      <c r="AK10" s="189">
        <v>41896</v>
      </c>
      <c r="AL10" s="189">
        <v>0</v>
      </c>
      <c r="AM10" s="189">
        <v>27109</v>
      </c>
      <c r="AN10" s="193">
        <v>6433146</v>
      </c>
      <c r="AO10" s="189">
        <v>3694</v>
      </c>
      <c r="AP10" s="189">
        <v>923418</v>
      </c>
      <c r="AQ10" s="189">
        <v>0</v>
      </c>
      <c r="AR10" s="189">
        <v>0</v>
      </c>
      <c r="AS10" s="189">
        <v>0</v>
      </c>
      <c r="AT10" s="189">
        <v>224194</v>
      </c>
      <c r="AU10" s="189">
        <v>9151</v>
      </c>
      <c r="AV10" s="193">
        <v>1160457</v>
      </c>
      <c r="AW10" s="193">
        <v>7593603</v>
      </c>
      <c r="AX10" s="193">
        <v>13643235</v>
      </c>
      <c r="AY10" s="193">
        <v>14803692</v>
      </c>
      <c r="AZ10" s="193">
        <v>21236838</v>
      </c>
      <c r="BA10" s="193">
        <v>-5489924</v>
      </c>
      <c r="BB10" s="193">
        <v>9313768</v>
      </c>
      <c r="BC10" s="193">
        <v>15746914</v>
      </c>
      <c r="BD10" s="18" t="s">
        <v>11</v>
      </c>
    </row>
    <row r="11" spans="1:56" ht="14.25">
      <c r="A11" s="190" t="s">
        <v>12</v>
      </c>
      <c r="B11" s="191" t="s">
        <v>173</v>
      </c>
      <c r="C11" s="192">
        <v>12802</v>
      </c>
      <c r="D11" s="189">
        <v>103</v>
      </c>
      <c r="E11" s="189">
        <v>108931</v>
      </c>
      <c r="F11" s="189">
        <v>17528</v>
      </c>
      <c r="G11" s="189">
        <v>30617</v>
      </c>
      <c r="H11" s="189">
        <v>60339</v>
      </c>
      <c r="I11" s="189">
        <v>1691</v>
      </c>
      <c r="J11" s="189">
        <v>601802</v>
      </c>
      <c r="K11" s="189">
        <v>6619</v>
      </c>
      <c r="L11" s="189">
        <v>9568</v>
      </c>
      <c r="M11" s="189">
        <v>1265</v>
      </c>
      <c r="N11" s="189">
        <v>4512</v>
      </c>
      <c r="O11" s="189">
        <v>20989</v>
      </c>
      <c r="P11" s="189">
        <v>46577</v>
      </c>
      <c r="Q11" s="189">
        <v>23623</v>
      </c>
      <c r="R11" s="189">
        <v>71956</v>
      </c>
      <c r="S11" s="189">
        <v>40253</v>
      </c>
      <c r="T11" s="189">
        <v>23088</v>
      </c>
      <c r="U11" s="189">
        <v>376464</v>
      </c>
      <c r="V11" s="189">
        <v>105078</v>
      </c>
      <c r="W11" s="189">
        <v>85229</v>
      </c>
      <c r="X11" s="189">
        <v>0</v>
      </c>
      <c r="Y11" s="189">
        <v>17264</v>
      </c>
      <c r="Z11" s="189">
        <v>6976</v>
      </c>
      <c r="AA11" s="189">
        <v>56098</v>
      </c>
      <c r="AB11" s="189">
        <v>10898</v>
      </c>
      <c r="AC11" s="189">
        <v>10488</v>
      </c>
      <c r="AD11" s="189">
        <v>30350</v>
      </c>
      <c r="AE11" s="189">
        <v>6282</v>
      </c>
      <c r="AF11" s="189">
        <v>7442</v>
      </c>
      <c r="AG11" s="189">
        <v>11016</v>
      </c>
      <c r="AH11" s="189">
        <v>18408</v>
      </c>
      <c r="AI11" s="189">
        <v>5909</v>
      </c>
      <c r="AJ11" s="189">
        <v>89890</v>
      </c>
      <c r="AK11" s="189">
        <v>14163</v>
      </c>
      <c r="AL11" s="189">
        <v>8574</v>
      </c>
      <c r="AM11" s="189">
        <v>6936</v>
      </c>
      <c r="AN11" s="193">
        <v>1949728</v>
      </c>
      <c r="AO11" s="189">
        <v>3503</v>
      </c>
      <c r="AP11" s="189">
        <v>102464</v>
      </c>
      <c r="AQ11" s="189">
        <v>1185</v>
      </c>
      <c r="AR11" s="189">
        <v>0</v>
      </c>
      <c r="AS11" s="189">
        <v>-197</v>
      </c>
      <c r="AT11" s="189">
        <v>-317</v>
      </c>
      <c r="AU11" s="189">
        <v>5078</v>
      </c>
      <c r="AV11" s="193">
        <v>111716</v>
      </c>
      <c r="AW11" s="193">
        <v>2061444</v>
      </c>
      <c r="AX11" s="193">
        <v>2322958</v>
      </c>
      <c r="AY11" s="193">
        <v>2434674</v>
      </c>
      <c r="AZ11" s="193">
        <v>4384402</v>
      </c>
      <c r="BA11" s="193">
        <v>-1639149</v>
      </c>
      <c r="BB11" s="193">
        <v>795525</v>
      </c>
      <c r="BC11" s="193">
        <v>2745253</v>
      </c>
      <c r="BD11" s="18" t="s">
        <v>12</v>
      </c>
    </row>
    <row r="12" spans="1:56" ht="14.25">
      <c r="A12" s="190" t="s">
        <v>13</v>
      </c>
      <c r="B12" s="191" t="s">
        <v>37</v>
      </c>
      <c r="C12" s="192">
        <v>3840</v>
      </c>
      <c r="D12" s="189">
        <v>1</v>
      </c>
      <c r="E12" s="189">
        <v>25197</v>
      </c>
      <c r="F12" s="189">
        <v>945</v>
      </c>
      <c r="G12" s="189">
        <v>6680</v>
      </c>
      <c r="H12" s="189">
        <v>27224</v>
      </c>
      <c r="I12" s="189">
        <v>1122</v>
      </c>
      <c r="J12" s="189">
        <v>12103</v>
      </c>
      <c r="K12" s="189">
        <v>141077</v>
      </c>
      <c r="L12" s="189">
        <v>83656</v>
      </c>
      <c r="M12" s="189">
        <v>4796</v>
      </c>
      <c r="N12" s="189">
        <v>6041</v>
      </c>
      <c r="O12" s="189">
        <v>21720</v>
      </c>
      <c r="P12" s="189">
        <v>6668</v>
      </c>
      <c r="Q12" s="189">
        <v>1919</v>
      </c>
      <c r="R12" s="189">
        <v>110077</v>
      </c>
      <c r="S12" s="189">
        <v>7162</v>
      </c>
      <c r="T12" s="189">
        <v>3822</v>
      </c>
      <c r="U12" s="189">
        <v>84704</v>
      </c>
      <c r="V12" s="189">
        <v>5632</v>
      </c>
      <c r="W12" s="189">
        <v>366554</v>
      </c>
      <c r="X12" s="189">
        <v>80</v>
      </c>
      <c r="Y12" s="189">
        <v>1805</v>
      </c>
      <c r="Z12" s="189">
        <v>359</v>
      </c>
      <c r="AA12" s="189">
        <v>2198</v>
      </c>
      <c r="AB12" s="189">
        <v>30</v>
      </c>
      <c r="AC12" s="189">
        <v>1833</v>
      </c>
      <c r="AD12" s="189">
        <v>345</v>
      </c>
      <c r="AE12" s="189">
        <v>25</v>
      </c>
      <c r="AF12" s="189">
        <v>1041</v>
      </c>
      <c r="AG12" s="189">
        <v>8071</v>
      </c>
      <c r="AH12" s="189">
        <v>6803</v>
      </c>
      <c r="AI12" s="189">
        <v>331</v>
      </c>
      <c r="AJ12" s="189">
        <v>10404</v>
      </c>
      <c r="AK12" s="189">
        <v>7207</v>
      </c>
      <c r="AL12" s="189">
        <v>927</v>
      </c>
      <c r="AM12" s="189">
        <v>6633</v>
      </c>
      <c r="AN12" s="193">
        <v>969032</v>
      </c>
      <c r="AO12" s="189">
        <v>2161</v>
      </c>
      <c r="AP12" s="189">
        <v>17650</v>
      </c>
      <c r="AQ12" s="189">
        <v>0</v>
      </c>
      <c r="AR12" s="189">
        <v>0</v>
      </c>
      <c r="AS12" s="189">
        <v>0</v>
      </c>
      <c r="AT12" s="189">
        <v>-19152</v>
      </c>
      <c r="AU12" s="189">
        <v>922</v>
      </c>
      <c r="AV12" s="193">
        <v>1581</v>
      </c>
      <c r="AW12" s="193">
        <v>970613</v>
      </c>
      <c r="AX12" s="193">
        <v>1451720</v>
      </c>
      <c r="AY12" s="193">
        <v>1453301</v>
      </c>
      <c r="AZ12" s="193">
        <v>2422333</v>
      </c>
      <c r="BA12" s="193">
        <v>-909016</v>
      </c>
      <c r="BB12" s="193">
        <v>544285</v>
      </c>
      <c r="BC12" s="193">
        <v>1513317</v>
      </c>
      <c r="BD12" s="18" t="s">
        <v>13</v>
      </c>
    </row>
    <row r="13" spans="1:56" ht="14.25">
      <c r="A13" s="194" t="s">
        <v>14</v>
      </c>
      <c r="B13" s="195" t="s">
        <v>38</v>
      </c>
      <c r="C13" s="196">
        <v>84</v>
      </c>
      <c r="D13" s="197">
        <v>2</v>
      </c>
      <c r="E13" s="197">
        <v>0</v>
      </c>
      <c r="F13" s="197">
        <v>176</v>
      </c>
      <c r="G13" s="197">
        <v>7425</v>
      </c>
      <c r="H13" s="197">
        <v>409</v>
      </c>
      <c r="I13" s="197">
        <v>0</v>
      </c>
      <c r="J13" s="197">
        <v>7222</v>
      </c>
      <c r="K13" s="197">
        <v>13301</v>
      </c>
      <c r="L13" s="197">
        <v>11626343</v>
      </c>
      <c r="M13" s="197">
        <v>794</v>
      </c>
      <c r="N13" s="197">
        <v>380436</v>
      </c>
      <c r="O13" s="197">
        <v>295262</v>
      </c>
      <c r="P13" s="197">
        <v>216414</v>
      </c>
      <c r="Q13" s="197">
        <v>17371</v>
      </c>
      <c r="R13" s="197">
        <v>16601</v>
      </c>
      <c r="S13" s="197">
        <v>61271</v>
      </c>
      <c r="T13" s="197">
        <v>12682</v>
      </c>
      <c r="U13" s="197">
        <v>727708</v>
      </c>
      <c r="V13" s="197">
        <v>3283</v>
      </c>
      <c r="W13" s="197">
        <v>176584</v>
      </c>
      <c r="X13" s="197">
        <v>0</v>
      </c>
      <c r="Y13" s="197">
        <v>110</v>
      </c>
      <c r="Z13" s="197">
        <v>0</v>
      </c>
      <c r="AA13" s="197">
        <v>0</v>
      </c>
      <c r="AB13" s="197">
        <v>0</v>
      </c>
      <c r="AC13" s="197">
        <v>0</v>
      </c>
      <c r="AD13" s="197">
        <v>2167</v>
      </c>
      <c r="AE13" s="197">
        <v>0</v>
      </c>
      <c r="AF13" s="197">
        <v>55</v>
      </c>
      <c r="AG13" s="197">
        <v>0</v>
      </c>
      <c r="AH13" s="197">
        <v>29</v>
      </c>
      <c r="AI13" s="197">
        <v>4</v>
      </c>
      <c r="AJ13" s="197">
        <v>1381</v>
      </c>
      <c r="AK13" s="197">
        <v>194</v>
      </c>
      <c r="AL13" s="197">
        <v>5</v>
      </c>
      <c r="AM13" s="197">
        <v>9412</v>
      </c>
      <c r="AN13" s="198">
        <v>13576725</v>
      </c>
      <c r="AO13" s="197">
        <v>0</v>
      </c>
      <c r="AP13" s="197">
        <v>8</v>
      </c>
      <c r="AQ13" s="197">
        <v>0</v>
      </c>
      <c r="AR13" s="197">
        <v>0</v>
      </c>
      <c r="AS13" s="197">
        <v>-18433</v>
      </c>
      <c r="AT13" s="197">
        <v>132403</v>
      </c>
      <c r="AU13" s="197">
        <v>14999</v>
      </c>
      <c r="AV13" s="198">
        <v>128977</v>
      </c>
      <c r="AW13" s="198">
        <v>13705702</v>
      </c>
      <c r="AX13" s="198">
        <v>11967754</v>
      </c>
      <c r="AY13" s="198">
        <v>12096731</v>
      </c>
      <c r="AZ13" s="198">
        <v>25673456</v>
      </c>
      <c r="BA13" s="198">
        <v>-4695536</v>
      </c>
      <c r="BB13" s="198">
        <v>7401195</v>
      </c>
      <c r="BC13" s="198">
        <v>20977920</v>
      </c>
      <c r="BD13" s="18" t="s">
        <v>14</v>
      </c>
    </row>
    <row r="14" spans="1:56" ht="14.25">
      <c r="A14" s="190" t="s">
        <v>15</v>
      </c>
      <c r="B14" s="191" t="s">
        <v>39</v>
      </c>
      <c r="C14" s="192">
        <v>0</v>
      </c>
      <c r="D14" s="189">
        <v>6</v>
      </c>
      <c r="E14" s="189">
        <v>10283</v>
      </c>
      <c r="F14" s="189">
        <v>14</v>
      </c>
      <c r="G14" s="189">
        <v>2672</v>
      </c>
      <c r="H14" s="189">
        <v>42753</v>
      </c>
      <c r="I14" s="189">
        <v>159</v>
      </c>
      <c r="J14" s="189">
        <v>6764</v>
      </c>
      <c r="K14" s="189">
        <v>27294</v>
      </c>
      <c r="L14" s="189">
        <v>129485</v>
      </c>
      <c r="M14" s="189">
        <v>352949</v>
      </c>
      <c r="N14" s="189">
        <v>113632</v>
      </c>
      <c r="O14" s="189">
        <v>64498</v>
      </c>
      <c r="P14" s="189">
        <v>37159</v>
      </c>
      <c r="Q14" s="189">
        <v>21116</v>
      </c>
      <c r="R14" s="189">
        <v>157398</v>
      </c>
      <c r="S14" s="189">
        <v>70802</v>
      </c>
      <c r="T14" s="189">
        <v>31877</v>
      </c>
      <c r="U14" s="189">
        <v>204844</v>
      </c>
      <c r="V14" s="189">
        <v>15316</v>
      </c>
      <c r="W14" s="189">
        <v>58478</v>
      </c>
      <c r="X14" s="189">
        <v>333</v>
      </c>
      <c r="Y14" s="189">
        <v>241</v>
      </c>
      <c r="Z14" s="189">
        <v>4</v>
      </c>
      <c r="AA14" s="189">
        <v>145</v>
      </c>
      <c r="AB14" s="189">
        <v>0</v>
      </c>
      <c r="AC14" s="189">
        <v>0</v>
      </c>
      <c r="AD14" s="189">
        <v>194</v>
      </c>
      <c r="AE14" s="189">
        <v>206</v>
      </c>
      <c r="AF14" s="189">
        <v>523</v>
      </c>
      <c r="AG14" s="189">
        <v>177</v>
      </c>
      <c r="AH14" s="189">
        <v>13313</v>
      </c>
      <c r="AI14" s="189">
        <v>175</v>
      </c>
      <c r="AJ14" s="189">
        <v>4981</v>
      </c>
      <c r="AK14" s="189">
        <v>2204</v>
      </c>
      <c r="AL14" s="189">
        <v>163</v>
      </c>
      <c r="AM14" s="189">
        <v>7180</v>
      </c>
      <c r="AN14" s="193">
        <v>1377338</v>
      </c>
      <c r="AO14" s="189">
        <v>200</v>
      </c>
      <c r="AP14" s="189">
        <v>27153</v>
      </c>
      <c r="AQ14" s="189">
        <v>0</v>
      </c>
      <c r="AR14" s="189">
        <v>0</v>
      </c>
      <c r="AS14" s="189">
        <v>-10643</v>
      </c>
      <c r="AT14" s="189">
        <v>-33608</v>
      </c>
      <c r="AU14" s="189">
        <v>26329</v>
      </c>
      <c r="AV14" s="193">
        <v>9431</v>
      </c>
      <c r="AW14" s="193">
        <v>1386769</v>
      </c>
      <c r="AX14" s="193">
        <v>2353170</v>
      </c>
      <c r="AY14" s="193">
        <v>2362601</v>
      </c>
      <c r="AZ14" s="193">
        <v>3739939</v>
      </c>
      <c r="BA14" s="193">
        <v>-1173663</v>
      </c>
      <c r="BB14" s="193">
        <v>1188938</v>
      </c>
      <c r="BC14" s="193">
        <v>2566276</v>
      </c>
      <c r="BD14" s="18" t="s">
        <v>15</v>
      </c>
    </row>
    <row r="15" spans="1:56" ht="14.25">
      <c r="A15" s="190" t="s">
        <v>16</v>
      </c>
      <c r="B15" s="191" t="s">
        <v>40</v>
      </c>
      <c r="C15" s="192">
        <v>2709</v>
      </c>
      <c r="D15" s="189">
        <v>402</v>
      </c>
      <c r="E15" s="189">
        <v>102768</v>
      </c>
      <c r="F15" s="189">
        <v>7957</v>
      </c>
      <c r="G15" s="189">
        <v>13894</v>
      </c>
      <c r="H15" s="189">
        <v>52424</v>
      </c>
      <c r="I15" s="189">
        <v>8321</v>
      </c>
      <c r="J15" s="189">
        <v>21583</v>
      </c>
      <c r="K15" s="189">
        <v>17151</v>
      </c>
      <c r="L15" s="189">
        <v>4775</v>
      </c>
      <c r="M15" s="189">
        <v>1561</v>
      </c>
      <c r="N15" s="189">
        <v>76717</v>
      </c>
      <c r="O15" s="189">
        <v>71251</v>
      </c>
      <c r="P15" s="189">
        <v>62763</v>
      </c>
      <c r="Q15" s="189">
        <v>32378</v>
      </c>
      <c r="R15" s="189">
        <v>49387</v>
      </c>
      <c r="S15" s="189">
        <v>43747</v>
      </c>
      <c r="T15" s="189">
        <v>15788</v>
      </c>
      <c r="U15" s="189">
        <v>122815</v>
      </c>
      <c r="V15" s="189">
        <v>12834</v>
      </c>
      <c r="W15" s="189">
        <v>540557</v>
      </c>
      <c r="X15" s="189">
        <v>718</v>
      </c>
      <c r="Y15" s="189">
        <v>570</v>
      </c>
      <c r="Z15" s="189">
        <v>105</v>
      </c>
      <c r="AA15" s="189">
        <v>30428</v>
      </c>
      <c r="AB15" s="189">
        <v>344</v>
      </c>
      <c r="AC15" s="189">
        <v>7379</v>
      </c>
      <c r="AD15" s="189">
        <v>14080</v>
      </c>
      <c r="AE15" s="189">
        <v>1696</v>
      </c>
      <c r="AF15" s="189">
        <v>14498</v>
      </c>
      <c r="AG15" s="189">
        <v>570</v>
      </c>
      <c r="AH15" s="189">
        <v>3013</v>
      </c>
      <c r="AI15" s="189">
        <v>1974</v>
      </c>
      <c r="AJ15" s="189">
        <v>10559</v>
      </c>
      <c r="AK15" s="189">
        <v>15561</v>
      </c>
      <c r="AL15" s="189">
        <v>61</v>
      </c>
      <c r="AM15" s="189">
        <v>3595</v>
      </c>
      <c r="AN15" s="193">
        <v>1366933</v>
      </c>
      <c r="AO15" s="189">
        <v>4451</v>
      </c>
      <c r="AP15" s="189">
        <v>42489</v>
      </c>
      <c r="AQ15" s="189">
        <v>57</v>
      </c>
      <c r="AR15" s="189">
        <v>762</v>
      </c>
      <c r="AS15" s="189">
        <v>44656</v>
      </c>
      <c r="AT15" s="189">
        <v>-4520</v>
      </c>
      <c r="AU15" s="189">
        <v>2074</v>
      </c>
      <c r="AV15" s="193">
        <v>89969</v>
      </c>
      <c r="AW15" s="193">
        <v>1456902</v>
      </c>
      <c r="AX15" s="193">
        <v>1299587</v>
      </c>
      <c r="AY15" s="193">
        <v>1389556</v>
      </c>
      <c r="AZ15" s="193">
        <v>2756489</v>
      </c>
      <c r="BA15" s="193">
        <v>-1227795</v>
      </c>
      <c r="BB15" s="193">
        <v>161761</v>
      </c>
      <c r="BC15" s="193">
        <v>1528694</v>
      </c>
      <c r="BD15" s="18" t="s">
        <v>16</v>
      </c>
    </row>
    <row r="16" spans="1:56" ht="14.25">
      <c r="A16" s="190" t="s">
        <v>17</v>
      </c>
      <c r="B16" s="191" t="s">
        <v>174</v>
      </c>
      <c r="C16" s="192">
        <v>2</v>
      </c>
      <c r="D16" s="189">
        <v>18</v>
      </c>
      <c r="E16" s="189">
        <v>0</v>
      </c>
      <c r="F16" s="189">
        <v>0</v>
      </c>
      <c r="G16" s="189">
        <v>2196</v>
      </c>
      <c r="H16" s="189">
        <v>91</v>
      </c>
      <c r="I16" s="189">
        <v>0</v>
      </c>
      <c r="J16" s="189">
        <v>1043</v>
      </c>
      <c r="K16" s="189">
        <v>2059</v>
      </c>
      <c r="L16" s="189">
        <v>594</v>
      </c>
      <c r="M16" s="189">
        <v>10</v>
      </c>
      <c r="N16" s="189">
        <v>1490</v>
      </c>
      <c r="O16" s="189">
        <v>216923</v>
      </c>
      <c r="P16" s="189">
        <v>98238</v>
      </c>
      <c r="Q16" s="189">
        <v>15675</v>
      </c>
      <c r="R16" s="189">
        <v>5794</v>
      </c>
      <c r="S16" s="189">
        <v>20410</v>
      </c>
      <c r="T16" s="189">
        <v>2930</v>
      </c>
      <c r="U16" s="189">
        <v>102140</v>
      </c>
      <c r="V16" s="189">
        <v>121</v>
      </c>
      <c r="W16" s="189">
        <v>47504</v>
      </c>
      <c r="X16" s="189">
        <v>0</v>
      </c>
      <c r="Y16" s="189">
        <v>1583</v>
      </c>
      <c r="Z16" s="189">
        <v>0</v>
      </c>
      <c r="AA16" s="189">
        <v>44</v>
      </c>
      <c r="AB16" s="189">
        <v>0</v>
      </c>
      <c r="AC16" s="189">
        <v>0</v>
      </c>
      <c r="AD16" s="189">
        <v>450</v>
      </c>
      <c r="AE16" s="189">
        <v>12</v>
      </c>
      <c r="AF16" s="189">
        <v>821</v>
      </c>
      <c r="AG16" s="189">
        <v>0</v>
      </c>
      <c r="AH16" s="189">
        <v>2</v>
      </c>
      <c r="AI16" s="189">
        <v>0</v>
      </c>
      <c r="AJ16" s="189">
        <v>69507</v>
      </c>
      <c r="AK16" s="189">
        <v>33</v>
      </c>
      <c r="AL16" s="189">
        <v>0</v>
      </c>
      <c r="AM16" s="189">
        <v>0</v>
      </c>
      <c r="AN16" s="193">
        <v>589690</v>
      </c>
      <c r="AO16" s="189">
        <v>0</v>
      </c>
      <c r="AP16" s="189">
        <v>1910</v>
      </c>
      <c r="AQ16" s="189">
        <v>0</v>
      </c>
      <c r="AR16" s="189">
        <v>13354</v>
      </c>
      <c r="AS16" s="189">
        <v>475743</v>
      </c>
      <c r="AT16" s="189">
        <v>2985</v>
      </c>
      <c r="AU16" s="189">
        <v>21805</v>
      </c>
      <c r="AV16" s="193">
        <v>515797</v>
      </c>
      <c r="AW16" s="193">
        <v>1105487</v>
      </c>
      <c r="AX16" s="193">
        <v>1744972</v>
      </c>
      <c r="AY16" s="193">
        <v>2260769</v>
      </c>
      <c r="AZ16" s="193">
        <v>2850459</v>
      </c>
      <c r="BA16" s="193">
        <v>-989969</v>
      </c>
      <c r="BB16" s="193">
        <v>1270800</v>
      </c>
      <c r="BC16" s="193">
        <v>1860490</v>
      </c>
      <c r="BD16" s="18" t="s">
        <v>17</v>
      </c>
    </row>
    <row r="17" spans="1:56" ht="14.25">
      <c r="A17" s="190" t="s">
        <v>18</v>
      </c>
      <c r="B17" s="191" t="s">
        <v>175</v>
      </c>
      <c r="C17" s="192">
        <v>5</v>
      </c>
      <c r="D17" s="189">
        <v>34</v>
      </c>
      <c r="E17" s="189">
        <v>0</v>
      </c>
      <c r="F17" s="189">
        <v>0</v>
      </c>
      <c r="G17" s="189">
        <v>81</v>
      </c>
      <c r="H17" s="189">
        <v>0</v>
      </c>
      <c r="I17" s="189">
        <v>150</v>
      </c>
      <c r="J17" s="189">
        <v>7182</v>
      </c>
      <c r="K17" s="189">
        <v>1730</v>
      </c>
      <c r="L17" s="189">
        <v>624</v>
      </c>
      <c r="M17" s="189">
        <v>169</v>
      </c>
      <c r="N17" s="189">
        <v>1319</v>
      </c>
      <c r="O17" s="189">
        <v>7992</v>
      </c>
      <c r="P17" s="189">
        <v>229161</v>
      </c>
      <c r="Q17" s="189">
        <v>1105</v>
      </c>
      <c r="R17" s="189">
        <v>7946</v>
      </c>
      <c r="S17" s="189">
        <v>1576</v>
      </c>
      <c r="T17" s="189">
        <v>810</v>
      </c>
      <c r="U17" s="189">
        <v>10593</v>
      </c>
      <c r="V17" s="189">
        <v>59</v>
      </c>
      <c r="W17" s="189">
        <v>363</v>
      </c>
      <c r="X17" s="189">
        <v>9</v>
      </c>
      <c r="Y17" s="189">
        <v>46</v>
      </c>
      <c r="Z17" s="189">
        <v>0</v>
      </c>
      <c r="AA17" s="189">
        <v>34</v>
      </c>
      <c r="AB17" s="189">
        <v>0</v>
      </c>
      <c r="AC17" s="189">
        <v>0</v>
      </c>
      <c r="AD17" s="189">
        <v>445</v>
      </c>
      <c r="AE17" s="189">
        <v>9</v>
      </c>
      <c r="AF17" s="189">
        <v>49</v>
      </c>
      <c r="AG17" s="189">
        <v>0</v>
      </c>
      <c r="AH17" s="189">
        <v>0</v>
      </c>
      <c r="AI17" s="189">
        <v>0</v>
      </c>
      <c r="AJ17" s="189">
        <v>104214</v>
      </c>
      <c r="AK17" s="189">
        <v>57</v>
      </c>
      <c r="AL17" s="189">
        <v>0</v>
      </c>
      <c r="AM17" s="189">
        <v>0</v>
      </c>
      <c r="AN17" s="193">
        <v>375762</v>
      </c>
      <c r="AO17" s="189">
        <v>0</v>
      </c>
      <c r="AP17" s="189">
        <v>1370</v>
      </c>
      <c r="AQ17" s="189">
        <v>0</v>
      </c>
      <c r="AR17" s="189">
        <v>25249</v>
      </c>
      <c r="AS17" s="189">
        <v>1232982</v>
      </c>
      <c r="AT17" s="189">
        <v>78778</v>
      </c>
      <c r="AU17" s="189">
        <v>5733</v>
      </c>
      <c r="AV17" s="193">
        <v>1344112</v>
      </c>
      <c r="AW17" s="193">
        <v>1719874</v>
      </c>
      <c r="AX17" s="193">
        <v>1483497</v>
      </c>
      <c r="AY17" s="193">
        <v>2827609</v>
      </c>
      <c r="AZ17" s="193">
        <v>3203371</v>
      </c>
      <c r="BA17" s="193">
        <v>-1246758</v>
      </c>
      <c r="BB17" s="193">
        <v>1580851</v>
      </c>
      <c r="BC17" s="193">
        <v>1956613</v>
      </c>
      <c r="BD17" s="18" t="s">
        <v>18</v>
      </c>
    </row>
    <row r="18" spans="1:56" ht="14.25">
      <c r="A18" s="194" t="s">
        <v>19</v>
      </c>
      <c r="B18" s="195" t="s">
        <v>176</v>
      </c>
      <c r="C18" s="196">
        <v>539</v>
      </c>
      <c r="D18" s="197">
        <v>0</v>
      </c>
      <c r="E18" s="197">
        <v>0</v>
      </c>
      <c r="F18" s="197">
        <v>0</v>
      </c>
      <c r="G18" s="197">
        <v>0</v>
      </c>
      <c r="H18" s="197">
        <v>34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22</v>
      </c>
      <c r="O18" s="197">
        <v>3047</v>
      </c>
      <c r="P18" s="197">
        <v>17323</v>
      </c>
      <c r="Q18" s="197">
        <v>51558</v>
      </c>
      <c r="R18" s="197">
        <v>0</v>
      </c>
      <c r="S18" s="197">
        <v>562</v>
      </c>
      <c r="T18" s="197">
        <v>1702</v>
      </c>
      <c r="U18" s="197">
        <v>4443</v>
      </c>
      <c r="V18" s="197">
        <v>181</v>
      </c>
      <c r="W18" s="197">
        <v>1400</v>
      </c>
      <c r="X18" s="197">
        <v>0</v>
      </c>
      <c r="Y18" s="197">
        <v>33</v>
      </c>
      <c r="Z18" s="197">
        <v>24</v>
      </c>
      <c r="AA18" s="197">
        <v>11117</v>
      </c>
      <c r="AB18" s="197">
        <v>37</v>
      </c>
      <c r="AC18" s="197">
        <v>0</v>
      </c>
      <c r="AD18" s="197">
        <v>173</v>
      </c>
      <c r="AE18" s="197">
        <v>377</v>
      </c>
      <c r="AF18" s="197">
        <v>22944</v>
      </c>
      <c r="AG18" s="197">
        <v>0</v>
      </c>
      <c r="AH18" s="197">
        <v>83383</v>
      </c>
      <c r="AI18" s="197">
        <v>0</v>
      </c>
      <c r="AJ18" s="197">
        <v>55969</v>
      </c>
      <c r="AK18" s="197">
        <v>4367</v>
      </c>
      <c r="AL18" s="197">
        <v>4334</v>
      </c>
      <c r="AM18" s="197">
        <v>0</v>
      </c>
      <c r="AN18" s="198">
        <v>263569</v>
      </c>
      <c r="AO18" s="197">
        <v>372</v>
      </c>
      <c r="AP18" s="197">
        <v>33287</v>
      </c>
      <c r="AQ18" s="197">
        <v>19</v>
      </c>
      <c r="AR18" s="197">
        <v>19528</v>
      </c>
      <c r="AS18" s="197">
        <v>557423</v>
      </c>
      <c r="AT18" s="197">
        <v>24441</v>
      </c>
      <c r="AU18" s="197">
        <v>281</v>
      </c>
      <c r="AV18" s="198">
        <v>635351</v>
      </c>
      <c r="AW18" s="198">
        <v>898920</v>
      </c>
      <c r="AX18" s="198">
        <v>330890</v>
      </c>
      <c r="AY18" s="198">
        <v>966241</v>
      </c>
      <c r="AZ18" s="198">
        <v>1229810</v>
      </c>
      <c r="BA18" s="198">
        <v>-701447</v>
      </c>
      <c r="BB18" s="198">
        <v>264794</v>
      </c>
      <c r="BC18" s="198">
        <v>528363</v>
      </c>
      <c r="BD18" s="18" t="s">
        <v>19</v>
      </c>
    </row>
    <row r="19" spans="1:56" ht="14.25">
      <c r="A19" s="190" t="s">
        <v>20</v>
      </c>
      <c r="B19" s="191" t="s">
        <v>53</v>
      </c>
      <c r="C19" s="192">
        <v>0</v>
      </c>
      <c r="D19" s="189">
        <v>1</v>
      </c>
      <c r="E19" s="189">
        <v>9</v>
      </c>
      <c r="F19" s="189">
        <v>1</v>
      </c>
      <c r="G19" s="189">
        <v>19</v>
      </c>
      <c r="H19" s="189">
        <v>19</v>
      </c>
      <c r="I19" s="189">
        <v>5</v>
      </c>
      <c r="J19" s="189">
        <v>3</v>
      </c>
      <c r="K19" s="189">
        <v>1</v>
      </c>
      <c r="L19" s="189">
        <v>16</v>
      </c>
      <c r="M19" s="189">
        <v>4</v>
      </c>
      <c r="N19" s="189">
        <v>115</v>
      </c>
      <c r="O19" s="189">
        <v>9519</v>
      </c>
      <c r="P19" s="189">
        <v>12710</v>
      </c>
      <c r="Q19" s="189">
        <v>87156</v>
      </c>
      <c r="R19" s="189">
        <v>639763</v>
      </c>
      <c r="S19" s="189">
        <v>72983</v>
      </c>
      <c r="T19" s="189">
        <v>168211</v>
      </c>
      <c r="U19" s="189">
        <v>57496</v>
      </c>
      <c r="V19" s="189">
        <v>5347</v>
      </c>
      <c r="W19" s="189">
        <v>1980</v>
      </c>
      <c r="X19" s="189">
        <v>8</v>
      </c>
      <c r="Y19" s="189">
        <v>5</v>
      </c>
      <c r="Z19" s="189">
        <v>0</v>
      </c>
      <c r="AA19" s="189">
        <v>255</v>
      </c>
      <c r="AB19" s="189">
        <v>90</v>
      </c>
      <c r="AC19" s="189">
        <v>0</v>
      </c>
      <c r="AD19" s="189">
        <v>14</v>
      </c>
      <c r="AE19" s="189">
        <v>2202</v>
      </c>
      <c r="AF19" s="189">
        <v>4985</v>
      </c>
      <c r="AG19" s="189">
        <v>2915</v>
      </c>
      <c r="AH19" s="189">
        <v>31</v>
      </c>
      <c r="AI19" s="189">
        <v>0</v>
      </c>
      <c r="AJ19" s="189">
        <v>115950</v>
      </c>
      <c r="AK19" s="189">
        <v>53</v>
      </c>
      <c r="AL19" s="189">
        <v>4922</v>
      </c>
      <c r="AM19" s="189">
        <v>0</v>
      </c>
      <c r="AN19" s="193">
        <v>1186788</v>
      </c>
      <c r="AO19" s="189">
        <v>147</v>
      </c>
      <c r="AP19" s="189">
        <v>21195</v>
      </c>
      <c r="AQ19" s="189">
        <v>0</v>
      </c>
      <c r="AR19" s="189">
        <v>0</v>
      </c>
      <c r="AS19" s="189">
        <v>0</v>
      </c>
      <c r="AT19" s="189">
        <v>34690</v>
      </c>
      <c r="AU19" s="189">
        <v>20073</v>
      </c>
      <c r="AV19" s="193">
        <v>76105</v>
      </c>
      <c r="AW19" s="193">
        <v>1262893</v>
      </c>
      <c r="AX19" s="193">
        <v>2469707</v>
      </c>
      <c r="AY19" s="193">
        <v>2545812</v>
      </c>
      <c r="AZ19" s="193">
        <v>3732600</v>
      </c>
      <c r="BA19" s="193">
        <v>-1240374</v>
      </c>
      <c r="BB19" s="193">
        <v>1305438</v>
      </c>
      <c r="BC19" s="193">
        <v>2492226</v>
      </c>
      <c r="BD19" s="18" t="s">
        <v>20</v>
      </c>
    </row>
    <row r="20" spans="1:56" ht="14.25">
      <c r="A20" s="190" t="s">
        <v>21</v>
      </c>
      <c r="B20" s="191" t="s">
        <v>30</v>
      </c>
      <c r="C20" s="192">
        <v>124</v>
      </c>
      <c r="D20" s="189">
        <v>10</v>
      </c>
      <c r="E20" s="189">
        <v>0</v>
      </c>
      <c r="F20" s="189">
        <v>0</v>
      </c>
      <c r="G20" s="189">
        <v>171</v>
      </c>
      <c r="H20" s="189">
        <v>41</v>
      </c>
      <c r="I20" s="189">
        <v>0</v>
      </c>
      <c r="J20" s="189">
        <v>78</v>
      </c>
      <c r="K20" s="189">
        <v>215</v>
      </c>
      <c r="L20" s="189">
        <v>0</v>
      </c>
      <c r="M20" s="189">
        <v>0</v>
      </c>
      <c r="N20" s="189">
        <v>894</v>
      </c>
      <c r="O20" s="189">
        <v>24470</v>
      </c>
      <c r="P20" s="189">
        <v>46077</v>
      </c>
      <c r="Q20" s="189">
        <v>12978</v>
      </c>
      <c r="R20" s="189">
        <v>41406</v>
      </c>
      <c r="S20" s="189">
        <v>268531</v>
      </c>
      <c r="T20" s="189">
        <v>18528</v>
      </c>
      <c r="U20" s="189">
        <v>303433</v>
      </c>
      <c r="V20" s="189">
        <v>791</v>
      </c>
      <c r="W20" s="189">
        <v>54583</v>
      </c>
      <c r="X20" s="189">
        <v>4</v>
      </c>
      <c r="Y20" s="189">
        <v>29</v>
      </c>
      <c r="Z20" s="189">
        <v>0</v>
      </c>
      <c r="AA20" s="189">
        <v>2459</v>
      </c>
      <c r="AB20" s="189">
        <v>8</v>
      </c>
      <c r="AC20" s="189">
        <v>94</v>
      </c>
      <c r="AD20" s="189">
        <v>1362</v>
      </c>
      <c r="AE20" s="189">
        <v>538</v>
      </c>
      <c r="AF20" s="189">
        <v>5490</v>
      </c>
      <c r="AG20" s="189">
        <v>2665</v>
      </c>
      <c r="AH20" s="189">
        <v>1224</v>
      </c>
      <c r="AI20" s="189">
        <v>7</v>
      </c>
      <c r="AJ20" s="189">
        <v>66173</v>
      </c>
      <c r="AK20" s="189">
        <v>965</v>
      </c>
      <c r="AL20" s="189">
        <v>0</v>
      </c>
      <c r="AM20" s="189">
        <v>1179</v>
      </c>
      <c r="AN20" s="193">
        <v>854527</v>
      </c>
      <c r="AO20" s="189">
        <v>7724</v>
      </c>
      <c r="AP20" s="189">
        <v>432461</v>
      </c>
      <c r="AQ20" s="189">
        <v>0</v>
      </c>
      <c r="AR20" s="189">
        <v>17445</v>
      </c>
      <c r="AS20" s="189">
        <v>214723</v>
      </c>
      <c r="AT20" s="189">
        <v>37262</v>
      </c>
      <c r="AU20" s="189">
        <v>1516</v>
      </c>
      <c r="AV20" s="193">
        <v>711131</v>
      </c>
      <c r="AW20" s="193">
        <v>1565658</v>
      </c>
      <c r="AX20" s="193">
        <v>1098889</v>
      </c>
      <c r="AY20" s="193">
        <v>1810020</v>
      </c>
      <c r="AZ20" s="193">
        <v>2664547</v>
      </c>
      <c r="BA20" s="193">
        <v>-1475572</v>
      </c>
      <c r="BB20" s="193">
        <v>334448</v>
      </c>
      <c r="BC20" s="193">
        <v>1188975</v>
      </c>
      <c r="BD20" s="18" t="s">
        <v>21</v>
      </c>
    </row>
    <row r="21" spans="1:56" ht="14.25">
      <c r="A21" s="190" t="s">
        <v>68</v>
      </c>
      <c r="B21" s="191" t="s">
        <v>52</v>
      </c>
      <c r="C21" s="192">
        <v>19</v>
      </c>
      <c r="D21" s="189">
        <v>0</v>
      </c>
      <c r="E21" s="189">
        <v>246</v>
      </c>
      <c r="F21" s="189">
        <v>24</v>
      </c>
      <c r="G21" s="189">
        <v>17</v>
      </c>
      <c r="H21" s="189">
        <v>178</v>
      </c>
      <c r="I21" s="189">
        <v>58</v>
      </c>
      <c r="J21" s="189">
        <v>33</v>
      </c>
      <c r="K21" s="189">
        <v>44</v>
      </c>
      <c r="L21" s="189">
        <v>15</v>
      </c>
      <c r="M21" s="189">
        <v>4</v>
      </c>
      <c r="N21" s="189">
        <v>99</v>
      </c>
      <c r="O21" s="189">
        <v>406</v>
      </c>
      <c r="P21" s="189">
        <v>609</v>
      </c>
      <c r="Q21" s="189">
        <v>25</v>
      </c>
      <c r="R21" s="189">
        <v>297</v>
      </c>
      <c r="S21" s="189">
        <v>81</v>
      </c>
      <c r="T21" s="189">
        <v>21620</v>
      </c>
      <c r="U21" s="189">
        <v>82874</v>
      </c>
      <c r="V21" s="189">
        <v>116</v>
      </c>
      <c r="W21" s="189">
        <v>13296</v>
      </c>
      <c r="X21" s="189">
        <v>22</v>
      </c>
      <c r="Y21" s="189">
        <v>14</v>
      </c>
      <c r="Z21" s="189">
        <v>18</v>
      </c>
      <c r="AA21" s="189">
        <v>4736</v>
      </c>
      <c r="AB21" s="189">
        <v>665</v>
      </c>
      <c r="AC21" s="189">
        <v>586</v>
      </c>
      <c r="AD21" s="189">
        <v>1232</v>
      </c>
      <c r="AE21" s="189">
        <v>696</v>
      </c>
      <c r="AF21" s="189">
        <v>4598</v>
      </c>
      <c r="AG21" s="189">
        <v>411</v>
      </c>
      <c r="AH21" s="189">
        <v>340</v>
      </c>
      <c r="AI21" s="189">
        <v>94</v>
      </c>
      <c r="AJ21" s="189">
        <v>9806</v>
      </c>
      <c r="AK21" s="189">
        <v>1135</v>
      </c>
      <c r="AL21" s="189">
        <v>0</v>
      </c>
      <c r="AM21" s="189">
        <v>0</v>
      </c>
      <c r="AN21" s="193">
        <v>144414</v>
      </c>
      <c r="AO21" s="189">
        <v>12677</v>
      </c>
      <c r="AP21" s="189">
        <v>594163</v>
      </c>
      <c r="AQ21" s="189">
        <v>0</v>
      </c>
      <c r="AR21" s="189">
        <v>83840</v>
      </c>
      <c r="AS21" s="189">
        <v>223059</v>
      </c>
      <c r="AT21" s="189">
        <v>-163607</v>
      </c>
      <c r="AU21" s="189">
        <v>9673</v>
      </c>
      <c r="AV21" s="193">
        <v>759805</v>
      </c>
      <c r="AW21" s="193">
        <v>904219</v>
      </c>
      <c r="AX21" s="193">
        <v>490484</v>
      </c>
      <c r="AY21" s="193">
        <v>1250289</v>
      </c>
      <c r="AZ21" s="193">
        <v>1394703</v>
      </c>
      <c r="BA21" s="193">
        <v>-780069</v>
      </c>
      <c r="BB21" s="193">
        <v>470220</v>
      </c>
      <c r="BC21" s="193">
        <v>614634</v>
      </c>
      <c r="BD21" s="18" t="s">
        <v>68</v>
      </c>
    </row>
    <row r="22" spans="1:56" ht="14.25">
      <c r="A22" s="190" t="s">
        <v>22</v>
      </c>
      <c r="B22" s="191" t="s">
        <v>41</v>
      </c>
      <c r="C22" s="192">
        <v>2018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103</v>
      </c>
      <c r="Q22" s="189">
        <v>0</v>
      </c>
      <c r="R22" s="189">
        <v>0</v>
      </c>
      <c r="S22" s="189">
        <v>0</v>
      </c>
      <c r="T22" s="189">
        <v>0</v>
      </c>
      <c r="U22" s="189">
        <v>4531955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71846</v>
      </c>
      <c r="AE22" s="189">
        <v>0</v>
      </c>
      <c r="AF22" s="189">
        <v>24242</v>
      </c>
      <c r="AG22" s="189">
        <v>185</v>
      </c>
      <c r="AH22" s="189">
        <v>0</v>
      </c>
      <c r="AI22" s="189">
        <v>0</v>
      </c>
      <c r="AJ22" s="189">
        <v>264705</v>
      </c>
      <c r="AK22" s="189">
        <v>176</v>
      </c>
      <c r="AL22" s="189">
        <v>0</v>
      </c>
      <c r="AM22" s="189">
        <v>0</v>
      </c>
      <c r="AN22" s="193">
        <v>4895230</v>
      </c>
      <c r="AO22" s="189">
        <v>0</v>
      </c>
      <c r="AP22" s="189">
        <v>787880</v>
      </c>
      <c r="AQ22" s="189">
        <v>0</v>
      </c>
      <c r="AR22" s="189">
        <v>43565</v>
      </c>
      <c r="AS22" s="189">
        <v>1220403</v>
      </c>
      <c r="AT22" s="189">
        <v>-344494</v>
      </c>
      <c r="AU22" s="189">
        <v>92186</v>
      </c>
      <c r="AV22" s="193">
        <v>1799540</v>
      </c>
      <c r="AW22" s="193">
        <v>6694770</v>
      </c>
      <c r="AX22" s="193">
        <v>9029388</v>
      </c>
      <c r="AY22" s="193">
        <v>10828928</v>
      </c>
      <c r="AZ22" s="193">
        <v>15724158</v>
      </c>
      <c r="BA22" s="193">
        <v>-5416043</v>
      </c>
      <c r="BB22" s="193">
        <v>5412885</v>
      </c>
      <c r="BC22" s="193">
        <v>10308115</v>
      </c>
      <c r="BD22" s="18" t="s">
        <v>22</v>
      </c>
    </row>
    <row r="23" spans="1:56" ht="14.25">
      <c r="A23" s="194" t="s">
        <v>95</v>
      </c>
      <c r="B23" s="195" t="s">
        <v>28</v>
      </c>
      <c r="C23" s="196">
        <v>1557</v>
      </c>
      <c r="D23" s="197">
        <v>111</v>
      </c>
      <c r="E23" s="197">
        <v>54552</v>
      </c>
      <c r="F23" s="197">
        <v>46007</v>
      </c>
      <c r="G23" s="197">
        <v>18462</v>
      </c>
      <c r="H23" s="197">
        <v>28267</v>
      </c>
      <c r="I23" s="197">
        <v>47051</v>
      </c>
      <c r="J23" s="197">
        <v>36478</v>
      </c>
      <c r="K23" s="197">
        <v>19591</v>
      </c>
      <c r="L23" s="197">
        <v>285831</v>
      </c>
      <c r="M23" s="197">
        <v>11410</v>
      </c>
      <c r="N23" s="197">
        <v>1811</v>
      </c>
      <c r="O23" s="197">
        <v>2677</v>
      </c>
      <c r="P23" s="197">
        <v>4264</v>
      </c>
      <c r="Q23" s="197">
        <v>2064</v>
      </c>
      <c r="R23" s="197">
        <v>15062</v>
      </c>
      <c r="S23" s="197">
        <v>4456</v>
      </c>
      <c r="T23" s="197">
        <v>10903</v>
      </c>
      <c r="U23" s="197">
        <v>20568</v>
      </c>
      <c r="V23" s="197">
        <v>109886</v>
      </c>
      <c r="W23" s="197">
        <v>20379</v>
      </c>
      <c r="X23" s="197">
        <v>21862</v>
      </c>
      <c r="Y23" s="197">
        <v>1560</v>
      </c>
      <c r="Z23" s="197">
        <v>3057</v>
      </c>
      <c r="AA23" s="197">
        <v>69869</v>
      </c>
      <c r="AB23" s="197">
        <v>56607</v>
      </c>
      <c r="AC23" s="197">
        <v>384</v>
      </c>
      <c r="AD23" s="197">
        <v>16944</v>
      </c>
      <c r="AE23" s="197">
        <v>76560</v>
      </c>
      <c r="AF23" s="197">
        <v>43943</v>
      </c>
      <c r="AG23" s="197">
        <v>68202</v>
      </c>
      <c r="AH23" s="197">
        <v>40057</v>
      </c>
      <c r="AI23" s="197">
        <v>37320</v>
      </c>
      <c r="AJ23" s="197">
        <v>50862</v>
      </c>
      <c r="AK23" s="197">
        <v>40957</v>
      </c>
      <c r="AL23" s="197">
        <v>24938</v>
      </c>
      <c r="AM23" s="197">
        <v>1512</v>
      </c>
      <c r="AN23" s="198">
        <v>1296021</v>
      </c>
      <c r="AO23" s="197">
        <v>32774</v>
      </c>
      <c r="AP23" s="197">
        <v>377906</v>
      </c>
      <c r="AQ23" s="197">
        <v>3</v>
      </c>
      <c r="AR23" s="197">
        <v>18439</v>
      </c>
      <c r="AS23" s="197">
        <v>149188</v>
      </c>
      <c r="AT23" s="197">
        <v>-36691</v>
      </c>
      <c r="AU23" s="197">
        <v>14463</v>
      </c>
      <c r="AV23" s="198">
        <v>556082</v>
      </c>
      <c r="AW23" s="198">
        <v>1852103</v>
      </c>
      <c r="AX23" s="198">
        <v>1495503</v>
      </c>
      <c r="AY23" s="198">
        <v>2051585</v>
      </c>
      <c r="AZ23" s="198">
        <v>3347606</v>
      </c>
      <c r="BA23" s="198">
        <v>-1323168</v>
      </c>
      <c r="BB23" s="198">
        <v>728417</v>
      </c>
      <c r="BC23" s="198">
        <v>2024438</v>
      </c>
      <c r="BD23" s="18" t="s">
        <v>95</v>
      </c>
    </row>
    <row r="24" spans="1:56" ht="14.25">
      <c r="A24" s="190" t="s">
        <v>98</v>
      </c>
      <c r="B24" s="191" t="s">
        <v>31</v>
      </c>
      <c r="C24" s="192">
        <v>5824</v>
      </c>
      <c r="D24" s="189">
        <v>239</v>
      </c>
      <c r="E24" s="189">
        <v>4239</v>
      </c>
      <c r="F24" s="189">
        <v>6014</v>
      </c>
      <c r="G24" s="189">
        <v>5757</v>
      </c>
      <c r="H24" s="189">
        <v>49771</v>
      </c>
      <c r="I24" s="189">
        <v>4935</v>
      </c>
      <c r="J24" s="189">
        <v>9707</v>
      </c>
      <c r="K24" s="189">
        <v>10262</v>
      </c>
      <c r="L24" s="189">
        <v>80515</v>
      </c>
      <c r="M24" s="189">
        <v>7986</v>
      </c>
      <c r="N24" s="189">
        <v>6324</v>
      </c>
      <c r="O24" s="189">
        <v>4354</v>
      </c>
      <c r="P24" s="189">
        <v>3491</v>
      </c>
      <c r="Q24" s="189">
        <v>585</v>
      </c>
      <c r="R24" s="189">
        <v>8426</v>
      </c>
      <c r="S24" s="189">
        <v>2454</v>
      </c>
      <c r="T24" s="189">
        <v>324</v>
      </c>
      <c r="U24" s="189">
        <v>7302</v>
      </c>
      <c r="V24" s="189">
        <v>3214</v>
      </c>
      <c r="W24" s="189">
        <v>4467</v>
      </c>
      <c r="X24" s="189">
        <v>21495</v>
      </c>
      <c r="Y24" s="189">
        <v>18415</v>
      </c>
      <c r="Z24" s="189">
        <v>2274</v>
      </c>
      <c r="AA24" s="189">
        <v>36414</v>
      </c>
      <c r="AB24" s="189">
        <v>8382</v>
      </c>
      <c r="AC24" s="189">
        <v>182583</v>
      </c>
      <c r="AD24" s="189">
        <v>49101</v>
      </c>
      <c r="AE24" s="189">
        <v>13290</v>
      </c>
      <c r="AF24" s="189">
        <v>48931</v>
      </c>
      <c r="AG24" s="189">
        <v>26061</v>
      </c>
      <c r="AH24" s="189">
        <v>22955</v>
      </c>
      <c r="AI24" s="189">
        <v>1542</v>
      </c>
      <c r="AJ24" s="189">
        <v>7677</v>
      </c>
      <c r="AK24" s="189">
        <v>15080</v>
      </c>
      <c r="AL24" s="189">
        <v>0</v>
      </c>
      <c r="AM24" s="189">
        <v>0</v>
      </c>
      <c r="AN24" s="193">
        <v>680390</v>
      </c>
      <c r="AO24" s="189">
        <v>0</v>
      </c>
      <c r="AP24" s="189">
        <v>0</v>
      </c>
      <c r="AQ24" s="189">
        <v>0</v>
      </c>
      <c r="AR24" s="189">
        <v>2360275</v>
      </c>
      <c r="AS24" s="189">
        <v>3833728</v>
      </c>
      <c r="AT24" s="189">
        <v>0</v>
      </c>
      <c r="AU24" s="189">
        <v>0</v>
      </c>
      <c r="AV24" s="193">
        <v>6194003</v>
      </c>
      <c r="AW24" s="193">
        <v>6874393</v>
      </c>
      <c r="AX24" s="193">
        <v>0</v>
      </c>
      <c r="AY24" s="193">
        <v>6194003</v>
      </c>
      <c r="AZ24" s="193">
        <v>6874393</v>
      </c>
      <c r="BA24" s="193">
        <v>0</v>
      </c>
      <c r="BB24" s="193">
        <v>6194003</v>
      </c>
      <c r="BC24" s="193">
        <v>6874393</v>
      </c>
      <c r="BD24" s="18" t="s">
        <v>98</v>
      </c>
    </row>
    <row r="25" spans="1:56" ht="14.25">
      <c r="A25" s="190" t="s">
        <v>144</v>
      </c>
      <c r="B25" s="191" t="s">
        <v>42</v>
      </c>
      <c r="C25" s="192">
        <v>14859</v>
      </c>
      <c r="D25" s="189">
        <v>837</v>
      </c>
      <c r="E25" s="189">
        <v>91779</v>
      </c>
      <c r="F25" s="189">
        <v>46437</v>
      </c>
      <c r="G25" s="189">
        <v>57820</v>
      </c>
      <c r="H25" s="189">
        <v>401725</v>
      </c>
      <c r="I25" s="189">
        <v>119172</v>
      </c>
      <c r="J25" s="189">
        <v>59446</v>
      </c>
      <c r="K25" s="189">
        <v>71352</v>
      </c>
      <c r="L25" s="189">
        <v>570697</v>
      </c>
      <c r="M25" s="189">
        <v>77308</v>
      </c>
      <c r="N25" s="189">
        <v>30983</v>
      </c>
      <c r="O25" s="189">
        <v>31733</v>
      </c>
      <c r="P25" s="189">
        <v>17532</v>
      </c>
      <c r="Q25" s="189">
        <v>2904</v>
      </c>
      <c r="R25" s="189">
        <v>75343</v>
      </c>
      <c r="S25" s="189">
        <v>8116</v>
      </c>
      <c r="T25" s="189">
        <v>3624</v>
      </c>
      <c r="U25" s="189">
        <v>113393</v>
      </c>
      <c r="V25" s="189">
        <v>28207</v>
      </c>
      <c r="W25" s="189">
        <v>31656</v>
      </c>
      <c r="X25" s="189">
        <v>60353</v>
      </c>
      <c r="Y25" s="189">
        <v>16814</v>
      </c>
      <c r="Z25" s="189">
        <v>28760</v>
      </c>
      <c r="AA25" s="189">
        <v>247091</v>
      </c>
      <c r="AB25" s="189">
        <v>12869</v>
      </c>
      <c r="AC25" s="189">
        <v>34678</v>
      </c>
      <c r="AD25" s="189">
        <v>62835</v>
      </c>
      <c r="AE25" s="189">
        <v>31691</v>
      </c>
      <c r="AF25" s="189">
        <v>44108</v>
      </c>
      <c r="AG25" s="189">
        <v>84097</v>
      </c>
      <c r="AH25" s="189">
        <v>95551</v>
      </c>
      <c r="AI25" s="189">
        <v>3255</v>
      </c>
      <c r="AJ25" s="189">
        <v>39522</v>
      </c>
      <c r="AK25" s="189">
        <v>155214</v>
      </c>
      <c r="AL25" s="189">
        <v>0</v>
      </c>
      <c r="AM25" s="189">
        <v>8369</v>
      </c>
      <c r="AN25" s="193">
        <v>2780130</v>
      </c>
      <c r="AO25" s="189">
        <v>748</v>
      </c>
      <c r="AP25" s="189">
        <v>923030</v>
      </c>
      <c r="AQ25" s="189">
        <v>0</v>
      </c>
      <c r="AR25" s="189">
        <v>0</v>
      </c>
      <c r="AS25" s="189">
        <v>0</v>
      </c>
      <c r="AT25" s="189">
        <v>0</v>
      </c>
      <c r="AU25" s="189">
        <v>0</v>
      </c>
      <c r="AV25" s="193">
        <v>923778</v>
      </c>
      <c r="AW25" s="193">
        <v>3703908</v>
      </c>
      <c r="AX25" s="193">
        <v>441594</v>
      </c>
      <c r="AY25" s="193">
        <v>1365372</v>
      </c>
      <c r="AZ25" s="193">
        <v>4145502</v>
      </c>
      <c r="BA25" s="193">
        <v>-1534814</v>
      </c>
      <c r="BB25" s="193">
        <v>-169442</v>
      </c>
      <c r="BC25" s="193">
        <v>2610688</v>
      </c>
      <c r="BD25" s="18" t="s">
        <v>144</v>
      </c>
    </row>
    <row r="26" spans="1:56" ht="14.25">
      <c r="A26" s="190" t="s">
        <v>145</v>
      </c>
      <c r="B26" s="191" t="s">
        <v>177</v>
      </c>
      <c r="C26" s="192">
        <v>1796</v>
      </c>
      <c r="D26" s="189">
        <v>58</v>
      </c>
      <c r="E26" s="189">
        <v>16509</v>
      </c>
      <c r="F26" s="189">
        <v>1493</v>
      </c>
      <c r="G26" s="189">
        <v>3077</v>
      </c>
      <c r="H26" s="189">
        <v>26929</v>
      </c>
      <c r="I26" s="189">
        <v>6056</v>
      </c>
      <c r="J26" s="189">
        <v>2930</v>
      </c>
      <c r="K26" s="189">
        <v>1482</v>
      </c>
      <c r="L26" s="189">
        <v>14819</v>
      </c>
      <c r="M26" s="189">
        <v>1392</v>
      </c>
      <c r="N26" s="189">
        <v>1222</v>
      </c>
      <c r="O26" s="189">
        <v>1512</v>
      </c>
      <c r="P26" s="189">
        <v>1189</v>
      </c>
      <c r="Q26" s="189">
        <v>222</v>
      </c>
      <c r="R26" s="189">
        <v>3190</v>
      </c>
      <c r="S26" s="189">
        <v>524</v>
      </c>
      <c r="T26" s="189">
        <v>102</v>
      </c>
      <c r="U26" s="189">
        <v>3349</v>
      </c>
      <c r="V26" s="189">
        <v>1334</v>
      </c>
      <c r="W26" s="189">
        <v>5073</v>
      </c>
      <c r="X26" s="189">
        <v>939</v>
      </c>
      <c r="Y26" s="189">
        <v>70479</v>
      </c>
      <c r="Z26" s="189">
        <v>7138</v>
      </c>
      <c r="AA26" s="189">
        <v>28905</v>
      </c>
      <c r="AB26" s="189">
        <v>5536</v>
      </c>
      <c r="AC26" s="189">
        <v>3485</v>
      </c>
      <c r="AD26" s="189">
        <v>34712</v>
      </c>
      <c r="AE26" s="189">
        <v>12484</v>
      </c>
      <c r="AF26" s="189">
        <v>16934</v>
      </c>
      <c r="AG26" s="189">
        <v>41681</v>
      </c>
      <c r="AH26" s="189">
        <v>50906</v>
      </c>
      <c r="AI26" s="189">
        <v>2169</v>
      </c>
      <c r="AJ26" s="189">
        <v>4650</v>
      </c>
      <c r="AK26" s="189">
        <v>56137</v>
      </c>
      <c r="AL26" s="189">
        <v>0</v>
      </c>
      <c r="AM26" s="189">
        <v>2798</v>
      </c>
      <c r="AN26" s="193">
        <v>433211</v>
      </c>
      <c r="AO26" s="189">
        <v>400</v>
      </c>
      <c r="AP26" s="189">
        <v>285669</v>
      </c>
      <c r="AQ26" s="189">
        <v>-24333</v>
      </c>
      <c r="AR26" s="189">
        <v>0</v>
      </c>
      <c r="AS26" s="189">
        <v>0</v>
      </c>
      <c r="AT26" s="189">
        <v>0</v>
      </c>
      <c r="AU26" s="189">
        <v>0</v>
      </c>
      <c r="AV26" s="193">
        <v>261736</v>
      </c>
      <c r="AW26" s="193">
        <v>694947</v>
      </c>
      <c r="AX26" s="193">
        <v>24080</v>
      </c>
      <c r="AY26" s="193">
        <v>285816</v>
      </c>
      <c r="AZ26" s="193">
        <v>719027</v>
      </c>
      <c r="BA26" s="193">
        <v>-108194</v>
      </c>
      <c r="BB26" s="193">
        <v>177622</v>
      </c>
      <c r="BC26" s="193">
        <v>610833</v>
      </c>
      <c r="BD26" s="18" t="s">
        <v>145</v>
      </c>
    </row>
    <row r="27" spans="1:56" ht="14.25">
      <c r="A27" s="190" t="s">
        <v>146</v>
      </c>
      <c r="B27" s="191" t="s">
        <v>178</v>
      </c>
      <c r="C27" s="192">
        <v>406</v>
      </c>
      <c r="D27" s="189">
        <v>19</v>
      </c>
      <c r="E27" s="189">
        <v>2954</v>
      </c>
      <c r="F27" s="189">
        <v>357</v>
      </c>
      <c r="G27" s="189">
        <v>1198</v>
      </c>
      <c r="H27" s="189">
        <v>18881</v>
      </c>
      <c r="I27" s="189">
        <v>365</v>
      </c>
      <c r="J27" s="189">
        <v>118</v>
      </c>
      <c r="K27" s="189">
        <v>5419</v>
      </c>
      <c r="L27" s="189">
        <v>2512</v>
      </c>
      <c r="M27" s="189">
        <v>4</v>
      </c>
      <c r="N27" s="189">
        <v>101</v>
      </c>
      <c r="O27" s="189">
        <v>463</v>
      </c>
      <c r="P27" s="189">
        <v>30</v>
      </c>
      <c r="Q27" s="189">
        <v>68</v>
      </c>
      <c r="R27" s="189">
        <v>1618</v>
      </c>
      <c r="S27" s="189">
        <v>103</v>
      </c>
      <c r="T27" s="189">
        <v>31</v>
      </c>
      <c r="U27" s="189">
        <v>1278</v>
      </c>
      <c r="V27" s="189">
        <v>664</v>
      </c>
      <c r="W27" s="189">
        <v>9023</v>
      </c>
      <c r="X27" s="189">
        <v>4334</v>
      </c>
      <c r="Y27" s="189">
        <v>1123</v>
      </c>
      <c r="Z27" s="189">
        <v>0</v>
      </c>
      <c r="AA27" s="189">
        <v>13203</v>
      </c>
      <c r="AB27" s="189">
        <v>7891</v>
      </c>
      <c r="AC27" s="189">
        <v>94</v>
      </c>
      <c r="AD27" s="189">
        <v>17121</v>
      </c>
      <c r="AE27" s="189">
        <v>14305</v>
      </c>
      <c r="AF27" s="189">
        <v>115341</v>
      </c>
      <c r="AG27" s="189">
        <v>16590</v>
      </c>
      <c r="AH27" s="189">
        <v>24271</v>
      </c>
      <c r="AI27" s="189">
        <v>24</v>
      </c>
      <c r="AJ27" s="189">
        <v>1662</v>
      </c>
      <c r="AK27" s="189">
        <v>65336</v>
      </c>
      <c r="AL27" s="189">
        <v>0</v>
      </c>
      <c r="AM27" s="189">
        <v>3191</v>
      </c>
      <c r="AN27" s="193">
        <v>330098</v>
      </c>
      <c r="AO27" s="189">
        <v>0</v>
      </c>
      <c r="AP27" s="189">
        <v>31599</v>
      </c>
      <c r="AQ27" s="189">
        <v>124856</v>
      </c>
      <c r="AR27" s="189">
        <v>0</v>
      </c>
      <c r="AS27" s="189">
        <v>0</v>
      </c>
      <c r="AT27" s="189">
        <v>0</v>
      </c>
      <c r="AU27" s="189">
        <v>0</v>
      </c>
      <c r="AV27" s="193">
        <v>156455</v>
      </c>
      <c r="AW27" s="193">
        <v>486553</v>
      </c>
      <c r="AX27" s="193">
        <v>175013</v>
      </c>
      <c r="AY27" s="193">
        <v>331468</v>
      </c>
      <c r="AZ27" s="193">
        <v>661566</v>
      </c>
      <c r="BA27" s="193">
        <v>-1701</v>
      </c>
      <c r="BB27" s="193">
        <v>329767</v>
      </c>
      <c r="BC27" s="193">
        <v>659865</v>
      </c>
      <c r="BD27" s="18" t="s">
        <v>146</v>
      </c>
    </row>
    <row r="28" spans="1:56" ht="14.25">
      <c r="A28" s="194" t="s">
        <v>147</v>
      </c>
      <c r="B28" s="195" t="s">
        <v>43</v>
      </c>
      <c r="C28" s="196">
        <v>95436</v>
      </c>
      <c r="D28" s="197">
        <v>606</v>
      </c>
      <c r="E28" s="197">
        <v>463077</v>
      </c>
      <c r="F28" s="197">
        <v>218829</v>
      </c>
      <c r="G28" s="197">
        <v>162456</v>
      </c>
      <c r="H28" s="197">
        <v>456680</v>
      </c>
      <c r="I28" s="197">
        <v>121179</v>
      </c>
      <c r="J28" s="197">
        <v>226947</v>
      </c>
      <c r="K28" s="197">
        <v>79842</v>
      </c>
      <c r="L28" s="197">
        <v>473074</v>
      </c>
      <c r="M28" s="197">
        <v>70505</v>
      </c>
      <c r="N28" s="197">
        <v>105503</v>
      </c>
      <c r="O28" s="197">
        <v>115313</v>
      </c>
      <c r="P28" s="197">
        <v>104914</v>
      </c>
      <c r="Q28" s="197">
        <v>34809</v>
      </c>
      <c r="R28" s="197">
        <v>135000</v>
      </c>
      <c r="S28" s="197">
        <v>80569</v>
      </c>
      <c r="T28" s="197">
        <v>35262</v>
      </c>
      <c r="U28" s="197">
        <v>462332</v>
      </c>
      <c r="V28" s="197">
        <v>171203</v>
      </c>
      <c r="W28" s="197">
        <v>475337</v>
      </c>
      <c r="X28" s="197">
        <v>22607</v>
      </c>
      <c r="Y28" s="197">
        <v>9581</v>
      </c>
      <c r="Z28" s="197">
        <v>10439</v>
      </c>
      <c r="AA28" s="197">
        <v>192955</v>
      </c>
      <c r="AB28" s="197">
        <v>22350</v>
      </c>
      <c r="AC28" s="197">
        <v>20862</v>
      </c>
      <c r="AD28" s="197">
        <v>264884</v>
      </c>
      <c r="AE28" s="197">
        <v>41940</v>
      </c>
      <c r="AF28" s="197">
        <v>53891</v>
      </c>
      <c r="AG28" s="197">
        <v>61782</v>
      </c>
      <c r="AH28" s="197">
        <v>433686</v>
      </c>
      <c r="AI28" s="197">
        <v>36746</v>
      </c>
      <c r="AJ28" s="197">
        <v>166000</v>
      </c>
      <c r="AK28" s="197">
        <v>421037</v>
      </c>
      <c r="AL28" s="197">
        <v>40573</v>
      </c>
      <c r="AM28" s="197">
        <v>13100</v>
      </c>
      <c r="AN28" s="198">
        <v>5901306</v>
      </c>
      <c r="AO28" s="197">
        <v>225934</v>
      </c>
      <c r="AP28" s="197">
        <v>6300735</v>
      </c>
      <c r="AQ28" s="197">
        <v>1189</v>
      </c>
      <c r="AR28" s="197">
        <v>67196</v>
      </c>
      <c r="AS28" s="197">
        <v>816025</v>
      </c>
      <c r="AT28" s="197">
        <v>158083</v>
      </c>
      <c r="AU28" s="197">
        <v>0</v>
      </c>
      <c r="AV28" s="198">
        <v>7569162</v>
      </c>
      <c r="AW28" s="198">
        <v>13470468</v>
      </c>
      <c r="AX28" s="198">
        <v>3424965</v>
      </c>
      <c r="AY28" s="198">
        <v>10994127</v>
      </c>
      <c r="AZ28" s="198">
        <v>16895433</v>
      </c>
      <c r="BA28" s="198">
        <v>-5847678</v>
      </c>
      <c r="BB28" s="198">
        <v>5146449</v>
      </c>
      <c r="BC28" s="198">
        <v>11047755</v>
      </c>
      <c r="BD28" s="18" t="s">
        <v>147</v>
      </c>
    </row>
    <row r="29" spans="1:56" ht="14.25">
      <c r="A29" s="190" t="s">
        <v>148</v>
      </c>
      <c r="B29" s="191" t="s">
        <v>44</v>
      </c>
      <c r="C29" s="192">
        <v>9577</v>
      </c>
      <c r="D29" s="189">
        <v>1348</v>
      </c>
      <c r="E29" s="189">
        <v>45309</v>
      </c>
      <c r="F29" s="189">
        <v>31230</v>
      </c>
      <c r="G29" s="189">
        <v>12778</v>
      </c>
      <c r="H29" s="189">
        <v>62956</v>
      </c>
      <c r="I29" s="189">
        <v>42423</v>
      </c>
      <c r="J29" s="189">
        <v>6898</v>
      </c>
      <c r="K29" s="189">
        <v>12933</v>
      </c>
      <c r="L29" s="189">
        <v>60138</v>
      </c>
      <c r="M29" s="189">
        <v>11508</v>
      </c>
      <c r="N29" s="189">
        <v>13539</v>
      </c>
      <c r="O29" s="189">
        <v>11299</v>
      </c>
      <c r="P29" s="189">
        <v>11706</v>
      </c>
      <c r="Q29" s="189">
        <v>3475</v>
      </c>
      <c r="R29" s="189">
        <v>14037</v>
      </c>
      <c r="S29" s="189">
        <v>4166</v>
      </c>
      <c r="T29" s="189">
        <v>1921</v>
      </c>
      <c r="U29" s="189">
        <v>50200</v>
      </c>
      <c r="V29" s="189">
        <v>19489</v>
      </c>
      <c r="W29" s="189">
        <v>74411</v>
      </c>
      <c r="X29" s="189">
        <v>12742</v>
      </c>
      <c r="Y29" s="189">
        <v>2107</v>
      </c>
      <c r="Z29" s="189">
        <v>5125</v>
      </c>
      <c r="AA29" s="189">
        <v>157748</v>
      </c>
      <c r="AB29" s="189">
        <v>154395</v>
      </c>
      <c r="AC29" s="189">
        <v>686475</v>
      </c>
      <c r="AD29" s="189">
        <v>149943</v>
      </c>
      <c r="AE29" s="189">
        <v>20461</v>
      </c>
      <c r="AF29" s="189">
        <v>108485</v>
      </c>
      <c r="AG29" s="189">
        <v>5208</v>
      </c>
      <c r="AH29" s="189">
        <v>43982</v>
      </c>
      <c r="AI29" s="189">
        <v>43097</v>
      </c>
      <c r="AJ29" s="189">
        <v>63400</v>
      </c>
      <c r="AK29" s="189">
        <v>31828</v>
      </c>
      <c r="AL29" s="189">
        <v>0</v>
      </c>
      <c r="AM29" s="189">
        <v>2654</v>
      </c>
      <c r="AN29" s="193">
        <v>1988991</v>
      </c>
      <c r="AO29" s="189">
        <v>25</v>
      </c>
      <c r="AP29" s="189">
        <v>2284844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3">
        <v>2284869</v>
      </c>
      <c r="AW29" s="193">
        <v>4273860</v>
      </c>
      <c r="AX29" s="193">
        <v>86435</v>
      </c>
      <c r="AY29" s="193">
        <v>2371304</v>
      </c>
      <c r="AZ29" s="193">
        <v>4360295</v>
      </c>
      <c r="BA29" s="193">
        <v>-1234905</v>
      </c>
      <c r="BB29" s="193">
        <v>1136399</v>
      </c>
      <c r="BC29" s="193">
        <v>3125390</v>
      </c>
      <c r="BD29" s="18" t="s">
        <v>148</v>
      </c>
    </row>
    <row r="30" spans="1:56" ht="14.25">
      <c r="A30" s="190" t="s">
        <v>149</v>
      </c>
      <c r="B30" s="191" t="s">
        <v>45</v>
      </c>
      <c r="C30" s="192">
        <v>2502</v>
      </c>
      <c r="D30" s="189">
        <v>206</v>
      </c>
      <c r="E30" s="189">
        <v>13026</v>
      </c>
      <c r="F30" s="189">
        <v>5795</v>
      </c>
      <c r="G30" s="189">
        <v>2319</v>
      </c>
      <c r="H30" s="189">
        <v>16482</v>
      </c>
      <c r="I30" s="189">
        <v>2678</v>
      </c>
      <c r="J30" s="189">
        <v>7428</v>
      </c>
      <c r="K30" s="189">
        <v>2516</v>
      </c>
      <c r="L30" s="189">
        <v>13881</v>
      </c>
      <c r="M30" s="189">
        <v>997</v>
      </c>
      <c r="N30" s="189">
        <v>3971</v>
      </c>
      <c r="O30" s="189">
        <v>3326</v>
      </c>
      <c r="P30" s="189">
        <v>3848</v>
      </c>
      <c r="Q30" s="189">
        <v>502</v>
      </c>
      <c r="R30" s="189">
        <v>3318</v>
      </c>
      <c r="S30" s="189">
        <v>1300</v>
      </c>
      <c r="T30" s="189">
        <v>1767</v>
      </c>
      <c r="U30" s="189">
        <v>7679</v>
      </c>
      <c r="V30" s="189">
        <v>4501</v>
      </c>
      <c r="W30" s="189">
        <v>22618</v>
      </c>
      <c r="X30" s="189">
        <v>5857</v>
      </c>
      <c r="Y30" s="189">
        <v>1023</v>
      </c>
      <c r="Z30" s="189">
        <v>1440</v>
      </c>
      <c r="AA30" s="189">
        <v>249056</v>
      </c>
      <c r="AB30" s="189">
        <v>46585</v>
      </c>
      <c r="AC30" s="189">
        <v>142137</v>
      </c>
      <c r="AD30" s="189">
        <v>156485</v>
      </c>
      <c r="AE30" s="189">
        <v>44840</v>
      </c>
      <c r="AF30" s="189">
        <v>2836</v>
      </c>
      <c r="AG30" s="189">
        <v>17811</v>
      </c>
      <c r="AH30" s="189">
        <v>110817</v>
      </c>
      <c r="AI30" s="189">
        <v>13470</v>
      </c>
      <c r="AJ30" s="189">
        <v>35317</v>
      </c>
      <c r="AK30" s="189">
        <v>67015</v>
      </c>
      <c r="AL30" s="189">
        <v>0</v>
      </c>
      <c r="AM30" s="189">
        <v>22854</v>
      </c>
      <c r="AN30" s="193">
        <v>1038203</v>
      </c>
      <c r="AO30" s="189">
        <v>0</v>
      </c>
      <c r="AP30" s="189">
        <v>7474942</v>
      </c>
      <c r="AQ30" s="189">
        <v>7453</v>
      </c>
      <c r="AR30" s="189">
        <v>0</v>
      </c>
      <c r="AS30" s="189">
        <v>0</v>
      </c>
      <c r="AT30" s="189">
        <v>0</v>
      </c>
      <c r="AU30" s="189">
        <v>0</v>
      </c>
      <c r="AV30" s="193">
        <v>7482395</v>
      </c>
      <c r="AW30" s="193">
        <v>8520598</v>
      </c>
      <c r="AX30" s="193">
        <v>2264</v>
      </c>
      <c r="AY30" s="193">
        <v>7484659</v>
      </c>
      <c r="AZ30" s="193">
        <v>8522862</v>
      </c>
      <c r="BA30" s="193">
        <v>-140095</v>
      </c>
      <c r="BB30" s="193">
        <v>7344564</v>
      </c>
      <c r="BC30" s="193">
        <v>8382767</v>
      </c>
      <c r="BD30" s="18" t="s">
        <v>149</v>
      </c>
    </row>
    <row r="31" spans="1:56" ht="14.25">
      <c r="A31" s="190" t="s">
        <v>101</v>
      </c>
      <c r="B31" s="191" t="s">
        <v>179</v>
      </c>
      <c r="C31" s="192">
        <v>129788</v>
      </c>
      <c r="D31" s="189">
        <v>32172</v>
      </c>
      <c r="E31" s="189">
        <v>248776</v>
      </c>
      <c r="F31" s="189">
        <v>60632</v>
      </c>
      <c r="G31" s="189">
        <v>66419</v>
      </c>
      <c r="H31" s="189">
        <v>282258</v>
      </c>
      <c r="I31" s="189">
        <v>348199</v>
      </c>
      <c r="J31" s="189">
        <v>56309</v>
      </c>
      <c r="K31" s="189">
        <v>88354</v>
      </c>
      <c r="L31" s="189">
        <v>394315</v>
      </c>
      <c r="M31" s="189">
        <v>134258</v>
      </c>
      <c r="N31" s="189">
        <v>52167</v>
      </c>
      <c r="O31" s="189">
        <v>43596</v>
      </c>
      <c r="P31" s="189">
        <v>46266</v>
      </c>
      <c r="Q31" s="189">
        <v>12800</v>
      </c>
      <c r="R31" s="189">
        <v>53660</v>
      </c>
      <c r="S31" s="189">
        <v>28401</v>
      </c>
      <c r="T31" s="189">
        <v>9689</v>
      </c>
      <c r="U31" s="189">
        <v>177028</v>
      </c>
      <c r="V31" s="189">
        <v>195388</v>
      </c>
      <c r="W31" s="189">
        <v>350346</v>
      </c>
      <c r="X31" s="189">
        <v>42560</v>
      </c>
      <c r="Y31" s="189">
        <v>8853</v>
      </c>
      <c r="Z31" s="189">
        <v>47866</v>
      </c>
      <c r="AA31" s="189">
        <v>723300</v>
      </c>
      <c r="AB31" s="189">
        <v>126295</v>
      </c>
      <c r="AC31" s="189">
        <v>24332</v>
      </c>
      <c r="AD31" s="189">
        <v>907403</v>
      </c>
      <c r="AE31" s="189">
        <v>101051</v>
      </c>
      <c r="AF31" s="189">
        <v>148534</v>
      </c>
      <c r="AG31" s="189">
        <v>116184</v>
      </c>
      <c r="AH31" s="189">
        <v>154165</v>
      </c>
      <c r="AI31" s="189">
        <v>32230</v>
      </c>
      <c r="AJ31" s="189">
        <v>111125</v>
      </c>
      <c r="AK31" s="189">
        <v>208831</v>
      </c>
      <c r="AL31" s="189">
        <v>8237</v>
      </c>
      <c r="AM31" s="189">
        <v>73326</v>
      </c>
      <c r="AN31" s="193">
        <v>5645113</v>
      </c>
      <c r="AO31" s="189">
        <v>58106</v>
      </c>
      <c r="AP31" s="189">
        <v>1988561</v>
      </c>
      <c r="AQ31" s="189">
        <v>-3656</v>
      </c>
      <c r="AR31" s="189">
        <v>8750</v>
      </c>
      <c r="AS31" s="189">
        <v>144644</v>
      </c>
      <c r="AT31" s="189">
        <v>36804</v>
      </c>
      <c r="AU31" s="189">
        <v>0</v>
      </c>
      <c r="AV31" s="193">
        <v>2233209</v>
      </c>
      <c r="AW31" s="193">
        <v>7878322</v>
      </c>
      <c r="AX31" s="193">
        <v>1649163</v>
      </c>
      <c r="AY31" s="193">
        <v>3882372</v>
      </c>
      <c r="AZ31" s="193">
        <v>9527485</v>
      </c>
      <c r="BA31" s="193">
        <v>-1582526</v>
      </c>
      <c r="BB31" s="193">
        <v>2299846</v>
      </c>
      <c r="BC31" s="193">
        <v>7944959</v>
      </c>
      <c r="BD31" s="18" t="s">
        <v>101</v>
      </c>
    </row>
    <row r="32" spans="1:56" ht="14.25">
      <c r="A32" s="190" t="s">
        <v>150</v>
      </c>
      <c r="B32" s="191" t="s">
        <v>54</v>
      </c>
      <c r="C32" s="192">
        <v>5068</v>
      </c>
      <c r="D32" s="189">
        <v>205</v>
      </c>
      <c r="E32" s="189">
        <v>35512</v>
      </c>
      <c r="F32" s="189">
        <v>12672</v>
      </c>
      <c r="G32" s="189">
        <v>8283</v>
      </c>
      <c r="H32" s="189">
        <v>68094</v>
      </c>
      <c r="I32" s="189">
        <v>10156</v>
      </c>
      <c r="J32" s="189">
        <v>16638</v>
      </c>
      <c r="K32" s="189">
        <v>11779</v>
      </c>
      <c r="L32" s="189">
        <v>39391</v>
      </c>
      <c r="M32" s="189">
        <v>7532</v>
      </c>
      <c r="N32" s="189">
        <v>10379</v>
      </c>
      <c r="O32" s="189">
        <v>11867</v>
      </c>
      <c r="P32" s="189">
        <v>20105</v>
      </c>
      <c r="Q32" s="189">
        <v>4790</v>
      </c>
      <c r="R32" s="189">
        <v>27310</v>
      </c>
      <c r="S32" s="189">
        <v>16828</v>
      </c>
      <c r="T32" s="189">
        <v>9748</v>
      </c>
      <c r="U32" s="189">
        <v>31342</v>
      </c>
      <c r="V32" s="189">
        <v>13447</v>
      </c>
      <c r="W32" s="189">
        <v>52794</v>
      </c>
      <c r="X32" s="189">
        <v>10023</v>
      </c>
      <c r="Y32" s="189">
        <v>17699</v>
      </c>
      <c r="Z32" s="189">
        <v>6407</v>
      </c>
      <c r="AA32" s="189">
        <v>416563</v>
      </c>
      <c r="AB32" s="189">
        <v>192490</v>
      </c>
      <c r="AC32" s="189">
        <v>29319</v>
      </c>
      <c r="AD32" s="189">
        <v>103636</v>
      </c>
      <c r="AE32" s="189">
        <v>689367</v>
      </c>
      <c r="AF32" s="189">
        <v>113653</v>
      </c>
      <c r="AG32" s="189">
        <v>81348</v>
      </c>
      <c r="AH32" s="189">
        <v>121446</v>
      </c>
      <c r="AI32" s="189">
        <v>54423</v>
      </c>
      <c r="AJ32" s="189">
        <v>287170</v>
      </c>
      <c r="AK32" s="189">
        <v>111778</v>
      </c>
      <c r="AL32" s="189">
        <v>0</v>
      </c>
      <c r="AM32" s="189">
        <v>36510</v>
      </c>
      <c r="AN32" s="193">
        <v>2685772</v>
      </c>
      <c r="AO32" s="189">
        <v>23494</v>
      </c>
      <c r="AP32" s="189">
        <v>1911070</v>
      </c>
      <c r="AQ32" s="189">
        <v>2408</v>
      </c>
      <c r="AR32" s="189">
        <v>47110</v>
      </c>
      <c r="AS32" s="189">
        <v>251172</v>
      </c>
      <c r="AT32" s="189">
        <v>-14018</v>
      </c>
      <c r="AU32" s="189">
        <v>47</v>
      </c>
      <c r="AV32" s="193">
        <v>2221283</v>
      </c>
      <c r="AW32" s="193">
        <v>4907055</v>
      </c>
      <c r="AX32" s="193">
        <v>248657</v>
      </c>
      <c r="AY32" s="193">
        <v>2469940</v>
      </c>
      <c r="AZ32" s="193">
        <v>5155712</v>
      </c>
      <c r="BA32" s="193">
        <v>-1258894</v>
      </c>
      <c r="BB32" s="193">
        <v>1211046</v>
      </c>
      <c r="BC32" s="193">
        <v>3896818</v>
      </c>
      <c r="BD32" s="18" t="s">
        <v>150</v>
      </c>
    </row>
    <row r="33" spans="1:56" ht="14.25">
      <c r="A33" s="194" t="s">
        <v>151</v>
      </c>
      <c r="B33" s="195" t="s">
        <v>46</v>
      </c>
      <c r="C33" s="196">
        <v>0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97">
        <v>0</v>
      </c>
      <c r="V33" s="197">
        <v>0</v>
      </c>
      <c r="W33" s="197">
        <v>0</v>
      </c>
      <c r="X33" s="197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197">
        <v>0</v>
      </c>
      <c r="AH33" s="197">
        <v>0</v>
      </c>
      <c r="AI33" s="197">
        <v>0</v>
      </c>
      <c r="AJ33" s="197">
        <v>0</v>
      </c>
      <c r="AK33" s="197">
        <v>0</v>
      </c>
      <c r="AL33" s="197">
        <v>0</v>
      </c>
      <c r="AM33" s="197">
        <v>195545</v>
      </c>
      <c r="AN33" s="198">
        <v>195545</v>
      </c>
      <c r="AO33" s="197">
        <v>0</v>
      </c>
      <c r="AP33" s="197">
        <v>161164</v>
      </c>
      <c r="AQ33" s="197">
        <v>4140188</v>
      </c>
      <c r="AR33" s="197">
        <v>0</v>
      </c>
      <c r="AS33" s="197">
        <v>0</v>
      </c>
      <c r="AT33" s="197">
        <v>0</v>
      </c>
      <c r="AU33" s="197">
        <v>0</v>
      </c>
      <c r="AV33" s="198">
        <v>4301352</v>
      </c>
      <c r="AW33" s="198">
        <v>4496897</v>
      </c>
      <c r="AX33" s="198">
        <v>0</v>
      </c>
      <c r="AY33" s="198">
        <v>4301352</v>
      </c>
      <c r="AZ33" s="198">
        <v>4496897</v>
      </c>
      <c r="BA33" s="198">
        <v>0</v>
      </c>
      <c r="BB33" s="198">
        <v>4301352</v>
      </c>
      <c r="BC33" s="198">
        <v>4496897</v>
      </c>
      <c r="BD33" s="18" t="s">
        <v>151</v>
      </c>
    </row>
    <row r="34" spans="1:56" ht="14.25" customHeight="1">
      <c r="A34" s="190" t="s">
        <v>152</v>
      </c>
      <c r="B34" s="191" t="s">
        <v>47</v>
      </c>
      <c r="C34" s="192">
        <v>350</v>
      </c>
      <c r="D34" s="189">
        <v>105</v>
      </c>
      <c r="E34" s="189">
        <v>23422</v>
      </c>
      <c r="F34" s="189">
        <v>21127</v>
      </c>
      <c r="G34" s="189">
        <v>5822</v>
      </c>
      <c r="H34" s="189">
        <v>277956</v>
      </c>
      <c r="I34" s="189">
        <v>20451</v>
      </c>
      <c r="J34" s="189">
        <v>39748</v>
      </c>
      <c r="K34" s="189">
        <v>14388</v>
      </c>
      <c r="L34" s="189">
        <v>72444</v>
      </c>
      <c r="M34" s="189">
        <v>9673</v>
      </c>
      <c r="N34" s="189">
        <v>9866</v>
      </c>
      <c r="O34" s="189">
        <v>24443</v>
      </c>
      <c r="P34" s="189">
        <v>40900</v>
      </c>
      <c r="Q34" s="189">
        <v>23007</v>
      </c>
      <c r="R34" s="189">
        <v>113546</v>
      </c>
      <c r="S34" s="189">
        <v>43095</v>
      </c>
      <c r="T34" s="189">
        <v>19399</v>
      </c>
      <c r="U34" s="189">
        <v>255169</v>
      </c>
      <c r="V34" s="189">
        <v>13195</v>
      </c>
      <c r="W34" s="189">
        <v>9987</v>
      </c>
      <c r="X34" s="189">
        <v>6204</v>
      </c>
      <c r="Y34" s="189">
        <v>145</v>
      </c>
      <c r="Z34" s="189">
        <v>152</v>
      </c>
      <c r="AA34" s="189">
        <v>22159</v>
      </c>
      <c r="AB34" s="189">
        <v>2215</v>
      </c>
      <c r="AC34" s="189">
        <v>11</v>
      </c>
      <c r="AD34" s="189">
        <v>10439</v>
      </c>
      <c r="AE34" s="189">
        <v>61256</v>
      </c>
      <c r="AF34" s="189">
        <v>457</v>
      </c>
      <c r="AG34" s="189">
        <v>10045</v>
      </c>
      <c r="AH34" s="189">
        <v>19757</v>
      </c>
      <c r="AI34" s="189">
        <v>0</v>
      </c>
      <c r="AJ34" s="189">
        <v>12755</v>
      </c>
      <c r="AK34" s="189">
        <v>3931</v>
      </c>
      <c r="AL34" s="189">
        <v>0</v>
      </c>
      <c r="AM34" s="189">
        <v>12997</v>
      </c>
      <c r="AN34" s="193">
        <v>1200616</v>
      </c>
      <c r="AO34" s="189">
        <v>0</v>
      </c>
      <c r="AP34" s="189">
        <v>980044</v>
      </c>
      <c r="AQ34" s="189">
        <v>2764079</v>
      </c>
      <c r="AR34" s="189">
        <v>0</v>
      </c>
      <c r="AS34" s="189">
        <v>0</v>
      </c>
      <c r="AT34" s="189">
        <v>0</v>
      </c>
      <c r="AU34" s="189">
        <v>0</v>
      </c>
      <c r="AV34" s="193">
        <v>3744123</v>
      </c>
      <c r="AW34" s="193">
        <v>4944739</v>
      </c>
      <c r="AX34" s="193">
        <v>5735</v>
      </c>
      <c r="AY34" s="193">
        <v>3749858</v>
      </c>
      <c r="AZ34" s="193">
        <v>4950474</v>
      </c>
      <c r="BA34" s="193">
        <v>-219716</v>
      </c>
      <c r="BB34" s="193">
        <v>3530142</v>
      </c>
      <c r="BC34" s="193">
        <v>4730758</v>
      </c>
      <c r="BD34" s="18" t="s">
        <v>152</v>
      </c>
    </row>
    <row r="35" spans="1:56" ht="14.25" customHeight="1">
      <c r="A35" s="190" t="s">
        <v>153</v>
      </c>
      <c r="B35" s="191" t="s">
        <v>180</v>
      </c>
      <c r="C35" s="192">
        <v>647</v>
      </c>
      <c r="D35" s="189">
        <v>0</v>
      </c>
      <c r="E35" s="189">
        <v>0</v>
      </c>
      <c r="F35" s="189">
        <v>0</v>
      </c>
      <c r="G35" s="189">
        <v>2</v>
      </c>
      <c r="H35" s="189">
        <v>41</v>
      </c>
      <c r="I35" s="189">
        <v>0</v>
      </c>
      <c r="J35" s="189">
        <v>2</v>
      </c>
      <c r="K35" s="189">
        <v>0</v>
      </c>
      <c r="L35" s="189">
        <v>33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26</v>
      </c>
      <c r="W35" s="189">
        <v>8</v>
      </c>
      <c r="X35" s="189">
        <v>2</v>
      </c>
      <c r="Y35" s="189">
        <v>202</v>
      </c>
      <c r="Z35" s="189">
        <v>0</v>
      </c>
      <c r="AA35" s="189">
        <v>232</v>
      </c>
      <c r="AB35" s="189">
        <v>444</v>
      </c>
      <c r="AC35" s="189">
        <v>52</v>
      </c>
      <c r="AD35" s="189">
        <v>9194</v>
      </c>
      <c r="AE35" s="189">
        <v>2626</v>
      </c>
      <c r="AF35" s="189">
        <v>84</v>
      </c>
      <c r="AG35" s="189">
        <v>52</v>
      </c>
      <c r="AH35" s="189">
        <v>267846</v>
      </c>
      <c r="AI35" s="189">
        <v>9</v>
      </c>
      <c r="AJ35" s="189">
        <v>83</v>
      </c>
      <c r="AK35" s="189">
        <v>284</v>
      </c>
      <c r="AL35" s="189">
        <v>0</v>
      </c>
      <c r="AM35" s="189">
        <v>2761</v>
      </c>
      <c r="AN35" s="193">
        <v>284630</v>
      </c>
      <c r="AO35" s="189">
        <v>86588</v>
      </c>
      <c r="AP35" s="189">
        <v>1834768</v>
      </c>
      <c r="AQ35" s="189">
        <v>7390509</v>
      </c>
      <c r="AR35" s="189">
        <v>0</v>
      </c>
      <c r="AS35" s="189">
        <v>0</v>
      </c>
      <c r="AT35" s="189">
        <v>0</v>
      </c>
      <c r="AU35" s="189">
        <v>0</v>
      </c>
      <c r="AV35" s="193">
        <v>9311865</v>
      </c>
      <c r="AW35" s="193">
        <v>9596495</v>
      </c>
      <c r="AX35" s="193">
        <v>343110</v>
      </c>
      <c r="AY35" s="193">
        <v>9654975</v>
      </c>
      <c r="AZ35" s="193">
        <v>9939605</v>
      </c>
      <c r="BA35" s="193">
        <v>-107006</v>
      </c>
      <c r="BB35" s="193">
        <v>9547969</v>
      </c>
      <c r="BC35" s="193">
        <v>9832599</v>
      </c>
      <c r="BD35" s="18" t="s">
        <v>153</v>
      </c>
    </row>
    <row r="36" spans="1:56" ht="14.25">
      <c r="A36" s="190" t="s">
        <v>154</v>
      </c>
      <c r="B36" s="191" t="s">
        <v>181</v>
      </c>
      <c r="C36" s="192">
        <v>711</v>
      </c>
      <c r="D36" s="189">
        <v>69</v>
      </c>
      <c r="E36" s="189">
        <v>6794</v>
      </c>
      <c r="F36" s="189">
        <v>2901</v>
      </c>
      <c r="G36" s="189">
        <v>1254</v>
      </c>
      <c r="H36" s="189">
        <v>12927</v>
      </c>
      <c r="I36" s="189">
        <v>2279</v>
      </c>
      <c r="J36" s="189">
        <v>1292</v>
      </c>
      <c r="K36" s="189">
        <v>1169</v>
      </c>
      <c r="L36" s="189">
        <v>16154</v>
      </c>
      <c r="M36" s="189">
        <v>1000</v>
      </c>
      <c r="N36" s="189">
        <v>1750</v>
      </c>
      <c r="O36" s="189">
        <v>5163</v>
      </c>
      <c r="P36" s="189">
        <v>3569</v>
      </c>
      <c r="Q36" s="189">
        <v>1328</v>
      </c>
      <c r="R36" s="189">
        <v>2076</v>
      </c>
      <c r="S36" s="189">
        <v>401</v>
      </c>
      <c r="T36" s="189">
        <v>111</v>
      </c>
      <c r="U36" s="189">
        <v>2927</v>
      </c>
      <c r="V36" s="189">
        <v>1749</v>
      </c>
      <c r="W36" s="189">
        <v>6365</v>
      </c>
      <c r="X36" s="189">
        <v>1432</v>
      </c>
      <c r="Y36" s="189">
        <v>7624</v>
      </c>
      <c r="Z36" s="189">
        <v>1399</v>
      </c>
      <c r="AA36" s="189">
        <v>6204</v>
      </c>
      <c r="AB36" s="189">
        <v>9222</v>
      </c>
      <c r="AC36" s="189">
        <v>2698</v>
      </c>
      <c r="AD36" s="189">
        <v>12105</v>
      </c>
      <c r="AE36" s="189">
        <v>4872</v>
      </c>
      <c r="AF36" s="189">
        <v>7</v>
      </c>
      <c r="AG36" s="189">
        <v>4478</v>
      </c>
      <c r="AH36" s="189">
        <v>10087</v>
      </c>
      <c r="AI36" s="189">
        <v>0</v>
      </c>
      <c r="AJ36" s="189">
        <v>13535</v>
      </c>
      <c r="AK36" s="189">
        <v>20499</v>
      </c>
      <c r="AL36" s="189">
        <v>0</v>
      </c>
      <c r="AM36" s="189">
        <v>1745</v>
      </c>
      <c r="AN36" s="193">
        <v>167896</v>
      </c>
      <c r="AO36" s="189">
        <v>0</v>
      </c>
      <c r="AP36" s="189">
        <v>627577</v>
      </c>
      <c r="AQ36" s="189">
        <v>0</v>
      </c>
      <c r="AR36" s="189">
        <v>0</v>
      </c>
      <c r="AS36" s="189">
        <v>0</v>
      </c>
      <c r="AT36" s="189">
        <v>0</v>
      </c>
      <c r="AU36" s="189">
        <v>0</v>
      </c>
      <c r="AV36" s="193">
        <v>627577</v>
      </c>
      <c r="AW36" s="193">
        <v>795473</v>
      </c>
      <c r="AX36" s="193">
        <v>51643</v>
      </c>
      <c r="AY36" s="193">
        <v>679220</v>
      </c>
      <c r="AZ36" s="193">
        <v>847116</v>
      </c>
      <c r="BA36" s="193">
        <v>-5215</v>
      </c>
      <c r="BB36" s="193">
        <v>674005</v>
      </c>
      <c r="BC36" s="193">
        <v>841901</v>
      </c>
      <c r="BD36" s="18" t="s">
        <v>154</v>
      </c>
    </row>
    <row r="37" spans="1:56" ht="14.25">
      <c r="A37" s="190" t="s">
        <v>155</v>
      </c>
      <c r="B37" s="191" t="s">
        <v>24</v>
      </c>
      <c r="C37" s="192">
        <v>52231</v>
      </c>
      <c r="D37" s="189">
        <v>1565</v>
      </c>
      <c r="E37" s="189">
        <v>251684</v>
      </c>
      <c r="F37" s="189">
        <v>71910</v>
      </c>
      <c r="G37" s="189">
        <v>36852</v>
      </c>
      <c r="H37" s="189">
        <v>290349</v>
      </c>
      <c r="I37" s="189">
        <v>65788</v>
      </c>
      <c r="J37" s="189">
        <v>109957</v>
      </c>
      <c r="K37" s="189">
        <v>83388</v>
      </c>
      <c r="L37" s="189">
        <v>189689</v>
      </c>
      <c r="M37" s="189">
        <v>34419</v>
      </c>
      <c r="N37" s="189">
        <v>49210</v>
      </c>
      <c r="O37" s="189">
        <v>68138</v>
      </c>
      <c r="P37" s="189">
        <v>76993</v>
      </c>
      <c r="Q37" s="189">
        <v>18284</v>
      </c>
      <c r="R37" s="189">
        <v>121139</v>
      </c>
      <c r="S37" s="189">
        <v>46637</v>
      </c>
      <c r="T37" s="189">
        <v>19622</v>
      </c>
      <c r="U37" s="189">
        <v>260514</v>
      </c>
      <c r="V37" s="189">
        <v>87202</v>
      </c>
      <c r="W37" s="189">
        <v>716597</v>
      </c>
      <c r="X37" s="189">
        <v>54378</v>
      </c>
      <c r="Y37" s="189">
        <v>52929</v>
      </c>
      <c r="Z37" s="189">
        <v>37374</v>
      </c>
      <c r="AA37" s="189">
        <v>764281</v>
      </c>
      <c r="AB37" s="189">
        <v>348979</v>
      </c>
      <c r="AC37" s="189">
        <v>228053</v>
      </c>
      <c r="AD37" s="189">
        <v>904783</v>
      </c>
      <c r="AE37" s="189">
        <v>470536</v>
      </c>
      <c r="AF37" s="189">
        <v>340960</v>
      </c>
      <c r="AG37" s="189">
        <v>227326</v>
      </c>
      <c r="AH37" s="189">
        <v>464567</v>
      </c>
      <c r="AI37" s="189">
        <v>64615</v>
      </c>
      <c r="AJ37" s="189">
        <v>676937</v>
      </c>
      <c r="AK37" s="189">
        <v>195401</v>
      </c>
      <c r="AL37" s="189">
        <v>0</v>
      </c>
      <c r="AM37" s="189">
        <v>43267</v>
      </c>
      <c r="AN37" s="193">
        <v>7526554</v>
      </c>
      <c r="AO37" s="189">
        <v>10209</v>
      </c>
      <c r="AP37" s="189">
        <v>557735</v>
      </c>
      <c r="AQ37" s="189">
        <v>0</v>
      </c>
      <c r="AR37" s="189">
        <v>22388</v>
      </c>
      <c r="AS37" s="189">
        <v>206857</v>
      </c>
      <c r="AT37" s="189">
        <v>0</v>
      </c>
      <c r="AU37" s="189">
        <v>0</v>
      </c>
      <c r="AV37" s="193">
        <v>797189</v>
      </c>
      <c r="AW37" s="193">
        <v>8323743</v>
      </c>
      <c r="AX37" s="193">
        <v>200257</v>
      </c>
      <c r="AY37" s="193">
        <v>997446</v>
      </c>
      <c r="AZ37" s="193">
        <v>8524000</v>
      </c>
      <c r="BA37" s="193">
        <v>-2032333</v>
      </c>
      <c r="BB37" s="193">
        <v>-1034887</v>
      </c>
      <c r="BC37" s="193">
        <v>6491667</v>
      </c>
      <c r="BD37" s="18" t="s">
        <v>155</v>
      </c>
    </row>
    <row r="38" spans="1:56" ht="14.25">
      <c r="A38" s="194" t="s">
        <v>156</v>
      </c>
      <c r="B38" s="195" t="s">
        <v>25</v>
      </c>
      <c r="C38" s="196">
        <v>322</v>
      </c>
      <c r="D38" s="197">
        <v>2</v>
      </c>
      <c r="E38" s="197">
        <v>16836</v>
      </c>
      <c r="F38" s="197">
        <v>373</v>
      </c>
      <c r="G38" s="197">
        <v>152</v>
      </c>
      <c r="H38" s="197">
        <v>1125</v>
      </c>
      <c r="I38" s="197">
        <v>220</v>
      </c>
      <c r="J38" s="197">
        <v>241</v>
      </c>
      <c r="K38" s="197">
        <v>106</v>
      </c>
      <c r="L38" s="197">
        <v>1307</v>
      </c>
      <c r="M38" s="197">
        <v>138</v>
      </c>
      <c r="N38" s="197">
        <v>153</v>
      </c>
      <c r="O38" s="197">
        <v>245</v>
      </c>
      <c r="P38" s="197">
        <v>580</v>
      </c>
      <c r="Q38" s="197">
        <v>71</v>
      </c>
      <c r="R38" s="197">
        <v>620</v>
      </c>
      <c r="S38" s="197">
        <v>169</v>
      </c>
      <c r="T38" s="197">
        <v>124</v>
      </c>
      <c r="U38" s="197">
        <v>1014</v>
      </c>
      <c r="V38" s="197">
        <v>673</v>
      </c>
      <c r="W38" s="197">
        <v>1846</v>
      </c>
      <c r="X38" s="197">
        <v>96</v>
      </c>
      <c r="Y38" s="197">
        <v>143</v>
      </c>
      <c r="Z38" s="197">
        <v>36</v>
      </c>
      <c r="AA38" s="197">
        <v>9331</v>
      </c>
      <c r="AB38" s="197">
        <v>741</v>
      </c>
      <c r="AC38" s="197">
        <v>9245</v>
      </c>
      <c r="AD38" s="197">
        <v>3541</v>
      </c>
      <c r="AE38" s="197">
        <v>30582</v>
      </c>
      <c r="AF38" s="197">
        <v>2083</v>
      </c>
      <c r="AG38" s="197">
        <v>4122</v>
      </c>
      <c r="AH38" s="197">
        <v>191933</v>
      </c>
      <c r="AI38" s="197">
        <v>2318</v>
      </c>
      <c r="AJ38" s="197">
        <v>7628</v>
      </c>
      <c r="AK38" s="197">
        <v>86758</v>
      </c>
      <c r="AL38" s="197">
        <v>0</v>
      </c>
      <c r="AM38" s="197">
        <v>2597</v>
      </c>
      <c r="AN38" s="198">
        <v>377471</v>
      </c>
      <c r="AO38" s="197">
        <v>1331665</v>
      </c>
      <c r="AP38" s="197">
        <v>5702722</v>
      </c>
      <c r="AQ38" s="197">
        <v>0</v>
      </c>
      <c r="AR38" s="197">
        <v>0</v>
      </c>
      <c r="AS38" s="197">
        <v>0</v>
      </c>
      <c r="AT38" s="197">
        <v>0</v>
      </c>
      <c r="AU38" s="197">
        <v>254</v>
      </c>
      <c r="AV38" s="198">
        <v>7034641</v>
      </c>
      <c r="AW38" s="198">
        <v>7412112</v>
      </c>
      <c r="AX38" s="198">
        <v>985103</v>
      </c>
      <c r="AY38" s="198">
        <v>8019744</v>
      </c>
      <c r="AZ38" s="198">
        <v>8397215</v>
      </c>
      <c r="BA38" s="198">
        <v>-2218964</v>
      </c>
      <c r="BB38" s="198">
        <v>5800780</v>
      </c>
      <c r="BC38" s="198">
        <v>6178251</v>
      </c>
      <c r="BD38" s="18" t="s">
        <v>156</v>
      </c>
    </row>
    <row r="39" spans="1:56" ht="14.25">
      <c r="A39" s="190" t="s">
        <v>157</v>
      </c>
      <c r="B39" s="191" t="s">
        <v>48</v>
      </c>
      <c r="C39" s="192">
        <v>767</v>
      </c>
      <c r="D39" s="189">
        <v>36</v>
      </c>
      <c r="E39" s="189">
        <v>4269</v>
      </c>
      <c r="F39" s="189">
        <v>2358</v>
      </c>
      <c r="G39" s="189">
        <v>979</v>
      </c>
      <c r="H39" s="189">
        <v>6142</v>
      </c>
      <c r="I39" s="189">
        <v>260</v>
      </c>
      <c r="J39" s="189">
        <v>440</v>
      </c>
      <c r="K39" s="189">
        <v>1541</v>
      </c>
      <c r="L39" s="189">
        <v>1986</v>
      </c>
      <c r="M39" s="189">
        <v>373</v>
      </c>
      <c r="N39" s="189">
        <v>630</v>
      </c>
      <c r="O39" s="189">
        <v>1488</v>
      </c>
      <c r="P39" s="189">
        <v>2148</v>
      </c>
      <c r="Q39" s="189">
        <v>464</v>
      </c>
      <c r="R39" s="189">
        <v>1597</v>
      </c>
      <c r="S39" s="189">
        <v>1321</v>
      </c>
      <c r="T39" s="189">
        <v>302</v>
      </c>
      <c r="U39" s="189">
        <v>2986</v>
      </c>
      <c r="V39" s="189">
        <v>1873</v>
      </c>
      <c r="W39" s="189">
        <v>6202</v>
      </c>
      <c r="X39" s="189">
        <v>58</v>
      </c>
      <c r="Y39" s="189">
        <v>308</v>
      </c>
      <c r="Z39" s="189">
        <v>2188</v>
      </c>
      <c r="AA39" s="189">
        <v>23046</v>
      </c>
      <c r="AB39" s="189">
        <v>12390</v>
      </c>
      <c r="AC39" s="189">
        <v>2615</v>
      </c>
      <c r="AD39" s="189">
        <v>14454</v>
      </c>
      <c r="AE39" s="189">
        <v>7384</v>
      </c>
      <c r="AF39" s="189">
        <v>13900</v>
      </c>
      <c r="AG39" s="189">
        <v>13797</v>
      </c>
      <c r="AH39" s="189">
        <v>19680</v>
      </c>
      <c r="AI39" s="189">
        <v>3905</v>
      </c>
      <c r="AJ39" s="189">
        <v>8187</v>
      </c>
      <c r="AK39" s="189">
        <v>11292</v>
      </c>
      <c r="AL39" s="189">
        <v>0</v>
      </c>
      <c r="AM39" s="189">
        <v>163</v>
      </c>
      <c r="AN39" s="193">
        <v>171529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93">
        <v>0</v>
      </c>
      <c r="AW39" s="193">
        <v>171529</v>
      </c>
      <c r="AX39" s="193">
        <v>0</v>
      </c>
      <c r="AY39" s="193">
        <v>0</v>
      </c>
      <c r="AZ39" s="193">
        <v>171529</v>
      </c>
      <c r="BA39" s="193">
        <v>0</v>
      </c>
      <c r="BB39" s="193">
        <v>0</v>
      </c>
      <c r="BC39" s="193">
        <v>171529</v>
      </c>
      <c r="BD39" s="18" t="s">
        <v>157</v>
      </c>
    </row>
    <row r="40" spans="1:56" ht="14.25">
      <c r="A40" s="190" t="s">
        <v>158</v>
      </c>
      <c r="B40" s="191" t="s">
        <v>49</v>
      </c>
      <c r="C40" s="192">
        <v>27132</v>
      </c>
      <c r="D40" s="189">
        <v>18</v>
      </c>
      <c r="E40" s="189">
        <v>14608</v>
      </c>
      <c r="F40" s="189">
        <v>5895</v>
      </c>
      <c r="G40" s="189">
        <v>4305</v>
      </c>
      <c r="H40" s="189">
        <v>10873</v>
      </c>
      <c r="I40" s="189">
        <v>4936</v>
      </c>
      <c r="J40" s="189">
        <v>6370</v>
      </c>
      <c r="K40" s="189">
        <v>8542</v>
      </c>
      <c r="L40" s="189">
        <v>38996</v>
      </c>
      <c r="M40" s="189">
        <v>7116</v>
      </c>
      <c r="N40" s="189">
        <v>5286</v>
      </c>
      <c r="O40" s="189">
        <v>17086</v>
      </c>
      <c r="P40" s="189">
        <v>15582</v>
      </c>
      <c r="Q40" s="189">
        <v>1948</v>
      </c>
      <c r="R40" s="189">
        <v>2961</v>
      </c>
      <c r="S40" s="189">
        <v>6192</v>
      </c>
      <c r="T40" s="189">
        <v>1507</v>
      </c>
      <c r="U40" s="189">
        <v>14221</v>
      </c>
      <c r="V40" s="189">
        <v>3583</v>
      </c>
      <c r="W40" s="189">
        <v>106513</v>
      </c>
      <c r="X40" s="189">
        <v>2009</v>
      </c>
      <c r="Y40" s="189">
        <v>4833</v>
      </c>
      <c r="Z40" s="189">
        <v>766</v>
      </c>
      <c r="AA40" s="189">
        <v>74055</v>
      </c>
      <c r="AB40" s="189">
        <v>16658</v>
      </c>
      <c r="AC40" s="189">
        <v>56251</v>
      </c>
      <c r="AD40" s="189">
        <v>78119</v>
      </c>
      <c r="AE40" s="189">
        <v>29186</v>
      </c>
      <c r="AF40" s="189">
        <v>2353</v>
      </c>
      <c r="AG40" s="189">
        <v>53988</v>
      </c>
      <c r="AH40" s="189">
        <v>34166</v>
      </c>
      <c r="AI40" s="189">
        <v>3736</v>
      </c>
      <c r="AJ40" s="189">
        <v>53920</v>
      </c>
      <c r="AK40" s="189">
        <v>13088</v>
      </c>
      <c r="AL40" s="189">
        <v>91</v>
      </c>
      <c r="AM40" s="189">
        <v>0</v>
      </c>
      <c r="AN40" s="193">
        <v>726889</v>
      </c>
      <c r="AO40" s="189">
        <v>0</v>
      </c>
      <c r="AP40" s="189">
        <v>2880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93">
        <v>2880</v>
      </c>
      <c r="AW40" s="193">
        <v>729769</v>
      </c>
      <c r="AX40" s="193">
        <v>105832</v>
      </c>
      <c r="AY40" s="193">
        <v>108712</v>
      </c>
      <c r="AZ40" s="193">
        <v>835601</v>
      </c>
      <c r="BA40" s="193">
        <v>-3670</v>
      </c>
      <c r="BB40" s="193">
        <v>105042</v>
      </c>
      <c r="BC40" s="193">
        <v>831931</v>
      </c>
      <c r="BD40" s="18" t="s">
        <v>158</v>
      </c>
    </row>
    <row r="41" spans="1:56" ht="14.25">
      <c r="A41" s="199" t="s">
        <v>159</v>
      </c>
      <c r="B41" s="200" t="s">
        <v>55</v>
      </c>
      <c r="C41" s="201">
        <v>949076</v>
      </c>
      <c r="D41" s="202">
        <v>39673</v>
      </c>
      <c r="E41" s="202">
        <v>4271494</v>
      </c>
      <c r="F41" s="202">
        <v>1320082</v>
      </c>
      <c r="G41" s="202">
        <v>1022769</v>
      </c>
      <c r="H41" s="202">
        <v>10425141</v>
      </c>
      <c r="I41" s="202">
        <v>12982182</v>
      </c>
      <c r="J41" s="202">
        <v>1871636</v>
      </c>
      <c r="K41" s="202">
        <v>831756</v>
      </c>
      <c r="L41" s="202">
        <v>17284473</v>
      </c>
      <c r="M41" s="202">
        <v>2100945</v>
      </c>
      <c r="N41" s="202">
        <v>904526</v>
      </c>
      <c r="O41" s="202">
        <v>1101710</v>
      </c>
      <c r="P41" s="202">
        <v>1143111</v>
      </c>
      <c r="Q41" s="202">
        <v>384417</v>
      </c>
      <c r="R41" s="202">
        <v>1765653</v>
      </c>
      <c r="S41" s="202">
        <v>852612</v>
      </c>
      <c r="T41" s="202">
        <v>429109</v>
      </c>
      <c r="U41" s="202">
        <v>8198935</v>
      </c>
      <c r="V41" s="202">
        <v>1123495</v>
      </c>
      <c r="W41" s="202">
        <v>3772140</v>
      </c>
      <c r="X41" s="202">
        <v>798252</v>
      </c>
      <c r="Y41" s="202">
        <v>247211</v>
      </c>
      <c r="Z41" s="202">
        <v>185901</v>
      </c>
      <c r="AA41" s="202">
        <v>3288081</v>
      </c>
      <c r="AB41" s="202">
        <v>1056511</v>
      </c>
      <c r="AC41" s="202">
        <v>1456118</v>
      </c>
      <c r="AD41" s="202">
        <v>4048604</v>
      </c>
      <c r="AE41" s="202">
        <v>1721985</v>
      </c>
      <c r="AF41" s="202">
        <v>1211117</v>
      </c>
      <c r="AG41" s="202">
        <v>927813</v>
      </c>
      <c r="AH41" s="202">
        <v>3507404</v>
      </c>
      <c r="AI41" s="202">
        <v>349880</v>
      </c>
      <c r="AJ41" s="202">
        <v>2425592</v>
      </c>
      <c r="AK41" s="202">
        <v>2476411</v>
      </c>
      <c r="AL41" s="202">
        <v>171529</v>
      </c>
      <c r="AM41" s="202">
        <v>500049</v>
      </c>
      <c r="AN41" s="203">
        <v>97147393</v>
      </c>
      <c r="AO41" s="202">
        <v>1984174</v>
      </c>
      <c r="AP41" s="202">
        <v>39555470</v>
      </c>
      <c r="AQ41" s="202">
        <v>14444644</v>
      </c>
      <c r="AR41" s="202">
        <v>2730522</v>
      </c>
      <c r="AS41" s="202">
        <v>9604174</v>
      </c>
      <c r="AT41" s="202">
        <v>53692</v>
      </c>
      <c r="AU41" s="202">
        <v>280613</v>
      </c>
      <c r="AV41" s="203">
        <v>68653289</v>
      </c>
      <c r="AW41" s="203">
        <v>165800682</v>
      </c>
      <c r="AX41" s="203">
        <v>78204763</v>
      </c>
      <c r="AY41" s="203">
        <v>146858052</v>
      </c>
      <c r="AZ41" s="203">
        <v>244005445</v>
      </c>
      <c r="BA41" s="203">
        <v>-74898837</v>
      </c>
      <c r="BB41" s="203">
        <v>71959215</v>
      </c>
      <c r="BC41" s="203">
        <v>169106608</v>
      </c>
      <c r="BD41" s="19" t="s">
        <v>159</v>
      </c>
    </row>
    <row r="42" spans="1:55" ht="14.25" customHeight="1">
      <c r="A42" s="190" t="s">
        <v>160</v>
      </c>
      <c r="B42" s="191" t="s">
        <v>93</v>
      </c>
      <c r="C42" s="192">
        <v>6126</v>
      </c>
      <c r="D42" s="189">
        <v>3747</v>
      </c>
      <c r="E42" s="189">
        <v>54299</v>
      </c>
      <c r="F42" s="189">
        <v>30902</v>
      </c>
      <c r="G42" s="189">
        <v>23039</v>
      </c>
      <c r="H42" s="189">
        <v>107432</v>
      </c>
      <c r="I42" s="189">
        <v>29976</v>
      </c>
      <c r="J42" s="189">
        <v>47950</v>
      </c>
      <c r="K42" s="189">
        <v>33274</v>
      </c>
      <c r="L42" s="189">
        <v>124387</v>
      </c>
      <c r="M42" s="189">
        <v>44244</v>
      </c>
      <c r="N42" s="189">
        <v>26863</v>
      </c>
      <c r="O42" s="189">
        <v>28467</v>
      </c>
      <c r="P42" s="189">
        <v>28330</v>
      </c>
      <c r="Q42" s="189">
        <v>9679</v>
      </c>
      <c r="R42" s="189">
        <v>45227</v>
      </c>
      <c r="S42" s="189">
        <v>15478</v>
      </c>
      <c r="T42" s="189">
        <v>3692</v>
      </c>
      <c r="U42" s="189">
        <v>82139</v>
      </c>
      <c r="V42" s="189">
        <v>38848</v>
      </c>
      <c r="W42" s="189">
        <v>133146</v>
      </c>
      <c r="X42" s="189">
        <v>24147</v>
      </c>
      <c r="Y42" s="189">
        <v>8878</v>
      </c>
      <c r="Z42" s="189">
        <v>15797</v>
      </c>
      <c r="AA42" s="189">
        <v>242331</v>
      </c>
      <c r="AB42" s="189">
        <v>92929</v>
      </c>
      <c r="AC42" s="189">
        <v>24801</v>
      </c>
      <c r="AD42" s="189">
        <v>142463</v>
      </c>
      <c r="AE42" s="189">
        <v>57415</v>
      </c>
      <c r="AF42" s="189">
        <v>39155</v>
      </c>
      <c r="AG42" s="189">
        <v>40196</v>
      </c>
      <c r="AH42" s="189">
        <v>100634</v>
      </c>
      <c r="AI42" s="189">
        <v>26309</v>
      </c>
      <c r="AJ42" s="189">
        <v>112676</v>
      </c>
      <c r="AK42" s="189">
        <v>136484</v>
      </c>
      <c r="AL42" s="189">
        <v>0</v>
      </c>
      <c r="AM42" s="189">
        <v>2714</v>
      </c>
      <c r="AN42" s="193">
        <v>1984174</v>
      </c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</row>
    <row r="43" spans="1:55" ht="14.25" customHeight="1">
      <c r="A43" s="190" t="s">
        <v>189</v>
      </c>
      <c r="B43" s="191" t="s">
        <v>94</v>
      </c>
      <c r="C43" s="192">
        <v>230717</v>
      </c>
      <c r="D43" s="189">
        <v>19166</v>
      </c>
      <c r="E43" s="189">
        <v>766803</v>
      </c>
      <c r="F43" s="189">
        <v>1090362</v>
      </c>
      <c r="G43" s="189">
        <v>304538</v>
      </c>
      <c r="H43" s="189">
        <v>993208</v>
      </c>
      <c r="I43" s="189">
        <v>157782</v>
      </c>
      <c r="J43" s="189">
        <v>734829</v>
      </c>
      <c r="K43" s="189">
        <v>317196</v>
      </c>
      <c r="L43" s="189">
        <v>703956</v>
      </c>
      <c r="M43" s="189">
        <v>118803</v>
      </c>
      <c r="N43" s="189">
        <v>580671</v>
      </c>
      <c r="O43" s="189">
        <v>481856</v>
      </c>
      <c r="P43" s="189">
        <v>501199</v>
      </c>
      <c r="Q43" s="189">
        <v>65871</v>
      </c>
      <c r="R43" s="189">
        <v>1014358</v>
      </c>
      <c r="S43" s="189">
        <v>411973</v>
      </c>
      <c r="T43" s="189">
        <v>167850</v>
      </c>
      <c r="U43" s="189">
        <v>1527138</v>
      </c>
      <c r="V43" s="189">
        <v>589491</v>
      </c>
      <c r="W43" s="189">
        <v>2457134</v>
      </c>
      <c r="X43" s="189">
        <v>223488</v>
      </c>
      <c r="Y43" s="189">
        <v>117068</v>
      </c>
      <c r="Z43" s="189">
        <v>482114</v>
      </c>
      <c r="AA43" s="189">
        <v>3843997</v>
      </c>
      <c r="AB43" s="189">
        <v>1145065</v>
      </c>
      <c r="AC43" s="189">
        <v>248407</v>
      </c>
      <c r="AD43" s="189">
        <v>2333037</v>
      </c>
      <c r="AE43" s="189">
        <v>887440</v>
      </c>
      <c r="AF43" s="189">
        <v>2064940</v>
      </c>
      <c r="AG43" s="189">
        <v>3092071</v>
      </c>
      <c r="AH43" s="189">
        <v>4853268</v>
      </c>
      <c r="AI43" s="189">
        <v>424966</v>
      </c>
      <c r="AJ43" s="189">
        <v>2201207</v>
      </c>
      <c r="AK43" s="189">
        <v>1769644</v>
      </c>
      <c r="AL43" s="189">
        <v>0</v>
      </c>
      <c r="AM43" s="189">
        <v>21070</v>
      </c>
      <c r="AN43" s="193">
        <v>36942683</v>
      </c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</row>
    <row r="44" spans="1:55" ht="14.25" customHeight="1">
      <c r="A44" s="190" t="s">
        <v>190</v>
      </c>
      <c r="B44" s="191" t="s">
        <v>96</v>
      </c>
      <c r="C44" s="192">
        <v>231337</v>
      </c>
      <c r="D44" s="189">
        <v>299</v>
      </c>
      <c r="E44" s="189">
        <v>766693</v>
      </c>
      <c r="F44" s="189">
        <v>-713270</v>
      </c>
      <c r="G44" s="189">
        <v>85813</v>
      </c>
      <c r="H44" s="189">
        <v>-42789</v>
      </c>
      <c r="I44" s="189">
        <v>-304253</v>
      </c>
      <c r="J44" s="189">
        <v>-138742</v>
      </c>
      <c r="K44" s="189">
        <v>240494</v>
      </c>
      <c r="L44" s="189">
        <v>1972761</v>
      </c>
      <c r="M44" s="189">
        <v>107348</v>
      </c>
      <c r="N44" s="189">
        <v>-134682</v>
      </c>
      <c r="O44" s="189">
        <v>179413</v>
      </c>
      <c r="P44" s="189">
        <v>179961</v>
      </c>
      <c r="Q44" s="189">
        <v>925</v>
      </c>
      <c r="R44" s="189">
        <v>-612932</v>
      </c>
      <c r="S44" s="189">
        <v>-208323</v>
      </c>
      <c r="T44" s="189">
        <v>-63161</v>
      </c>
      <c r="U44" s="189">
        <v>12604</v>
      </c>
      <c r="V44" s="189">
        <v>151627</v>
      </c>
      <c r="W44" s="189">
        <v>102885</v>
      </c>
      <c r="X44" s="189">
        <v>848911</v>
      </c>
      <c r="Y44" s="189">
        <v>52103</v>
      </c>
      <c r="Z44" s="189">
        <v>-185386</v>
      </c>
      <c r="AA44" s="189">
        <v>2620644</v>
      </c>
      <c r="AB44" s="189">
        <v>514852</v>
      </c>
      <c r="AC44" s="189">
        <v>3654548</v>
      </c>
      <c r="AD44" s="189">
        <v>449311</v>
      </c>
      <c r="AE44" s="189">
        <v>690476</v>
      </c>
      <c r="AF44" s="189">
        <v>0</v>
      </c>
      <c r="AG44" s="189">
        <v>14625</v>
      </c>
      <c r="AH44" s="189">
        <v>352586</v>
      </c>
      <c r="AI44" s="189">
        <v>-8060</v>
      </c>
      <c r="AJ44" s="189">
        <v>726365</v>
      </c>
      <c r="AK44" s="189">
        <v>891211</v>
      </c>
      <c r="AL44" s="189">
        <v>0</v>
      </c>
      <c r="AM44" s="189">
        <v>279123</v>
      </c>
      <c r="AN44" s="193">
        <v>12715317</v>
      </c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</row>
    <row r="45" spans="1:55" ht="14.25" customHeight="1">
      <c r="A45" s="190" t="s">
        <v>191</v>
      </c>
      <c r="B45" s="191" t="s">
        <v>97</v>
      </c>
      <c r="C45" s="192">
        <v>321471</v>
      </c>
      <c r="D45" s="189">
        <v>18583</v>
      </c>
      <c r="E45" s="189">
        <v>223691</v>
      </c>
      <c r="F45" s="189">
        <v>208476</v>
      </c>
      <c r="G45" s="189">
        <v>35442</v>
      </c>
      <c r="H45" s="189">
        <v>818045</v>
      </c>
      <c r="I45" s="189">
        <v>221379</v>
      </c>
      <c r="J45" s="189">
        <v>167841</v>
      </c>
      <c r="K45" s="189">
        <v>68489</v>
      </c>
      <c r="L45" s="189">
        <v>606601</v>
      </c>
      <c r="M45" s="189">
        <v>175238</v>
      </c>
      <c r="N45" s="189">
        <v>121764</v>
      </c>
      <c r="O45" s="189">
        <v>40106</v>
      </c>
      <c r="P45" s="189">
        <v>76450</v>
      </c>
      <c r="Q45" s="189">
        <v>62175</v>
      </c>
      <c r="R45" s="189">
        <v>206468</v>
      </c>
      <c r="S45" s="189">
        <v>83546</v>
      </c>
      <c r="T45" s="189">
        <v>63524</v>
      </c>
      <c r="U45" s="189">
        <v>314001</v>
      </c>
      <c r="V45" s="189">
        <v>80916</v>
      </c>
      <c r="W45" s="189">
        <v>238052</v>
      </c>
      <c r="X45" s="189">
        <v>632414</v>
      </c>
      <c r="Y45" s="189">
        <v>202029</v>
      </c>
      <c r="Z45" s="189">
        <v>136817</v>
      </c>
      <c r="AA45" s="189">
        <v>673961</v>
      </c>
      <c r="AB45" s="189">
        <v>315699</v>
      </c>
      <c r="AC45" s="189">
        <v>2395370</v>
      </c>
      <c r="AD45" s="189">
        <v>785351</v>
      </c>
      <c r="AE45" s="189">
        <v>411359</v>
      </c>
      <c r="AF45" s="189">
        <v>1151724</v>
      </c>
      <c r="AG45" s="189">
        <v>578174</v>
      </c>
      <c r="AH45" s="189">
        <v>895188</v>
      </c>
      <c r="AI45" s="189">
        <v>53425</v>
      </c>
      <c r="AJ45" s="189">
        <v>865423</v>
      </c>
      <c r="AK45" s="189">
        <v>691814</v>
      </c>
      <c r="AL45" s="189">
        <v>0</v>
      </c>
      <c r="AM45" s="189">
        <v>24638</v>
      </c>
      <c r="AN45" s="193">
        <v>13965644</v>
      </c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</row>
    <row r="46" spans="1:55" ht="14.25" customHeight="1">
      <c r="A46" s="190" t="s">
        <v>192</v>
      </c>
      <c r="B46" s="191" t="s">
        <v>193</v>
      </c>
      <c r="C46" s="192">
        <v>38158</v>
      </c>
      <c r="D46" s="189">
        <v>2485</v>
      </c>
      <c r="E46" s="189">
        <v>482870</v>
      </c>
      <c r="F46" s="189">
        <v>49600</v>
      </c>
      <c r="G46" s="189">
        <v>24857</v>
      </c>
      <c r="H46" s="189">
        <v>239566</v>
      </c>
      <c r="I46" s="189">
        <v>2689305</v>
      </c>
      <c r="J46" s="189">
        <v>61787</v>
      </c>
      <c r="K46" s="189">
        <v>22133</v>
      </c>
      <c r="L46" s="189">
        <v>285848</v>
      </c>
      <c r="M46" s="189">
        <v>19708</v>
      </c>
      <c r="N46" s="189">
        <v>29599</v>
      </c>
      <c r="O46" s="189">
        <v>28969</v>
      </c>
      <c r="P46" s="189">
        <v>27597</v>
      </c>
      <c r="Q46" s="189">
        <v>5301</v>
      </c>
      <c r="R46" s="189">
        <v>73540</v>
      </c>
      <c r="S46" s="189">
        <v>33711</v>
      </c>
      <c r="T46" s="189">
        <v>13639</v>
      </c>
      <c r="U46" s="189">
        <v>173420</v>
      </c>
      <c r="V46" s="189">
        <v>40107</v>
      </c>
      <c r="W46" s="189">
        <v>199578</v>
      </c>
      <c r="X46" s="189">
        <v>84837</v>
      </c>
      <c r="Y46" s="189">
        <v>12808</v>
      </c>
      <c r="Z46" s="189">
        <v>24640</v>
      </c>
      <c r="AA46" s="189">
        <v>382409</v>
      </c>
      <c r="AB46" s="189">
        <v>42107</v>
      </c>
      <c r="AC46" s="189">
        <v>606277</v>
      </c>
      <c r="AD46" s="189">
        <v>211002</v>
      </c>
      <c r="AE46" s="189">
        <v>128247</v>
      </c>
      <c r="AF46" s="189">
        <v>29961</v>
      </c>
      <c r="AG46" s="189">
        <v>79305</v>
      </c>
      <c r="AH46" s="189">
        <v>236488</v>
      </c>
      <c r="AI46" s="189">
        <v>11428</v>
      </c>
      <c r="AJ46" s="189">
        <v>161322</v>
      </c>
      <c r="AK46" s="189">
        <v>212791</v>
      </c>
      <c r="AL46" s="189">
        <v>0</v>
      </c>
      <c r="AM46" s="189">
        <v>4339</v>
      </c>
      <c r="AN46" s="193">
        <v>6769739</v>
      </c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</row>
    <row r="47" spans="1:55" ht="14.25" customHeight="1">
      <c r="A47" s="190" t="s">
        <v>194</v>
      </c>
      <c r="B47" s="191" t="s">
        <v>99</v>
      </c>
      <c r="C47" s="192">
        <v>-104094</v>
      </c>
      <c r="D47" s="189">
        <v>-2</v>
      </c>
      <c r="E47" s="189">
        <v>-20194</v>
      </c>
      <c r="F47" s="189">
        <v>-112</v>
      </c>
      <c r="G47" s="189">
        <v>-34</v>
      </c>
      <c r="H47" s="189">
        <v>-86</v>
      </c>
      <c r="I47" s="189">
        <v>-29457</v>
      </c>
      <c r="J47" s="189">
        <v>-48</v>
      </c>
      <c r="K47" s="189">
        <v>-25</v>
      </c>
      <c r="L47" s="189">
        <v>-106</v>
      </c>
      <c r="M47" s="189">
        <v>-10</v>
      </c>
      <c r="N47" s="189">
        <v>-47</v>
      </c>
      <c r="O47" s="189">
        <v>-31</v>
      </c>
      <c r="P47" s="189">
        <v>-35</v>
      </c>
      <c r="Q47" s="189">
        <v>-5</v>
      </c>
      <c r="R47" s="189">
        <v>-88</v>
      </c>
      <c r="S47" s="189">
        <v>-22</v>
      </c>
      <c r="T47" s="189">
        <v>-19</v>
      </c>
      <c r="U47" s="189">
        <v>-122</v>
      </c>
      <c r="V47" s="189">
        <v>-46</v>
      </c>
      <c r="W47" s="189">
        <v>-28542</v>
      </c>
      <c r="X47" s="189">
        <v>-1361</v>
      </c>
      <c r="Y47" s="189">
        <v>-29264</v>
      </c>
      <c r="Z47" s="189">
        <v>-18</v>
      </c>
      <c r="AA47" s="189">
        <v>-3668</v>
      </c>
      <c r="AB47" s="189">
        <v>-41773</v>
      </c>
      <c r="AC47" s="189">
        <v>-2754</v>
      </c>
      <c r="AD47" s="189">
        <v>-24809</v>
      </c>
      <c r="AE47" s="189">
        <v>-104</v>
      </c>
      <c r="AF47" s="189">
        <v>0</v>
      </c>
      <c r="AG47" s="189">
        <v>-1426</v>
      </c>
      <c r="AH47" s="189">
        <v>-112969</v>
      </c>
      <c r="AI47" s="189">
        <v>-16047</v>
      </c>
      <c r="AJ47" s="189">
        <v>-918</v>
      </c>
      <c r="AK47" s="189">
        <v>-104</v>
      </c>
      <c r="AL47" s="189">
        <v>0</v>
      </c>
      <c r="AM47" s="189">
        <v>-2</v>
      </c>
      <c r="AN47" s="193">
        <v>-418342</v>
      </c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</row>
    <row r="48" spans="1:55" ht="14.25" customHeight="1">
      <c r="A48" s="199" t="s">
        <v>195</v>
      </c>
      <c r="B48" s="200" t="s">
        <v>100</v>
      </c>
      <c r="C48" s="201">
        <v>723715</v>
      </c>
      <c r="D48" s="202">
        <v>44278</v>
      </c>
      <c r="E48" s="202">
        <v>2274162</v>
      </c>
      <c r="F48" s="202">
        <v>665958</v>
      </c>
      <c r="G48" s="202">
        <v>473655</v>
      </c>
      <c r="H48" s="202">
        <v>2115376</v>
      </c>
      <c r="I48" s="202">
        <v>2764732</v>
      </c>
      <c r="J48" s="202">
        <v>873617</v>
      </c>
      <c r="K48" s="202">
        <v>681561</v>
      </c>
      <c r="L48" s="202">
        <v>3693447</v>
      </c>
      <c r="M48" s="202">
        <v>465331</v>
      </c>
      <c r="N48" s="202">
        <v>624168</v>
      </c>
      <c r="O48" s="202">
        <v>758780</v>
      </c>
      <c r="P48" s="202">
        <v>813502</v>
      </c>
      <c r="Q48" s="202">
        <v>143946</v>
      </c>
      <c r="R48" s="202">
        <v>726573</v>
      </c>
      <c r="S48" s="202">
        <v>336363</v>
      </c>
      <c r="T48" s="202">
        <v>185525</v>
      </c>
      <c r="U48" s="202">
        <v>2109180</v>
      </c>
      <c r="V48" s="202">
        <v>900943</v>
      </c>
      <c r="W48" s="202">
        <v>3102253</v>
      </c>
      <c r="X48" s="202">
        <v>1812436</v>
      </c>
      <c r="Y48" s="202">
        <v>363622</v>
      </c>
      <c r="Z48" s="202">
        <v>473964</v>
      </c>
      <c r="AA48" s="202">
        <v>7759674</v>
      </c>
      <c r="AB48" s="202">
        <v>2068879</v>
      </c>
      <c r="AC48" s="202">
        <v>6926649</v>
      </c>
      <c r="AD48" s="202">
        <v>3896355</v>
      </c>
      <c r="AE48" s="202">
        <v>2174833</v>
      </c>
      <c r="AF48" s="202">
        <v>3285780</v>
      </c>
      <c r="AG48" s="202">
        <v>3802945</v>
      </c>
      <c r="AH48" s="202">
        <v>6325195</v>
      </c>
      <c r="AI48" s="202">
        <v>492021</v>
      </c>
      <c r="AJ48" s="202">
        <v>4066075</v>
      </c>
      <c r="AK48" s="202">
        <v>3701840</v>
      </c>
      <c r="AL48" s="202">
        <v>0</v>
      </c>
      <c r="AM48" s="202">
        <v>331882</v>
      </c>
      <c r="AN48" s="203">
        <v>71959215</v>
      </c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</row>
    <row r="49" spans="1:55" ht="13.5">
      <c r="A49" s="199" t="s">
        <v>172</v>
      </c>
      <c r="B49" s="200" t="s">
        <v>196</v>
      </c>
      <c r="C49" s="201">
        <v>1672791</v>
      </c>
      <c r="D49" s="202">
        <v>83951</v>
      </c>
      <c r="E49" s="202">
        <v>6545656</v>
      </c>
      <c r="F49" s="202">
        <v>1986040</v>
      </c>
      <c r="G49" s="202">
        <v>1496424</v>
      </c>
      <c r="H49" s="202">
        <v>12540517</v>
      </c>
      <c r="I49" s="202">
        <v>15746914</v>
      </c>
      <c r="J49" s="202">
        <v>2745253</v>
      </c>
      <c r="K49" s="202">
        <v>1513317</v>
      </c>
      <c r="L49" s="202">
        <v>20977920</v>
      </c>
      <c r="M49" s="202">
        <v>2566276</v>
      </c>
      <c r="N49" s="202">
        <v>1528694</v>
      </c>
      <c r="O49" s="202">
        <v>1860490</v>
      </c>
      <c r="P49" s="202">
        <v>1956613</v>
      </c>
      <c r="Q49" s="202">
        <v>528363</v>
      </c>
      <c r="R49" s="202">
        <v>2492226</v>
      </c>
      <c r="S49" s="202">
        <v>1188975</v>
      </c>
      <c r="T49" s="202">
        <v>614634</v>
      </c>
      <c r="U49" s="202">
        <v>10308115</v>
      </c>
      <c r="V49" s="202">
        <v>2024438</v>
      </c>
      <c r="W49" s="202">
        <v>6874393</v>
      </c>
      <c r="X49" s="202">
        <v>2610688</v>
      </c>
      <c r="Y49" s="202">
        <v>610833</v>
      </c>
      <c r="Z49" s="202">
        <v>659865</v>
      </c>
      <c r="AA49" s="202">
        <v>11047755</v>
      </c>
      <c r="AB49" s="202">
        <v>3125390</v>
      </c>
      <c r="AC49" s="202">
        <v>8382767</v>
      </c>
      <c r="AD49" s="202">
        <v>7944959</v>
      </c>
      <c r="AE49" s="202">
        <v>3896818</v>
      </c>
      <c r="AF49" s="202">
        <v>4496897</v>
      </c>
      <c r="AG49" s="202">
        <v>4730758</v>
      </c>
      <c r="AH49" s="202">
        <v>9832599</v>
      </c>
      <c r="AI49" s="202">
        <v>841901</v>
      </c>
      <c r="AJ49" s="202">
        <v>6491667</v>
      </c>
      <c r="AK49" s="202">
        <v>6178251</v>
      </c>
      <c r="AL49" s="202">
        <v>171529</v>
      </c>
      <c r="AM49" s="202">
        <v>831931</v>
      </c>
      <c r="AN49" s="203">
        <v>169106608</v>
      </c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</row>
    <row r="51" spans="2:40" ht="13.5">
      <c r="B51" s="15" t="s">
        <v>117</v>
      </c>
      <c r="C51" s="15">
        <f>C48/C49</f>
        <v>0.4326392239078283</v>
      </c>
      <c r="D51" s="15">
        <f aca="true" t="shared" si="0" ref="D51:AN51">D48/D49</f>
        <v>0.5274267132017486</v>
      </c>
      <c r="E51" s="15">
        <f t="shared" si="0"/>
        <v>0.34743072352106497</v>
      </c>
      <c r="F51" s="15">
        <f t="shared" si="0"/>
        <v>0.3353195303216451</v>
      </c>
      <c r="G51" s="15">
        <f t="shared" si="0"/>
        <v>0.3165245946336065</v>
      </c>
      <c r="H51" s="15">
        <f t="shared" si="0"/>
        <v>0.16868331664476033</v>
      </c>
      <c r="I51" s="15">
        <f t="shared" si="0"/>
        <v>0.17557294083145433</v>
      </c>
      <c r="J51" s="15">
        <f t="shared" si="0"/>
        <v>0.31822822887362295</v>
      </c>
      <c r="K51" s="15">
        <f t="shared" si="0"/>
        <v>0.4503755657274715</v>
      </c>
      <c r="L51" s="15">
        <f t="shared" si="0"/>
        <v>0.17606354681493686</v>
      </c>
      <c r="M51" s="15">
        <f t="shared" si="0"/>
        <v>0.18132539134528008</v>
      </c>
      <c r="N51" s="15">
        <f t="shared" si="0"/>
        <v>0.408301465172232</v>
      </c>
      <c r="O51" s="15">
        <f t="shared" si="0"/>
        <v>0.40783879515611476</v>
      </c>
      <c r="P51" s="15">
        <f t="shared" si="0"/>
        <v>0.41577051772629536</v>
      </c>
      <c r="Q51" s="15">
        <f t="shared" si="0"/>
        <v>0.2724376990818812</v>
      </c>
      <c r="R51" s="15">
        <f t="shared" si="0"/>
        <v>0.29153575959804606</v>
      </c>
      <c r="S51" s="15">
        <f t="shared" si="0"/>
        <v>0.2829016589919889</v>
      </c>
      <c r="T51" s="15">
        <f t="shared" si="0"/>
        <v>0.30184630202689733</v>
      </c>
      <c r="U51" s="15">
        <f t="shared" si="0"/>
        <v>0.20461354961600642</v>
      </c>
      <c r="V51" s="15">
        <f t="shared" si="0"/>
        <v>0.4450336340258383</v>
      </c>
      <c r="W51" s="15">
        <f t="shared" si="0"/>
        <v>0.45127664362511716</v>
      </c>
      <c r="X51" s="15">
        <f t="shared" si="0"/>
        <v>0.6942369214551873</v>
      </c>
      <c r="Y51" s="15">
        <f t="shared" si="0"/>
        <v>0.5952887286705204</v>
      </c>
      <c r="Z51" s="15">
        <f t="shared" si="0"/>
        <v>0.7182741924484554</v>
      </c>
      <c r="AA51" s="15">
        <f t="shared" si="0"/>
        <v>0.7023756410239004</v>
      </c>
      <c r="AB51" s="15">
        <f t="shared" si="0"/>
        <v>0.6619586675582887</v>
      </c>
      <c r="AC51" s="15">
        <f t="shared" si="0"/>
        <v>0.8262962575483728</v>
      </c>
      <c r="AD51" s="15">
        <f t="shared" si="0"/>
        <v>0.49041851569026346</v>
      </c>
      <c r="AE51" s="15">
        <f t="shared" si="0"/>
        <v>0.5581048434902528</v>
      </c>
      <c r="AF51" s="15">
        <f t="shared" si="0"/>
        <v>0.730677175839251</v>
      </c>
      <c r="AG51" s="15">
        <f t="shared" si="0"/>
        <v>0.8038764612351763</v>
      </c>
      <c r="AH51" s="15">
        <f t="shared" si="0"/>
        <v>0.6432882089465868</v>
      </c>
      <c r="AI51" s="15">
        <f t="shared" si="0"/>
        <v>0.584416695074599</v>
      </c>
      <c r="AJ51" s="15">
        <f t="shared" si="0"/>
        <v>0.6263529845261625</v>
      </c>
      <c r="AK51" s="15">
        <f t="shared" si="0"/>
        <v>0.5991728079678214</v>
      </c>
      <c r="AL51" s="15">
        <f t="shared" si="0"/>
        <v>0</v>
      </c>
      <c r="AM51" s="15">
        <f t="shared" si="0"/>
        <v>0.39892971893101714</v>
      </c>
      <c r="AN51" s="15">
        <f t="shared" si="0"/>
        <v>0.42552574290887557</v>
      </c>
    </row>
    <row r="52" spans="2:40" ht="13.5">
      <c r="B52" s="15" t="s">
        <v>102</v>
      </c>
      <c r="C52" s="15">
        <f>C43/C49</f>
        <v>0.13792338672314713</v>
      </c>
      <c r="D52" s="15">
        <f aca="true" t="shared" si="1" ref="D52:AN52">D43/D49</f>
        <v>0.22829984157425165</v>
      </c>
      <c r="E52" s="15">
        <f t="shared" si="1"/>
        <v>0.11714685281353007</v>
      </c>
      <c r="F52" s="15">
        <f t="shared" si="1"/>
        <v>0.5490131115183984</v>
      </c>
      <c r="G52" s="15">
        <f t="shared" si="1"/>
        <v>0.20351050237098575</v>
      </c>
      <c r="H52" s="15">
        <f t="shared" si="1"/>
        <v>0.07919992453261696</v>
      </c>
      <c r="I52" s="15">
        <f t="shared" si="1"/>
        <v>0.010019868019854557</v>
      </c>
      <c r="J52" s="15">
        <f t="shared" si="1"/>
        <v>0.2676725970247551</v>
      </c>
      <c r="K52" s="15">
        <f t="shared" si="1"/>
        <v>0.2096031432938373</v>
      </c>
      <c r="L52" s="15">
        <f t="shared" si="1"/>
        <v>0.033556997071206296</v>
      </c>
      <c r="M52" s="15">
        <f t="shared" si="1"/>
        <v>0.046293929413671796</v>
      </c>
      <c r="N52" s="15">
        <f t="shared" si="1"/>
        <v>0.37984776547824484</v>
      </c>
      <c r="O52" s="15">
        <f t="shared" si="1"/>
        <v>0.2589941359534316</v>
      </c>
      <c r="P52" s="15">
        <f t="shared" si="1"/>
        <v>0.2561564295034327</v>
      </c>
      <c r="Q52" s="15">
        <f t="shared" si="1"/>
        <v>0.1246699712129729</v>
      </c>
      <c r="R52" s="15">
        <f t="shared" si="1"/>
        <v>0.407008834672297</v>
      </c>
      <c r="S52" s="15">
        <f t="shared" si="1"/>
        <v>0.34649424924830213</v>
      </c>
      <c r="T52" s="15">
        <f t="shared" si="1"/>
        <v>0.2730893507355597</v>
      </c>
      <c r="U52" s="15">
        <f t="shared" si="1"/>
        <v>0.14814910388562796</v>
      </c>
      <c r="V52" s="15">
        <f t="shared" si="1"/>
        <v>0.29118748017968443</v>
      </c>
      <c r="W52" s="15">
        <f t="shared" si="1"/>
        <v>0.35743286716368994</v>
      </c>
      <c r="X52" s="15">
        <f t="shared" si="1"/>
        <v>0.085605020592273</v>
      </c>
      <c r="Y52" s="15">
        <f t="shared" si="1"/>
        <v>0.19165303773699194</v>
      </c>
      <c r="Z52" s="15">
        <f t="shared" si="1"/>
        <v>0.7306252036401385</v>
      </c>
      <c r="AA52" s="15">
        <f t="shared" si="1"/>
        <v>0.3479437225028976</v>
      </c>
      <c r="AB52" s="15">
        <f t="shared" si="1"/>
        <v>0.36637507639046646</v>
      </c>
      <c r="AC52" s="15">
        <f t="shared" si="1"/>
        <v>0.029633055529278102</v>
      </c>
      <c r="AD52" s="15">
        <f t="shared" si="1"/>
        <v>0.29364997352409244</v>
      </c>
      <c r="AE52" s="15">
        <f t="shared" si="1"/>
        <v>0.2277345259645177</v>
      </c>
      <c r="AF52" s="15">
        <f t="shared" si="1"/>
        <v>0.459192194084054</v>
      </c>
      <c r="AG52" s="15">
        <f t="shared" si="1"/>
        <v>0.6536100557246851</v>
      </c>
      <c r="AH52" s="15">
        <f t="shared" si="1"/>
        <v>0.4935895382289057</v>
      </c>
      <c r="AI52" s="15">
        <f t="shared" si="1"/>
        <v>0.5047695631671657</v>
      </c>
      <c r="AJ52" s="15">
        <f t="shared" si="1"/>
        <v>0.3390819338083731</v>
      </c>
      <c r="AK52" s="15">
        <f t="shared" si="1"/>
        <v>0.2864312246297536</v>
      </c>
      <c r="AL52" s="15">
        <f t="shared" si="1"/>
        <v>0</v>
      </c>
      <c r="AM52" s="15">
        <f t="shared" si="1"/>
        <v>0.025326619635522657</v>
      </c>
      <c r="AN52" s="15">
        <f t="shared" si="1"/>
        <v>0.21845795050185146</v>
      </c>
    </row>
  </sheetData>
  <sheetProtection password="BDD0" sheet="1" selectLockedCells="1" selectUnlockedCells="1"/>
  <mergeCells count="1">
    <mergeCell ref="C1:L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4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L1"/>
    </sheetView>
  </sheetViews>
  <sheetFormatPr defaultColWidth="9.00390625" defaultRowHeight="13.5"/>
  <cols>
    <col min="1" max="1" width="3.50390625" style="20" bestFit="1" customWidth="1"/>
    <col min="2" max="2" width="29.625" style="21" customWidth="1"/>
    <col min="3" max="40" width="13.125" style="21" customWidth="1"/>
    <col min="41" max="16384" width="9.00390625" style="21" customWidth="1"/>
  </cols>
  <sheetData>
    <row r="1" spans="3:12" ht="18.75" customHeight="1">
      <c r="C1" s="295" t="s">
        <v>197</v>
      </c>
      <c r="D1" s="296"/>
      <c r="E1" s="296"/>
      <c r="F1" s="296"/>
      <c r="G1" s="296"/>
      <c r="H1" s="296"/>
      <c r="I1" s="296"/>
      <c r="J1" s="296"/>
      <c r="K1" s="296"/>
      <c r="L1" s="296"/>
    </row>
    <row r="2" spans="1:40" ht="13.5">
      <c r="A2" s="22"/>
      <c r="B2" s="23"/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4" t="s">
        <v>15</v>
      </c>
      <c r="N2" s="24" t="s">
        <v>16</v>
      </c>
      <c r="O2" s="25" t="s">
        <v>17</v>
      </c>
      <c r="P2" s="25" t="s">
        <v>18</v>
      </c>
      <c r="Q2" s="25" t="s">
        <v>19</v>
      </c>
      <c r="R2" s="25" t="s">
        <v>20</v>
      </c>
      <c r="S2" s="25" t="s">
        <v>21</v>
      </c>
      <c r="T2" s="25" t="s">
        <v>68</v>
      </c>
      <c r="U2" s="25" t="s">
        <v>22</v>
      </c>
      <c r="V2" s="25" t="s">
        <v>95</v>
      </c>
      <c r="W2" s="25" t="s">
        <v>98</v>
      </c>
      <c r="X2" s="25" t="s">
        <v>144</v>
      </c>
      <c r="Y2" s="25" t="s">
        <v>145</v>
      </c>
      <c r="Z2" s="25" t="s">
        <v>146</v>
      </c>
      <c r="AA2" s="25" t="s">
        <v>147</v>
      </c>
      <c r="AB2" s="25" t="s">
        <v>148</v>
      </c>
      <c r="AC2" s="25" t="s">
        <v>149</v>
      </c>
      <c r="AD2" s="24" t="s">
        <v>101</v>
      </c>
      <c r="AE2" s="24" t="s">
        <v>150</v>
      </c>
      <c r="AF2" s="24" t="s">
        <v>151</v>
      </c>
      <c r="AG2" s="24" t="s">
        <v>152</v>
      </c>
      <c r="AH2" s="24" t="s">
        <v>153</v>
      </c>
      <c r="AI2" s="24" t="s">
        <v>154</v>
      </c>
      <c r="AJ2" s="24" t="s">
        <v>155</v>
      </c>
      <c r="AK2" s="24" t="s">
        <v>156</v>
      </c>
      <c r="AL2" s="24" t="s">
        <v>157</v>
      </c>
      <c r="AM2" s="26" t="s">
        <v>158</v>
      </c>
      <c r="AN2" s="27" t="s">
        <v>159</v>
      </c>
    </row>
    <row r="3" spans="1:40" ht="40.5">
      <c r="A3" s="28"/>
      <c r="B3" s="29"/>
      <c r="C3" s="30" t="s">
        <v>32</v>
      </c>
      <c r="D3" s="30" t="s">
        <v>33</v>
      </c>
      <c r="E3" s="30" t="s">
        <v>51</v>
      </c>
      <c r="F3" s="30" t="s">
        <v>34</v>
      </c>
      <c r="G3" s="30" t="s">
        <v>23</v>
      </c>
      <c r="H3" s="30" t="s">
        <v>35</v>
      </c>
      <c r="I3" s="30" t="s">
        <v>36</v>
      </c>
      <c r="J3" s="30" t="s">
        <v>173</v>
      </c>
      <c r="K3" s="30" t="s">
        <v>37</v>
      </c>
      <c r="L3" s="30" t="s">
        <v>38</v>
      </c>
      <c r="M3" s="30" t="s">
        <v>39</v>
      </c>
      <c r="N3" s="30" t="s">
        <v>40</v>
      </c>
      <c r="O3" s="30" t="s">
        <v>174</v>
      </c>
      <c r="P3" s="30" t="s">
        <v>175</v>
      </c>
      <c r="Q3" s="30" t="s">
        <v>176</v>
      </c>
      <c r="R3" s="30" t="s">
        <v>53</v>
      </c>
      <c r="S3" s="30" t="s">
        <v>30</v>
      </c>
      <c r="T3" s="30" t="s">
        <v>52</v>
      </c>
      <c r="U3" s="30" t="s">
        <v>41</v>
      </c>
      <c r="V3" s="30" t="s">
        <v>28</v>
      </c>
      <c r="W3" s="30" t="s">
        <v>31</v>
      </c>
      <c r="X3" s="30" t="s">
        <v>42</v>
      </c>
      <c r="Y3" s="30" t="s">
        <v>177</v>
      </c>
      <c r="Z3" s="30" t="s">
        <v>178</v>
      </c>
      <c r="AA3" s="30" t="s">
        <v>43</v>
      </c>
      <c r="AB3" s="30" t="s">
        <v>44</v>
      </c>
      <c r="AC3" s="30" t="s">
        <v>45</v>
      </c>
      <c r="AD3" s="30" t="s">
        <v>179</v>
      </c>
      <c r="AE3" s="30" t="s">
        <v>54</v>
      </c>
      <c r="AF3" s="30" t="s">
        <v>46</v>
      </c>
      <c r="AG3" s="30" t="s">
        <v>47</v>
      </c>
      <c r="AH3" s="30" t="s">
        <v>180</v>
      </c>
      <c r="AI3" s="30" t="s">
        <v>181</v>
      </c>
      <c r="AJ3" s="30" t="s">
        <v>24</v>
      </c>
      <c r="AK3" s="30" t="s">
        <v>25</v>
      </c>
      <c r="AL3" s="30" t="s">
        <v>48</v>
      </c>
      <c r="AM3" s="31" t="s">
        <v>49</v>
      </c>
      <c r="AN3" s="32" t="s">
        <v>69</v>
      </c>
    </row>
    <row r="4" spans="1:40" ht="14.25">
      <c r="A4" s="33" t="s">
        <v>5</v>
      </c>
      <c r="B4" s="34" t="s">
        <v>32</v>
      </c>
      <c r="C4" s="35">
        <f>'取引基本表（37部門）'!C4/'取引基本表（37部門）'!C$49</f>
        <v>0.11631040578291012</v>
      </c>
      <c r="D4" s="35">
        <f>'取引基本表（37部門）'!D4/'取引基本表（37部門）'!D$49</f>
        <v>1.1911710402496694E-05</v>
      </c>
      <c r="E4" s="35">
        <f>'取引基本表（37部門）'!E4/'取引基本表（37部門）'!E$49</f>
        <v>0.1892722440653771</v>
      </c>
      <c r="F4" s="35">
        <f>'取引基本表（37部門）'!F4/'取引基本表（37部門）'!F$49</f>
        <v>0.007385047632474673</v>
      </c>
      <c r="G4" s="35">
        <f>'取引基本表（37部門）'!G4/'取引基本表（37部門）'!G$49</f>
        <v>0.04405970500339476</v>
      </c>
      <c r="H4" s="35">
        <f>'取引基本表（37部門）'!H4/'取引基本表（37部門）'!H$49</f>
        <v>0.00045947069008398937</v>
      </c>
      <c r="I4" s="35">
        <f>'取引基本表（37部門）'!I4/'取引基本表（37部門）'!I$49</f>
        <v>0</v>
      </c>
      <c r="J4" s="35">
        <f>'取引基本表（37部門）'!J4/'取引基本表（37部門）'!J$49</f>
        <v>0.008852371712188275</v>
      </c>
      <c r="K4" s="35">
        <f>'取引基本表（37部門）'!K4/'取引基本表（37部門）'!K$49</f>
        <v>8.392161060769158E-05</v>
      </c>
      <c r="L4" s="35">
        <f>'取引基本表（37部門）'!L4/'取引基本表（37部門）'!L$49</f>
        <v>0</v>
      </c>
      <c r="M4" s="35">
        <f>'取引基本表（37部門）'!M4/'取引基本表（37部門）'!M$49</f>
        <v>7.793394007503479E-07</v>
      </c>
      <c r="N4" s="35">
        <f>'取引基本表（37部門）'!N4/'取引基本表（37部門）'!N$49</f>
        <v>0</v>
      </c>
      <c r="O4" s="35">
        <f>'取引基本表（37部門）'!O4/'取引基本表（37部門）'!O$49</f>
        <v>0</v>
      </c>
      <c r="P4" s="35">
        <f>'取引基本表（37部門）'!P4/'取引基本表（37部門）'!P$49</f>
        <v>0</v>
      </c>
      <c r="Q4" s="35">
        <f>'取引基本表（37部門）'!Q4/'取引基本表（37部門）'!Q$49</f>
        <v>0</v>
      </c>
      <c r="R4" s="35">
        <f>'取引基本表（37部門）'!R4/'取引基本表（37部門）'!R$49</f>
        <v>0</v>
      </c>
      <c r="S4" s="35">
        <f>'取引基本表（37部門）'!S4/'取引基本表（37部門）'!S$49</f>
        <v>0</v>
      </c>
      <c r="T4" s="35">
        <f>'取引基本表（37部門）'!T4/'取引基本表（37部門）'!T$49</f>
        <v>0</v>
      </c>
      <c r="U4" s="35">
        <f>'取引基本表（37部門）'!U4/'取引基本表（37部門）'!U$49</f>
        <v>0</v>
      </c>
      <c r="V4" s="35">
        <f>'取引基本表（37部門）'!V4/'取引基本表（37部門）'!V$49</f>
        <v>0.005092771425946362</v>
      </c>
      <c r="W4" s="35">
        <f>'取引基本表（37部門）'!W4/'取引基本表（37部門）'!W$49</f>
        <v>0.0011915233825008258</v>
      </c>
      <c r="X4" s="35">
        <f>'取引基本表（37部門）'!X4/'取引基本表（37部門）'!X$49</f>
        <v>0</v>
      </c>
      <c r="Y4" s="35">
        <f>'取引基本表（37部門）'!Y4/'取引基本表（37部門）'!Y$49</f>
        <v>0</v>
      </c>
      <c r="Z4" s="35">
        <f>'取引基本表（37部門）'!Z4/'取引基本表（37部門）'!Z$49</f>
        <v>0</v>
      </c>
      <c r="AA4" s="35">
        <f>'取引基本表（37部門）'!AA4/'取引基本表（37部門）'!AA$49</f>
        <v>0.00010843832072669968</v>
      </c>
      <c r="AB4" s="35">
        <f>'取引基本表（37部門）'!AB4/'取引基本表（37部門）'!AB$49</f>
        <v>0</v>
      </c>
      <c r="AC4" s="35">
        <f>'取引基本表（37部門）'!AC4/'取引基本表（37部門）'!AC$49</f>
        <v>7.396125885402756E-06</v>
      </c>
      <c r="AD4" s="35">
        <f>'取引基本表（37部門）'!AD4/'取引基本表（37部門）'!AD$49</f>
        <v>1.3593525152238041E-05</v>
      </c>
      <c r="AE4" s="35">
        <f>'取引基本表（37部門）'!AE4/'取引基本表（37部門）'!AE$49</f>
        <v>0</v>
      </c>
      <c r="AF4" s="35">
        <f>'取引基本表（37部門）'!AF4/'取引基本表（37部門）'!AF$49</f>
        <v>2.0680927314990758E-05</v>
      </c>
      <c r="AG4" s="35">
        <f>'取引基本表（37部門）'!AG4/'取引基本表（37部門）'!AG$49</f>
        <v>0.0006533836649433347</v>
      </c>
      <c r="AH4" s="35">
        <f>'取引基本表（37部門）'!AH4/'取引基本表（37部門）'!AH$49</f>
        <v>0.002250778253033608</v>
      </c>
      <c r="AI4" s="35">
        <f>'取引基本表（37部門）'!AI4/'取引基本表（37部門）'!AI$49</f>
        <v>0.0017139782468485012</v>
      </c>
      <c r="AJ4" s="35">
        <f>'取引基本表（37部門）'!AJ4/'取引基本表（37部門）'!AJ$49</f>
        <v>1.1091141920865626E-05</v>
      </c>
      <c r="AK4" s="35">
        <f>'取引基本表（37部門）'!AK4/'取引基本表（37部門）'!AK$49</f>
        <v>0.01980447217181691</v>
      </c>
      <c r="AL4" s="35">
        <f>'取引基本表（37部門）'!AL4/'取引基本表（37部門）'!AL$49</f>
        <v>0</v>
      </c>
      <c r="AM4" s="36">
        <f>'取引基本表（37部門）'!AM4/'取引基本表（37部門）'!AM$49</f>
        <v>0</v>
      </c>
      <c r="AN4" s="37">
        <f>'取引基本表（37部門）'!AK4/'取引基本表（37部門）'!AK$49</f>
        <v>0.01980447217181691</v>
      </c>
    </row>
    <row r="5" spans="1:40" ht="14.25">
      <c r="A5" s="33" t="s">
        <v>6</v>
      </c>
      <c r="B5" s="34" t="s">
        <v>33</v>
      </c>
      <c r="C5" s="35">
        <f>'取引基本表（37部門）'!C5/'取引基本表（37部門）'!C$49</f>
        <v>5.38022980754918E-06</v>
      </c>
      <c r="D5" s="35">
        <f>'取引基本表（37部門）'!D5/'取引基本表（37部門）'!D$49</f>
        <v>0.001560434062727067</v>
      </c>
      <c r="E5" s="35">
        <f>'取引基本表（37部門）'!E5/'取引基本表（37部門）'!E$49</f>
        <v>5.95814995471806E-05</v>
      </c>
      <c r="F5" s="35">
        <f>'取引基本表（37部門）'!F5/'取引基本表（37部門）'!F$49</f>
        <v>4.531630782864394E-06</v>
      </c>
      <c r="G5" s="35">
        <f>'取引基本表（37部門）'!G5/'取引基本表（37部門）'!G$49</f>
        <v>0.0022934676268223445</v>
      </c>
      <c r="H5" s="35">
        <f>'取引基本表（37部門）'!H5/'取引基本表（37部門）'!H$49</f>
        <v>0.0055258487349445</v>
      </c>
      <c r="I5" s="35">
        <f>'取引基本表（37部門）'!I5/'取引基本表（37部門）'!I$49</f>
        <v>0.7111725510153926</v>
      </c>
      <c r="J5" s="35">
        <f>'取引基本表（37部門）'!J5/'取引基本表（37部門）'!J$49</f>
        <v>3.8976371212416485E-05</v>
      </c>
      <c r="K5" s="35">
        <f>'取引基本表（37部門）'!K5/'取引基本表（37部門）'!K$49</f>
        <v>0.06277534713480387</v>
      </c>
      <c r="L5" s="35">
        <f>'取引基本表（37部門）'!L5/'取引基本表（37部門）'!L$49</f>
        <v>0.09469761539752272</v>
      </c>
      <c r="M5" s="35">
        <f>'取引基本表（37部門）'!M5/'取引基本表（37部門）'!M$49</f>
        <v>0.5234585056322858</v>
      </c>
      <c r="N5" s="35">
        <f>'取引基本表（37部門）'!N5/'取引基本表（37部門）'!N$49</f>
        <v>0.0001923210269681179</v>
      </c>
      <c r="O5" s="35">
        <f>'取引基本表（37部門）'!O5/'取引基本表（37部門）'!O$49</f>
        <v>3.547452552822106E-05</v>
      </c>
      <c r="P5" s="35">
        <f>'取引基本表（37部門）'!P5/'取引基本表（37部門）'!P$49</f>
        <v>0.00011397246159562468</v>
      </c>
      <c r="Q5" s="35">
        <f>'取引基本表（37部門）'!Q5/'取引基本表（37部門）'!Q$49</f>
        <v>7.192025179658681E-05</v>
      </c>
      <c r="R5" s="35">
        <f>'取引基本表（37部門）'!R5/'取引基本表（37部門）'!R$49</f>
        <v>5.33659467480076E-05</v>
      </c>
      <c r="S5" s="35">
        <f>'取引基本表（37部門）'!S5/'取引基本表（37部門）'!S$49</f>
        <v>2.1867575012090245E-05</v>
      </c>
      <c r="T5" s="35">
        <f>'取引基本表（37部門）'!T5/'取引基本表（37部門）'!T$49</f>
        <v>6.507938057445569E-06</v>
      </c>
      <c r="U5" s="35">
        <f>'取引基本表（37部門）'!U5/'取引基本表（37部門）'!U$49</f>
        <v>6.722858640983341E-05</v>
      </c>
      <c r="V5" s="35">
        <f>'取引基本表（37部門）'!V5/'取引基本表（37部門）'!V$49</f>
        <v>0.00033145001229970987</v>
      </c>
      <c r="W5" s="35">
        <f>'取引基本表（37部門）'!W5/'取引基本表（37部門）'!W$49</f>
        <v>0.006331031699816987</v>
      </c>
      <c r="X5" s="35">
        <f>'取引基本表（37部門）'!X5/'取引基本表（37部門）'!X$49</f>
        <v>0.1264605345410865</v>
      </c>
      <c r="Y5" s="35">
        <f>'取引基本表（37部門）'!Y5/'取引基本表（37部門）'!Y$49</f>
        <v>0</v>
      </c>
      <c r="Z5" s="35">
        <f>'取引基本表（37部門）'!Z5/'取引基本表（37部門）'!Z$49</f>
        <v>0</v>
      </c>
      <c r="AA5" s="35">
        <f>'取引基本表（37部門）'!AA5/'取引基本表（37部門）'!AA$49</f>
        <v>0</v>
      </c>
      <c r="AB5" s="35">
        <f>'取引基本表（37部門）'!AB5/'取引基本表（37部門）'!AB$49</f>
        <v>0</v>
      </c>
      <c r="AC5" s="35">
        <f>'取引基本表（37部門）'!AC5/'取引基本表（37部門）'!AC$49</f>
        <v>0</v>
      </c>
      <c r="AD5" s="35">
        <f>'取引基本表（37部門）'!AD5/'取引基本表（37部門）'!AD$49</f>
        <v>3.7759792089550114E-07</v>
      </c>
      <c r="AE5" s="35">
        <f>'取引基本表（37部門）'!AE5/'取引基本表（37部門）'!AE$49</f>
        <v>0</v>
      </c>
      <c r="AF5" s="35">
        <f>'取引基本表（37部門）'!AF5/'取引基本表（37部門）'!AF$49</f>
        <v>3.113257875374953E-06</v>
      </c>
      <c r="AG5" s="35">
        <f>'取引基本表（37部門）'!AG5/'取引基本表（37部門）'!AG$49</f>
        <v>2.5577296492443704E-05</v>
      </c>
      <c r="AH5" s="35">
        <f>'取引基本表（37部門）'!AH5/'取引基本表（37部門）'!AH$49</f>
        <v>0</v>
      </c>
      <c r="AI5" s="35">
        <f>'取引基本表（37部門）'!AI5/'取引基本表（37部門）'!AI$49</f>
        <v>0</v>
      </c>
      <c r="AJ5" s="35">
        <f>'取引基本表（37部門）'!AJ5/'取引基本表（37部門）'!AJ$49</f>
        <v>3.0808727557960073E-07</v>
      </c>
      <c r="AK5" s="35">
        <f>'取引基本表（37部門）'!AK5/'取引基本表（37部門）'!AK$49</f>
        <v>-8.902195783240272E-06</v>
      </c>
      <c r="AL5" s="35">
        <f>'取引基本表（37部門）'!AL5/'取引基本表（37部門）'!AL$49</f>
        <v>0</v>
      </c>
      <c r="AM5" s="36">
        <f>'取引基本表（37部門）'!AM5/'取引基本表（37部門）'!AM$49</f>
        <v>9.255575282084692E-05</v>
      </c>
      <c r="AN5" s="37">
        <f>'取引基本表（37部門）'!AK5/'取引基本表（37部門）'!AK$49</f>
        <v>-8.902195783240272E-06</v>
      </c>
    </row>
    <row r="6" spans="1:40" ht="14.25">
      <c r="A6" s="33" t="s">
        <v>7</v>
      </c>
      <c r="B6" s="34" t="s">
        <v>51</v>
      </c>
      <c r="C6" s="35">
        <f>'取引基本表（37部門）'!C6/'取引基本表（37部門）'!C$49</f>
        <v>0.11921931669885838</v>
      </c>
      <c r="D6" s="35">
        <f>'取引基本表（37部門）'!D6/'取引基本表（37部門）'!D$49</f>
        <v>0</v>
      </c>
      <c r="E6" s="35">
        <f>'取引基本表（37部門）'!E6/'取引基本表（37部門）'!E$49</f>
        <v>0.19645105089543355</v>
      </c>
      <c r="F6" s="35">
        <f>'取引基本表（37部門）'!F6/'取引基本表（37部門）'!F$49</f>
        <v>0.0014319953273851484</v>
      </c>
      <c r="G6" s="35">
        <f>'取引基本表（37部門）'!G6/'取引基本表（37部門）'!G$49</f>
        <v>0.0014274029285817388</v>
      </c>
      <c r="H6" s="35">
        <f>'取引基本表（37部門）'!H6/'取引基本表（37部門）'!H$49</f>
        <v>0.002164504063109998</v>
      </c>
      <c r="I6" s="35">
        <f>'取引基本表（37部門）'!I6/'取引基本表（37部門）'!I$49</f>
        <v>3.4292433425368296E-06</v>
      </c>
      <c r="J6" s="35">
        <f>'取引基本表（37部門）'!J6/'取引基本表（37部門）'!J$49</f>
        <v>1.5299136363752267E-05</v>
      </c>
      <c r="K6" s="35">
        <f>'取引基本表（37部門）'!K6/'取引基本表（37部門）'!K$49</f>
        <v>0.0009581601211114393</v>
      </c>
      <c r="L6" s="35">
        <f>'取引基本表（37部門）'!L6/'取引基本表（37部門）'!L$49</f>
        <v>1.9067667337848557E-07</v>
      </c>
      <c r="M6" s="35">
        <f>'取引基本表（37部門）'!M6/'取引基本表（37部門）'!M$49</f>
        <v>0</v>
      </c>
      <c r="N6" s="35">
        <f>'取引基本表（37部門）'!N6/'取引基本表（37部門）'!N$49</f>
        <v>0</v>
      </c>
      <c r="O6" s="35">
        <f>'取引基本表（37部門）'!O6/'取引基本表（37部門）'!O$49</f>
        <v>0</v>
      </c>
      <c r="P6" s="35">
        <f>'取引基本表（37部門）'!P6/'取引基本表（37部門）'!P$49</f>
        <v>0</v>
      </c>
      <c r="Q6" s="35">
        <f>'取引基本表（37部門）'!Q6/'取引基本表（37部門）'!Q$49</f>
        <v>0</v>
      </c>
      <c r="R6" s="35">
        <f>'取引基本表（37部門）'!R6/'取引基本表（37部門）'!R$49</f>
        <v>0</v>
      </c>
      <c r="S6" s="35">
        <f>'取引基本表（37部門）'!S6/'取引基本表（37部門）'!S$49</f>
        <v>0</v>
      </c>
      <c r="T6" s="35">
        <f>'取引基本表（37部門）'!T6/'取引基本表（37部門）'!T$49</f>
        <v>0</v>
      </c>
      <c r="U6" s="35">
        <f>'取引基本表（37部門）'!U6/'取引基本表（37部門）'!U$49</f>
        <v>0</v>
      </c>
      <c r="V6" s="35">
        <f>'取引基本表（37部門）'!V6/'取引基本表（37部門）'!V$49</f>
        <v>0.0005166866063569248</v>
      </c>
      <c r="W6" s="35">
        <f>'取引基本表（37部門）'!W6/'取引基本表（37部門）'!W$49</f>
        <v>5.673228167199635E-06</v>
      </c>
      <c r="X6" s="35">
        <f>'取引基本表（37部門）'!X6/'取引基本表（37部門）'!X$49</f>
        <v>0</v>
      </c>
      <c r="Y6" s="35">
        <f>'取引基本表（37部門）'!Y6/'取引基本表（37部門）'!Y$49</f>
        <v>0</v>
      </c>
      <c r="Z6" s="35">
        <f>'取引基本表（37部門）'!Z6/'取引基本表（37部門）'!Z$49</f>
        <v>0</v>
      </c>
      <c r="AA6" s="35">
        <f>'取引基本表（37部門）'!AA6/'取引基本表（37部門）'!AA$49</f>
        <v>0.00012509328818388895</v>
      </c>
      <c r="AB6" s="35">
        <f>'取引基本表（37部門）'!AB6/'取引基本表（37部門）'!AB$49</f>
        <v>0</v>
      </c>
      <c r="AC6" s="35">
        <f>'取引基本表（37部門）'!AC6/'取引基本表（37部門）'!AC$49</f>
        <v>0</v>
      </c>
      <c r="AD6" s="35">
        <f>'取引基本表（37部門）'!AD6/'取引基本表（37部門）'!AD$49</f>
        <v>5.915700760696185E-05</v>
      </c>
      <c r="AE6" s="35">
        <f>'取引基本表（37部門）'!AE6/'取引基本表（37部門）'!AE$49</f>
        <v>0</v>
      </c>
      <c r="AF6" s="35">
        <f>'取引基本表（37部門）'!AF6/'取引基本表（37部門）'!AF$49</f>
        <v>0.0002521738879053712</v>
      </c>
      <c r="AG6" s="35">
        <f>'取引基本表（37部門）'!AG6/'取引基本表（37部門）'!AG$49</f>
        <v>0.0008859045421473683</v>
      </c>
      <c r="AH6" s="35">
        <f>'取引基本表（37部門）'!AH6/'取引基本表（37部門）'!AH$49</f>
        <v>0.0069140417503042685</v>
      </c>
      <c r="AI6" s="35">
        <f>'取引基本表（37部門）'!AI6/'取引基本表（37部門）'!AI$49</f>
        <v>0.0013303226863966191</v>
      </c>
      <c r="AJ6" s="35">
        <f>'取引基本表（37部門）'!AJ6/'取引基本表（37部門）'!AJ$49</f>
        <v>6.4698327871716156E-06</v>
      </c>
      <c r="AK6" s="35">
        <f>'取引基本表（37部門）'!AK6/'取引基本表（37部門）'!AK$49</f>
        <v>0.10873303787754819</v>
      </c>
      <c r="AL6" s="35">
        <f>'取引基本表（37部門）'!AL6/'取引基本表（37部門）'!AL$49</f>
        <v>0</v>
      </c>
      <c r="AM6" s="36">
        <f>'取引基本表（37部門）'!AM6/'取引基本表（37部門）'!AM$49</f>
        <v>0.0012753461525054361</v>
      </c>
      <c r="AN6" s="37">
        <f>'取引基本表（37部門）'!AK6/'取引基本表（37部門）'!AK$49</f>
        <v>0.10873303787754819</v>
      </c>
    </row>
    <row r="7" spans="1:40" ht="14.25">
      <c r="A7" s="33" t="s">
        <v>8</v>
      </c>
      <c r="B7" s="34" t="s">
        <v>34</v>
      </c>
      <c r="C7" s="35">
        <f>'取引基本表（37部門）'!C7/'取引基本表（37部門）'!C$49</f>
        <v>0.0038725698548115095</v>
      </c>
      <c r="D7" s="35">
        <f>'取引基本表（37部門）'!D7/'取引基本表（37部門）'!D$49</f>
        <v>0.0011792593298471728</v>
      </c>
      <c r="E7" s="35">
        <f>'取引基本表（37部門）'!E7/'取引基本表（37部門）'!E$49</f>
        <v>0.0009487208004820296</v>
      </c>
      <c r="F7" s="35">
        <f>'取引基本表（37部門）'!F7/'取引基本表（37部門）'!F$49</f>
        <v>0.29004098608285833</v>
      </c>
      <c r="G7" s="35">
        <f>'取引基本表（37部門）'!G7/'取引基本表（37部門）'!G$49</f>
        <v>0.005295958899349382</v>
      </c>
      <c r="H7" s="35">
        <f>'取引基本表（37部門）'!H7/'取引基本表（37部門）'!H$49</f>
        <v>0.0005289255618408714</v>
      </c>
      <c r="I7" s="35">
        <f>'取引基本表（37部門）'!I7/'取引基本表（37部門）'!I$49</f>
        <v>2.2607604258205767E-05</v>
      </c>
      <c r="J7" s="35">
        <f>'取引基本表（37部門）'!J7/'取引基本表（37部門）'!J$49</f>
        <v>0.0034812820530566763</v>
      </c>
      <c r="K7" s="35">
        <f>'取引基本表（37部門）'!K7/'取引基本表（37部門）'!K$49</f>
        <v>0.0028202947564852573</v>
      </c>
      <c r="L7" s="35">
        <f>'取引基本表（37部門）'!L7/'取引基本表（37部門）'!L$49</f>
        <v>0.00022499847458661297</v>
      </c>
      <c r="M7" s="35">
        <f>'取引基本表（37部門）'!M7/'取引基本表（37部門）'!M$49</f>
        <v>0.0002458815809367348</v>
      </c>
      <c r="N7" s="35">
        <f>'取引基本表（37部門）'!N7/'取引基本表（37部門）'!N$49</f>
        <v>0.0012095291798096938</v>
      </c>
      <c r="O7" s="35">
        <f>'取引基本表（37部門）'!O7/'取引基本表（37部門）'!O$49</f>
        <v>0.001322232315142785</v>
      </c>
      <c r="P7" s="35">
        <f>'取引基本表（37部門）'!P7/'取引基本表（37部門）'!P$49</f>
        <v>0.0010651058742837752</v>
      </c>
      <c r="Q7" s="35">
        <f>'取引基本表（37部門）'!Q7/'取引基本表（37部門）'!Q$49</f>
        <v>0.0011374755613091758</v>
      </c>
      <c r="R7" s="35">
        <f>'取引基本表（37部門）'!R7/'取引基本表（37部門）'!R$49</f>
        <v>0.005430486641259661</v>
      </c>
      <c r="S7" s="35">
        <f>'取引基本表（37部門）'!S7/'取引基本表（37部門）'!S$49</f>
        <v>0.002052187808826931</v>
      </c>
      <c r="T7" s="35">
        <f>'取引基本表（37部門）'!T7/'取引基本表（37部門）'!T$49</f>
        <v>0.0010559129498205436</v>
      </c>
      <c r="U7" s="35">
        <f>'取引基本表（37部門）'!U7/'取引基本表（37部門）'!U$49</f>
        <v>0.0018773558502209182</v>
      </c>
      <c r="V7" s="35">
        <f>'取引基本表（37部門）'!V7/'取引基本表（37部門）'!V$49</f>
        <v>0.002125034207024369</v>
      </c>
      <c r="W7" s="35">
        <f>'取引基本表（37部門）'!W7/'取引基本表（37部門）'!W$49</f>
        <v>0.002654925314860527</v>
      </c>
      <c r="X7" s="35">
        <f>'取引基本表（37部門）'!X7/'取引基本表（37部門）'!X$49</f>
        <v>0.00010763446263973328</v>
      </c>
      <c r="Y7" s="35">
        <f>'取引基本表（37部門）'!Y7/'取引基本表（37部門）'!Y$49</f>
        <v>0.0006270126204707342</v>
      </c>
      <c r="Z7" s="35">
        <f>'取引基本表（37部門）'!Z7/'取引基本表（37部門）'!Z$49</f>
        <v>0.001985254559644776</v>
      </c>
      <c r="AA7" s="35">
        <f>'取引基本表（37部門）'!AA7/'取引基本表（37部門）'!AA$49</f>
        <v>0.003616933938162097</v>
      </c>
      <c r="AB7" s="35">
        <f>'取引基本表（37部門）'!AB7/'取引基本表（37部門）'!AB$49</f>
        <v>0.0015466869734657115</v>
      </c>
      <c r="AC7" s="35">
        <f>'取引基本表（37部門）'!AC7/'取引基本表（37部門）'!AC$49</f>
        <v>2.5051394127977075E-05</v>
      </c>
      <c r="AD7" s="35">
        <f>'取引基本表（37部門）'!AD7/'取引基本表（37部門）'!AD$49</f>
        <v>0.0022561475773506196</v>
      </c>
      <c r="AE7" s="35">
        <f>'取引基本表（37部門）'!AE7/'取引基本表（37部門）'!AE$49</f>
        <v>0.0006887670915090209</v>
      </c>
      <c r="AF7" s="35">
        <f>'取引基本表（37部門）'!AF7/'取引基本表（37部門）'!AF$49</f>
        <v>0.004143301480999009</v>
      </c>
      <c r="AG7" s="35">
        <f>'取引基本表（37部門）'!AG7/'取引基本表（37部門）'!AG$49</f>
        <v>0.00034053739379608935</v>
      </c>
      <c r="AH7" s="35">
        <f>'取引基本表（37部門）'!AH7/'取引基本表（37部門）'!AH$49</f>
        <v>0.0029047253935607464</v>
      </c>
      <c r="AI7" s="35">
        <f>'取引基本表（37部門）'!AI7/'取引基本表（37部門）'!AI$49</f>
        <v>0.02310960552368984</v>
      </c>
      <c r="AJ7" s="35">
        <f>'取引基本表（37部門）'!AJ7/'取引基本表（37部門）'!AJ$49</f>
        <v>0.0019335557415375742</v>
      </c>
      <c r="AK7" s="35">
        <f>'取引基本表（37部門）'!AK7/'取引基本表（37部門）'!AK$49</f>
        <v>0.0030327353161922364</v>
      </c>
      <c r="AL7" s="35">
        <f>'取引基本表（37部門）'!AL7/'取引基本表（37部門）'!AL$49</f>
        <v>0.016043934261844937</v>
      </c>
      <c r="AM7" s="36">
        <f>'取引基本表（37部門）'!AM7/'取引基本表（37部門）'!AM$49</f>
        <v>0.0006707287022601634</v>
      </c>
      <c r="AN7" s="37">
        <f>'取引基本表（37部門）'!AK7/'取引基本表（37部門）'!AK$49</f>
        <v>0.0030327353161922364</v>
      </c>
    </row>
    <row r="8" spans="1:40" ht="14.25">
      <c r="A8" s="33" t="s">
        <v>9</v>
      </c>
      <c r="B8" s="34" t="s">
        <v>23</v>
      </c>
      <c r="C8" s="35">
        <f>'取引基本表（37部門）'!C8/'取引基本表（37部門）'!C$49</f>
        <v>0.022408657148442333</v>
      </c>
      <c r="D8" s="35">
        <f>'取引基本表（37部門）'!D8/'取引基本表（37部門）'!D$49</f>
        <v>0.00034543960167240413</v>
      </c>
      <c r="E8" s="35">
        <f>'取引基本表（37部門）'!E8/'取引基本表（37部門）'!E$49</f>
        <v>0.01486084817167294</v>
      </c>
      <c r="F8" s="35">
        <f>'取引基本表（37部門）'!F8/'取引基本表（37部門）'!F$49</f>
        <v>0.005685182574369096</v>
      </c>
      <c r="G8" s="35">
        <f>'取引基本表（37部門）'!G8/'取引基本表（37部門）'!G$49</f>
        <v>0.2879865599589421</v>
      </c>
      <c r="H8" s="35">
        <f>'取引基本表（37部門）'!H8/'取引基本表（37部門）'!H$49</f>
        <v>0.003907653886996844</v>
      </c>
      <c r="I8" s="35">
        <f>'取引基本表（37部門）'!I8/'取引基本表（37部門）'!I$49</f>
        <v>1.2891414787684749E-05</v>
      </c>
      <c r="J8" s="35">
        <f>'取引基本表（37部門）'!J8/'取引基本表（37部門）'!J$49</f>
        <v>0.007406239060662168</v>
      </c>
      <c r="K8" s="35">
        <f>'取引基本表（37部門）'!K8/'取引基本表（37部門）'!K$49</f>
        <v>0.008296345048658013</v>
      </c>
      <c r="L8" s="35">
        <f>'取引基本表（37部門）'!L8/'取引基本表（37部門）'!L$49</f>
        <v>0.00019224975593385807</v>
      </c>
      <c r="M8" s="35">
        <f>'取引基本表（37部門）'!M8/'取引基本表（37部門）'!M$49</f>
        <v>0.00040681516719168166</v>
      </c>
      <c r="N8" s="35">
        <f>'取引基本表（37部門）'!N8/'取引基本表（37部門）'!N$49</f>
        <v>0.0032014255305509148</v>
      </c>
      <c r="O8" s="35">
        <f>'取引基本表（37部門）'!O8/'取引基本表（37部門）'!O$49</f>
        <v>0.003196469747217131</v>
      </c>
      <c r="P8" s="35">
        <f>'取引基本表（37部門）'!P8/'取引基本表（37部門）'!P$49</f>
        <v>0.0011111037287394084</v>
      </c>
      <c r="Q8" s="35">
        <f>'取引基本表（37部門）'!Q8/'取引基本表（37部門）'!Q$49</f>
        <v>0.006707509799134307</v>
      </c>
      <c r="R8" s="35">
        <f>'取引基本表（37部門）'!R8/'取引基本表（37部門）'!R$49</f>
        <v>0.008498426707690233</v>
      </c>
      <c r="S8" s="35">
        <f>'取引基本表（37部門）'!S8/'取引基本表（37部門）'!S$49</f>
        <v>0.004409680607245737</v>
      </c>
      <c r="T8" s="35">
        <f>'取引基本表（37部門）'!T8/'取引基本表（37部門）'!T$49</f>
        <v>0.005235636167214961</v>
      </c>
      <c r="U8" s="35">
        <f>'取引基本表（37部門）'!U8/'取引基本表（37部門）'!U$49</f>
        <v>0.0013993829133648586</v>
      </c>
      <c r="V8" s="35">
        <f>'取引基本表（37部門）'!V8/'取引基本表（37部門）'!V$49</f>
        <v>0.11272165410844887</v>
      </c>
      <c r="W8" s="35">
        <f>'取引基本表（37部門）'!W8/'取引基本表（37部門）'!W$49</f>
        <v>0.04784960650343965</v>
      </c>
      <c r="X8" s="35">
        <f>'取引基本表（37部門）'!X8/'取引基本表（37部門）'!X$49</f>
        <v>0.0021442623553637966</v>
      </c>
      <c r="Y8" s="35">
        <f>'取引基本表（37部門）'!Y8/'取引基本表（37部門）'!Y$49</f>
        <v>0.0011132338953527396</v>
      </c>
      <c r="Z8" s="35">
        <f>'取引基本表（37部門）'!Z8/'取引基本表（37部門）'!Z$49</f>
        <v>0.0036052828987747495</v>
      </c>
      <c r="AA8" s="35">
        <f>'取引基本表（37部門）'!AA8/'取引基本表（37部門）'!AA$49</f>
        <v>0.00704640897630333</v>
      </c>
      <c r="AB8" s="35">
        <f>'取引基本表（37部門）'!AB8/'取引基本表（37部門）'!AB$49</f>
        <v>0.004314661530241026</v>
      </c>
      <c r="AC8" s="35">
        <f>'取引基本表（37部門）'!AC8/'取引基本表（37部門）'!AC$49</f>
        <v>0.0007764739256142989</v>
      </c>
      <c r="AD8" s="35">
        <f>'取引基本表（37部門）'!AD8/'取引基本表（37部門）'!AD$49</f>
        <v>0.0051856781136315495</v>
      </c>
      <c r="AE8" s="35">
        <f>'取引基本表（37部門）'!AE8/'取引基本表（37部門）'!AE$49</f>
        <v>0.011948723291670281</v>
      </c>
      <c r="AF8" s="35">
        <f>'取引基本表（37部門）'!AF8/'取引基本表（37部門）'!AF$49</f>
        <v>0.0014107505686699073</v>
      </c>
      <c r="AG8" s="35">
        <f>'取引基本表（37部門）'!AG8/'取引基本表（37部門）'!AG$49</f>
        <v>0.004738775477418206</v>
      </c>
      <c r="AH8" s="35">
        <f>'取引基本表（37部門）'!AH8/'取引基本表（37部門）'!AH$49</f>
        <v>0.005076887606216831</v>
      </c>
      <c r="AI8" s="35">
        <f>'取引基本表（37部門）'!AI8/'取引基本表（37部門）'!AI$49</f>
        <v>0.016733558933888903</v>
      </c>
      <c r="AJ8" s="35">
        <f>'取引基本表（37部門）'!AJ8/'取引基本表（37部門）'!AJ$49</f>
        <v>0.003598921509683106</v>
      </c>
      <c r="AK8" s="35">
        <f>'取引基本表（37部門）'!AK8/'取引基本表（37部門）'!AK$49</f>
        <v>0.005336461726789669</v>
      </c>
      <c r="AL8" s="35">
        <f>'取引基本表（37部門）'!AL8/'取引基本表（37部門）'!AL$49</f>
        <v>0.42702400177229505</v>
      </c>
      <c r="AM8" s="36">
        <f>'取引基本表（37部門）'!AM8/'取引基本表（37部門）'!AM$49</f>
        <v>0.002256196727853632</v>
      </c>
      <c r="AN8" s="37">
        <f>'取引基本表（37部門）'!AK8/'取引基本表（37部門）'!AK$49</f>
        <v>0.005336461726789669</v>
      </c>
    </row>
    <row r="9" spans="1:40" ht="14.25">
      <c r="A9" s="33" t="s">
        <v>10</v>
      </c>
      <c r="B9" s="34" t="s">
        <v>35</v>
      </c>
      <c r="C9" s="35">
        <f>'取引基本表（37部門）'!C9/'取引基本表（37部門）'!C$49</f>
        <v>0.06938463920477812</v>
      </c>
      <c r="D9" s="35">
        <f>'取引基本表（37部門）'!D9/'取引基本表（37部門）'!D$49</f>
        <v>0.005276887708306035</v>
      </c>
      <c r="E9" s="35">
        <f>'取引基本表（37部門）'!E9/'取引基本表（37部門）'!E$49</f>
        <v>0.008785674040921185</v>
      </c>
      <c r="F9" s="35">
        <f>'取引基本表（37部門）'!F9/'取引基本表（37部門）'!F$49</f>
        <v>0.0720846508630239</v>
      </c>
      <c r="G9" s="35">
        <f>'取引基本表（37部門）'!G9/'取引基本表（37部門）'!G$49</f>
        <v>0.0355053113288747</v>
      </c>
      <c r="H9" s="35">
        <f>'取引基本表（37部門）'!H9/'取引基本表（37部門）'!H$49</f>
        <v>0.4400210932292504</v>
      </c>
      <c r="I9" s="35">
        <f>'取引基本表（37部門）'!I9/'取引基本表（37部門）'!I$49</f>
        <v>0.0009706028749506093</v>
      </c>
      <c r="J9" s="35">
        <f>'取引基本表（37部門）'!J9/'取引基本表（37部門）'!J$49</f>
        <v>0.2085115652364281</v>
      </c>
      <c r="K9" s="35">
        <f>'取引基本表（37部門）'!K9/'取引基本表（37部門）'!K$49</f>
        <v>0.03555963489473785</v>
      </c>
      <c r="L9" s="35">
        <f>'取引基本表（37部門）'!L9/'取引基本表（37部門）'!L$49</f>
        <v>0.002634341250228812</v>
      </c>
      <c r="M9" s="35">
        <f>'取引基本表（37部門）'!M9/'取引基本表（37部門）'!M$49</f>
        <v>0.0016919458390290054</v>
      </c>
      <c r="N9" s="35">
        <f>'取引基本表（37部門）'!N9/'取引基本表（37部門）'!N$49</f>
        <v>0.008990026781030083</v>
      </c>
      <c r="O9" s="35">
        <f>'取引基本表（37部門）'!O9/'取引基本表（37部門）'!O$49</f>
        <v>0.0053991152868330386</v>
      </c>
      <c r="P9" s="35">
        <f>'取引基本表（37部門）'!P9/'取引基本表（37部門）'!P$49</f>
        <v>0.004500634514847852</v>
      </c>
      <c r="Q9" s="35">
        <f>'取引基本表（37部門）'!Q9/'取引基本表（37部門）'!Q$49</f>
        <v>0.013776513495456721</v>
      </c>
      <c r="R9" s="35">
        <f>'取引基本表（37部門）'!R9/'取引基本表（37部門）'!R$49</f>
        <v>0.01818133668455429</v>
      </c>
      <c r="S9" s="35">
        <f>'取引基本表（37部門）'!S9/'取引基本表（37部門）'!S$49</f>
        <v>0.00953342164469396</v>
      </c>
      <c r="T9" s="35">
        <f>'取引基本表（37部門）'!T9/'取引基本表（37部門）'!T$49</f>
        <v>0.015498654483806624</v>
      </c>
      <c r="U9" s="35">
        <f>'取引基本表（37部門）'!U9/'取引基本表（37部門）'!U$49</f>
        <v>0.011253269875239072</v>
      </c>
      <c r="V9" s="35">
        <f>'取引基本表（37部門）'!V9/'取引基本表（37部門）'!V$49</f>
        <v>0.03438732132078137</v>
      </c>
      <c r="W9" s="35">
        <f>'取引基本表（37部門）'!W9/'取引基本表（37部門）'!W$49</f>
        <v>0.004980803396023474</v>
      </c>
      <c r="X9" s="35">
        <f>'取引基本表（37部門）'!X9/'取引基本表（37部門）'!X$49</f>
        <v>0.0005902658609531281</v>
      </c>
      <c r="Y9" s="35">
        <f>'取引基本表（37部門）'!Y9/'取引基本表（37部門）'!Y$49</f>
        <v>0.009636021629479742</v>
      </c>
      <c r="Z9" s="35">
        <f>'取引基本表（37部門）'!Z9/'取引基本表（37部門）'!Z$49</f>
        <v>0.016348798617899115</v>
      </c>
      <c r="AA9" s="35">
        <f>'取引基本表（37部門）'!AA9/'取引基本表（37部門）'!AA$49</f>
        <v>8.870580493502979E-06</v>
      </c>
      <c r="AB9" s="35">
        <f>'取引基本表（37部門）'!AB9/'取引基本表（37部門）'!AB$49</f>
        <v>2.143732462188719E-05</v>
      </c>
      <c r="AC9" s="35">
        <f>'取引基本表（37部門）'!AC9/'取引基本表（37部門）'!AC$49</f>
        <v>7.241045826515279E-05</v>
      </c>
      <c r="AD9" s="35">
        <f>'取引基本表（37部門）'!AD9/'取引基本表（37部門）'!AD$49</f>
        <v>0.00047690617409101795</v>
      </c>
      <c r="AE9" s="35">
        <f>'取引基本表（37部門）'!AE9/'取引基本表（37部門）'!AE$49</f>
        <v>0.0011075703304593645</v>
      </c>
      <c r="AF9" s="35">
        <f>'取引基本表（37部門）'!AF9/'取引基本表（37部門）'!AF$49</f>
        <v>0.0009771182217426816</v>
      </c>
      <c r="AG9" s="35">
        <f>'取引基本表（37部門）'!AG9/'取引基本表（37部門）'!AG$49</f>
        <v>0.003667276998738891</v>
      </c>
      <c r="AH9" s="35">
        <f>'取引基本表（37部門）'!AH9/'取引基本表（37部門）'!AH$49</f>
        <v>0.10930273877740768</v>
      </c>
      <c r="AI9" s="35">
        <f>'取引基本表（37部門）'!AI9/'取引基本表（37部門）'!AI$49</f>
        <v>0.0022556096263099817</v>
      </c>
      <c r="AJ9" s="35">
        <f>'取引基本表（37部門）'!AJ9/'取引基本表（37部門）'!AJ$49</f>
        <v>0.004073221870437902</v>
      </c>
      <c r="AK9" s="35">
        <f>'取引基本表（37部門）'!AK9/'取引基本表（37部門）'!AK$49</f>
        <v>0.006174077420940004</v>
      </c>
      <c r="AL9" s="35">
        <f>'取引基本表（37部門）'!AL9/'取引基本表（37部門）'!AL$49</f>
        <v>0.015769928117111393</v>
      </c>
      <c r="AM9" s="36">
        <f>'取引基本表（37部門）'!AM9/'取引基本表（37部門）'!AM$49</f>
        <v>0.013273937381826136</v>
      </c>
      <c r="AN9" s="37">
        <f>'取引基本表（37部門）'!AK9/'取引基本表（37部門）'!AK$49</f>
        <v>0.006174077420940004</v>
      </c>
    </row>
    <row r="10" spans="1:40" ht="14.25">
      <c r="A10" s="33" t="s">
        <v>11</v>
      </c>
      <c r="B10" s="34" t="s">
        <v>36</v>
      </c>
      <c r="C10" s="35">
        <f>'取引基本表（37部門）'!C10/'取引基本表（37部門）'!C$49</f>
        <v>0.014306031058273268</v>
      </c>
      <c r="D10" s="35">
        <f>'取引基本表（37部門）'!D10/'取引基本表（37部門）'!D$49</f>
        <v>0.009493633190789866</v>
      </c>
      <c r="E10" s="35">
        <f>'取引基本表（37部門）'!E10/'取引基本表（37部門）'!E$49</f>
        <v>0.006801457332924309</v>
      </c>
      <c r="F10" s="35">
        <f>'取引基本表（37部門）'!F10/'取引基本表（37部門）'!F$49</f>
        <v>0.0057400656582948986</v>
      </c>
      <c r="G10" s="35">
        <f>'取引基本表（37部門）'!G10/'取引基本表（37部門）'!G$49</f>
        <v>0.005049371033878099</v>
      </c>
      <c r="H10" s="35">
        <f>'取引基本表（37部門）'!H10/'取引基本表（37部門）'!H$49</f>
        <v>0.2036790827682782</v>
      </c>
      <c r="I10" s="35">
        <f>'取引基本表（37部門）'!I10/'取引基本表（37部門）'!I$49</f>
        <v>0.06095530844964289</v>
      </c>
      <c r="J10" s="35">
        <f>'取引基本表（37部門）'!J10/'取引基本表（37部門）'!J$49</f>
        <v>0.0022282099318350623</v>
      </c>
      <c r="K10" s="35">
        <f>'取引基本表（37部門）'!K10/'取引基本表（37部門）'!K$49</f>
        <v>0.02801065474054676</v>
      </c>
      <c r="L10" s="35">
        <f>'取引基本表（37部門）'!L10/'取引基本表（37部門）'!L$49</f>
        <v>0.05353419214107023</v>
      </c>
      <c r="M10" s="35">
        <f>'取引基本表（37部門）'!M10/'取引基本表（37部門）'!M$49</f>
        <v>0.005617478400608509</v>
      </c>
      <c r="N10" s="35">
        <f>'取引基本表（37部門）'!N10/'取引基本表（37部門）'!N$49</f>
        <v>0.0036462496745588062</v>
      </c>
      <c r="O10" s="35">
        <f>'取引基本表（37部門）'!O10/'取引基本表（37部門）'!O$49</f>
        <v>0.0023714182822804743</v>
      </c>
      <c r="P10" s="35">
        <f>'取引基本表（37部門）'!P10/'取引基本表（37部門）'!P$49</f>
        <v>0.0014847085243734964</v>
      </c>
      <c r="Q10" s="35">
        <f>'取引基本表（37部門）'!Q10/'取引基本表（37部門）'!Q$49</f>
        <v>0.0013816258897765361</v>
      </c>
      <c r="R10" s="35">
        <f>'取引基本表（37部門）'!R10/'取引基本表（37部門）'!R$49</f>
        <v>0.0023938438969820556</v>
      </c>
      <c r="S10" s="35">
        <f>'取引基本表（37部門）'!S10/'取引基本表（37部門）'!S$49</f>
        <v>0.00122626632183183</v>
      </c>
      <c r="T10" s="35">
        <f>'取引基本表（37部門）'!T10/'取引基本表（37部門）'!T$49</f>
        <v>0.0003546826241307835</v>
      </c>
      <c r="U10" s="35">
        <f>'取引基本表（37部門）'!U10/'取引基本表（37部門）'!U$49</f>
        <v>0.002686621171766128</v>
      </c>
      <c r="V10" s="35">
        <f>'取引基本表（37部門）'!V10/'取引基本表（37部門）'!V$49</f>
        <v>0.002450556648314248</v>
      </c>
      <c r="W10" s="35">
        <f>'取引基本表（37部門）'!W10/'取引基本表（37部門）'!W$49</f>
        <v>0.014373632697461435</v>
      </c>
      <c r="X10" s="35">
        <f>'取引基本表（37部門）'!X10/'取引基本表（37部門）'!X$49</f>
        <v>0.07375756888605609</v>
      </c>
      <c r="Y10" s="35">
        <f>'取引基本表（37部門）'!Y10/'取引基本表（37部門）'!Y$49</f>
        <v>0.007733701355362267</v>
      </c>
      <c r="Z10" s="35">
        <f>'取引基本表（37部門）'!Z10/'取引基本表（37部門）'!Z$49</f>
        <v>0.01442264705659491</v>
      </c>
      <c r="AA10" s="35">
        <f>'取引基本表（37部門）'!AA10/'取引基本表（37部門）'!AA$49</f>
        <v>0.0023236395086603566</v>
      </c>
      <c r="AB10" s="35">
        <f>'取引基本表（37部門）'!AB10/'取引基本表（37部門）'!AB$49</f>
        <v>0.0006411999782427153</v>
      </c>
      <c r="AC10" s="35">
        <f>'取引基本表（37部門）'!AC10/'取引基本表（37部門）'!AC$49</f>
        <v>0.000605527983779103</v>
      </c>
      <c r="AD10" s="35">
        <f>'取引基本表（37部門）'!AD10/'取引基本表（37部門）'!AD$49</f>
        <v>0.13426777910370588</v>
      </c>
      <c r="AE10" s="35">
        <f>'取引基本表（37部門）'!AE10/'取引基本表（37部門）'!AE$49</f>
        <v>0.0010133909256218791</v>
      </c>
      <c r="AF10" s="35">
        <f>'取引基本表（37部門）'!AF10/'取引基本表（37部門）'!AF$49</f>
        <v>0.008298611242374463</v>
      </c>
      <c r="AG10" s="35">
        <f>'取引基本表（37部門）'!AG10/'取引基本表（37部門）'!AG$49</f>
        <v>0.00428049796671062</v>
      </c>
      <c r="AH10" s="35">
        <f>'取引基本表（37部門）'!AH10/'取引基本表（37部門）'!AH$49</f>
        <v>0.003220104877662559</v>
      </c>
      <c r="AI10" s="35">
        <f>'取引基本表（37部門）'!AI10/'取引基本表（37部門）'!AI$49</f>
        <v>0.0053699900582134955</v>
      </c>
      <c r="AJ10" s="35">
        <f>'取引基本表（37部門）'!AJ10/'取引基本表（37部門）'!AJ$49</f>
        <v>0.002949935663674677</v>
      </c>
      <c r="AK10" s="35">
        <f>'取引基本表（37部門）'!AK10/'取引基本表（37部門）'!AK$49</f>
        <v>0.00678120717335699</v>
      </c>
      <c r="AL10" s="35">
        <f>'取引基本表（37部門）'!AL10/'取引基本表（37部門）'!AL$49</f>
        <v>0</v>
      </c>
      <c r="AM10" s="36">
        <f>'取引基本表（37部門）'!AM10/'取引基本表（37部門）'!AM$49</f>
        <v>0.03258563510675765</v>
      </c>
      <c r="AN10" s="37">
        <f>'取引基本表（37部門）'!AK10/'取引基本表（37部門）'!AK$49</f>
        <v>0.00678120717335699</v>
      </c>
    </row>
    <row r="11" spans="1:40" ht="14.25">
      <c r="A11" s="33" t="s">
        <v>12</v>
      </c>
      <c r="B11" s="34" t="s">
        <v>173</v>
      </c>
      <c r="C11" s="35">
        <f>'取引基本表（37部門）'!C11/'取引基本表（37部門）'!C$49</f>
        <v>0.007653077999582733</v>
      </c>
      <c r="D11" s="35">
        <f>'取引基本表（37部門）'!D11/'取引基本表（37部門）'!D$49</f>
        <v>0.0012269061714571595</v>
      </c>
      <c r="E11" s="35">
        <f>'取引基本表（37部門）'!E11/'取引基本表（37部門）'!E$49</f>
        <v>0.01664172391583059</v>
      </c>
      <c r="F11" s="35">
        <f>'取引基本表（37部門）'!F11/'取引基本表（37部門）'!F$49</f>
        <v>0.008825602706894121</v>
      </c>
      <c r="G11" s="35">
        <f>'取引基本表（37部門）'!G11/'取引基本表（37部門）'!G$49</f>
        <v>0.02046011023613628</v>
      </c>
      <c r="H11" s="35">
        <f>'取引基本表（37部門）'!H11/'取引基本表（37部門）'!H$49</f>
        <v>0.004811524118184282</v>
      </c>
      <c r="I11" s="35">
        <f>'取引基本表（37部門）'!I11/'取引基本表（37部門）'!I$49</f>
        <v>0.00010738612022647739</v>
      </c>
      <c r="J11" s="35">
        <f>'取引基本表（37部門）'!J11/'取引基本表（37部門）'!J$49</f>
        <v>0.21921549671378193</v>
      </c>
      <c r="K11" s="35">
        <f>'取引基本表（37部門）'!K11/'取引基本表（37部門）'!K$49</f>
        <v>0.0043738357528528395</v>
      </c>
      <c r="L11" s="35">
        <f>'取引基本表（37部門）'!L11/'取引基本表（37部門）'!L$49</f>
        <v>0.00045609860272133746</v>
      </c>
      <c r="M11" s="35">
        <f>'取引基本表（37部門）'!M11/'取引基本表（37部門）'!M$49</f>
        <v>0.0004929321709745951</v>
      </c>
      <c r="N11" s="35">
        <f>'取引基本表（37部門）'!N11/'取引基本表（37部門）'!N$49</f>
        <v>0.002951539026122952</v>
      </c>
      <c r="O11" s="35">
        <f>'取引基本表（37部門）'!O11/'取引基本表（37部門）'!O$49</f>
        <v>0.011281436610785331</v>
      </c>
      <c r="P11" s="35">
        <f>'取引基本表（37部門）'!P11/'取引基本表（37部門）'!P$49</f>
        <v>0.02380491185533368</v>
      </c>
      <c r="Q11" s="35">
        <f>'取引基本表（37部門）'!Q11/'取引基本表（37部門）'!Q$49</f>
        <v>0.044709792320809745</v>
      </c>
      <c r="R11" s="35">
        <f>'取引基本表（37部門）'!R11/'取引基本表（37部門）'!R$49</f>
        <v>0.028872180933831842</v>
      </c>
      <c r="S11" s="35">
        <f>'取引基本表（37部門）'!S11/'取引基本表（37部門）'!S$49</f>
        <v>0.03385521142160264</v>
      </c>
      <c r="T11" s="35">
        <f>'取引基本表（37部門）'!T11/'取引基本表（37部門）'!T$49</f>
        <v>0.037563818467575824</v>
      </c>
      <c r="U11" s="35">
        <f>'取引基本表（37部門）'!U11/'取引基本表（37部門）'!U$49</f>
        <v>0.036521129226827605</v>
      </c>
      <c r="V11" s="35">
        <f>'取引基本表（37部門）'!V11/'取引基本表（37部門）'!V$49</f>
        <v>0.05190477554758407</v>
      </c>
      <c r="W11" s="35">
        <f>'取引基本表（37部門）'!W11/'取引基本表（37部門）'!W$49</f>
        <v>0.012398040088775838</v>
      </c>
      <c r="X11" s="35">
        <f>'取引基本表（37部門）'!X11/'取引基本表（37部門）'!X$49</f>
        <v>0</v>
      </c>
      <c r="Y11" s="35">
        <f>'取引基本表（37部門）'!Y11/'取引基本表（37部門）'!Y$49</f>
        <v>0.028263044072602495</v>
      </c>
      <c r="Z11" s="35">
        <f>'取引基本表（37部門）'!Z11/'取引基本表（37部門）'!Z$49</f>
        <v>0.01057185939548241</v>
      </c>
      <c r="AA11" s="35">
        <f>'取引基本表（37部門）'!AA11/'取引基本表（37部門）'!AA$49</f>
        <v>0.0050777737196380625</v>
      </c>
      <c r="AB11" s="35">
        <f>'取引基本表（37部門）'!AB11/'取引基本表（37部門）'!AB$49</f>
        <v>0.0034869248317809937</v>
      </c>
      <c r="AC11" s="35">
        <f>'取引基本表（37部門）'!AC11/'取引基本表（37部門）'!AC$49</f>
        <v>0.0012511381981629693</v>
      </c>
      <c r="AD11" s="35">
        <f>'取引基本表（37部門）'!AD11/'取引基本表（37部門）'!AD$49</f>
        <v>0.0038200322997261533</v>
      </c>
      <c r="AE11" s="35">
        <f>'取引基本表（37部門）'!AE11/'取引基本表（37部門）'!AE$49</f>
        <v>0.001612084526400771</v>
      </c>
      <c r="AF11" s="35">
        <f>'取引基本表（37部門）'!AF11/'取引基本表（37部門）'!AF$49</f>
        <v>0.0016549189363243143</v>
      </c>
      <c r="AG11" s="35">
        <f>'取引基本表（37部門）'!AG11/'取引基本表（37部門）'!AG$49</f>
        <v>0.002328590893890577</v>
      </c>
      <c r="AH11" s="35">
        <f>'取引基本表（37部門）'!AH11/'取引基本表（37部門）'!AH$49</f>
        <v>0.001872139807593089</v>
      </c>
      <c r="AI11" s="35">
        <f>'取引基本表（37部門）'!AI11/'取引基本表（37部門）'!AI$49</f>
        <v>0.00701863995885502</v>
      </c>
      <c r="AJ11" s="35">
        <f>'取引基本表（37部門）'!AJ11/'取引基本表（37部門）'!AJ$49</f>
        <v>0.013846982600925156</v>
      </c>
      <c r="AK11" s="35">
        <f>'取引基本表（37部門）'!AK11/'取引基本表（37部門）'!AK$49</f>
        <v>0.0022923963432369453</v>
      </c>
      <c r="AL11" s="35">
        <f>'取引基本表（37部門）'!AL11/'取引基本表（37部門）'!AL$49</f>
        <v>0.04998571670096602</v>
      </c>
      <c r="AM11" s="36">
        <f>'取引基本表（37部門）'!AM11/'取引基本表（37部門）'!AM$49</f>
        <v>0.008337229890459666</v>
      </c>
      <c r="AN11" s="37">
        <f>'取引基本表（37部門）'!AK11/'取引基本表（37部門）'!AK$49</f>
        <v>0.0022923963432369453</v>
      </c>
    </row>
    <row r="12" spans="1:40" ht="14.25">
      <c r="A12" s="33" t="s">
        <v>13</v>
      </c>
      <c r="B12" s="34" t="s">
        <v>37</v>
      </c>
      <c r="C12" s="35">
        <f>'取引基本表（37部門）'!C12/'取引基本表（37部門）'!C$49</f>
        <v>0.00229556471788765</v>
      </c>
      <c r="D12" s="35">
        <f>'取引基本表（37部門）'!D12/'取引基本表（37部門）'!D$49</f>
        <v>1.1911710402496694E-05</v>
      </c>
      <c r="E12" s="35">
        <f>'取引基本表（37部門）'!E12/'取引基本表（37部門）'!E$49</f>
        <v>0.003849423189975153</v>
      </c>
      <c r="F12" s="35">
        <f>'取引基本表（37部門）'!F12/'取引基本表（37部門）'!F$49</f>
        <v>0.0004758212322007613</v>
      </c>
      <c r="G12" s="35">
        <f>'取引基本表（37部門）'!G12/'取引基本表（37部門）'!G$49</f>
        <v>0.0044639754508080595</v>
      </c>
      <c r="H12" s="35">
        <f>'取引基本表（37部門）'!H12/'取引基本表（37部門）'!H$49</f>
        <v>0.0021708833854298033</v>
      </c>
      <c r="I12" s="35">
        <f>'取引基本表（37部門）'!I12/'取引基本表（37部門）'!I$49</f>
        <v>7.125205611715412E-05</v>
      </c>
      <c r="J12" s="35">
        <f>'取引基本表（37部門）'!J12/'取引基本表（37部門）'!J$49</f>
        <v>0.004408701128821278</v>
      </c>
      <c r="K12" s="35">
        <f>'取引基本表（37部門）'!K12/'取引基本表（37部門）'!K$49</f>
        <v>0.09322369338347485</v>
      </c>
      <c r="L12" s="35">
        <f>'取引基本表（37部門）'!L12/'取引基本表（37部門）'!L$49</f>
        <v>0.003987811947037647</v>
      </c>
      <c r="M12" s="35">
        <f>'取引基本表（37部門）'!M12/'取引基本表（37部門）'!M$49</f>
        <v>0.0018688558829993345</v>
      </c>
      <c r="N12" s="35">
        <f>'取引基本表（37部門）'!N12/'取引基本表（37部門）'!N$49</f>
        <v>0.003951739196987755</v>
      </c>
      <c r="O12" s="35">
        <f>'取引基本表（37部門）'!O12/'取引基本表（37部門）'!O$49</f>
        <v>0.01167434385565093</v>
      </c>
      <c r="P12" s="35">
        <f>'取引基本表（37部門）'!P12/'取引基本表（37部門）'!P$49</f>
        <v>0.0034079299278906966</v>
      </c>
      <c r="Q12" s="35">
        <f>'取引基本表（37部門）'!Q12/'取引基本表（37部門）'!Q$49</f>
        <v>0.003631972715727634</v>
      </c>
      <c r="R12" s="35">
        <f>'取引基本表（37部門）'!R12/'取引基本表（37部門）'!R$49</f>
        <v>0.044168145264514534</v>
      </c>
      <c r="S12" s="35">
        <f>'取引基本表（37部門）'!S12/'取引基本表（37部門）'!S$49</f>
        <v>0.006023675855253475</v>
      </c>
      <c r="T12" s="35">
        <f>'取引基本表（37部門）'!T12/'取引基本表（37部門）'!T$49</f>
        <v>0.006218334813889241</v>
      </c>
      <c r="U12" s="35">
        <f>'取引基本表（37部門）'!U12/'取引基本表（37部門）'!U$49</f>
        <v>0.00821721527165733</v>
      </c>
      <c r="V12" s="35">
        <f>'取引基本表（37部門）'!V12/'取引基本表（37部門）'!V$49</f>
        <v>0.002782006660613958</v>
      </c>
      <c r="W12" s="35">
        <f>'取引基本表（37部門）'!W12/'取引基本表（37部門）'!W$49</f>
        <v>0.05332165327178705</v>
      </c>
      <c r="X12" s="35">
        <f>'取引基本表（37部門）'!X12/'取引基本表（37部門）'!X$49</f>
        <v>3.064326338497745E-05</v>
      </c>
      <c r="Y12" s="35">
        <f>'取引基本表（37部門）'!Y12/'取引基本表（37部門）'!Y$49</f>
        <v>0.002954981148693669</v>
      </c>
      <c r="Z12" s="35">
        <f>'取引基本表（37部門）'!Z12/'取引基本表（37部門）'!Z$49</f>
        <v>0.0005440506770324233</v>
      </c>
      <c r="AA12" s="35">
        <f>'取引基本表（37部門）'!AA12/'取引基本表（37部門）'!AA$49</f>
        <v>0.00019895444821142394</v>
      </c>
      <c r="AB12" s="35">
        <f>'取引基本表（37部門）'!AB12/'取引基本表（37部門）'!AB$49</f>
        <v>9.598802069501726E-06</v>
      </c>
      <c r="AC12" s="35">
        <f>'取引基本表（37部門）'!AC12/'取引基本表（37部門）'!AC$49</f>
        <v>0.00021866288303134276</v>
      </c>
      <c r="AD12" s="35">
        <f>'取引基本表（37部門）'!AD12/'取引基本表（37部門）'!AD$49</f>
        <v>4.342376090298263E-05</v>
      </c>
      <c r="AE12" s="35">
        <f>'取引基本表（37部門）'!AE12/'取引基本表（37部門）'!AE$49</f>
        <v>6.415490792744234E-06</v>
      </c>
      <c r="AF12" s="35">
        <f>'取引基本表（37部門）'!AF12/'取引基本表（37部門）'!AF$49</f>
        <v>0.00023149296059038043</v>
      </c>
      <c r="AG12" s="35">
        <f>'取引基本表（37部門）'!AG12/'取引基本表（37部門）'!AG$49</f>
        <v>0.001706069090830687</v>
      </c>
      <c r="AH12" s="35">
        <f>'取引基本表（37部門）'!AH12/'取引基本表（37部門）'!AH$49</f>
        <v>0.0006918821768283238</v>
      </c>
      <c r="AI12" s="35">
        <f>'取引基本表（37部門）'!AI12/'取引基本表（37部門）'!AI$49</f>
        <v>0.0003931578653547151</v>
      </c>
      <c r="AJ12" s="35">
        <f>'取引基本表（37部門）'!AJ12/'取引基本表（37部門）'!AJ$49</f>
        <v>0.0016026700075650832</v>
      </c>
      <c r="AK12" s="35">
        <f>'取引基本表（37部門）'!AK12/'取引基本表（37部門）'!AK$49</f>
        <v>0.0011665113638147755</v>
      </c>
      <c r="AL12" s="35">
        <f>'取引基本表（37部門）'!AL12/'取引基本表（37部門）'!AL$49</f>
        <v>0.005404333961021169</v>
      </c>
      <c r="AM12" s="36">
        <f>'取引基本表（37部門）'!AM12/'取引基本表（37部門）'!AM$49</f>
        <v>0.007973016992995813</v>
      </c>
      <c r="AN12" s="37">
        <f>'取引基本表（37部門）'!AK12/'取引基本表（37部門）'!AK$49</f>
        <v>0.0011665113638147755</v>
      </c>
    </row>
    <row r="13" spans="1:40" ht="14.25">
      <c r="A13" s="33" t="s">
        <v>14</v>
      </c>
      <c r="B13" s="34" t="s">
        <v>38</v>
      </c>
      <c r="C13" s="35">
        <f>'取引基本表（37部門）'!C13/'取引基本表（37部門）'!C$49</f>
        <v>5.0215478203792346E-05</v>
      </c>
      <c r="D13" s="35">
        <f>'取引基本表（37部門）'!D13/'取引基本表（37部門）'!D$49</f>
        <v>2.382342080499339E-05</v>
      </c>
      <c r="E13" s="35">
        <f>'取引基本表（37部門）'!E13/'取引基本表（37部門）'!E$49</f>
        <v>0</v>
      </c>
      <c r="F13" s="35">
        <f>'取引基本表（37部門）'!F13/'取引基本表（37部門）'!F$49</f>
        <v>8.861855753157036E-05</v>
      </c>
      <c r="G13" s="35">
        <f>'取引基本表（37部門）'!G13/'取引基本表（37部門）'!G$49</f>
        <v>0.004961829000336803</v>
      </c>
      <c r="H13" s="35">
        <f>'取引基本表（37部門）'!H13/'取引基本表（37部門）'!H$49</f>
        <v>3.261428536000549E-05</v>
      </c>
      <c r="I13" s="35">
        <f>'取引基本表（37部門）'!I13/'取引基本表（37部門）'!I$49</f>
        <v>0</v>
      </c>
      <c r="J13" s="35">
        <f>'取引基本表（37部門）'!J13/'取引基本表（37部門）'!J$49</f>
        <v>0.002630722924262354</v>
      </c>
      <c r="K13" s="35">
        <f>'取引基本表（37部門）'!K13/'取引基本表（37部門）'!K$49</f>
        <v>0.008789301910967762</v>
      </c>
      <c r="L13" s="35">
        <f>'取引基本表（37部門）'!L13/'取引基本表（37部門）'!L$49</f>
        <v>0.5542181016993105</v>
      </c>
      <c r="M13" s="35">
        <f>'取引基本表（37部門）'!M13/'取引基本表（37部門）'!M$49</f>
        <v>0.0003093977420978881</v>
      </c>
      <c r="N13" s="35">
        <f>'取引基本表（37部門）'!N13/'取引基本表（37部門）'!N$49</f>
        <v>0.24886340889674455</v>
      </c>
      <c r="O13" s="35">
        <f>'取引基本表（37部門）'!O13/'取引基本表（37部門）'!O$49</f>
        <v>0.15870120237141827</v>
      </c>
      <c r="P13" s="35">
        <f>'取引基本表（37部門）'!P13/'取引基本表（37部門）'!P$49</f>
        <v>0.11060644082401579</v>
      </c>
      <c r="Q13" s="35">
        <f>'取引基本表（37部門）'!Q13/'取引基本表（37部門）'!Q$49</f>
        <v>0.03287701826206604</v>
      </c>
      <c r="R13" s="35">
        <f>'取引基本表（37部門）'!R13/'取引基本表（37部門）'!R$49</f>
        <v>0.006661113398223115</v>
      </c>
      <c r="S13" s="35">
        <f>'取引基本表（37部門）'!S13/'取引基本表（37部門）'!S$49</f>
        <v>0.05153262263714544</v>
      </c>
      <c r="T13" s="35">
        <f>'取引基本表（37部門）'!T13/'取引基本表（37部門）'!T$49</f>
        <v>0.020633417611131178</v>
      </c>
      <c r="U13" s="35">
        <f>'取引基本表（37部門）'!U13/'取引基本表（37部門）'!U$49</f>
        <v>0.07059564236526271</v>
      </c>
      <c r="V13" s="35">
        <f>'取引基本表（37部門）'!V13/'取引基本表（37部門）'!V$49</f>
        <v>0.001621684635439564</v>
      </c>
      <c r="W13" s="35">
        <f>'取引基本表（37部門）'!W13/'取引基本表（37部門）'!W$49</f>
        <v>0.025687213401968726</v>
      </c>
      <c r="X13" s="35">
        <f>'取引基本表（37部門）'!X13/'取引基本表（37部門）'!X$49</f>
        <v>0</v>
      </c>
      <c r="Y13" s="35">
        <f>'取引基本表（37部門）'!Y13/'取引基本表（37部門）'!Y$49</f>
        <v>0.000180081953660002</v>
      </c>
      <c r="Z13" s="35">
        <f>'取引基本表（37部門）'!Z13/'取引基本表（37部門）'!Z$49</f>
        <v>0</v>
      </c>
      <c r="AA13" s="35">
        <f>'取引基本表（37部門）'!AA13/'取引基本表（37部門）'!AA$49</f>
        <v>0</v>
      </c>
      <c r="AB13" s="35">
        <f>'取引基本表（37部門）'!AB13/'取引基本表（37部門）'!AB$49</f>
        <v>0</v>
      </c>
      <c r="AC13" s="35">
        <f>'取引基本表（37部門）'!AC13/'取引基本表（37部門）'!AC$49</f>
        <v>0</v>
      </c>
      <c r="AD13" s="35">
        <f>'取引基本表（37部門）'!AD13/'取引基本表（37部門）'!AD$49</f>
        <v>0.0002727515648601837</v>
      </c>
      <c r="AE13" s="35">
        <f>'取引基本表（37部門）'!AE13/'取引基本表（37部門）'!AE$49</f>
        <v>0</v>
      </c>
      <c r="AF13" s="35">
        <f>'取引基本表（37部門）'!AF13/'取引基本表（37部門）'!AF$49</f>
        <v>1.2230655938973029E-05</v>
      </c>
      <c r="AG13" s="35">
        <f>'取引基本表（37部門）'!AG13/'取引基本表（37部門）'!AG$49</f>
        <v>0</v>
      </c>
      <c r="AH13" s="35">
        <f>'取引基本表（37部門）'!AH13/'取引基本表（37部門）'!AH$49</f>
        <v>2.9493727955345275E-06</v>
      </c>
      <c r="AI13" s="35">
        <f>'取引基本表（37部門）'!AI13/'取引基本表（37部門）'!AI$49</f>
        <v>4.751152451416497E-06</v>
      </c>
      <c r="AJ13" s="35">
        <f>'取引基本表（37部門）'!AJ13/'取引基本表（37部門）'!AJ$49</f>
        <v>0.00021273426378771431</v>
      </c>
      <c r="AK13" s="35">
        <f>'取引基本表（37部門）'!AK13/'取引基本表（37部門）'!AK$49</f>
        <v>3.140047239906569E-05</v>
      </c>
      <c r="AL13" s="35">
        <f>'取引基本表（37部門）'!AL13/'取引基本表（37部門）'!AL$49</f>
        <v>2.9149589865270596E-05</v>
      </c>
      <c r="AM13" s="36">
        <f>'取引基本表（37部門）'!AM13/'取引基本表（37部門）'!AM$49</f>
        <v>0.011313438253893653</v>
      </c>
      <c r="AN13" s="37">
        <f>'取引基本表（37部門）'!AK13/'取引基本表（37部門）'!AK$49</f>
        <v>3.140047239906569E-05</v>
      </c>
    </row>
    <row r="14" spans="1:40" ht="14.25">
      <c r="A14" s="33" t="s">
        <v>15</v>
      </c>
      <c r="B14" s="34" t="s">
        <v>39</v>
      </c>
      <c r="C14" s="35">
        <f>'取引基本表（37部門）'!C14/'取引基本表（37部門）'!C$49</f>
        <v>0</v>
      </c>
      <c r="D14" s="35">
        <f>'取引基本表（37部門）'!D14/'取引基本表（37部門）'!D$49</f>
        <v>7.147026241498017E-05</v>
      </c>
      <c r="E14" s="35">
        <f>'取引基本表（37部門）'!E14/'取引基本表（37部門）'!E$49</f>
        <v>0.001570965538060662</v>
      </c>
      <c r="F14" s="35">
        <f>'取引基本表（37部門）'!F14/'取引基本表（37部門）'!F$49</f>
        <v>7.049203440011279E-06</v>
      </c>
      <c r="G14" s="35">
        <f>'取引基本表（37部門）'!G14/'取引基本表（37部門）'!G$49</f>
        <v>0.001785590180323224</v>
      </c>
      <c r="H14" s="35">
        <f>'取引基本表（37部門）'!H14/'取引基本表（37部門）'!H$49</f>
        <v>0.0034091895892330434</v>
      </c>
      <c r="I14" s="35">
        <f>'取引基本表（37部門）'!I14/'取引基本表（37部門）'!I$49</f>
        <v>1.0097216508580665E-05</v>
      </c>
      <c r="J14" s="35">
        <f>'取引基本表（37部門）'!J14/'取引基本表（37部門）'!J$49</f>
        <v>0.0024638894848671507</v>
      </c>
      <c r="K14" s="35">
        <f>'取引基本表（37部門）'!K14/'取引基本表（37部門）'!K$49</f>
        <v>0.018035877479734914</v>
      </c>
      <c r="L14" s="35">
        <f>'取引基本表（37部門）'!L14/'取引基本表（37部門）'!L$49</f>
        <v>0.006172442263103301</v>
      </c>
      <c r="M14" s="35">
        <f>'取引基本表（37部門）'!M14/'取引基本表（37部門）'!M$49</f>
        <v>0.1375335310777173</v>
      </c>
      <c r="N14" s="35">
        <f>'取引基本表（37部門）'!N14/'取引基本表（37部門）'!N$49</f>
        <v>0.07433273107633051</v>
      </c>
      <c r="O14" s="35">
        <f>'取引基本表（37部門）'!O14/'取引基本表（37部門）'!O$49</f>
        <v>0.03466721132604851</v>
      </c>
      <c r="P14" s="35">
        <f>'取引基本表（37部門）'!P14/'取引基本表（37部門）'!P$49</f>
        <v>0.018991491930187523</v>
      </c>
      <c r="Q14" s="35">
        <f>'取引基本表（37部門）'!Q14/'取引基本表（37部門）'!Q$49</f>
        <v>0.03996494834044019</v>
      </c>
      <c r="R14" s="35">
        <f>'取引基本表（37部門）'!R14/'取引基本表（37部門）'!R$49</f>
        <v>0.06315558861836768</v>
      </c>
      <c r="S14" s="35">
        <f>'取引基本表（37部門）'!S14/'取引基本表（37部門）'!S$49</f>
        <v>0.059548771000231294</v>
      </c>
      <c r="T14" s="35">
        <f>'取引基本表（37部門）'!T14/'取引基本表（37部門）'!T$49</f>
        <v>0.051863385364298104</v>
      </c>
      <c r="U14" s="35">
        <f>'取引基本表（37部門）'!U14/'取引基本表（37部門）'!U$49</f>
        <v>0.019872110468305795</v>
      </c>
      <c r="V14" s="35">
        <f>'取引基本表（37部門）'!V14/'取引基本表（37部門）'!V$49</f>
        <v>0.007565556465547476</v>
      </c>
      <c r="W14" s="35">
        <f>'取引基本表（37部門）'!W14/'取引基本表（37部門）'!W$49</f>
        <v>0.008506641968243597</v>
      </c>
      <c r="X14" s="35">
        <f>'取引基本表（37部門）'!X14/'取引基本表（37部門）'!X$49</f>
        <v>0.00012755258383996863</v>
      </c>
      <c r="Y14" s="35">
        <f>'取引基本表（37部門）'!Y14/'取引基本表（37部門）'!Y$49</f>
        <v>0.000394543189382368</v>
      </c>
      <c r="Z14" s="35">
        <f>'取引基本表（37部門）'!Z14/'取引基本表（37部門）'!Z$49</f>
        <v>6.0618459836481705E-06</v>
      </c>
      <c r="AA14" s="35">
        <f>'取引基本表（37部門）'!AA14/'取引基本表（37部門）'!AA$49</f>
        <v>1.3124838485285019E-05</v>
      </c>
      <c r="AB14" s="35">
        <f>'取引基本表（37部門）'!AB14/'取引基本表（37部門）'!AB$49</f>
        <v>0</v>
      </c>
      <c r="AC14" s="35">
        <f>'取引基本表（37部門）'!AC14/'取引基本表（37部門）'!AC$49</f>
        <v>0</v>
      </c>
      <c r="AD14" s="35">
        <f>'取引基本表（37部門）'!AD14/'取引基本表（37部門）'!AD$49</f>
        <v>2.441799888457574E-05</v>
      </c>
      <c r="AE14" s="35">
        <f>'取引基本表（37部門）'!AE14/'取引基本表（37部門）'!AE$49</f>
        <v>5.2863644132212485E-05</v>
      </c>
      <c r="AF14" s="35">
        <f>'取引基本表（37部門）'!AF14/'取引基本表（37部門）'!AF$49</f>
        <v>0.00011630241920150718</v>
      </c>
      <c r="AG14" s="35">
        <f>'取引基本表（37部門）'!AG14/'取引基本表（37部門）'!AG$49</f>
        <v>3.741472296828542E-05</v>
      </c>
      <c r="AH14" s="35">
        <f>'取引基本表（37部門）'!AH14/'取引基本表（37部門）'!AH$49</f>
        <v>0.0013539655181707298</v>
      </c>
      <c r="AI14" s="35">
        <f>'取引基本表（37部門）'!AI14/'取引基本表（37部門）'!AI$49</f>
        <v>0.00020786291974947174</v>
      </c>
      <c r="AJ14" s="35">
        <f>'取引基本表（37部門）'!AJ14/'取引基本表（37部門）'!AJ$49</f>
        <v>0.0007672913598309956</v>
      </c>
      <c r="AK14" s="35">
        <f>'取引基本表（37部門）'!AK14/'取引基本表（37部門）'!AK$49</f>
        <v>0.0003567352637502102</v>
      </c>
      <c r="AL14" s="35">
        <f>'取引基本表（37部門）'!AL14/'取引基本表（37部門）'!AL$49</f>
        <v>0.0009502766296078214</v>
      </c>
      <c r="AM14" s="36">
        <f>'取引基本表（37部門）'!AM14/'取引基本表（37部門）'!AM$49</f>
        <v>0.008630523444853</v>
      </c>
      <c r="AN14" s="37">
        <f>'取引基本表（37部門）'!AK14/'取引基本表（37部門）'!AK$49</f>
        <v>0.0003567352637502102</v>
      </c>
    </row>
    <row r="15" spans="1:40" ht="14.25">
      <c r="A15" s="33" t="s">
        <v>16</v>
      </c>
      <c r="B15" s="34" t="s">
        <v>40</v>
      </c>
      <c r="C15" s="35">
        <f>'取引基本表（37部門）'!C15/'取引基本表（37部門）'!C$49</f>
        <v>0.001619449172072303</v>
      </c>
      <c r="D15" s="35">
        <f>'取引基本表（37部門）'!D15/'取引基本表（37部門）'!D$49</f>
        <v>0.004788507581803671</v>
      </c>
      <c r="E15" s="35">
        <f>'取引基本表（37部門）'!E15/'取引基本表（37部門）'!E$49</f>
        <v>0.015700183449909377</v>
      </c>
      <c r="F15" s="35">
        <f>'取引基本表（37部門）'!F15/'取引基本表（37部門）'!F$49</f>
        <v>0.004006465126583553</v>
      </c>
      <c r="G15" s="35">
        <f>'取引基本表（37部門）'!G15/'取引基本表（37部門）'!G$49</f>
        <v>0.009284801633761554</v>
      </c>
      <c r="H15" s="35">
        <f>'取引基本表（37部門）'!H15/'取引基本表（37部門）'!H$49</f>
        <v>0.004180369916168528</v>
      </c>
      <c r="I15" s="35">
        <f>'取引基本表（37部門）'!I15/'取引基本表（37部門）'!I$49</f>
        <v>0.0005284209972823881</v>
      </c>
      <c r="J15" s="35">
        <f>'取引基本表（37部門）'!J15/'取引基本表（37部門）'!J$49</f>
        <v>0.007861934765211076</v>
      </c>
      <c r="K15" s="35">
        <f>'取引基本表（37部門）'!K15/'取引基本表（37部門）'!K$49</f>
        <v>0.011333382232539515</v>
      </c>
      <c r="L15" s="35">
        <f>'取引基本表（37部門）'!L15/'取引基本表（37部門）'!L$49</f>
        <v>0.00022762027884556715</v>
      </c>
      <c r="M15" s="35">
        <f>'取引基本表（37部門）'!M15/'取引基本表（37部門）'!M$49</f>
        <v>0.0006082744022856466</v>
      </c>
      <c r="N15" s="35">
        <f>'取引基本表（37部門）'!N15/'取引基本表（37部門）'!N$49</f>
        <v>0.05018466743507857</v>
      </c>
      <c r="O15" s="35">
        <f>'取引基本表（37部門）'!O15/'取引基本表（37部門）'!O$49</f>
        <v>0.03829690027895877</v>
      </c>
      <c r="P15" s="35">
        <f>'取引基本表（37部門）'!P15/'取引基本表（37部門）'!P$49</f>
        <v>0.03207737043554346</v>
      </c>
      <c r="Q15" s="35">
        <f>'取引基本表（37部門）'!Q15/'取引基本表（37部門）'!Q$49</f>
        <v>0.06127983980710231</v>
      </c>
      <c r="R15" s="35">
        <f>'取引基本表（37部門）'!R15/'取引基本表（37部門）'!R$49</f>
        <v>0.019816421143186855</v>
      </c>
      <c r="S15" s="35">
        <f>'取引基本表（37部門）'!S15/'取引基本表（37部門）'!S$49</f>
        <v>0.03679387707899662</v>
      </c>
      <c r="T15" s="35">
        <f>'取引基本表（37部門）'!T15/'取引基本表（37部門）'!T$49</f>
        <v>0.02568683151273766</v>
      </c>
      <c r="U15" s="35">
        <f>'取引基本表（37部門）'!U15/'取引基本表（37部門）'!U$49</f>
        <v>0.011914399480409366</v>
      </c>
      <c r="V15" s="35">
        <f>'取引基本表（37部門）'!V15/'取引基本表（37部門）'!V$49</f>
        <v>0.006339537195014122</v>
      </c>
      <c r="W15" s="35">
        <f>'取引基本表（37部門）'!W15/'取引基本表（37部門）'!W$49</f>
        <v>0.07863341534299828</v>
      </c>
      <c r="X15" s="35">
        <f>'取引基本表（37部門）'!X15/'取引基本表（37部門）'!X$49</f>
        <v>0.0002750232888801726</v>
      </c>
      <c r="Y15" s="35">
        <f>'取引基本表（37部門）'!Y15/'取引基本表（37部門）'!Y$49</f>
        <v>0.0009331519416927376</v>
      </c>
      <c r="Z15" s="35">
        <f>'取引基本表（37部門）'!Z15/'取引基本表（37部門）'!Z$49</f>
        <v>0.00015912345707076448</v>
      </c>
      <c r="AA15" s="35">
        <f>'取引基本表（37部門）'!AA15/'取引基本表（37部門）'!AA$49</f>
        <v>0.0027542247271051903</v>
      </c>
      <c r="AB15" s="35">
        <f>'取引基本表（37部門）'!AB15/'取引基本表（37部門）'!AB$49</f>
        <v>0.00011006626373028646</v>
      </c>
      <c r="AC15" s="35">
        <f>'取引基本表（37部門）'!AC15/'取引基本表（37部門）'!AC$49</f>
        <v>0.0008802582727159183</v>
      </c>
      <c r="AD15" s="35">
        <f>'取引基本表（37部門）'!AD15/'取引基本表（37部門）'!AD$49</f>
        <v>0.0017721929087362188</v>
      </c>
      <c r="AE15" s="35">
        <f>'取引基本表（37部門）'!AE15/'取引基本表（37部門）'!AE$49</f>
        <v>0.00043522689537976885</v>
      </c>
      <c r="AF15" s="35">
        <f>'取引基本表（37部門）'!AF15/'取引基本表（37部門）'!AF$49</f>
        <v>0.0032240009055132905</v>
      </c>
      <c r="AG15" s="35">
        <f>'取引基本表（37部門）'!AG15/'取引基本表（37部門）'!AG$49</f>
        <v>0.00012048809091481745</v>
      </c>
      <c r="AH15" s="35">
        <f>'取引基本表（37部門）'!AH15/'取引基本表（37部門）'!AH$49</f>
        <v>0.00030642966320501834</v>
      </c>
      <c r="AI15" s="35">
        <f>'取引基本表（37部門）'!AI15/'取引基本表（37部門）'!AI$49</f>
        <v>0.002344693734774041</v>
      </c>
      <c r="AJ15" s="35">
        <f>'取引基本表（37部門）'!AJ15/'取引基本表（37部門）'!AJ$49</f>
        <v>0.001626546771422502</v>
      </c>
      <c r="AK15" s="35">
        <f>'取引基本表（37部門）'!AK15/'取引基本表（37部門）'!AK$49</f>
        <v>0.002518673974236398</v>
      </c>
      <c r="AL15" s="35">
        <f>'取引基本表（37部門）'!AL15/'取引基本表（37部門）'!AL$49</f>
        <v>0.00035562499635630125</v>
      </c>
      <c r="AM15" s="36">
        <f>'取引基本表（37部門）'!AM15/'取引基本表（37部門）'!AM$49</f>
        <v>0.004321271836246035</v>
      </c>
      <c r="AN15" s="37">
        <f>'取引基本表（37部門）'!AK15/'取引基本表（37部門）'!AK$49</f>
        <v>0.002518673974236398</v>
      </c>
    </row>
    <row r="16" spans="1:40" ht="14.25">
      <c r="A16" s="33" t="s">
        <v>17</v>
      </c>
      <c r="B16" s="34" t="s">
        <v>174</v>
      </c>
      <c r="C16" s="35">
        <f>'取引基本表（37部門）'!C16/'取引基本表（37部門）'!C$49</f>
        <v>1.1956066238998177E-06</v>
      </c>
      <c r="D16" s="35">
        <f>'取引基本表（37部門）'!D16/'取引基本表（37部門）'!D$49</f>
        <v>0.0002144107872449405</v>
      </c>
      <c r="E16" s="35">
        <f>'取引基本表（37部門）'!E16/'取引基本表（37部門）'!E$49</f>
        <v>0</v>
      </c>
      <c r="F16" s="35">
        <f>'取引基本表（37部門）'!F16/'取引基本表（37部門）'!F$49</f>
        <v>0</v>
      </c>
      <c r="G16" s="35">
        <f>'取引基本表（37部門）'!G16/'取引基本表（37部門）'!G$49</f>
        <v>0.0014674985164632483</v>
      </c>
      <c r="H16" s="35">
        <f>'取引基本表（37部門）'!H16/'取引基本表（37部門）'!H$49</f>
        <v>7.2564791387787285E-06</v>
      </c>
      <c r="I16" s="35">
        <f>'取引基本表（37部門）'!I16/'取引基本表（37部門）'!I$49</f>
        <v>0</v>
      </c>
      <c r="J16" s="35">
        <f>'取引基本表（37部門）'!J16/'取引基本表（37部門）'!J$49</f>
        <v>0.0003799285530331813</v>
      </c>
      <c r="K16" s="35">
        <f>'取引基本表（37部門）'!K16/'取引基本表（37部門）'!K$49</f>
        <v>0.001360587371978244</v>
      </c>
      <c r="L16" s="35">
        <f>'取引基本表（37部門）'!L16/'取引基本表（37部門）'!L$49</f>
        <v>2.8315485996705108E-05</v>
      </c>
      <c r="M16" s="35">
        <f>'取引基本表（37部門）'!M16/'取引基本表（37部門）'!M$49</f>
        <v>3.89669700375174E-06</v>
      </c>
      <c r="N16" s="35">
        <f>'取引基本表（37部門）'!N16/'取引基本表（37部門）'!N$49</f>
        <v>0.000974688197899645</v>
      </c>
      <c r="O16" s="35">
        <f>'取引基本表（37部門）'!O16/'取引基本表（37部門）'!O$49</f>
        <v>0.11659455304785299</v>
      </c>
      <c r="P16" s="35">
        <f>'取引基本表（37部門）'!P16/'取引基本表（37部門）'!P$49</f>
        <v>0.050208191400138914</v>
      </c>
      <c r="Q16" s="35">
        <f>'取引基本表（37部門）'!Q16/'取引基本表（37部門）'!Q$49</f>
        <v>0.029667103866092063</v>
      </c>
      <c r="R16" s="35">
        <f>'取引基本表（37部門）'!R16/'取引基本表（37部門）'!R$49</f>
        <v>0.0023248292891575643</v>
      </c>
      <c r="S16" s="35">
        <f>'取引基本表（37部門）'!S16/'取引基本表（37部門）'!S$49</f>
        <v>0.017166046384490843</v>
      </c>
      <c r="T16" s="35">
        <f>'取引基本表（37部門）'!T16/'取引基本表（37部門）'!T$49</f>
        <v>0.00476706462707888</v>
      </c>
      <c r="U16" s="35">
        <f>'取引基本表（37部門）'!U16/'取引基本表（37部門）'!U$49</f>
        <v>0.009908698147042403</v>
      </c>
      <c r="V16" s="35">
        <f>'取引基本表（37部門）'!V16/'取引基本表（37部門）'!V$49</f>
        <v>5.976967434912801E-05</v>
      </c>
      <c r="W16" s="35">
        <f>'取引基本表（37部門）'!W16/'取引基本表（37部門）'!W$49</f>
        <v>0.006910282842426961</v>
      </c>
      <c r="X16" s="35">
        <f>'取引基本表（37部門）'!X16/'取引基本表（37部門）'!X$49</f>
        <v>0</v>
      </c>
      <c r="Y16" s="35">
        <f>'取引基本表（37部門）'!Y16/'取引基本表（37部門）'!Y$49</f>
        <v>0.0025915430240343925</v>
      </c>
      <c r="Z16" s="35">
        <f>'取引基本表（37部門）'!Z16/'取引基本表（37部門）'!Z$49</f>
        <v>0</v>
      </c>
      <c r="AA16" s="35">
        <f>'取引基本表（37部門）'!AA16/'取引基本表（37部門）'!AA$49</f>
        <v>3.982709609327868E-06</v>
      </c>
      <c r="AB16" s="35">
        <f>'取引基本表（37部門）'!AB16/'取引基本表（37部門）'!AB$49</f>
        <v>0</v>
      </c>
      <c r="AC16" s="35">
        <f>'取引基本表（37部門）'!AC16/'取引基本表（37部門）'!AC$49</f>
        <v>0</v>
      </c>
      <c r="AD16" s="35">
        <f>'取引基本表（37部門）'!AD16/'取引基本表（37部門）'!AD$49</f>
        <v>5.6639688134325175E-05</v>
      </c>
      <c r="AE16" s="35">
        <f>'取引基本表（37部門）'!AE16/'取引基本表（37部門）'!AE$49</f>
        <v>3.079435580517232E-06</v>
      </c>
      <c r="AF16" s="35">
        <f>'取引基本表（37部門）'!AF16/'取引基本表（37部門）'!AF$49</f>
        <v>0.00018257033683448832</v>
      </c>
      <c r="AG16" s="35">
        <f>'取引基本表（37部門）'!AG16/'取引基本表（37部門）'!AG$49</f>
        <v>0</v>
      </c>
      <c r="AH16" s="35">
        <f>'取引基本表（37部門）'!AH16/'取引基本表（37部門）'!AH$49</f>
        <v>2.0340502038169156E-07</v>
      </c>
      <c r="AI16" s="35">
        <f>'取引基本表（37部門）'!AI16/'取引基本表（37部門）'!AI$49</f>
        <v>0</v>
      </c>
      <c r="AJ16" s="35">
        <f>'取引基本表（37部門）'!AJ16/'取引基本表（37部門）'!AJ$49</f>
        <v>0.010707111131855655</v>
      </c>
      <c r="AK16" s="35">
        <f>'取引基本表（37部門）'!AK16/'取引基本表（37部門）'!AK$49</f>
        <v>5.341317469944164E-06</v>
      </c>
      <c r="AL16" s="35">
        <f>'取引基本表（37部門）'!AL16/'取引基本表（37部門）'!AL$49</f>
        <v>0</v>
      </c>
      <c r="AM16" s="36">
        <f>'取引基本表（37部門）'!AM16/'取引基本表（37部門）'!AM$49</f>
        <v>0</v>
      </c>
      <c r="AN16" s="37">
        <f>'取引基本表（37部門）'!AK16/'取引基本表（37部門）'!AK$49</f>
        <v>5.341317469944164E-06</v>
      </c>
    </row>
    <row r="17" spans="1:40" ht="14.25">
      <c r="A17" s="33" t="s">
        <v>18</v>
      </c>
      <c r="B17" s="38" t="s">
        <v>175</v>
      </c>
      <c r="C17" s="35">
        <f>'取引基本表（37部門）'!C17/'取引基本表（37部門）'!C$49</f>
        <v>2.9890165597495442E-06</v>
      </c>
      <c r="D17" s="35">
        <f>'取引基本表（37部門）'!D17/'取引基本表（37部門）'!D$49</f>
        <v>0.0004049981536848876</v>
      </c>
      <c r="E17" s="35">
        <f>'取引基本表（37部門）'!E17/'取引基本表（37部門）'!E$49</f>
        <v>0</v>
      </c>
      <c r="F17" s="35">
        <f>'取引基本表（37部門）'!F17/'取引基本表（37部門）'!F$49</f>
        <v>0</v>
      </c>
      <c r="G17" s="35">
        <f>'取引基本表（37部門）'!G17/'取引基本表（37部門）'!G$49</f>
        <v>5.412904364003785E-05</v>
      </c>
      <c r="H17" s="35">
        <f>'取引基本表（37部門）'!H17/'取引基本表（37部門）'!H$49</f>
        <v>0</v>
      </c>
      <c r="I17" s="35">
        <f>'取引基本表（37部門）'!I17/'取引基本表（37部門）'!I$49</f>
        <v>9.525675951491194E-06</v>
      </c>
      <c r="J17" s="35">
        <f>'取引基本表（37部門）'!J17/'取引基本表（37部門）'!J$49</f>
        <v>0.0026161523182016374</v>
      </c>
      <c r="K17" s="35">
        <f>'取引基本表（37部門）'!K17/'取引基本表（37部門）'!K$49</f>
        <v>0.001143184144498476</v>
      </c>
      <c r="L17" s="35">
        <f>'取引基本表（37部門）'!L17/'取引基本表（37部門）'!L$49</f>
        <v>2.9745561047043748E-05</v>
      </c>
      <c r="M17" s="35">
        <f>'取引基本表（37部門）'!M17/'取引基本表（37部門）'!M$49</f>
        <v>6.58541793634044E-05</v>
      </c>
      <c r="N17" s="35">
        <f>'取引基本表（37部門）'!N17/'取引基本表（37部門）'!N$49</f>
        <v>0.0008628280087447193</v>
      </c>
      <c r="O17" s="35">
        <f>'取引基本表（37部門）'!O17/'取引基本表（37部門）'!O$49</f>
        <v>0.0042956425457809505</v>
      </c>
      <c r="P17" s="35">
        <f>'取引基本表（37部門）'!P17/'取引基本表（37部門）'!P$49</f>
        <v>0.11712127027674865</v>
      </c>
      <c r="Q17" s="35">
        <f>'取引基本表（37部門）'!Q17/'取引基本表（37部門）'!Q$49</f>
        <v>0.0020913652167165375</v>
      </c>
      <c r="R17" s="35">
        <f>'取引基本表（37部門）'!R17/'取引基本表（37部門）'!R$49</f>
        <v>0.003188314382403522</v>
      </c>
      <c r="S17" s="35">
        <f>'取引基本表（37部門）'!S17/'取引基本表（37部門）'!S$49</f>
        <v>0.0013255114699636241</v>
      </c>
      <c r="T17" s="35">
        <f>'取引基本表（37部門）'!T17/'取引基本表（37部門）'!T$49</f>
        <v>0.0013178574566327277</v>
      </c>
      <c r="U17" s="35">
        <f>'取引基本表（37部門）'!U17/'取引基本表（37部門）'!U$49</f>
        <v>0.001027636963693168</v>
      </c>
      <c r="V17" s="35">
        <f>'取引基本表（37部門）'!V17/'取引基本表（37部門）'!V$49</f>
        <v>2.9143890798335143E-05</v>
      </c>
      <c r="W17" s="35">
        <f>'取引基本表（37部門）'!W17/'取引基本表（37部門）'!W$49</f>
        <v>5.280466217162737E-05</v>
      </c>
      <c r="X17" s="35">
        <f>'取引基本表（37部門）'!X17/'取引基本表（37部門）'!X$49</f>
        <v>3.4473671308099628E-06</v>
      </c>
      <c r="Y17" s="35">
        <f>'取引基本表（37部門）'!Y17/'取引基本表（37部門）'!Y$49</f>
        <v>7.530699880327357E-05</v>
      </c>
      <c r="Z17" s="35">
        <f>'取引基本表（37部門）'!Z17/'取引基本表（37部門）'!Z$49</f>
        <v>0</v>
      </c>
      <c r="AA17" s="35">
        <f>'取引基本表（37部門）'!AA17/'取引基本表（37部門）'!AA$49</f>
        <v>3.077548334480625E-06</v>
      </c>
      <c r="AB17" s="35">
        <f>'取引基本表（37部門）'!AB17/'取引基本表（37部門）'!AB$49</f>
        <v>0</v>
      </c>
      <c r="AC17" s="35">
        <f>'取引基本表（37部門）'!AC17/'取引基本表（37部門）'!AC$49</f>
        <v>0</v>
      </c>
      <c r="AD17" s="35">
        <f>'取引基本表（37部門）'!AD17/'取引基本表（37部門）'!AD$49</f>
        <v>5.6010358266166E-05</v>
      </c>
      <c r="AE17" s="35">
        <f>'取引基本表（37部門）'!AE17/'取引基本表（37部門）'!AE$49</f>
        <v>2.309576685387924E-06</v>
      </c>
      <c r="AF17" s="35">
        <f>'取引基本表（37部門）'!AF17/'取引基本表（37部門）'!AF$49</f>
        <v>1.0896402563812335E-05</v>
      </c>
      <c r="AG17" s="35">
        <f>'取引基本表（37部門）'!AG17/'取引基本表（37部門）'!AG$49</f>
        <v>0</v>
      </c>
      <c r="AH17" s="35">
        <f>'取引基本表（37部門）'!AH17/'取引基本表（37部門）'!AH$49</f>
        <v>0</v>
      </c>
      <c r="AI17" s="35">
        <f>'取引基本表（37部門）'!AI17/'取引基本表（37部門）'!AI$49</f>
        <v>0</v>
      </c>
      <c r="AJ17" s="35">
        <f>'取引基本表（37部門）'!AJ17/'取引基本表（37部門）'!AJ$49</f>
        <v>0.016053503668626255</v>
      </c>
      <c r="AK17" s="35">
        <f>'取引基本表（37部門）'!AK17/'取引基本表（37部門）'!AK$49</f>
        <v>9.225911993539919E-06</v>
      </c>
      <c r="AL17" s="35">
        <f>'取引基本表（37部門）'!AL17/'取引基本表（37部門）'!AL$49</f>
        <v>0</v>
      </c>
      <c r="AM17" s="36">
        <f>'取引基本表（37部門）'!AM17/'取引基本表（37部門）'!AM$49</f>
        <v>0</v>
      </c>
      <c r="AN17" s="37">
        <f>'取引基本表（37部門）'!AK17/'取引基本表（37部門）'!AK$49</f>
        <v>9.225911993539919E-06</v>
      </c>
    </row>
    <row r="18" spans="1:40" ht="14.25">
      <c r="A18" s="33" t="s">
        <v>19</v>
      </c>
      <c r="B18" s="38" t="s">
        <v>176</v>
      </c>
      <c r="C18" s="35">
        <f>'取引基本表（37部門）'!C18/'取引基本表（37部門）'!C$49</f>
        <v>0.0003222159851410009</v>
      </c>
      <c r="D18" s="35">
        <f>'取引基本表（37部門）'!D18/'取引基本表（37部門）'!D$49</f>
        <v>0</v>
      </c>
      <c r="E18" s="35">
        <f>'取引基本表（37部門）'!E18/'取引基本表（37部門）'!E$49</f>
        <v>0</v>
      </c>
      <c r="F18" s="35">
        <f>'取引基本表（37部門）'!F18/'取引基本表（37部門）'!F$49</f>
        <v>0</v>
      </c>
      <c r="G18" s="35">
        <f>'取引基本表（37部門）'!G18/'取引基本表（37部門）'!G$49</f>
        <v>0</v>
      </c>
      <c r="H18" s="35">
        <f>'取引基本表（37部門）'!H18/'取引基本表（37部門）'!H$49</f>
        <v>2.711211985917327E-06</v>
      </c>
      <c r="I18" s="35">
        <f>'取引基本表（37部門）'!I18/'取引基本表（37部門）'!I$49</f>
        <v>0</v>
      </c>
      <c r="J18" s="35">
        <f>'取引基本表（37部門）'!J18/'取引基本表（37部門）'!J$49</f>
        <v>0</v>
      </c>
      <c r="K18" s="35">
        <f>'取引基本表（37部門）'!K18/'取引基本表（37部門）'!K$49</f>
        <v>0</v>
      </c>
      <c r="L18" s="35">
        <f>'取引基本表（37部門）'!L18/'取引基本表（37部門）'!L$49</f>
        <v>0</v>
      </c>
      <c r="M18" s="35">
        <f>'取引基本表（37部門）'!M18/'取引基本表（37部門）'!M$49</f>
        <v>0</v>
      </c>
      <c r="N18" s="35">
        <f>'取引基本表（37部門）'!N18/'取引基本表（37部門）'!N$49</f>
        <v>1.4391369364961202E-05</v>
      </c>
      <c r="O18" s="35">
        <f>'取引基本表（37部門）'!O18/'取引基本表（37部門）'!O$49</f>
        <v>0.001637740595219539</v>
      </c>
      <c r="P18" s="35">
        <f>'取引基本表（37部門）'!P18/'取引基本表（37部門）'!P$49</f>
        <v>0.008853564808165949</v>
      </c>
      <c r="Q18" s="35">
        <f>'取引基本表（37部門）'!Q18/'取引基本表（37部門）'!Q$49</f>
        <v>0.09758064058232692</v>
      </c>
      <c r="R18" s="35">
        <f>'取引基本表（37部門）'!R18/'取引基本表（37部門）'!R$49</f>
        <v>0</v>
      </c>
      <c r="S18" s="35">
        <f>'取引基本表（37部門）'!S18/'取引基本表（37部門）'!S$49</f>
        <v>0.00047267604449210455</v>
      </c>
      <c r="T18" s="35">
        <f>'取引基本表（37部門）'!T18/'取引基本表（37部門）'!T$49</f>
        <v>0.0027691276434430897</v>
      </c>
      <c r="U18" s="35">
        <f>'取引基本表（37部門）'!U18/'取引基本表（37部門）'!U$49</f>
        <v>0.0004310196384110965</v>
      </c>
      <c r="V18" s="35">
        <f>'取引基本表（37部門）'!V18/'取引基本表（37部門）'!V$49</f>
        <v>8.940752939828239E-05</v>
      </c>
      <c r="W18" s="35">
        <f>'取引基本表（37部門）'!W18/'取引基本表（37部門）'!W$49</f>
        <v>0.00020365434446357664</v>
      </c>
      <c r="X18" s="35">
        <f>'取引基本表（37部門）'!X18/'取引基本表（37部門）'!X$49</f>
        <v>0</v>
      </c>
      <c r="Y18" s="35">
        <f>'取引基本表（37部門）'!Y18/'取引基本表（37部門）'!Y$49</f>
        <v>5.40245860980006E-05</v>
      </c>
      <c r="Z18" s="35">
        <f>'取引基本表（37部門）'!Z18/'取引基本表（37部門）'!Z$49</f>
        <v>3.637107590188902E-05</v>
      </c>
      <c r="AA18" s="35">
        <f>'取引基本表（37部門）'!AA18/'取引基本表（37部門）'!AA$49</f>
        <v>0.0010062677892476797</v>
      </c>
      <c r="AB18" s="35">
        <f>'取引基本表（37部門）'!AB18/'取引基本表（37部門）'!AB$49</f>
        <v>1.1838522552385463E-05</v>
      </c>
      <c r="AC18" s="35">
        <f>'取引基本表（37部門）'!AC18/'取引基本表（37部門）'!AC$49</f>
        <v>0</v>
      </c>
      <c r="AD18" s="35">
        <f>'取引基本表（37部門）'!AD18/'取引基本表（37部門）'!AD$49</f>
        <v>2.1774813438307233E-05</v>
      </c>
      <c r="AE18" s="35">
        <f>'取引基本表（37部門）'!AE18/'取引基本表（37部門）'!AE$49</f>
        <v>9.674560115458305E-05</v>
      </c>
      <c r="AF18" s="35">
        <f>'取引基本表（37部門）'!AF18/'取引基本表（37部門）'!AF$49</f>
        <v>0.0051021849066144945</v>
      </c>
      <c r="AG18" s="35">
        <f>'取引基本表（37部門）'!AG18/'取引基本表（37部門）'!AG$49</f>
        <v>0</v>
      </c>
      <c r="AH18" s="35">
        <f>'取引基本表（37部門）'!AH18/'取引基本表（37部門）'!AH$49</f>
        <v>0.008480260407243293</v>
      </c>
      <c r="AI18" s="35">
        <f>'取引基本表（37部門）'!AI18/'取引基本表（37部門）'!AI$49</f>
        <v>0</v>
      </c>
      <c r="AJ18" s="35">
        <f>'取引基本表（37部門）'!AJ18/'取引基本表（37部門）'!AJ$49</f>
        <v>0.008621668363457336</v>
      </c>
      <c r="AK18" s="35">
        <f>'取引基本表（37部門）'!AK18/'取引基本表（37部門）'!AK$49</f>
        <v>0.0007068343451892777</v>
      </c>
      <c r="AL18" s="35">
        <f>'取引基本表（37部門）'!AL18/'取引基本表（37部門）'!AL$49</f>
        <v>0.025266864495216552</v>
      </c>
      <c r="AM18" s="36">
        <f>'取引基本表（37部門）'!AM18/'取引基本表（37部門）'!AM$49</f>
        <v>0</v>
      </c>
      <c r="AN18" s="37">
        <f>'取引基本表（37部門）'!AK18/'取引基本表（37部門）'!AK$49</f>
        <v>0.0007068343451892777</v>
      </c>
    </row>
    <row r="19" spans="1:40" ht="14.25">
      <c r="A19" s="33" t="s">
        <v>20</v>
      </c>
      <c r="B19" s="34" t="s">
        <v>53</v>
      </c>
      <c r="C19" s="35">
        <f>'取引基本表（37部門）'!C19/'取引基本表（37部門）'!C$49</f>
        <v>0</v>
      </c>
      <c r="D19" s="35">
        <f>'取引基本表（37部門）'!D19/'取引基本表（37部門）'!D$49</f>
        <v>1.1911710402496694E-05</v>
      </c>
      <c r="E19" s="35">
        <f>'取引基本表（37部門）'!E19/'取引基本表（37部門）'!E$49</f>
        <v>1.374957681858014E-06</v>
      </c>
      <c r="F19" s="35">
        <f>'取引基本表（37部門）'!F19/'取引基本表（37部門）'!F$49</f>
        <v>5.03514531429377E-07</v>
      </c>
      <c r="G19" s="35">
        <f>'取引基本表（37部門）'!G19/'取引基本表（37部門）'!G$49</f>
        <v>1.2696936162478015E-05</v>
      </c>
      <c r="H19" s="35">
        <f>'取引基本表（37部門）'!H19/'取引基本表（37部門）'!H$49</f>
        <v>1.5150890509538004E-06</v>
      </c>
      <c r="I19" s="35">
        <f>'取引基本表（37部門）'!I19/'取引基本表（37部門）'!I$49</f>
        <v>3.175225317163731E-07</v>
      </c>
      <c r="J19" s="35">
        <f>'取引基本表（37部門）'!J19/'取引基本表（37部門）'!J$49</f>
        <v>1.0927954545537334E-06</v>
      </c>
      <c r="K19" s="35">
        <f>'取引基本表（37部門）'!K19/'取引基本表（37部門）'!K$49</f>
        <v>6.608000835251305E-07</v>
      </c>
      <c r="L19" s="35">
        <f>'取引基本表（37部門）'!L19/'取引基本表（37部門）'!L$49</f>
        <v>7.627066935139423E-07</v>
      </c>
      <c r="M19" s="35">
        <f>'取引基本表（37部門）'!M19/'取引基本表（37部門）'!M$49</f>
        <v>1.5586788015006959E-06</v>
      </c>
      <c r="N19" s="35">
        <f>'取引基本表（37部門）'!N19/'取引基本表（37部門）'!N$49</f>
        <v>7.522761258956992E-05</v>
      </c>
      <c r="O19" s="35">
        <f>'取引基本表（37部門）'!O19/'取引基本表（37部門）'!O$49</f>
        <v>0.005116394068229338</v>
      </c>
      <c r="P19" s="35">
        <f>'取引基本表（37部門）'!P19/'取引基本表（37部門）'!P$49</f>
        <v>0.006495919223678878</v>
      </c>
      <c r="Q19" s="35">
        <f>'取引基本表（37部門）'!Q19/'取引基本表（37部門）'!Q$49</f>
        <v>0.16495477541008738</v>
      </c>
      <c r="R19" s="35">
        <f>'取引基本表（37部門）'!R19/'取引基本表（37部門）'!R$49</f>
        <v>0.2567034450326736</v>
      </c>
      <c r="S19" s="35">
        <f>'取引基本表（37部門）'!S19/'取引基本表（37部門）'!S$49</f>
        <v>0.06138312411951471</v>
      </c>
      <c r="T19" s="35">
        <f>'取引基本表（37部門）'!T19/'取引基本表（37部門）'!T$49</f>
        <v>0.27367669214524415</v>
      </c>
      <c r="U19" s="35">
        <f>'取引基本表（37部門）'!U19/'取引基本表（37部門）'!U$49</f>
        <v>0.005577741420230566</v>
      </c>
      <c r="V19" s="35">
        <f>'取引基本表（37部門）'!V19/'取引基本表（37部門）'!V$49</f>
        <v>0.0026412268491304747</v>
      </c>
      <c r="W19" s="35">
        <f>'取引基本表（37部門）'!W19/'取引基本表（37部門）'!W$49</f>
        <v>0.00028802543002705836</v>
      </c>
      <c r="X19" s="35">
        <f>'取引基本表（37部門）'!X19/'取引基本表（37部門）'!X$49</f>
        <v>3.0643263384977446E-06</v>
      </c>
      <c r="Y19" s="35">
        <f>'取引基本表（37部門）'!Y19/'取引基本表（37部門）'!Y$49</f>
        <v>8.18554334818191E-06</v>
      </c>
      <c r="Z19" s="35">
        <f>'取引基本表（37部門）'!Z19/'取引基本表（37部門）'!Z$49</f>
        <v>0</v>
      </c>
      <c r="AA19" s="35">
        <f>'取引基本表（37部門）'!AA19/'取引基本表（37部門）'!AA$49</f>
        <v>2.308161250860469E-05</v>
      </c>
      <c r="AB19" s="35">
        <f>'取引基本表（37部門）'!AB19/'取引基本表（37部門）'!AB$49</f>
        <v>2.8796406208505177E-05</v>
      </c>
      <c r="AC19" s="35">
        <f>'取引基本表（37部門）'!AC19/'取引基本表（37部門）'!AC$49</f>
        <v>0</v>
      </c>
      <c r="AD19" s="35">
        <f>'取引基本表（37部門）'!AD19/'取引基本表（37部門）'!AD$49</f>
        <v>1.7621236308456722E-06</v>
      </c>
      <c r="AE19" s="35">
        <f>'取引基本表（37部門）'!AE19/'取引基本表（37部門）'!AE$49</f>
        <v>0.0005650764290249121</v>
      </c>
      <c r="AF19" s="35">
        <f>'取引基本表（37部門）'!AF19/'取引基本表（37部門）'!AF$49</f>
        <v>0.0011085421791960101</v>
      </c>
      <c r="AG19" s="35">
        <f>'取引基本表（37部門）'!AG19/'取引基本表（37部門）'!AG$49</f>
        <v>0.0006161803245906893</v>
      </c>
      <c r="AH19" s="35">
        <f>'取引基本表（37部門）'!AH19/'取引基本表（37部門）'!AH$49</f>
        <v>3.1527778159162192E-06</v>
      </c>
      <c r="AI19" s="35">
        <f>'取引基本表（37部門）'!AI19/'取引基本表（37部門）'!AI$49</f>
        <v>0</v>
      </c>
      <c r="AJ19" s="35">
        <f>'取引基本表（37部門）'!AJ19/'取引基本表（37部門）'!AJ$49</f>
        <v>0.01786135980172735</v>
      </c>
      <c r="AK19" s="35">
        <f>'取引基本表（37部門）'!AK19/'取引基本表（37部門）'!AK$49</f>
        <v>8.578479572940626E-06</v>
      </c>
      <c r="AL19" s="35">
        <f>'取引基本表（37部門）'!AL19/'取引基本表（37部門）'!AL$49</f>
        <v>0.028694856263372374</v>
      </c>
      <c r="AM19" s="36">
        <f>'取引基本表（37部門）'!AM19/'取引基本表（37部門）'!AM$49</f>
        <v>0</v>
      </c>
      <c r="AN19" s="37">
        <f>'取引基本表（37部門）'!AK19/'取引基本表（37部門）'!AK$49</f>
        <v>8.578479572940626E-06</v>
      </c>
    </row>
    <row r="20" spans="1:40" ht="14.25">
      <c r="A20" s="33" t="s">
        <v>21</v>
      </c>
      <c r="B20" s="34" t="s">
        <v>30</v>
      </c>
      <c r="C20" s="35">
        <f>'取引基本表（37部門）'!C20/'取引基本表（37部門）'!C$49</f>
        <v>7.41276106817887E-05</v>
      </c>
      <c r="D20" s="35">
        <f>'取引基本表（37部門）'!D20/'取引基本表（37部門）'!D$49</f>
        <v>0.00011911710402496695</v>
      </c>
      <c r="E20" s="35">
        <f>'取引基本表（37部門）'!E20/'取引基本表（37部門）'!E$49</f>
        <v>0</v>
      </c>
      <c r="F20" s="35">
        <f>'取引基本表（37部門）'!F20/'取引基本表（37部門）'!F$49</f>
        <v>0</v>
      </c>
      <c r="G20" s="35">
        <f>'取引基本表（37部門）'!G20/'取引基本表（37部門）'!G$49</f>
        <v>0.00011427242546230213</v>
      </c>
      <c r="H20" s="35">
        <f>'取引基本表（37部門）'!H20/'取引基本表（37部門）'!H$49</f>
        <v>3.2694026889003062E-06</v>
      </c>
      <c r="I20" s="35">
        <f>'取引基本表（37部門）'!I20/'取引基本表（37部門）'!I$49</f>
        <v>0</v>
      </c>
      <c r="J20" s="35">
        <f>'取引基本表（37部門）'!J20/'取引基本表（37部門）'!J$49</f>
        <v>2.8412681818397065E-05</v>
      </c>
      <c r="K20" s="35">
        <f>'取引基本表（37部門）'!K20/'取引基本表（37部門）'!K$49</f>
        <v>0.00014207201795790307</v>
      </c>
      <c r="L20" s="35">
        <f>'取引基本表（37部門）'!L20/'取引基本表（37部門）'!L$49</f>
        <v>0</v>
      </c>
      <c r="M20" s="35">
        <f>'取引基本表（37部門）'!M20/'取引基本表（37部門）'!M$49</f>
        <v>0</v>
      </c>
      <c r="N20" s="35">
        <f>'取引基本表（37部門）'!N20/'取引基本表（37部門）'!N$49</f>
        <v>0.000584812918739787</v>
      </c>
      <c r="O20" s="35">
        <f>'取引基本表（37部門）'!O20/'取引基本表（37部門）'!O$49</f>
        <v>0.013152449085993475</v>
      </c>
      <c r="P20" s="35">
        <f>'取引基本表（37部門）'!P20/'取引基本表（37部門）'!P$49</f>
        <v>0.02354936821946905</v>
      </c>
      <c r="Q20" s="35">
        <f>'取引基本表（37部門）'!Q20/'取引基本表（37部門）'!Q$49</f>
        <v>0.02456265862673957</v>
      </c>
      <c r="R20" s="35">
        <f>'取引基本表（37部門）'!R20/'取引基本表（37部門）'!R$49</f>
        <v>0.016614063090586488</v>
      </c>
      <c r="S20" s="35">
        <f>'取引基本表（37部門）'!S20/'取引基本表（37部門）'!S$49</f>
        <v>0.2258508379066002</v>
      </c>
      <c r="T20" s="35">
        <f>'取引基本表（37部門）'!T20/'取引基本表（37部門）'!T$49</f>
        <v>0.030144769082087877</v>
      </c>
      <c r="U20" s="35">
        <f>'取引基本表（37部門）'!U20/'取引基本表（37部門）'!U$49</f>
        <v>0.029436322741839802</v>
      </c>
      <c r="V20" s="35">
        <f>'取引基本表（37部門）'!V20/'取引基本表（37部門）'!V$49</f>
        <v>0.0003907257223980186</v>
      </c>
      <c r="W20" s="35">
        <f>'取引基本表（37部門）'!W20/'取引基本表（37部門）'!W$49</f>
        <v>0.007940046488468145</v>
      </c>
      <c r="X20" s="35">
        <f>'取引基本表（37部門）'!X20/'取引基本表（37部門）'!X$49</f>
        <v>1.5321631692488723E-06</v>
      </c>
      <c r="Y20" s="35">
        <f>'取引基本表（37部門）'!Y20/'取引基本表（37部門）'!Y$49</f>
        <v>4.747615141945507E-05</v>
      </c>
      <c r="Z20" s="35">
        <f>'取引基本表（37部門）'!Z20/'取引基本表（37部門）'!Z$49</f>
        <v>0</v>
      </c>
      <c r="AA20" s="35">
        <f>'取引基本表（37部門）'!AA20/'取引基本表（37部門）'!AA$49</f>
        <v>0.000222579157484937</v>
      </c>
      <c r="AB20" s="35">
        <f>'取引基本表（37部門）'!AB20/'取引基本表（37部門）'!AB$49</f>
        <v>2.5596805518671268E-06</v>
      </c>
      <c r="AC20" s="35">
        <f>'取引基本表（37部門）'!AC20/'取引基本表（37部門）'!AC$49</f>
        <v>1.12134811810945E-05</v>
      </c>
      <c r="AD20" s="35">
        <f>'取引基本表（37部門）'!AD20/'取引基本表（37部門）'!AD$49</f>
        <v>0.00017142945608655753</v>
      </c>
      <c r="AE20" s="35">
        <f>'取引基本表（37部門）'!AE20/'取引基本表（37部門）'!AE$49</f>
        <v>0.00013806136185985591</v>
      </c>
      <c r="AF20" s="35">
        <f>'取引基本表（37部門）'!AF20/'取引基本表（37部門）'!AF$49</f>
        <v>0.0012208418382720352</v>
      </c>
      <c r="AG20" s="35">
        <f>'取引基本表（37部門）'!AG20/'取引基本表（37部門）'!AG$49</f>
        <v>0.0005633346706806816</v>
      </c>
      <c r="AH20" s="35">
        <f>'取引基本表（37部門）'!AH20/'取引基本表（37部門）'!AH$49</f>
        <v>0.00012448387247359524</v>
      </c>
      <c r="AI20" s="35">
        <f>'取引基本表（37部門）'!AI20/'取引基本表（37部門）'!AI$49</f>
        <v>8.31451678997887E-06</v>
      </c>
      <c r="AJ20" s="35">
        <f>'取引基本表（37部門）'!AJ20/'取引基本表（37部門）'!AJ$49</f>
        <v>0.01019352964346446</v>
      </c>
      <c r="AK20" s="35">
        <f>'取引基本表（37部門）'!AK20/'取引基本表（37部門）'!AK$49</f>
        <v>0.00015619307146957933</v>
      </c>
      <c r="AL20" s="35">
        <f>'取引基本表（37部門）'!AL20/'取引基本表（37部門）'!AL$49</f>
        <v>0</v>
      </c>
      <c r="AM20" s="36">
        <f>'取引基本表（37部門）'!AM20/'取引基本表（37部門）'!AM$49</f>
        <v>0.0014171848386464742</v>
      </c>
      <c r="AN20" s="37">
        <f>'取引基本表（37部門）'!AK20/'取引基本表（37部門）'!AK$49</f>
        <v>0.00015619307146957933</v>
      </c>
    </row>
    <row r="21" spans="1:40" ht="14.25">
      <c r="A21" s="33" t="s">
        <v>68</v>
      </c>
      <c r="B21" s="34" t="s">
        <v>52</v>
      </c>
      <c r="C21" s="35">
        <f>'取引基本表（37部門）'!C21/'取引基本表（37部門）'!C$49</f>
        <v>1.1358262927048269E-05</v>
      </c>
      <c r="D21" s="35">
        <f>'取引基本表（37部門）'!D21/'取引基本表（37部門）'!D$49</f>
        <v>0</v>
      </c>
      <c r="E21" s="35">
        <f>'取引基本表（37部門）'!E21/'取引基本表（37部門）'!E$49</f>
        <v>3.758217663745238E-05</v>
      </c>
      <c r="F21" s="35">
        <f>'取引基本表（37部門）'!F21/'取引基本表（37部門）'!F$49</f>
        <v>1.2084348754305049E-05</v>
      </c>
      <c r="G21" s="35">
        <f>'取引基本表（37部門）'!G21/'取引基本表（37部門）'!G$49</f>
        <v>1.1360416566427697E-05</v>
      </c>
      <c r="H21" s="35">
        <f>'取引基本表（37部門）'!H21/'取引基本表（37部門）'!H$49</f>
        <v>1.4193992161567182E-05</v>
      </c>
      <c r="I21" s="35">
        <f>'取引基本表（37部門）'!I21/'取引基本表（37部門）'!I$49</f>
        <v>3.683261367909928E-06</v>
      </c>
      <c r="J21" s="35">
        <f>'取引基本表（37部門）'!J21/'取引基本表（37部門）'!J$49</f>
        <v>1.2020750000091066E-05</v>
      </c>
      <c r="K21" s="35">
        <f>'取引基本表（37部門）'!K21/'取引基本表（37部門）'!K$49</f>
        <v>2.9075203675105744E-05</v>
      </c>
      <c r="L21" s="35">
        <f>'取引基本表（37部門）'!L21/'取引基本表（37部門）'!L$49</f>
        <v>7.150375251693209E-07</v>
      </c>
      <c r="M21" s="35">
        <f>'取引基本表（37部門）'!M21/'取引基本表（37部門）'!M$49</f>
        <v>1.5586788015006959E-06</v>
      </c>
      <c r="N21" s="35">
        <f>'取引基本表（37部門）'!N21/'取引基本表（37部門）'!N$49</f>
        <v>6.47611621423254E-05</v>
      </c>
      <c r="O21" s="35">
        <f>'取引基本表（37部門）'!O21/'取引基本表（37部門）'!O$49</f>
        <v>0.0002182220812796629</v>
      </c>
      <c r="P21" s="35">
        <f>'取引基本表（37部門）'!P21/'取引基本表（37部門）'!P$49</f>
        <v>0.0003112521484831185</v>
      </c>
      <c r="Q21" s="35">
        <f>'取引基本表（37部門）'!Q21/'取引基本表（37部門）'!Q$49</f>
        <v>4.731595512933343E-05</v>
      </c>
      <c r="R21" s="35">
        <f>'取引基本表（37部門）'!R21/'取引基本表（37部門）'!R$49</f>
        <v>0.00011917057281321999</v>
      </c>
      <c r="S21" s="35">
        <f>'取引基本表（37部門）'!S21/'取引基本表（37部門）'!S$49</f>
        <v>6.8125906768435E-05</v>
      </c>
      <c r="T21" s="35">
        <f>'取引基本表（37部門）'!T21/'取引基本表（37部門）'!T$49</f>
        <v>0.0351754052004933</v>
      </c>
      <c r="U21" s="35">
        <f>'取引基本表（37部門）'!U21/'取引基本表（37部門）'!U$49</f>
        <v>0.008039685238280714</v>
      </c>
      <c r="V21" s="35">
        <f>'取引基本表（37部門）'!V21/'取引基本表（37部門）'!V$49</f>
        <v>5.7299853095031806E-05</v>
      </c>
      <c r="W21" s="35">
        <f>'取引基本表（37部門）'!W21/'取引基本表（37部門）'!W$49</f>
        <v>0.0019341344028483678</v>
      </c>
      <c r="X21" s="35">
        <f>'取引基本表（37部門）'!X21/'取引基本表（37部門）'!X$49</f>
        <v>8.426897430868798E-06</v>
      </c>
      <c r="Y21" s="35">
        <f>'取引基本表（37部門）'!Y21/'取引基本表（37部門）'!Y$49</f>
        <v>2.2919521374909346E-05</v>
      </c>
      <c r="Z21" s="35">
        <f>'取引基本表（37部門）'!Z21/'取引基本表（37部門）'!Z$49</f>
        <v>2.7278306926416766E-05</v>
      </c>
      <c r="AA21" s="35">
        <f>'取引基本表（37部門）'!AA21/'取引基本表（37部門）'!AA$49</f>
        <v>0.00042868437976765415</v>
      </c>
      <c r="AB21" s="35">
        <f>'取引基本表（37部門）'!AB21/'取引基本表（37部門）'!AB$49</f>
        <v>0.00021277344587395492</v>
      </c>
      <c r="AC21" s="35">
        <f>'取引基本表（37部門）'!AC21/'取引基本表（37部門）'!AC$49</f>
        <v>6.990531885235507E-05</v>
      </c>
      <c r="AD21" s="35">
        <f>'取引基本表（37部門）'!AD21/'取引基本表（37部門）'!AD$49</f>
        <v>0.00015506687951441915</v>
      </c>
      <c r="AE21" s="35">
        <f>'取引基本表（37部門）'!AE21/'取引基本表（37部門）'!AE$49</f>
        <v>0.00017860726366999947</v>
      </c>
      <c r="AF21" s="35">
        <f>'取引基本表（37部門）'!AF21/'取引基本表（37部門）'!AF$49</f>
        <v>0.0010224828364981452</v>
      </c>
      <c r="AG21" s="35">
        <f>'取引基本表（37部門）'!AG21/'取引基本表（37部門）'!AG$49</f>
        <v>8.687825502805258E-05</v>
      </c>
      <c r="AH21" s="35">
        <f>'取引基本表（37部門）'!AH21/'取引基本表（37部門）'!AH$49</f>
        <v>3.457885346488756E-05</v>
      </c>
      <c r="AI21" s="35">
        <f>'取引基本表（37部門）'!AI21/'取引基本表（37部門）'!AI$49</f>
        <v>0.00011165208260828768</v>
      </c>
      <c r="AJ21" s="35">
        <f>'取引基本表（37部門）'!AJ21/'取引基本表（37部門）'!AJ$49</f>
        <v>0.0015105519121667824</v>
      </c>
      <c r="AK21" s="35">
        <f>'取引基本表（37部門）'!AK21/'取引基本表（37部門）'!AK$49</f>
        <v>0.00018370894934504928</v>
      </c>
      <c r="AL21" s="35">
        <f>'取引基本表（37部門）'!AL21/'取引基本表（37部門）'!AL$49</f>
        <v>0</v>
      </c>
      <c r="AM21" s="36">
        <f>'取引基本表（37部門）'!AM21/'取引基本表（37部門）'!AM$49</f>
        <v>0</v>
      </c>
      <c r="AN21" s="37">
        <f>'取引基本表（37部門）'!AK21/'取引基本表（37部門）'!AK$49</f>
        <v>0.00018370894934504928</v>
      </c>
    </row>
    <row r="22" spans="1:40" ht="14.25">
      <c r="A22" s="33" t="s">
        <v>22</v>
      </c>
      <c r="B22" s="34" t="s">
        <v>41</v>
      </c>
      <c r="C22" s="35">
        <f>'取引基本表（37部門）'!C22/'取引基本表（37部門）'!C$49</f>
        <v>0.0012063670835149162</v>
      </c>
      <c r="D22" s="35">
        <f>'取引基本表（37部門）'!D22/'取引基本表（37部門）'!D$49</f>
        <v>0</v>
      </c>
      <c r="E22" s="35">
        <f>'取引基本表（37部門）'!E22/'取引基本表（37部門）'!E$49</f>
        <v>0</v>
      </c>
      <c r="F22" s="35">
        <f>'取引基本表（37部門）'!F22/'取引基本表（37部門）'!F$49</f>
        <v>0</v>
      </c>
      <c r="G22" s="35">
        <f>'取引基本表（37部門）'!G22/'取引基本表（37部門）'!G$49</f>
        <v>0</v>
      </c>
      <c r="H22" s="35">
        <f>'取引基本表（37部門）'!H22/'取引基本表（37部門）'!H$49</f>
        <v>0</v>
      </c>
      <c r="I22" s="35">
        <f>'取引基本表（37部門）'!I22/'取引基本表（37部門）'!I$49</f>
        <v>0</v>
      </c>
      <c r="J22" s="35">
        <f>'取引基本表（37部門）'!J22/'取引基本表（37部門）'!J$49</f>
        <v>0</v>
      </c>
      <c r="K22" s="35">
        <f>'取引基本表（37部門）'!K22/'取引基本表（37部門）'!K$49</f>
        <v>0</v>
      </c>
      <c r="L22" s="35">
        <f>'取引基本表（37部門）'!L22/'取引基本表（37部門）'!L$49</f>
        <v>0</v>
      </c>
      <c r="M22" s="35">
        <f>'取引基本表（37部門）'!M22/'取引基本表（37部門）'!M$49</f>
        <v>0</v>
      </c>
      <c r="N22" s="35">
        <f>'取引基本表（37部門）'!N22/'取引基本表（37部門）'!N$49</f>
        <v>0</v>
      </c>
      <c r="O22" s="35">
        <f>'取引基本表（37部門）'!O22/'取引基本表（37部門）'!O$49</f>
        <v>0</v>
      </c>
      <c r="P22" s="35">
        <f>'取引基本表（37部門）'!P22/'取引基本表（37部門）'!P$49</f>
        <v>5.2641988988113646E-05</v>
      </c>
      <c r="Q22" s="35">
        <f>'取引基本表（37部門）'!Q22/'取引基本表（37部門）'!Q$49</f>
        <v>0</v>
      </c>
      <c r="R22" s="35">
        <f>'取引基本表（37部門）'!R22/'取引基本表（37部門）'!R$49</f>
        <v>0</v>
      </c>
      <c r="S22" s="35">
        <f>'取引基本表（37部門）'!S22/'取引基本表（37部門）'!S$49</f>
        <v>0</v>
      </c>
      <c r="T22" s="35">
        <f>'取引基本表（37部門）'!T22/'取引基本表（37部門）'!T$49</f>
        <v>0</v>
      </c>
      <c r="U22" s="35">
        <f>'取引基本表（37部門）'!U22/'取引基本表（37部門）'!U$49</f>
        <v>0.4396492472193025</v>
      </c>
      <c r="V22" s="35">
        <f>'取引基本表（37部門）'!V22/'取引基本表（37部門）'!V$49</f>
        <v>0</v>
      </c>
      <c r="W22" s="35">
        <f>'取引基本表（37部門）'!W22/'取引基本表（37部門）'!W$49</f>
        <v>0</v>
      </c>
      <c r="X22" s="35">
        <f>'取引基本表（37部門）'!X22/'取引基本表（37部門）'!X$49</f>
        <v>0</v>
      </c>
      <c r="Y22" s="35">
        <f>'取引基本表（37部門）'!Y22/'取引基本表（37部門）'!Y$49</f>
        <v>0</v>
      </c>
      <c r="Z22" s="35">
        <f>'取引基本表（37部門）'!Z22/'取引基本表（37部門）'!Z$49</f>
        <v>0</v>
      </c>
      <c r="AA22" s="35">
        <f>'取引基本表（37部門）'!AA22/'取引基本表（37部門）'!AA$49</f>
        <v>0</v>
      </c>
      <c r="AB22" s="35">
        <f>'取引基本表（37部門）'!AB22/'取引基本表（37部門）'!AB$49</f>
        <v>0</v>
      </c>
      <c r="AC22" s="35">
        <f>'取引基本表（37部門）'!AC22/'取引基本表（37部門）'!AC$49</f>
        <v>0</v>
      </c>
      <c r="AD22" s="35">
        <f>'取引基本表（37部門）'!AD22/'取引基本表（37部門）'!AD$49</f>
        <v>0.009042966741552725</v>
      </c>
      <c r="AE22" s="35">
        <f>'取引基本表（37部門）'!AE22/'取引基本表（37部門）'!AE$49</f>
        <v>0</v>
      </c>
      <c r="AF22" s="35">
        <f>'取引基本表（37部門）'!AF22/'取引基本表（37部門）'!AF$49</f>
        <v>0.005390828386774258</v>
      </c>
      <c r="AG22" s="35">
        <f>'取引基本表（37部門）'!AG22/'取引基本表（37部門）'!AG$49</f>
        <v>3.9105783893405664E-05</v>
      </c>
      <c r="AH22" s="35">
        <f>'取引基本表（37部門）'!AH22/'取引基本表（37部門）'!AH$49</f>
        <v>0</v>
      </c>
      <c r="AI22" s="35">
        <f>'取引基本表（37部門）'!AI22/'取引基本表（37部門）'!AI$49</f>
        <v>0</v>
      </c>
      <c r="AJ22" s="35">
        <f>'取引基本表（37部門）'!AJ22/'取引基本表（37部門）'!AJ$49</f>
        <v>0.040776121141149105</v>
      </c>
      <c r="AK22" s="35">
        <f>'取引基本表（37部門）'!AK22/'取引基本表（37部門）'!AK$49</f>
        <v>2.8487026506368874E-05</v>
      </c>
      <c r="AL22" s="35">
        <f>'取引基本表（37部門）'!AL22/'取引基本表（37部門）'!AL$49</f>
        <v>0</v>
      </c>
      <c r="AM22" s="36">
        <f>'取引基本表（37部門）'!AM22/'取引基本表（37部門）'!AM$49</f>
        <v>0</v>
      </c>
      <c r="AN22" s="37">
        <f>'取引基本表（37部門）'!AK22/'取引基本表（37部門）'!AK$49</f>
        <v>2.8487026506368874E-05</v>
      </c>
    </row>
    <row r="23" spans="1:40" ht="14.25">
      <c r="A23" s="33" t="s">
        <v>95</v>
      </c>
      <c r="B23" s="34" t="s">
        <v>28</v>
      </c>
      <c r="C23" s="35">
        <f>'取引基本表（37部門）'!C23/'取引基本表（37部門）'!C$49</f>
        <v>0.0009307797567060081</v>
      </c>
      <c r="D23" s="35">
        <f>'取引基本表（37部門）'!D23/'取引基本表（37部門）'!D$49</f>
        <v>0.0013221998546771331</v>
      </c>
      <c r="E23" s="35">
        <f>'取引基本表（37部門）'!E23/'取引基本表（37部門）'!E$49</f>
        <v>0.008334076828968709</v>
      </c>
      <c r="F23" s="35">
        <f>'取引基本表（37部門）'!F23/'取引基本表（37部門）'!F$49</f>
        <v>0.02316519304747135</v>
      </c>
      <c r="G23" s="35">
        <f>'取引基本表（37部門）'!G23/'取引基本表（37部門）'!G$49</f>
        <v>0.012337412391140478</v>
      </c>
      <c r="H23" s="35">
        <f>'取引基本表（37部門）'!H23/'取引基本表（37部門）'!H$49</f>
        <v>0.0022540538001742673</v>
      </c>
      <c r="I23" s="35">
        <f>'取引基本表（37部門）'!I23/'取引基本表（37部門）'!I$49</f>
        <v>0.0029879505279574144</v>
      </c>
      <c r="J23" s="35">
        <f>'取引基本表（37部門）'!J23/'取引基本表（37部門）'!J$49</f>
        <v>0.013287664197070361</v>
      </c>
      <c r="K23" s="35">
        <f>'取引基本表（37部門）'!K23/'取引基本表（37部門）'!K$49</f>
        <v>0.012945734436340832</v>
      </c>
      <c r="L23" s="35">
        <f>'取引基本表（37部門）'!L23/'取引基本表（37部門）'!L$49</f>
        <v>0.013625326057111477</v>
      </c>
      <c r="M23" s="35">
        <f>'取引基本表（37部門）'!M23/'取引基本表（37部門）'!M$49</f>
        <v>0.0044461312812807356</v>
      </c>
      <c r="N23" s="35">
        <f>'取引基本表（37部門）'!N23/'取引基本表（37部門）'!N$49</f>
        <v>0.001184671359997488</v>
      </c>
      <c r="O23" s="35">
        <f>'取引基本表（37部門）'!O23/'取引基本表（37部門）'!O$49</f>
        <v>0.0014388682551370875</v>
      </c>
      <c r="P23" s="35">
        <f>'取引基本表（37部門）'!P23/'取引基本表（37部門）'!P$49</f>
        <v>0.002179276126653559</v>
      </c>
      <c r="Q23" s="35">
        <f>'取引基本表（37部門）'!Q23/'取引基本表（37部門）'!Q$49</f>
        <v>0.003906405255477768</v>
      </c>
      <c r="R23" s="35">
        <f>'取引基本表（37部門）'!R23/'取引基本表（37部門）'!R$49</f>
        <v>0.006043593157281884</v>
      </c>
      <c r="S23" s="35">
        <f>'取引基本表（37部門）'!S23/'取引基本表（37部門）'!S$49</f>
        <v>0.003747765932841313</v>
      </c>
      <c r="T23" s="35">
        <f>'取引基本表（37部門）'!T23/'取引基本表（37部門）'!T$49</f>
        <v>0.017739012160082262</v>
      </c>
      <c r="U23" s="35">
        <f>'取引基本表（37部門）'!U23/'取引基本表（37部門）'!U$49</f>
        <v>0.001995321162016528</v>
      </c>
      <c r="V23" s="35">
        <f>'取引基本表（37部門）'!V23/'取引基本表（37部門）'!V$49</f>
        <v>0.054279755665522976</v>
      </c>
      <c r="W23" s="35">
        <f>'取引基本表（37部門）'!W23/'取引基本表（37部門）'!W$49</f>
        <v>0.002964479918445163</v>
      </c>
      <c r="X23" s="35">
        <f>'取引基本表（37部門）'!X23/'取引基本表（37部門）'!X$49</f>
        <v>0.008374037801529711</v>
      </c>
      <c r="Y23" s="35">
        <f>'取引基本表（37部門）'!Y23/'取引基本表（37部門）'!Y$49</f>
        <v>0.002553889524632756</v>
      </c>
      <c r="Z23" s="35">
        <f>'取引基本表（37部門）'!Z23/'取引基本表（37部門）'!Z$49</f>
        <v>0.004632765793003114</v>
      </c>
      <c r="AA23" s="35">
        <f>'取引基本表（37部門）'!AA23/'取引基本表（37部門）'!AA$49</f>
        <v>0.0063242713112302</v>
      </c>
      <c r="AB23" s="35">
        <f>'取引基本表（37部門）'!AB23/'取引基本表（37部門）'!AB$49</f>
        <v>0.018111979624942806</v>
      </c>
      <c r="AC23" s="35">
        <f>'取引基本表（37部門）'!AC23/'取引基本表（37部門）'!AC$49</f>
        <v>4.580826354830094E-05</v>
      </c>
      <c r="AD23" s="35">
        <f>'取引基本表（37部門）'!AD23/'取引基本表（37部門）'!AD$49</f>
        <v>0.0021326730572177907</v>
      </c>
      <c r="AE23" s="35">
        <f>'取引基本表（37部門）'!AE23/'取引基本表（37部門）'!AE$49</f>
        <v>0.019646799003699943</v>
      </c>
      <c r="AF23" s="35">
        <f>'取引基本表（37部門）'!AF23/'取引基本表（37部門）'!AF$49</f>
        <v>0.009771849344114398</v>
      </c>
      <c r="AG23" s="35">
        <f>'取引基本表（37部門）'!AG23/'取引基本表（37部門）'!AG$49</f>
        <v>0.01441671715188137</v>
      </c>
      <c r="AH23" s="35">
        <f>'取引基本表（37部門）'!AH23/'取引基本表（37部門）'!AH$49</f>
        <v>0.004073897450714709</v>
      </c>
      <c r="AI23" s="35">
        <f>'取引基本表（37部門）'!AI23/'取引基本表（37部門）'!AI$49</f>
        <v>0.044328252371715914</v>
      </c>
      <c r="AJ23" s="35">
        <f>'取引基本表（37部門）'!AJ23/'取引基本表（37部門）'!AJ$49</f>
        <v>0.007834967505264826</v>
      </c>
      <c r="AK23" s="35">
        <f>'取引基本表（37部門）'!AK23/'取引基本表（37部門）'!AK$49</f>
        <v>0.006629222412621307</v>
      </c>
      <c r="AL23" s="35">
        <f>'取引基本表（37部門）'!AL23/'取引基本表（37部門）'!AL$49</f>
        <v>0.14538649441202361</v>
      </c>
      <c r="AM23" s="36">
        <f>'取引基本表（37部門）'!AM23/'取引基本表（37部門）'!AM$49</f>
        <v>0.0018174584190275395</v>
      </c>
      <c r="AN23" s="37">
        <f>'取引基本表（37部門）'!AK23/'取引基本表（37部門）'!AK$49</f>
        <v>0.006629222412621307</v>
      </c>
    </row>
    <row r="24" spans="1:40" ht="14.25">
      <c r="A24" s="33" t="s">
        <v>98</v>
      </c>
      <c r="B24" s="34" t="s">
        <v>31</v>
      </c>
      <c r="C24" s="35">
        <f>'取引基本表（37部門）'!C24/'取引基本表（37部門）'!C$49</f>
        <v>0.003481606488796269</v>
      </c>
      <c r="D24" s="35">
        <f>'取引基本表（37部門）'!D24/'取引基本表（37部門）'!D$49</f>
        <v>0.0028468987861967098</v>
      </c>
      <c r="E24" s="35">
        <f>'取引基本表（37部門）'!E24/'取引基本表（37部門）'!E$49</f>
        <v>0.0006476050681551245</v>
      </c>
      <c r="F24" s="35">
        <f>'取引基本表（37部門）'!F24/'取引基本表（37部門）'!F$49</f>
        <v>0.0030281363920162735</v>
      </c>
      <c r="G24" s="35">
        <f>'取引基本表（37部門）'!G24/'取引基本表（37部門）'!G$49</f>
        <v>0.0038471716572308383</v>
      </c>
      <c r="H24" s="35">
        <f>'取引基本表（37部門）'!H24/'取引基本表（37部門）'!H$49</f>
        <v>0.003968815639737979</v>
      </c>
      <c r="I24" s="35">
        <f>'取引基本表（37部門）'!I24/'取引基本表（37部門）'!I$49</f>
        <v>0.0003133947388040603</v>
      </c>
      <c r="J24" s="35">
        <f>'取引基本表（37部門）'!J24/'取引基本表（37部門）'!J$49</f>
        <v>0.0035359218257843632</v>
      </c>
      <c r="K24" s="35">
        <f>'取引基本表（37部門）'!K24/'取引基本表（37部門）'!K$49</f>
        <v>0.00678113045713489</v>
      </c>
      <c r="L24" s="35">
        <f>'取引基本表（37部門）'!L24/'取引基本表（37部門）'!L$49</f>
        <v>0.0038380830892671912</v>
      </c>
      <c r="M24" s="35">
        <f>'取引基本表（37部門）'!M24/'取引基本表（37部門）'!M$49</f>
        <v>0.0031119022271961397</v>
      </c>
      <c r="N24" s="35">
        <f>'取引基本表（37部門）'!N24/'取引基本表（37部門）'!N$49</f>
        <v>0.004136864539273393</v>
      </c>
      <c r="O24" s="35">
        <f>'取引基本表（37部門）'!O24/'取引基本表（37部門）'!O$49</f>
        <v>0.002340243699240523</v>
      </c>
      <c r="P24" s="35">
        <f>'取引基本表（37部門）'!P24/'取引基本表（37部門）'!P$49</f>
        <v>0.001784205665606842</v>
      </c>
      <c r="Q24" s="35">
        <f>'取引基本表（37部門）'!Q24/'取引基本表（37部門）'!Q$49</f>
        <v>0.0011071933500264022</v>
      </c>
      <c r="R24" s="35">
        <f>'取引基本表（37部門）'!R24/'取引基本表（37部門）'!R$49</f>
        <v>0.0033809132879602413</v>
      </c>
      <c r="S24" s="35">
        <f>'取引基本表（37部門）'!S24/'取引基本表（37部門）'!S$49</f>
        <v>0.002063962656910364</v>
      </c>
      <c r="T24" s="35">
        <f>'取引基本表（37部門）'!T24/'取引基本表（37部門）'!T$49</f>
        <v>0.0005271429826530911</v>
      </c>
      <c r="U24" s="35">
        <f>'取引基本表（37部門）'!U24/'取引基本表（37部門）'!U$49</f>
        <v>0.0007083739364568594</v>
      </c>
      <c r="V24" s="35">
        <f>'取引基本表（37部門）'!V24/'取引基本表（37部門）'!V$49</f>
        <v>0.0015876011021330365</v>
      </c>
      <c r="W24" s="35">
        <f>'取引基本表（37部門）'!W24/'取引基本表（37部門）'!W$49</f>
        <v>0.000649802826227712</v>
      </c>
      <c r="X24" s="35">
        <f>'取引基本表（37部門）'!X24/'取引基本表（37部門）'!X$49</f>
        <v>0.008233461830751127</v>
      </c>
      <c r="Y24" s="35">
        <f>'取引基本表（37部門）'!Y24/'取引基本表（37部門）'!Y$49</f>
        <v>0.03014735615135397</v>
      </c>
      <c r="Z24" s="35">
        <f>'取引基本表（37部門）'!Z24/'取引基本表（37部門）'!Z$49</f>
        <v>0.003446159441703985</v>
      </c>
      <c r="AA24" s="35">
        <f>'取引基本表（37部門）'!AA24/'取引基本表（37部門）'!AA$49</f>
        <v>0.0032960542662287496</v>
      </c>
      <c r="AB24" s="35">
        <f>'取引基本表（37部門）'!AB24/'取引基本表（37部門）'!AB$49</f>
        <v>0.002681905298218782</v>
      </c>
      <c r="AC24" s="35">
        <f>'取引基本表（37部門）'!AC24/'取引基本表（37部門）'!AC$49</f>
        <v>0.021780755686040182</v>
      </c>
      <c r="AD24" s="35">
        <f>'取引基本表（37部門）'!AD24/'取引基本表（37部門）'!AD$49</f>
        <v>0.0061801451712966676</v>
      </c>
      <c r="AE24" s="35">
        <f>'取引基本表（37部門）'!AE24/'取引基本表（37部門）'!AE$49</f>
        <v>0.003410474905422835</v>
      </c>
      <c r="AF24" s="35">
        <f>'取引基本表（37部門）'!AF24/'取引基本表（37部門）'!AF$49</f>
        <v>0.010881058649997987</v>
      </c>
      <c r="AG24" s="35">
        <f>'取引基本表（37部門）'!AG24/'取引基本表（37部門）'!AG$49</f>
        <v>0.005508842346194838</v>
      </c>
      <c r="AH24" s="35">
        <f>'取引基本表（37部門）'!AH24/'取引基本表（37部門）'!AH$49</f>
        <v>0.002334581121430865</v>
      </c>
      <c r="AI24" s="35">
        <f>'取引基本表（37部門）'!AI24/'取引基本表（37部門）'!AI$49</f>
        <v>0.0018315692700210595</v>
      </c>
      <c r="AJ24" s="35">
        <f>'取引基本表（37部門）'!AJ24/'取引基本表（37部門）'!AJ$49</f>
        <v>0.0011825930073122975</v>
      </c>
      <c r="AK24" s="35">
        <f>'取引基本表（37部門）'!AK24/'取引基本表（37部門）'!AK$49</f>
        <v>0.002440820225659333</v>
      </c>
      <c r="AL24" s="35">
        <f>'取引基本表（37部門）'!AL24/'取引基本表（37部門）'!AL$49</f>
        <v>0</v>
      </c>
      <c r="AM24" s="36">
        <f>'取引基本表（37部門）'!AM24/'取引基本表（37部門）'!AM$49</f>
        <v>0</v>
      </c>
      <c r="AN24" s="37">
        <f>'取引基本表（37部門）'!AK24/'取引基本表（37部門）'!AK$49</f>
        <v>0.002440820225659333</v>
      </c>
    </row>
    <row r="25" spans="1:40" ht="14.25">
      <c r="A25" s="33" t="s">
        <v>144</v>
      </c>
      <c r="B25" s="34" t="s">
        <v>42</v>
      </c>
      <c r="C25" s="35">
        <f>'取引基本表（37部門）'!C25/'取引基本表（37部門）'!C$49</f>
        <v>0.008882759412263696</v>
      </c>
      <c r="D25" s="35">
        <f>'取引基本表（37部門）'!D25/'取引基本表（37部門）'!D$49</f>
        <v>0.009970101606889733</v>
      </c>
      <c r="E25" s="35">
        <f>'取引基本表（37部門）'!E25/'取引基本表（37部門）'!E$49</f>
        <v>0.01402136012036074</v>
      </c>
      <c r="F25" s="35">
        <f>'取引基本表（37部門）'!F25/'取引基本表（37部門）'!F$49</f>
        <v>0.023381704295985982</v>
      </c>
      <c r="G25" s="35">
        <f>'取引基本表（37部門）'!G25/'取引基本表（37部門）'!G$49</f>
        <v>0.03863878152181467</v>
      </c>
      <c r="H25" s="35">
        <f>'取引基本表（37部門）'!H25/'取引基本表（37部門）'!H$49</f>
        <v>0.03203416573654818</v>
      </c>
      <c r="I25" s="35">
        <f>'取引基本表（37部門）'!I25/'取引基本表（37部門）'!I$49</f>
        <v>0.0075679590299407235</v>
      </c>
      <c r="J25" s="35">
        <f>'取引基本表（37部門）'!J25/'取引基本表（37部門）'!J$49</f>
        <v>0.021654106197133743</v>
      </c>
      <c r="K25" s="35">
        <f>'取引基本表（37部門）'!K25/'取引基本表（37部門）'!K$49</f>
        <v>0.047149407559685115</v>
      </c>
      <c r="L25" s="35">
        <f>'取引基本表（37部門）'!L25/'取引基本表（37部門）'!L$49</f>
        <v>0.027204651366770395</v>
      </c>
      <c r="M25" s="35">
        <f>'取引基本表（37部門）'!M25/'取引基本表（37部門）'!M$49</f>
        <v>0.03012458519660395</v>
      </c>
      <c r="N25" s="35">
        <f>'取引基本表（37部門）'!N25/'取引基本表（37部門）'!N$49</f>
        <v>0.02026762713793604</v>
      </c>
      <c r="O25" s="35">
        <f>'取引基本表（37部門）'!O25/'取引基本表（37部門）'!O$49</f>
        <v>0.017056259372530892</v>
      </c>
      <c r="P25" s="35">
        <f>'取引基本表（37部門）'!P25/'取引基本表（37部門）'!P$49</f>
        <v>0.008960382047957363</v>
      </c>
      <c r="Q25" s="35">
        <f>'取引基本表（37部門）'!Q25/'取引基本表（37部門）'!Q$49</f>
        <v>0.005496221347823372</v>
      </c>
      <c r="R25" s="35">
        <f>'取引基本表（37部門）'!R25/'取引基本表（37部門）'!R$49</f>
        <v>0.03023120696116644</v>
      </c>
      <c r="S25" s="35">
        <f>'取引基本表（37部門）'!S25/'取引基本表（37部門）'!S$49</f>
        <v>0.006826047646081709</v>
      </c>
      <c r="T25" s="35">
        <f>'取引基本表（37部門）'!T25/'取引基本表（37部門）'!T$49</f>
        <v>0.005896191880045686</v>
      </c>
      <c r="U25" s="35">
        <f>'取引基本表（37部門）'!U25/'取引基本表（37部門）'!U$49</f>
        <v>0.011000362335887793</v>
      </c>
      <c r="V25" s="35">
        <f>'取引基本表（37部門）'!V25/'取引基本表（37部門）'!V$49</f>
        <v>0.013933249622858294</v>
      </c>
      <c r="W25" s="35">
        <f>'取引基本表（37部門）'!W25/'取引基本表（37部門）'!W$49</f>
        <v>0.004604915663099273</v>
      </c>
      <c r="X25" s="35">
        <f>'取引基本表（37部門）'!X25/'取引基本表（37部門）'!X$49</f>
        <v>0.0231176609384193</v>
      </c>
      <c r="Y25" s="35">
        <f>'取引基本表（37部門）'!Y25/'取引基本表（37部門）'!Y$49</f>
        <v>0.027526345171266123</v>
      </c>
      <c r="Z25" s="35">
        <f>'取引基本表（37部門）'!Z25/'取引基本表（37部門）'!Z$49</f>
        <v>0.04358467262243035</v>
      </c>
      <c r="AA25" s="35">
        <f>'取引基本表（37部門）'!AA25/'取引基本表（37部門）'!AA$49</f>
        <v>0.022365720456328005</v>
      </c>
      <c r="AB25" s="35">
        <f>'取引基本表（37部門）'!AB25/'取引基本表（37部門）'!AB$49</f>
        <v>0.004117566127747257</v>
      </c>
      <c r="AC25" s="35">
        <f>'取引基本表（37部門）'!AC25/'取引基本表（37部門）'!AC$49</f>
        <v>0.004136820216999948</v>
      </c>
      <c r="AD25" s="35">
        <f>'取引基本表（37部門）'!AD25/'取引基本表（37部門）'!AD$49</f>
        <v>0.007908788453156271</v>
      </c>
      <c r="AE25" s="35">
        <f>'取引基本表（37部門）'!AE25/'取引基本表（37部門）'!AE$49</f>
        <v>0.0081325327485143</v>
      </c>
      <c r="AF25" s="35">
        <f>'取引基本表（37部門）'!AF25/'取引基本表（37部門）'!AF$49</f>
        <v>0.009808541311931316</v>
      </c>
      <c r="AG25" s="35">
        <f>'取引基本表（37部門）'!AG25/'取引基本表（37部門）'!AG$49</f>
        <v>0.017776643827479656</v>
      </c>
      <c r="AH25" s="35">
        <f>'取引基本表（37部門）'!AH25/'取引基本表（37部門）'!AH$49</f>
        <v>0.009717776551245505</v>
      </c>
      <c r="AI25" s="35">
        <f>'取引基本表（37部門）'!AI25/'取引基本表（37部門）'!AI$49</f>
        <v>0.003866250307340174</v>
      </c>
      <c r="AJ25" s="35">
        <f>'取引基本表（37部門）'!AJ25/'取引基本表（37部門）'!AJ$49</f>
        <v>0.00608811265272849</v>
      </c>
      <c r="AK25" s="35">
        <f>'取引基本表（37部門）'!AK25/'取引基本表（37部門）'!AK$49</f>
        <v>0.02512264393272465</v>
      </c>
      <c r="AL25" s="35">
        <f>'取引基本表（37部門）'!AL25/'取引基本表（37部門）'!AL$49</f>
        <v>0</v>
      </c>
      <c r="AM25" s="36">
        <f>'取引基本表（37部門）'!AM25/'取引基本表（37部門）'!AM$49</f>
        <v>0.010059728511138543</v>
      </c>
      <c r="AN25" s="37">
        <f>'取引基本表（37部門）'!AK25/'取引基本表（37部門）'!AK$49</f>
        <v>0.02512264393272465</v>
      </c>
    </row>
    <row r="26" spans="1:40" ht="14.25">
      <c r="A26" s="33" t="s">
        <v>145</v>
      </c>
      <c r="B26" s="34" t="s">
        <v>177</v>
      </c>
      <c r="C26" s="35">
        <f>'取引基本表（37部門）'!C26/'取引基本表（37部門）'!C$49</f>
        <v>0.0010736547482620364</v>
      </c>
      <c r="D26" s="35">
        <f>'取引基本表（37部門）'!D26/'取引基本表（37部門）'!D$49</f>
        <v>0.0006908792033448083</v>
      </c>
      <c r="E26" s="35">
        <f>'取引基本表（37部門）'!E26/'取引基本表（37部門）'!E$49</f>
        <v>0.0025221307077548834</v>
      </c>
      <c r="F26" s="35">
        <f>'取引基本表（37部門）'!F26/'取引基本表（37部門）'!F$49</f>
        <v>0.00075174719542406</v>
      </c>
      <c r="G26" s="35">
        <f>'取引基本表（37部門）'!G26/'取引基本表（37部門）'!G$49</f>
        <v>0.002056235398523413</v>
      </c>
      <c r="H26" s="35">
        <f>'取引基本表（37部門）'!H26/'取引基本表（37部門）'!H$49</f>
        <v>0.0021473596343755206</v>
      </c>
      <c r="I26" s="35">
        <f>'取引基本表（37部門）'!I26/'取引基本表（37部門）'!I$49</f>
        <v>0.0003845832904148711</v>
      </c>
      <c r="J26" s="35">
        <f>'取引基本表（37部門）'!J26/'取引基本表（37部門）'!J$49</f>
        <v>0.0010672968939474795</v>
      </c>
      <c r="K26" s="35">
        <f>'取引基本表（37部門）'!K26/'取引基本表（37部門）'!K$49</f>
        <v>0.0009793057237842435</v>
      </c>
      <c r="L26" s="35">
        <f>'取引基本表（37部門）'!L26/'取引基本表（37部門）'!L$49</f>
        <v>0.0007064094056989445</v>
      </c>
      <c r="M26" s="35">
        <f>'取引基本表（37部門）'!M26/'取引基本表（37部門）'!M$49</f>
        <v>0.0005424202229222422</v>
      </c>
      <c r="N26" s="35">
        <f>'取引基本表（37部門）'!N26/'取引基本表（37部門）'!N$49</f>
        <v>0.0007993751529082995</v>
      </c>
      <c r="O26" s="35">
        <f>'取引基本表（37部門）'!O26/'取引基本表（37部門）'!O$49</f>
        <v>0.0008126891302828825</v>
      </c>
      <c r="P26" s="35">
        <f>'取引基本表（37部門）'!P26/'取引基本表（37部門）'!P$49</f>
        <v>0.0006076827660860886</v>
      </c>
      <c r="Q26" s="35">
        <f>'取引基本表（37部門）'!Q26/'取引基本表（37部門）'!Q$49</f>
        <v>0.00042016568154848086</v>
      </c>
      <c r="R26" s="35">
        <f>'取引基本表（37部門）'!R26/'取引基本表（37部門）'!R$49</f>
        <v>0.001279980226512363</v>
      </c>
      <c r="S26" s="35">
        <f>'取引基本表（37部門）'!S26/'取引基本表（37部門）'!S$49</f>
        <v>0.00044071574255135726</v>
      </c>
      <c r="T26" s="35">
        <f>'取引基本表（37部門）'!T26/'取引基本表（37部門）'!T$49</f>
        <v>0.000165952420464862</v>
      </c>
      <c r="U26" s="35">
        <f>'取引基本表（37部門）'!U26/'取引基本表（37部門）'!U$49</f>
        <v>0.000324889662173928</v>
      </c>
      <c r="V26" s="35">
        <f>'取引基本表（37部門）'!V26/'取引基本表（37部門）'!V$49</f>
        <v>0.0006589483105928658</v>
      </c>
      <c r="W26" s="35">
        <f>'取引基本表（37部門）'!W26/'取引基本表（37部門）'!W$49</f>
        <v>0.0007379560639026602</v>
      </c>
      <c r="X26" s="35">
        <f>'取引基本表（37部門）'!X26/'取引基本表（37部門）'!X$49</f>
        <v>0.00035967530398117275</v>
      </c>
      <c r="Y26" s="35">
        <f>'取引基本表（37部門）'!Y26/'取引基本表（37部門）'!Y$49</f>
        <v>0.11538178192730256</v>
      </c>
      <c r="Z26" s="35">
        <f>'取引基本表（37部門）'!Z26/'取引基本表（37部門）'!Z$49</f>
        <v>0.010817364157820161</v>
      </c>
      <c r="AA26" s="35">
        <f>'取引基本表（37部門）'!AA26/'取引基本表（37部門）'!AA$49</f>
        <v>0.002616368664945955</v>
      </c>
      <c r="AB26" s="35">
        <f>'取引基本表（37部門）'!AB26/'取引基本表（37部門）'!AB$49</f>
        <v>0.001771298941892052</v>
      </c>
      <c r="AC26" s="35">
        <f>'取引基本表（37部門）'!AC26/'取引基本表（37部門）'!AC$49</f>
        <v>0.0004157338501714291</v>
      </c>
      <c r="AD26" s="35">
        <f>'取引基本表（37部門）'!AD26/'取引基本表（37部門）'!AD$49</f>
        <v>0.004369059676708212</v>
      </c>
      <c r="AE26" s="35">
        <f>'取引基本表（37部門）'!AE26/'取引基本表（37部門）'!AE$49</f>
        <v>0.0032036394822647606</v>
      </c>
      <c r="AF26" s="35">
        <f>'取引基本表（37部門）'!AF26/'取引基本表（37部門）'!AF$49</f>
        <v>0.0037657077758285326</v>
      </c>
      <c r="AG26" s="35">
        <f>'取引基本表（37部門）'!AG26/'取引基本表（37部門）'!AG$49</f>
        <v>0.008810638802492117</v>
      </c>
      <c r="AH26" s="35">
        <f>'取引基本表（37部門）'!AH26/'取引基本表（37部門）'!AH$49</f>
        <v>0.005177267983775195</v>
      </c>
      <c r="AI26" s="35">
        <f>'取引基本表（37部門）'!AI26/'取引基本表（37部門）'!AI$49</f>
        <v>0.002576312416780595</v>
      </c>
      <c r="AJ26" s="35">
        <f>'取引基本表（37部門）'!AJ26/'取引基本表（37部門）'!AJ$49</f>
        <v>0.0007163029157225717</v>
      </c>
      <c r="AK26" s="35">
        <f>'取引基本表（37部門）'!AK26/'取引基本表（37部門）'!AK$49</f>
        <v>0.009086228448795622</v>
      </c>
      <c r="AL26" s="35">
        <f>'取引基本表（37部門）'!AL26/'取引基本表（37部門）'!AL$49</f>
        <v>0</v>
      </c>
      <c r="AM26" s="36">
        <f>'取引基本表（37部門）'!AM26/'取引基本表（37部門）'!AM$49</f>
        <v>0.003363259693412074</v>
      </c>
      <c r="AN26" s="37">
        <f>'取引基本表（37部門）'!AK26/'取引基本表（37部門）'!AK$49</f>
        <v>0.009086228448795622</v>
      </c>
    </row>
    <row r="27" spans="1:40" ht="14.25">
      <c r="A27" s="33" t="s">
        <v>146</v>
      </c>
      <c r="B27" s="34" t="s">
        <v>178</v>
      </c>
      <c r="C27" s="35">
        <f>'取引基本表（37部門）'!C27/'取引基本表（37部門）'!C$49</f>
        <v>0.000242708144651663</v>
      </c>
      <c r="D27" s="35">
        <f>'取引基本表（37部門）'!D27/'取引基本表（37部門）'!D$49</f>
        <v>0.0002263224976474372</v>
      </c>
      <c r="E27" s="35">
        <f>'取引基本表（37部門）'!E27/'取引基本表（37部門）'!E$49</f>
        <v>0.00045129166580095255</v>
      </c>
      <c r="F27" s="35">
        <f>'取引基本表（37部門）'!F27/'取引基本表（37部門）'!F$49</f>
        <v>0.0001797546877202876</v>
      </c>
      <c r="G27" s="35">
        <f>'取引基本表（37部門）'!G27/'取引基本表（37部門）'!G$49</f>
        <v>0.00080057523803414</v>
      </c>
      <c r="H27" s="35">
        <f>'取引基本表（37部門）'!H27/'取引基本表（37部門）'!H$49</f>
        <v>0.0015055998090030898</v>
      </c>
      <c r="I27" s="35">
        <f>'取引基本表（37部門）'!I27/'取引基本表（37部門）'!I$49</f>
        <v>2.317914481529524E-05</v>
      </c>
      <c r="J27" s="35">
        <f>'取引基本表（37部門）'!J27/'取引基本表（37部門）'!J$49</f>
        <v>4.298328787911351E-05</v>
      </c>
      <c r="K27" s="35">
        <f>'取引基本表（37部門）'!K27/'取引基本表（37部門）'!K$49</f>
        <v>0.0035808756526226823</v>
      </c>
      <c r="L27" s="35">
        <f>'取引基本表（37部門）'!L27/'取引基本表（37部門）'!L$49</f>
        <v>0.00011974495088168894</v>
      </c>
      <c r="M27" s="35">
        <f>'取引基本表（37部門）'!M27/'取引基本表（37部門）'!M$49</f>
        <v>1.5586788015006959E-06</v>
      </c>
      <c r="N27" s="35">
        <f>'取引基本表（37部門）'!N27/'取引基本表（37部門）'!N$49</f>
        <v>6.606946844823098E-05</v>
      </c>
      <c r="O27" s="35">
        <f>'取引基本表（37部門）'!O27/'取引基本表（37部門）'!O$49</f>
        <v>0.0002488591715085811</v>
      </c>
      <c r="P27" s="35">
        <f>'取引基本表（37部門）'!P27/'取引基本表（37部門）'!P$49</f>
        <v>1.533261815187776E-05</v>
      </c>
      <c r="Q27" s="35">
        <f>'取引基本表（37部門）'!Q27/'取引基本表（37部門）'!Q$49</f>
        <v>0.00012869939795178694</v>
      </c>
      <c r="R27" s="35">
        <f>'取引基本表（37部門）'!R27/'取引基本表（37部門）'!R$49</f>
        <v>0.0006492188108141075</v>
      </c>
      <c r="S27" s="35">
        <f>'取引基本表（37部門）'!S27/'取引基本表（37部門）'!S$49</f>
        <v>8.662923947097289E-05</v>
      </c>
      <c r="T27" s="35">
        <f>'取引基本表（37部門）'!T27/'取引基本表（37部門）'!T$49</f>
        <v>5.043651994520316E-05</v>
      </c>
      <c r="U27" s="35">
        <f>'取引基本表（37部門）'!U27/'取引基本表（37部門）'!U$49</f>
        <v>0.00012397999052203045</v>
      </c>
      <c r="V27" s="35">
        <f>'取引基本表（37部門）'!V27/'取引基本表（37部門）'!V$49</f>
        <v>0.00032799226254397515</v>
      </c>
      <c r="W27" s="35">
        <f>'取引基本表（37部門）'!W27/'取引基本表（37部門）'!W$49</f>
        <v>0.0013125522500677515</v>
      </c>
      <c r="X27" s="35">
        <f>'取引基本表（37部門）'!X27/'取引基本表（37部門）'!X$49</f>
        <v>0.0016600987938811531</v>
      </c>
      <c r="Y27" s="35">
        <f>'取引基本表（37部門）'!Y27/'取引基本表（37部門）'!Y$49</f>
        <v>0.0018384730360016567</v>
      </c>
      <c r="Z27" s="35">
        <f>'取引基本表（37部門）'!Z27/'取引基本表（37部門）'!Z$49</f>
        <v>0</v>
      </c>
      <c r="AA27" s="35">
        <f>'取引基本表（37部門）'!AA27/'取引基本表（37部門）'!AA$49</f>
        <v>0.0011950844311808145</v>
      </c>
      <c r="AB27" s="35">
        <f>'取引基本表（37部門）'!AB27/'取引基本表（37部門）'!AB$49</f>
        <v>0.0025248049043479375</v>
      </c>
      <c r="AC27" s="35">
        <f>'取引基本表（37部門）'!AC27/'取引基本表（37部門）'!AC$49</f>
        <v>1.12134811810945E-05</v>
      </c>
      <c r="AD27" s="35">
        <f>'取引基本表（37部門）'!AD27/'取引基本表（37部門）'!AD$49</f>
        <v>0.002154951334550625</v>
      </c>
      <c r="AE27" s="35">
        <f>'取引基本表（37部門）'!AE27/'取引基本表（37部門）'!AE$49</f>
        <v>0.0036709438316082504</v>
      </c>
      <c r="AF27" s="35">
        <f>'取引基本表（37部門）'!AF27/'取引基本表（37部門）'!AF$49</f>
        <v>0.025649019757401605</v>
      </c>
      <c r="AG27" s="35">
        <f>'取引基本表（37部門）'!AG27/'取引基本表（37部門）'!AG$49</f>
        <v>0.003506837593468108</v>
      </c>
      <c r="AH27" s="35">
        <f>'取引基本表（37部門）'!AH27/'取引基本表（37部門）'!AH$49</f>
        <v>0.0024684216248420177</v>
      </c>
      <c r="AI27" s="35">
        <f>'取引基本表（37部門）'!AI27/'取引基本表（37部門）'!AI$49</f>
        <v>2.850691470849898E-05</v>
      </c>
      <c r="AJ27" s="35">
        <f>'取引基本表（37部門）'!AJ27/'取引基本表（37部門）'!AJ$49</f>
        <v>0.0002560205260066482</v>
      </c>
      <c r="AK27" s="35">
        <f>'取引基本表（37部門）'!AK27/'取引基本表（37部門）'!AK$49</f>
        <v>0.010575161158068846</v>
      </c>
      <c r="AL27" s="35">
        <f>'取引基本表（37部門）'!AL27/'取引基本表（37部門）'!AL$49</f>
        <v>0</v>
      </c>
      <c r="AM27" s="36">
        <f>'取引基本表（37部門）'!AM27/'取引基本表（37部門）'!AM$49</f>
        <v>0.0038356546396275653</v>
      </c>
      <c r="AN27" s="37">
        <f>'取引基本表（37部門）'!AK27/'取引基本表（37部門）'!AK$49</f>
        <v>0.010575161158068846</v>
      </c>
    </row>
    <row r="28" spans="1:40" ht="14.25">
      <c r="A28" s="33" t="s">
        <v>147</v>
      </c>
      <c r="B28" s="34" t="s">
        <v>43</v>
      </c>
      <c r="C28" s="35">
        <f>'取引基本表（37部門）'!C28/'取引基本表（37部門）'!C$49</f>
        <v>0.057051956879251506</v>
      </c>
      <c r="D28" s="35">
        <f>'取引基本表（37部門）'!D28/'取引基本表（37部門）'!D$49</f>
        <v>0.007218496503912997</v>
      </c>
      <c r="E28" s="35">
        <f>'取引基本表（37部門）'!E28/'取引基本表（37部門）'!E$49</f>
        <v>0.07074569760464039</v>
      </c>
      <c r="F28" s="35">
        <f>'取引基本表（37部門）'!F28/'取引基本表（37部門）'!F$49</f>
        <v>0.11018358139815915</v>
      </c>
      <c r="G28" s="35">
        <f>'取引基本表（37部門）'!G28/'取引基本表（37部門）'!G$49</f>
        <v>0.10856281374797518</v>
      </c>
      <c r="H28" s="35">
        <f>'取引基本表（37部門）'!H28/'取引基本表（37部門）'!H$49</f>
        <v>0.036416361462609556</v>
      </c>
      <c r="I28" s="35">
        <f>'取引基本表（37部門）'!I28/'取引基本表（37部門）'!I$49</f>
        <v>0.007695412574171676</v>
      </c>
      <c r="J28" s="35">
        <f>'取引基本表（37部門）'!J28/'取引基本表（37部門）'!J$49</f>
        <v>0.08266888334153537</v>
      </c>
      <c r="K28" s="35">
        <f>'取引基本表（37部門）'!K28/'取引基本表（37部門）'!K$49</f>
        <v>0.052759600268813475</v>
      </c>
      <c r="L28" s="35">
        <f>'取引基本表（37部門）'!L28/'取引基本表（37部門）'!L$49</f>
        <v>0.022551044145463422</v>
      </c>
      <c r="M28" s="35">
        <f>'取引基本表（37部門）'!M28/'取引基本表（37部門）'!M$49</f>
        <v>0.027473662224951644</v>
      </c>
      <c r="N28" s="35">
        <f>'取引基本表（37部門）'!N28/'取引基本表（37部門）'!N$49</f>
        <v>0.06901512009597735</v>
      </c>
      <c r="O28" s="35">
        <f>'取引基本表（37部門）'!O28/'取引基本表（37部門）'!O$49</f>
        <v>0.061979908518723564</v>
      </c>
      <c r="P28" s="35">
        <f>'取引基本表（37部門）'!P28/'取引基本表（37部門）'!P$49</f>
        <v>0.053620210026203444</v>
      </c>
      <c r="Q28" s="35">
        <f>'取引基本表（37部門）'!Q28/'取引基本表（37部門）'!Q$49</f>
        <v>0.06588084328387869</v>
      </c>
      <c r="R28" s="35">
        <f>'取引基本表（37部門）'!R28/'取引基本表（37部門）'!R$49</f>
        <v>0.054168442187827265</v>
      </c>
      <c r="S28" s="35">
        <f>'取引基本表（37部門）'!S28/'取引基本表（37部門）'!S$49</f>
        <v>0.06776340965958073</v>
      </c>
      <c r="T28" s="35">
        <f>'取引基本表（37部門）'!T28/'取引基本表（37部門）'!T$49</f>
        <v>0.05737072794541141</v>
      </c>
      <c r="U28" s="35">
        <f>'取引基本表（37部門）'!U28/'取引基本表（37部門）'!U$49</f>
        <v>0.044851265241026124</v>
      </c>
      <c r="V28" s="35">
        <f>'取引基本表（37部門）'!V28/'取引基本表（37部門）'!V$49</f>
        <v>0.0845681616330063</v>
      </c>
      <c r="W28" s="35">
        <f>'取引基本表（37部門）'!W28/'取引基本表（37部門）'!W$49</f>
        <v>0.06914603223877366</v>
      </c>
      <c r="X28" s="35">
        <f>'取引基本表（37部門）'!X28/'取引基本表（37部門）'!X$49</f>
        <v>0.008659403191802315</v>
      </c>
      <c r="Y28" s="35">
        <f>'取引基本表（37部門）'!Y28/'取引基本表（37部門）'!Y$49</f>
        <v>0.015685138163786173</v>
      </c>
      <c r="Z28" s="35">
        <f>'取引基本表（37部門）'!Z28/'取引基本表（37部門）'!Z$49</f>
        <v>0.015819902555825813</v>
      </c>
      <c r="AA28" s="35">
        <f>'取引基本表（37部門）'!AA28/'取引基本表（37部門）'!AA$49</f>
        <v>0.01746553937881497</v>
      </c>
      <c r="AB28" s="35">
        <f>'取引基本表（37部門）'!AB28/'取引基本表（37部門）'!AB$49</f>
        <v>0.007151107541778786</v>
      </c>
      <c r="AC28" s="35">
        <f>'取引基本表（37部門）'!AC28/'取引基本表（37部門）'!AC$49</f>
        <v>0.0024886770680850366</v>
      </c>
      <c r="AD28" s="35">
        <f>'取引基本表（37部門）'!AD28/'取引基本表（37部門）'!AD$49</f>
        <v>0.033339882559494646</v>
      </c>
      <c r="AE28" s="35">
        <f>'取引基本表（37部門）'!AE28/'取引基本表（37部門）'!AE$49</f>
        <v>0.010762627353907726</v>
      </c>
      <c r="AF28" s="35">
        <f>'取引基本表（37部門）'!AF28/'取引基本表（37部門）'!AF$49</f>
        <v>0.011984041440130828</v>
      </c>
      <c r="AG28" s="35">
        <f>'取引基本表（37部門）'!AG28/'取引基本表（37部門）'!AG$49</f>
        <v>0.013059640759472371</v>
      </c>
      <c r="AH28" s="35">
        <f>'取引基本表（37部門）'!AH28/'取引基本表（37部門）'!AH$49</f>
        <v>0.04410695483462714</v>
      </c>
      <c r="AI28" s="35">
        <f>'取引基本表（37部門）'!AI28/'取引基本表（37部門）'!AI$49</f>
        <v>0.043646461994937644</v>
      </c>
      <c r="AJ28" s="35">
        <f>'取引基本表（37部門）'!AJ28/'取引基本表（37部門）'!AJ$49</f>
        <v>0.02557124387310686</v>
      </c>
      <c r="AK28" s="35">
        <f>'取引基本表（37部門）'!AK28/'取引基本表（37部門）'!AK$49</f>
        <v>0.0681482510179661</v>
      </c>
      <c r="AL28" s="35">
        <f>'取引基本表（37部門）'!AL28/'取引基本表（37部門）'!AL$49</f>
        <v>0.23653726192072477</v>
      </c>
      <c r="AM28" s="36">
        <f>'取引基本表（37部門）'!AM28/'取引基本表（37部門）'!AM$49</f>
        <v>0.015746498207183046</v>
      </c>
      <c r="AN28" s="37">
        <f>'取引基本表（37部門）'!AK28/'取引基本表（37部門）'!AK$49</f>
        <v>0.0681482510179661</v>
      </c>
    </row>
    <row r="29" spans="1:40" ht="14.25">
      <c r="A29" s="33" t="s">
        <v>148</v>
      </c>
      <c r="B29" s="38" t="s">
        <v>44</v>
      </c>
      <c r="C29" s="35">
        <f>'取引基本表（37部門）'!C29/'取引基本表（37部門）'!C$49</f>
        <v>0.0057251623185442775</v>
      </c>
      <c r="D29" s="35">
        <f>'取引基本表（37部門）'!D29/'取引基本表（37部門）'!D$49</f>
        <v>0.016056985622565544</v>
      </c>
      <c r="E29" s="35">
        <f>'取引基本表（37部門）'!E29/'取引基本表（37部門）'!E$49</f>
        <v>0.006921995289700528</v>
      </c>
      <c r="F29" s="35">
        <f>'取引基本表（37部門）'!F29/'取引基本表（37部門）'!F$49</f>
        <v>0.015724758816539446</v>
      </c>
      <c r="G29" s="35">
        <f>'取引基本表（37部門）'!G29/'取引基本表（37部門）'!G$49</f>
        <v>0.008539023699165477</v>
      </c>
      <c r="H29" s="35">
        <f>'取引基本表（37部門）'!H29/'取引基本表（37部門）'!H$49</f>
        <v>0.005020207699570919</v>
      </c>
      <c r="I29" s="35">
        <f>'取引基本表（37部門）'!I29/'取引基本表（37部門）'!I$49</f>
        <v>0.0026940516726007393</v>
      </c>
      <c r="J29" s="35">
        <f>'取引基本表（37部門）'!J29/'取引基本表（37部門）'!J$49</f>
        <v>0.0025127010151705506</v>
      </c>
      <c r="K29" s="35">
        <f>'取引基本表（37部門）'!K29/'取引基本表（37部門）'!K$49</f>
        <v>0.008546127480230514</v>
      </c>
      <c r="L29" s="35">
        <f>'取引基本表（37部門）'!L29/'取引基本表（37部門）'!L$49</f>
        <v>0.0028667284459088413</v>
      </c>
      <c r="M29" s="35">
        <f>'取引基本表（37部門）'!M29/'取引基本表（37部門）'!M$49</f>
        <v>0.004484318911917503</v>
      </c>
      <c r="N29" s="35">
        <f>'取引基本表（37部門）'!N29/'取引基本表（37部門）'!N$49</f>
        <v>0.008856579537827714</v>
      </c>
      <c r="O29" s="35">
        <f>'取引基本表（37部門）'!O29/'取引基本表（37部門）'!O$49</f>
        <v>0.006073131271869239</v>
      </c>
      <c r="P29" s="35">
        <f>'取引基本表（37部門）'!P29/'取引基本表（37部門）'!P$49</f>
        <v>0.005982787602862702</v>
      </c>
      <c r="Q29" s="35">
        <f>'取引基本表（37部門）'!Q29/'取引基本表（37部門）'!Q$49</f>
        <v>0.006576917762977347</v>
      </c>
      <c r="R29" s="35">
        <f>'取引基本表（37部門）'!R29/'取引基本表（37部門）'!R$49</f>
        <v>0.005632314244374307</v>
      </c>
      <c r="S29" s="35">
        <f>'取引基本表（37部門）'!S29/'取引基本表（37部門）'!S$49</f>
        <v>0.003503858365398768</v>
      </c>
      <c r="T29" s="35">
        <f>'取引基本表（37部門）'!T29/'取引基本表（37部門）'!T$49</f>
        <v>0.0031254372520882344</v>
      </c>
      <c r="U29" s="35">
        <f>'取引基本表（37部門）'!U29/'取引基本表（37部門）'!U$49</f>
        <v>0.004869949549456908</v>
      </c>
      <c r="V29" s="35">
        <f>'取引基本表（37部門）'!V29/'取引基本表（37部門）'!V$49</f>
        <v>0.009626869284216162</v>
      </c>
      <c r="W29" s="35">
        <f>'取引基本表（37部門）'!W29/'取引基本表（37部門）'!W$49</f>
        <v>0.010824373875628</v>
      </c>
      <c r="X29" s="35">
        <f>'取引基本表（37部門）'!X29/'取引基本表（37部門）'!X$49</f>
        <v>0.004880705775642283</v>
      </c>
      <c r="Y29" s="35">
        <f>'取引基本表（37部門）'!Y29/'取引基本表（37部門）'!Y$49</f>
        <v>0.0034493879669238565</v>
      </c>
      <c r="Z29" s="35">
        <f>'取引基本表（37部門）'!Z29/'取引基本表（37部門）'!Z$49</f>
        <v>0.007766740166549218</v>
      </c>
      <c r="AA29" s="35">
        <f>'取引基本表（37部門）'!AA29/'取引基本表（37部門）'!AA$49</f>
        <v>0.014278738078460284</v>
      </c>
      <c r="AB29" s="35">
        <f>'取引基本表（37部門）'!AB29/'取引基本表（37部門）'!AB$49</f>
        <v>0.04940023485069064</v>
      </c>
      <c r="AC29" s="35">
        <f>'取引基本表（37部門）'!AC29/'取引基本表（37部門）'!AC$49</f>
        <v>0.0818912180190622</v>
      </c>
      <c r="AD29" s="35">
        <f>'取引基本表（37部門）'!AD29/'取引基本表（37部門）'!AD$49</f>
        <v>0.018872721684278043</v>
      </c>
      <c r="AE29" s="35">
        <f>'取引基本表（37部門）'!AE29/'取引基本表（37部門）'!AE$49</f>
        <v>0.005250694284413591</v>
      </c>
      <c r="AF29" s="35">
        <f>'取引基本表（37部門）'!AF29/'取引基本表（37部門）'!AF$49</f>
        <v>0.024124412900717984</v>
      </c>
      <c r="AG29" s="35">
        <f>'取引基本表（37部門）'!AG29/'取引基本表（37部門）'!AG$49</f>
        <v>0.0011008806622532796</v>
      </c>
      <c r="AH29" s="35">
        <f>'取引基本表（37部門）'!AH29/'取引基本表（37部門）'!AH$49</f>
        <v>0.004473079803213779</v>
      </c>
      <c r="AI29" s="35">
        <f>'取引基本表（37部門）'!AI29/'取引基本表（37部門）'!AI$49</f>
        <v>0.05119010429967419</v>
      </c>
      <c r="AJ29" s="35">
        <f>'取引基本表（37部門）'!AJ29/'取引基本表（37部門）'!AJ$49</f>
        <v>0.009766366635873344</v>
      </c>
      <c r="AK29" s="35">
        <f>'取引基本表（37部門）'!AK29/'取引基本表（37部門）'!AK$49</f>
        <v>0.005151619770708571</v>
      </c>
      <c r="AL29" s="35">
        <f>'取引基本表（37部門）'!AL29/'取引基本表（37部門）'!AL$49</f>
        <v>0</v>
      </c>
      <c r="AM29" s="36">
        <f>'取引基本表（37部門）'!AM29/'取引基本表（37部門）'!AM$49</f>
        <v>0.003190168415409451</v>
      </c>
      <c r="AN29" s="37">
        <f>'取引基本表（37部門）'!AK29/'取引基本表（37部門）'!AK$49</f>
        <v>0.005151619770708571</v>
      </c>
    </row>
    <row r="30" spans="1:40" ht="14.25">
      <c r="A30" s="33" t="s">
        <v>149</v>
      </c>
      <c r="B30" s="34" t="s">
        <v>45</v>
      </c>
      <c r="C30" s="35">
        <f>'取引基本表（37部門）'!C30/'取引基本表（37部門）'!C$49</f>
        <v>0.001495703886498672</v>
      </c>
      <c r="D30" s="35">
        <f>'取引基本表（37部門）'!D30/'取引基本表（37部門）'!D$49</f>
        <v>0.002453812342914319</v>
      </c>
      <c r="E30" s="35">
        <f>'取引基本表（37部門）'!E30/'取引基本表（37部門）'!E$49</f>
        <v>0.001990022084875832</v>
      </c>
      <c r="F30" s="35">
        <f>'取引基本表（37部門）'!F30/'取引基本表（37部門）'!F$49</f>
        <v>0.00291786670963324</v>
      </c>
      <c r="G30" s="35">
        <f>'取引基本表（37部門）'!G30/'取引基本表（37部門）'!G$49</f>
        <v>0.001549694471620343</v>
      </c>
      <c r="H30" s="35">
        <f>'取引基本表（37部門）'!H30/'取引基本表（37部門）'!H$49</f>
        <v>0.001314299880937923</v>
      </c>
      <c r="I30" s="35">
        <f>'取引基本表（37部門）'!I30/'取引基本表（37部門）'!I$49</f>
        <v>0.00017006506798728944</v>
      </c>
      <c r="J30" s="35">
        <f>'取引基本表（37部門）'!J30/'取引基本表（37部門）'!J$49</f>
        <v>0.0027057615454750437</v>
      </c>
      <c r="K30" s="35">
        <f>'取引基本表（37部門）'!K30/'取引基本表（37部門）'!K$49</f>
        <v>0.0016625730101492286</v>
      </c>
      <c r="L30" s="35">
        <f>'取引基本表（37部門）'!L30/'取引基本表（37部門）'!L$49</f>
        <v>0.0006616957257916896</v>
      </c>
      <c r="M30" s="35">
        <f>'取引基本表（37部門）'!M30/'取引基本表（37部門）'!M$49</f>
        <v>0.0003885006912740485</v>
      </c>
      <c r="N30" s="35">
        <f>'取引基本表（37部門）'!N30/'取引基本表（37部門）'!N$49</f>
        <v>0.002597642170375497</v>
      </c>
      <c r="O30" s="35">
        <f>'取引基本表（37部門）'!O30/'取引基本表（37部門）'!O$49</f>
        <v>0.001787701089497928</v>
      </c>
      <c r="P30" s="35">
        <f>'取引基本表（37部門）'!P30/'取引基本表（37部門）'!P$49</f>
        <v>0.0019666638216141873</v>
      </c>
      <c r="Q30" s="35">
        <f>'取引基本表（37部門）'!Q30/'取引基本表（37部門）'!Q$49</f>
        <v>0.0009501043789970153</v>
      </c>
      <c r="R30" s="35">
        <f>'取引基本表（37部門）'!R30/'取引基本表（37部門）'!R$49</f>
        <v>0.0013313399346608214</v>
      </c>
      <c r="S30" s="35">
        <f>'取引基本表（37部門）'!S30/'取引基本表（37部門）'!S$49</f>
        <v>0.0010933787506045122</v>
      </c>
      <c r="T30" s="35">
        <f>'取引基本表（37部門）'!T30/'取引基本表（37部門）'!T$49</f>
        <v>0.0028748816368765803</v>
      </c>
      <c r="U30" s="35">
        <f>'取引基本表（37部門）'!U30/'取引基本表（37部門）'!U$49</f>
        <v>0.0007449470635513864</v>
      </c>
      <c r="V30" s="35">
        <f>'取引基本表（37部門）'!V30/'取引基本表（37部門）'!V$49</f>
        <v>0.002223333092937398</v>
      </c>
      <c r="W30" s="35">
        <f>'取引基本表（37部門）'!W30/'取引基本表（37部門）'!W$49</f>
        <v>0.0032901814021979833</v>
      </c>
      <c r="X30" s="35">
        <f>'取引基本表（37部門）'!X30/'取引基本表（37部門）'!X$49</f>
        <v>0.002243469920572661</v>
      </c>
      <c r="Y30" s="35">
        <f>'取引基本表（37部門）'!Y30/'取引基本表（37部門）'!Y$49</f>
        <v>0.0016747621690380186</v>
      </c>
      <c r="Z30" s="35">
        <f>'取引基本表（37部門）'!Z30/'取引基本表（37部門）'!Z$49</f>
        <v>0.0021822645541133413</v>
      </c>
      <c r="AA30" s="35">
        <f>'取引基本表（37部門）'!AA30/'取引基本表（37部門）'!AA$49</f>
        <v>0.02254358464683549</v>
      </c>
      <c r="AB30" s="35">
        <f>'取引基本表（37部門）'!AB30/'取引基本表（37部門）'!AB$49</f>
        <v>0.014905339813591264</v>
      </c>
      <c r="AC30" s="35">
        <f>'取引基本表（37部門）'!AC30/'取引基本表（37部門）'!AC$49</f>
        <v>0.016955857176991797</v>
      </c>
      <c r="AD30" s="35">
        <f>'取引基本表（37部門）'!AD30/'取引基本表（37部門）'!AD$49</f>
        <v>0.0196961368837775</v>
      </c>
      <c r="AE30" s="35">
        <f>'取引基本表（37部門）'!AE30/'取引基本表（37部門）'!AE$49</f>
        <v>0.011506824285866057</v>
      </c>
      <c r="AF30" s="35">
        <f>'取引基本表（37部門）'!AF30/'取引基本表（37部門）'!AF$49</f>
        <v>0.0006306570953259548</v>
      </c>
      <c r="AG30" s="35">
        <f>'取引基本表（37部門）'!AG30/'取引基本表（37部門）'!AG$49</f>
        <v>0.0037649357671645854</v>
      </c>
      <c r="AH30" s="35">
        <f>'取引基本表（37部門）'!AH30/'取引基本表（37部門）'!AH$49</f>
        <v>0.011270367071818957</v>
      </c>
      <c r="AI30" s="35">
        <f>'取引基本表（37部門）'!AI30/'取引基本表（37部門）'!AI$49</f>
        <v>0.01599950588014505</v>
      </c>
      <c r="AJ30" s="35">
        <f>'取引基本表（37部門）'!AJ30/'取引基本表（37部門）'!AJ$49</f>
        <v>0.00544035915582238</v>
      </c>
      <c r="AK30" s="35">
        <f>'取引基本表（37部門）'!AK30/'取引基本表（37部門）'!AK$49</f>
        <v>0.010846920916615398</v>
      </c>
      <c r="AL30" s="35">
        <f>'取引基本表（37部門）'!AL30/'取引基本表（37部門）'!AL$49</f>
        <v>0</v>
      </c>
      <c r="AM30" s="36">
        <f>'取引基本表（37部門）'!AM30/'取引基本表（37部門）'!AM$49</f>
        <v>0.027471028246332928</v>
      </c>
      <c r="AN30" s="37">
        <f>'取引基本表（37部門）'!AK30/'取引基本表（37部門）'!AK$49</f>
        <v>0.010846920916615398</v>
      </c>
    </row>
    <row r="31" spans="1:40" ht="14.25">
      <c r="A31" s="33" t="s">
        <v>101</v>
      </c>
      <c r="B31" s="34" t="s">
        <v>179</v>
      </c>
      <c r="C31" s="35">
        <f>'取引基本表（37部門）'!C31/'取引基本表（37部門）'!C$49</f>
        <v>0.07758769625135477</v>
      </c>
      <c r="D31" s="35">
        <f>'取引基本表（37部門）'!D31/'取引基本表（37部門）'!D$49</f>
        <v>0.38322354706912365</v>
      </c>
      <c r="E31" s="35">
        <f>'取引基本表（37部門）'!E31/'取引基本表（37部門）'!E$49</f>
        <v>0.0380062746957677</v>
      </c>
      <c r="F31" s="35">
        <f>'取引基本表（37部門）'!F31/'取引基本表（37部門）'!F$49</f>
        <v>0.03052909306962599</v>
      </c>
      <c r="G31" s="35">
        <f>'取引基本表（37部門）'!G31/'取引基本表（37部門）'!G$49</f>
        <v>0.04438514752503301</v>
      </c>
      <c r="H31" s="35">
        <f>'取引基本表（37部門）'!H31/'取引基本表（37部門）'!H$49</f>
        <v>0.022507684491795674</v>
      </c>
      <c r="I31" s="35">
        <f>'取引基本表（37部門）'!I31/'取引基本表（37部門）'!I$49</f>
        <v>0.02211220560422188</v>
      </c>
      <c r="J31" s="35">
        <f>'取引基本表（37部門）'!J31/'取引基本表（37部門）'!J$49</f>
        <v>0.020511406416822055</v>
      </c>
      <c r="K31" s="35">
        <f>'取引基本表（37部門）'!K31/'取引基本表（37部門）'!K$49</f>
        <v>0.05838433057977938</v>
      </c>
      <c r="L31" s="35">
        <f>'取引基本表（37部門）'!L31/'取引基本表（37部門）'!L$49</f>
        <v>0.018796668115809385</v>
      </c>
      <c r="M31" s="35">
        <f>'取引基本表（37部門）'!M31/'取引基本表（37部門）'!M$49</f>
        <v>0.05231627463297011</v>
      </c>
      <c r="N31" s="35">
        <f>'取引基本表（37部門）'!N31/'取引基本表（37部門）'!N$49</f>
        <v>0.03412520753008778</v>
      </c>
      <c r="O31" s="35">
        <f>'取引基本表（37部門）'!O31/'取引基本表（37部門）'!O$49</f>
        <v>0.02343253658982311</v>
      </c>
      <c r="P31" s="35">
        <f>'取引基本表（37部門）'!P31/'取引基本表（37部門）'!P$49</f>
        <v>0.023645963713825883</v>
      </c>
      <c r="Q31" s="35">
        <f>'取引基本表（37部門）'!Q31/'取引基本表（37部門）'!Q$49</f>
        <v>0.024225769026218716</v>
      </c>
      <c r="R31" s="35">
        <f>'取引基本表（37部門）'!R31/'取引基本表（37部門）'!R$49</f>
        <v>0.021530952650361566</v>
      </c>
      <c r="S31" s="35">
        <f>'取引基本表（37部門）'!S31/'取引基本表（37部門）'!S$49</f>
        <v>0.023886961458399043</v>
      </c>
      <c r="T31" s="35">
        <f>'取引基本表（37部門）'!T31/'取引基本表（37部門）'!T$49</f>
        <v>0.01576385295964753</v>
      </c>
      <c r="U31" s="35">
        <f>'取引基本表（37部門）'!U31/'取引基本表（37部門）'!U$49</f>
        <v>0.017173653960981226</v>
      </c>
      <c r="V31" s="35">
        <f>'取引基本表（37部門）'!V31/'取引基本表（37部門）'!V$49</f>
        <v>0.09651468703906961</v>
      </c>
      <c r="W31" s="35">
        <f>'取引基本表（37部門）'!W31/'取引基本表（37部門）'!W$49</f>
        <v>0.05096391783245444</v>
      </c>
      <c r="X31" s="35">
        <f>'取引基本表（37部門）'!X31/'取引基本表（37部門）'!X$49</f>
        <v>0.016302216120808</v>
      </c>
      <c r="Y31" s="35">
        <f>'取引基本表（37部門）'!Y31/'取引基本表（37部門）'!Y$49</f>
        <v>0.014493323052290888</v>
      </c>
      <c r="Z31" s="35">
        <f>'取引基本表（37部門）'!Z31/'取引基本表（37部門）'!Z$49</f>
        <v>0.07253907996332583</v>
      </c>
      <c r="AA31" s="35">
        <f>'取引基本表（37部門）'!AA31/'取引基本表（37部門）'!AA$49</f>
        <v>0.06547031500970106</v>
      </c>
      <c r="AB31" s="35">
        <f>'取引基本表（37部門）'!AB31/'取引基本表（37部門）'!AB$49</f>
        <v>0.04040935691225735</v>
      </c>
      <c r="AC31" s="35">
        <f>'取引基本表（37部門）'!AC31/'取引基本表（37部門）'!AC$49</f>
        <v>0.0029026215329616104</v>
      </c>
      <c r="AD31" s="35">
        <f>'取引基本表（37部門）'!AD31/'取引基本表（37部門）'!AD$49</f>
        <v>0.11421116207144681</v>
      </c>
      <c r="AE31" s="35">
        <f>'取引基本表（37部門）'!AE31/'取引基本表（37部門）'!AE$49</f>
        <v>0.025931670403903904</v>
      </c>
      <c r="AF31" s="35">
        <f>'取引基本表（37部門）'!AF31/'取引基本表（37部門）'!AF$49</f>
        <v>0.03303033180435309</v>
      </c>
      <c r="AG31" s="35">
        <f>'取引基本表（37部門）'!AG31/'取引基本表（37部門）'!AG$49</f>
        <v>0.024559277815521318</v>
      </c>
      <c r="AH31" s="35">
        <f>'取引基本表（37部門）'!AH31/'取引基本表（37部門）'!AH$49</f>
        <v>0.01567896748357174</v>
      </c>
      <c r="AI31" s="35">
        <f>'取引基本表（37部門）'!AI31/'取引基本表（37部門）'!AI$49</f>
        <v>0.038282410877288425</v>
      </c>
      <c r="AJ31" s="35">
        <f>'取引基本表（37部門）'!AJ31/'取引基本表（37部門）'!AJ$49</f>
        <v>0.017118099249391568</v>
      </c>
      <c r="AK31" s="35">
        <f>'取引基本表（37部門）'!AK31/'取引基本表（37部門）'!AK$49</f>
        <v>0.03380098995654272</v>
      </c>
      <c r="AL31" s="35">
        <f>'取引基本表（37部門）'!AL31/'取引基本表（37部門）'!AL$49</f>
        <v>0.04802103434404678</v>
      </c>
      <c r="AM31" s="36">
        <f>'取引基本表（37部門）'!AM31/'取引基本表（37部門）'!AM$49</f>
        <v>0.08813952118625222</v>
      </c>
      <c r="AN31" s="37">
        <f>'取引基本表（37部門）'!AK31/'取引基本表（37部門）'!AK$49</f>
        <v>0.03380098995654272</v>
      </c>
    </row>
    <row r="32" spans="1:40" ht="14.25">
      <c r="A32" s="33" t="s">
        <v>150</v>
      </c>
      <c r="B32" s="34" t="s">
        <v>54</v>
      </c>
      <c r="C32" s="35">
        <f>'取引基本表（37部門）'!C32/'取引基本表（37部門）'!C$49</f>
        <v>0.0030296671849621383</v>
      </c>
      <c r="D32" s="35">
        <f>'取引基本表（37部門）'!D32/'取引基本表（37部門）'!D$49</f>
        <v>0.0024419006325118223</v>
      </c>
      <c r="E32" s="35">
        <f>'取引基本表（37部門）'!E32/'取引基本表（37部門）'!E$49</f>
        <v>0.005425277466460199</v>
      </c>
      <c r="F32" s="35">
        <f>'取引基本表（37部門）'!F32/'取引基本表（37部門）'!F$49</f>
        <v>0.006380536142273066</v>
      </c>
      <c r="G32" s="35">
        <f>'取引基本表（37部門）'!G32/'取引基本表（37部門）'!G$49</f>
        <v>0.005535195907042389</v>
      </c>
      <c r="H32" s="35">
        <f>'取引基本表（37部門）'!H32/'取引基本表（37部門）'!H$49</f>
        <v>0.005429919675560425</v>
      </c>
      <c r="I32" s="35">
        <f>'取引基本表（37部門）'!I32/'取引基本表（37部門）'!I$49</f>
        <v>0.0006449517664222971</v>
      </c>
      <c r="J32" s="35">
        <f>'取引基本表（37部門）'!J32/'取引基本表（37部門）'!J$49</f>
        <v>0.006060643590955005</v>
      </c>
      <c r="K32" s="35">
        <f>'取引基本表（37部門）'!K32/'取引基本表（37部門）'!K$49</f>
        <v>0.007783564183842513</v>
      </c>
      <c r="L32" s="35">
        <f>'取引基本表（37部門）'!L32/'取引基本表（37部門）'!L$49</f>
        <v>0.0018777362102629814</v>
      </c>
      <c r="M32" s="35">
        <f>'取引基本表（37部門）'!M32/'取引基本表（37部門）'!M$49</f>
        <v>0.0029349921832258104</v>
      </c>
      <c r="N32" s="35">
        <f>'取引基本表（37部門）'!N32/'取引基本表（37部門）'!N$49</f>
        <v>0.006789455574496924</v>
      </c>
      <c r="O32" s="35">
        <f>'取引基本表（37部門）'!O32/'取引基本表（37部門）'!O$49</f>
        <v>0.006378427188536353</v>
      </c>
      <c r="P32" s="35">
        <f>'取引基本表（37部門）'!P32/'取引基本表（37部門）'!P$49</f>
        <v>0.010275409598116746</v>
      </c>
      <c r="Q32" s="35">
        <f>'取引基本表（37部門）'!Q32/'取引基本表（37部門）'!Q$49</f>
        <v>0.009065737002780285</v>
      </c>
      <c r="R32" s="35">
        <f>'取引基本表（37部門）'!R32/'取引基本表（37部門）'!R$49</f>
        <v>0.010958075230737501</v>
      </c>
      <c r="S32" s="35">
        <f>'取引基本表（37部門）'!S32/'取引基本表（37部門）'!S$49</f>
        <v>0.014153367396286717</v>
      </c>
      <c r="T32" s="35">
        <f>'取引基本表（37部門）'!T32/'取引基本表（37部門）'!T$49</f>
        <v>0.01585984504599485</v>
      </c>
      <c r="U32" s="35">
        <f>'取引基本表（37部門）'!U32/'取引基本表（37部門）'!U$49</f>
        <v>0.0030405171071529566</v>
      </c>
      <c r="V32" s="35">
        <f>'取引基本表（37部門）'!V32/'取引基本表（37部門）'!V$49</f>
        <v>0.006642337280766316</v>
      </c>
      <c r="W32" s="35">
        <f>'取引基本表（37部門）'!W32/'取引基本表（37部門）'!W$49</f>
        <v>0.0076798053297214754</v>
      </c>
      <c r="X32" s="35">
        <f>'取引基本表（37部門）'!X32/'取引基本表（37部門）'!X$49</f>
        <v>0.003839217861345362</v>
      </c>
      <c r="Y32" s="35">
        <f>'取引基本表（37部門）'!Y32/'取引基本表（37部門）'!Y$49</f>
        <v>0.028975186343894323</v>
      </c>
      <c r="Z32" s="35">
        <f>'取引基本表（37部門）'!Z32/'取引基本表（37部門）'!Z$49</f>
        <v>0.009709561804308457</v>
      </c>
      <c r="AA32" s="35">
        <f>'取引基本表（37部門）'!AA32/'取引基本表（37部門）'!AA$49</f>
        <v>0.037705669613419195</v>
      </c>
      <c r="AB32" s="35">
        <f>'取引基本表（37部門）'!AB32/'取引基本表（37部門）'!AB$49</f>
        <v>0.06158911367861291</v>
      </c>
      <c r="AC32" s="35">
        <f>'取引基本表（37部門）'!AC32/'取引基本表（37部門）'!AC$49</f>
        <v>0.0034975324973245707</v>
      </c>
      <c r="AD32" s="35">
        <f>'取引基本表（37部門）'!AD32/'取引基本表（37部門）'!AD$49</f>
        <v>0.01304424604330872</v>
      </c>
      <c r="AE32" s="35">
        <f>'取引基本表（37部門）'!AE32/'取引基本表（37部門）'!AE$49</f>
        <v>0.17690510565286857</v>
      </c>
      <c r="AF32" s="35">
        <f>'取引基本表（37部門）'!AF32/'取引基本表（37部門）'!AF$49</f>
        <v>0.025273649807856395</v>
      </c>
      <c r="AG32" s="35">
        <f>'取引基本表（37部門）'!AG32/'取引基本表（37部門）'!AG$49</f>
        <v>0.01719555301708521</v>
      </c>
      <c r="AH32" s="35">
        <f>'取引基本表（37部門）'!AH32/'取引基本表（37部門）'!AH$49</f>
        <v>0.012351363052637456</v>
      </c>
      <c r="AI32" s="35">
        <f>'取引基本表（37部門）'!AI32/'取引基本表（37部門）'!AI$49</f>
        <v>0.06464299246586</v>
      </c>
      <c r="AJ32" s="35">
        <f>'取引基本表（37部門）'!AJ32/'取引基本表（37部門）'!AJ$49</f>
        <v>0.044236711464096974</v>
      </c>
      <c r="AK32" s="35">
        <f>'取引基本表（37部門）'!AK32/'取引基本表（37部門）'!AK$49</f>
        <v>0.018092175277436933</v>
      </c>
      <c r="AL32" s="35">
        <f>'取引基本表（37部門）'!AL32/'取引基本表（37部門）'!AL$49</f>
        <v>0</v>
      </c>
      <c r="AM32" s="36">
        <f>'取引基本表（37部門）'!AM32/'取引基本表（37部門）'!AM$49</f>
        <v>0.04388585111024833</v>
      </c>
      <c r="AN32" s="37">
        <f>'取引基本表（37部門）'!AK32/'取引基本表（37部門）'!AK$49</f>
        <v>0.018092175277436933</v>
      </c>
    </row>
    <row r="33" spans="1:40" ht="14.25">
      <c r="A33" s="33" t="s">
        <v>151</v>
      </c>
      <c r="B33" s="34" t="s">
        <v>46</v>
      </c>
      <c r="C33" s="35">
        <f>'取引基本表（37部門）'!C33/'取引基本表（37部門）'!C$49</f>
        <v>0</v>
      </c>
      <c r="D33" s="35">
        <f>'取引基本表（37部門）'!D33/'取引基本表（37部門）'!D$49</f>
        <v>0</v>
      </c>
      <c r="E33" s="35">
        <f>'取引基本表（37部門）'!E33/'取引基本表（37部門）'!E$49</f>
        <v>0</v>
      </c>
      <c r="F33" s="35">
        <f>'取引基本表（37部門）'!F33/'取引基本表（37部門）'!F$49</f>
        <v>0</v>
      </c>
      <c r="G33" s="35">
        <f>'取引基本表（37部門）'!G33/'取引基本表（37部門）'!G$49</f>
        <v>0</v>
      </c>
      <c r="H33" s="35">
        <f>'取引基本表（37部門）'!H33/'取引基本表（37部門）'!H$49</f>
        <v>0</v>
      </c>
      <c r="I33" s="35">
        <f>'取引基本表（37部門）'!I33/'取引基本表（37部門）'!I$49</f>
        <v>0</v>
      </c>
      <c r="J33" s="35">
        <f>'取引基本表（37部門）'!J33/'取引基本表（37部門）'!J$49</f>
        <v>0</v>
      </c>
      <c r="K33" s="35">
        <f>'取引基本表（37部門）'!K33/'取引基本表（37部門）'!K$49</f>
        <v>0</v>
      </c>
      <c r="L33" s="35">
        <f>'取引基本表（37部門）'!L33/'取引基本表（37部門）'!L$49</f>
        <v>0</v>
      </c>
      <c r="M33" s="35">
        <f>'取引基本表（37部門）'!M33/'取引基本表（37部門）'!M$49</f>
        <v>0</v>
      </c>
      <c r="N33" s="35">
        <f>'取引基本表（37部門）'!N33/'取引基本表（37部門）'!N$49</f>
        <v>0</v>
      </c>
      <c r="O33" s="35">
        <f>'取引基本表（37部門）'!O33/'取引基本表（37部門）'!O$49</f>
        <v>0</v>
      </c>
      <c r="P33" s="35">
        <f>'取引基本表（37部門）'!P33/'取引基本表（37部門）'!P$49</f>
        <v>0</v>
      </c>
      <c r="Q33" s="35">
        <f>'取引基本表（37部門）'!Q33/'取引基本表（37部門）'!Q$49</f>
        <v>0</v>
      </c>
      <c r="R33" s="35">
        <f>'取引基本表（37部門）'!R33/'取引基本表（37部門）'!R$49</f>
        <v>0</v>
      </c>
      <c r="S33" s="35">
        <f>'取引基本表（37部門）'!S33/'取引基本表（37部門）'!S$49</f>
        <v>0</v>
      </c>
      <c r="T33" s="35">
        <f>'取引基本表（37部門）'!T33/'取引基本表（37部門）'!T$49</f>
        <v>0</v>
      </c>
      <c r="U33" s="35">
        <f>'取引基本表（37部門）'!U33/'取引基本表（37部門）'!U$49</f>
        <v>0</v>
      </c>
      <c r="V33" s="35">
        <f>'取引基本表（37部門）'!V33/'取引基本表（37部門）'!V$49</f>
        <v>0</v>
      </c>
      <c r="W33" s="35">
        <f>'取引基本表（37部門）'!W33/'取引基本表（37部門）'!W$49</f>
        <v>0</v>
      </c>
      <c r="X33" s="35">
        <f>'取引基本表（37部門）'!X33/'取引基本表（37部門）'!X$49</f>
        <v>0</v>
      </c>
      <c r="Y33" s="35">
        <f>'取引基本表（37部門）'!Y33/'取引基本表（37部門）'!Y$49</f>
        <v>0</v>
      </c>
      <c r="Z33" s="35">
        <f>'取引基本表（37部門）'!Z33/'取引基本表（37部門）'!Z$49</f>
        <v>0</v>
      </c>
      <c r="AA33" s="35">
        <f>'取引基本表（37部門）'!AA33/'取引基本表（37部門）'!AA$49</f>
        <v>0</v>
      </c>
      <c r="AB33" s="35">
        <f>'取引基本表（37部門）'!AB33/'取引基本表（37部門）'!AB$49</f>
        <v>0</v>
      </c>
      <c r="AC33" s="35">
        <f>'取引基本表（37部門）'!AC33/'取引基本表（37部門）'!AC$49</f>
        <v>0</v>
      </c>
      <c r="AD33" s="35">
        <f>'取引基本表（37部門）'!AD33/'取引基本表（37部門）'!AD$49</f>
        <v>0</v>
      </c>
      <c r="AE33" s="35">
        <f>'取引基本表（37部門）'!AE33/'取引基本表（37部門）'!AE$49</f>
        <v>0</v>
      </c>
      <c r="AF33" s="35">
        <f>'取引基本表（37部門）'!AF33/'取引基本表（37部門）'!AF$49</f>
        <v>0</v>
      </c>
      <c r="AG33" s="35">
        <f>'取引基本表（37部門）'!AG33/'取引基本表（37部門）'!AG$49</f>
        <v>0</v>
      </c>
      <c r="AH33" s="35">
        <f>'取引基本表（37部門）'!AH33/'取引基本表（37部門）'!AH$49</f>
        <v>0</v>
      </c>
      <c r="AI33" s="35">
        <f>'取引基本表（37部門）'!AI33/'取引基本表（37部門）'!AI$49</f>
        <v>0</v>
      </c>
      <c r="AJ33" s="35">
        <f>'取引基本表（37部門）'!AJ33/'取引基本表（37部門）'!AJ$49</f>
        <v>0</v>
      </c>
      <c r="AK33" s="35">
        <f>'取引基本表（37部門）'!AK33/'取引基本表（37部門）'!AK$49</f>
        <v>0</v>
      </c>
      <c r="AL33" s="35">
        <f>'取引基本表（37部門）'!AL33/'取引基本表（37部門）'!AL$49</f>
        <v>0</v>
      </c>
      <c r="AM33" s="36">
        <f>'取引基本表（37部門）'!AM33/'取引基本表（37部門）'!AM$49</f>
        <v>0.23504954136821443</v>
      </c>
      <c r="AN33" s="37">
        <f>'取引基本表（37部門）'!AK33/'取引基本表（37部門）'!AK$49</f>
        <v>0</v>
      </c>
    </row>
    <row r="34" spans="1:40" ht="14.25">
      <c r="A34" s="33" t="s">
        <v>152</v>
      </c>
      <c r="B34" s="34" t="s">
        <v>47</v>
      </c>
      <c r="C34" s="35">
        <f>'取引基本表（37部門）'!C34/'取引基本表（37部門）'!C$49</f>
        <v>0.0002092311591824681</v>
      </c>
      <c r="D34" s="35">
        <f>'取引基本表（37部門）'!D34/'取引基本表（37部門）'!D$49</f>
        <v>0.0012507295922621529</v>
      </c>
      <c r="E34" s="35">
        <f>'取引基本表（37部門）'!E34/'取引基本表（37部門）'!E$49</f>
        <v>0.0035782509804976</v>
      </c>
      <c r="F34" s="35">
        <f>'取引基本表（37部門）'!F34/'取引基本表（37部門）'!F$49</f>
        <v>0.010637751505508448</v>
      </c>
      <c r="G34" s="35">
        <f>'取引基本表（37部門）'!G34/'取引基本表（37部門）'!G$49</f>
        <v>0.003890608544102474</v>
      </c>
      <c r="H34" s="35">
        <f>'取引基本表（37部門）'!H34/'取引基本表（37部門）'!H$49</f>
        <v>0.022164636434048132</v>
      </c>
      <c r="I34" s="35">
        <f>'取引基本表（37部門）'!I34/'取引基本表（37部門）'!I$49</f>
        <v>0.0012987306592263093</v>
      </c>
      <c r="J34" s="35">
        <f>'取引基本表（37部門）'!J34/'取引基本表（37部門）'!J$49</f>
        <v>0.01447881124253393</v>
      </c>
      <c r="K34" s="35">
        <f>'取引基本表（37部門）'!K34/'取引基本表（37部門）'!K$49</f>
        <v>0.009507591601759579</v>
      </c>
      <c r="L34" s="35">
        <f>'取引基本表（37部門）'!L34/'取引基本表（37部門）'!L$49</f>
        <v>0.003453345231557752</v>
      </c>
      <c r="M34" s="35">
        <f>'取引基本表（37部門）'!M34/'取引基本表（37部門）'!M$49</f>
        <v>0.003769275011729058</v>
      </c>
      <c r="N34" s="35">
        <f>'取引基本表（37部門）'!N34/'取引基本表（37部門）'!N$49</f>
        <v>0.006453875007032146</v>
      </c>
      <c r="O34" s="35">
        <f>'取引基本表（37部門）'!O34/'取引基本表（37部門）'!O$49</f>
        <v>0.013137936780095566</v>
      </c>
      <c r="P34" s="35">
        <f>'取引基本表（37部門）'!P34/'取引基本表（37部門）'!P$49</f>
        <v>0.02090346941372668</v>
      </c>
      <c r="Q34" s="35">
        <f>'取引基本表（37部門）'!Q34/'取引基本表（37部門）'!Q$49</f>
        <v>0.04354392718642297</v>
      </c>
      <c r="R34" s="35">
        <f>'取引基本表（37部門）'!R34/'取引基本表（37部門）'!R$49</f>
        <v>0.04556007360488174</v>
      </c>
      <c r="S34" s="35">
        <f>'取引基本表（37部門）'!S34/'取引基本表（37部門）'!S$49</f>
        <v>0.03624550558253958</v>
      </c>
      <c r="T34" s="35">
        <f>'取引基本表（37部門）'!T34/'取引基本表（37部門）'!T$49</f>
        <v>0.03156187259409665</v>
      </c>
      <c r="U34" s="35">
        <f>'取引基本表（37部門）'!U34/'取引基本表（37部門）'!U$49</f>
        <v>0.024754186386162745</v>
      </c>
      <c r="V34" s="35">
        <f>'取引基本表（37部門）'!V34/'取引基本表（37部門）'!V$49</f>
        <v>0.006517858289559868</v>
      </c>
      <c r="W34" s="35">
        <f>'取引基本表（37部門）'!W34/'取引基本表（37部門）'!W$49</f>
        <v>0.0014527828129698142</v>
      </c>
      <c r="X34" s="35">
        <f>'取引基本表（37部門）'!X34/'取引基本表（37部門）'!X$49</f>
        <v>0.002376385075505001</v>
      </c>
      <c r="Y34" s="35">
        <f>'取引基本表（37部門）'!Y34/'取引基本表（37部門）'!Y$49</f>
        <v>0.00023738075709727537</v>
      </c>
      <c r="Z34" s="35">
        <f>'取引基本表（37部門）'!Z34/'取引基本表（37部門）'!Z$49</f>
        <v>0.00023035014737863047</v>
      </c>
      <c r="AA34" s="35">
        <f>'取引基本表（37部門）'!AA34/'取引基本表（37部門）'!AA$49</f>
        <v>0.002005746868934005</v>
      </c>
      <c r="AB34" s="35">
        <f>'取引基本表（37部門）'!AB34/'取引基本表（37部門）'!AB$49</f>
        <v>0.0007087115527982107</v>
      </c>
      <c r="AC34" s="35">
        <f>'取引基本表（37部門）'!AC34/'取引基本表（37部門）'!AC$49</f>
        <v>1.3122158828940373E-06</v>
      </c>
      <c r="AD34" s="35">
        <f>'取引基本表（37部門）'!AD34/'取引基本表（37部門）'!AD$49</f>
        <v>0.0013139148987427122</v>
      </c>
      <c r="AE34" s="35">
        <f>'取引基本表（37部門）'!AE34/'取引基本表（37部門）'!AE$49</f>
        <v>0.015719492160013632</v>
      </c>
      <c r="AF34" s="35">
        <f>'取引基本表（37部門）'!AF34/'取引基本表（37部門）'!AF$49</f>
        <v>0.00010162563207473954</v>
      </c>
      <c r="AG34" s="35">
        <f>'取引基本表（37部門）'!AG34/'取引基本表（37部門）'!AG$49</f>
        <v>0.0021233383741041077</v>
      </c>
      <c r="AH34" s="35">
        <f>'取引基本表（37部門）'!AH34/'取引基本表（37部門）'!AH$49</f>
        <v>0.00200933649384054</v>
      </c>
      <c r="AI34" s="35">
        <f>'取引基本表（37部門）'!AI34/'取引基本表（37部門）'!AI$49</f>
        <v>0</v>
      </c>
      <c r="AJ34" s="35">
        <f>'取引基本表（37部門）'!AJ34/'取引基本表（37部門）'!AJ$49</f>
        <v>0.001964826600008904</v>
      </c>
      <c r="AK34" s="35">
        <f>'取引基本表（37部門）'!AK34/'取引基本表（37部門）'!AK$49</f>
        <v>0.0006362642113439548</v>
      </c>
      <c r="AL34" s="35">
        <f>'取引基本表（37部門）'!AL34/'取引基本表（37部門）'!AL$49</f>
        <v>0</v>
      </c>
      <c r="AM34" s="36">
        <f>'取引基本表（37部門）'!AM34/'取引基本表（37部門）'!AM$49</f>
        <v>0.015622689862500616</v>
      </c>
      <c r="AN34" s="37">
        <f>'取引基本表（37部門）'!AK34/'取引基本表（37部門）'!AK$49</f>
        <v>0.0006362642113439548</v>
      </c>
    </row>
    <row r="35" spans="1:40" ht="14.25">
      <c r="A35" s="33" t="s">
        <v>153</v>
      </c>
      <c r="B35" s="34" t="s">
        <v>180</v>
      </c>
      <c r="C35" s="35">
        <f>'取引基本表（37部門）'!C35/'取引基本表（37部門）'!C$49</f>
        <v>0.00038677874283159105</v>
      </c>
      <c r="D35" s="35">
        <f>'取引基本表（37部門）'!D35/'取引基本表（37部門）'!D$49</f>
        <v>0</v>
      </c>
      <c r="E35" s="35">
        <f>'取引基本表（37部門）'!E35/'取引基本表（37部門）'!E$49</f>
        <v>0</v>
      </c>
      <c r="F35" s="35">
        <f>'取引基本表（37部門）'!F35/'取引基本表（37部門）'!F$49</f>
        <v>0</v>
      </c>
      <c r="G35" s="35">
        <f>'取引基本表（37部門）'!G35/'取引基本表（37部門）'!G$49</f>
        <v>1.3365195960503173E-06</v>
      </c>
      <c r="H35" s="35">
        <f>'取引基本表（37部門）'!H35/'取引基本表（37部門）'!H$49</f>
        <v>3.2694026889003062E-06</v>
      </c>
      <c r="I35" s="35">
        <f>'取引基本表（37部門）'!I35/'取引基本表（37部門）'!I$49</f>
        <v>0</v>
      </c>
      <c r="J35" s="35">
        <f>'取引基本表（37部門）'!J35/'取引基本表（37部門）'!J$49</f>
        <v>7.285303030358222E-07</v>
      </c>
      <c r="K35" s="35">
        <f>'取引基本表（37部門）'!K35/'取引基本表（37部門）'!K$49</f>
        <v>0</v>
      </c>
      <c r="L35" s="35">
        <f>'取引基本表（37部門）'!L35/'取引基本表（37部門）'!L$49</f>
        <v>1.573082555372506E-06</v>
      </c>
      <c r="M35" s="35">
        <f>'取引基本表（37部門）'!M35/'取引基本表（37部門）'!M$49</f>
        <v>0</v>
      </c>
      <c r="N35" s="35">
        <f>'取引基本表（37部門）'!N35/'取引基本表（37部門）'!N$49</f>
        <v>0</v>
      </c>
      <c r="O35" s="35">
        <f>'取引基本表（37部門）'!O35/'取引基本表（37部門）'!O$49</f>
        <v>0</v>
      </c>
      <c r="P35" s="35">
        <f>'取引基本表（37部門）'!P35/'取引基本表（37部門）'!P$49</f>
        <v>0</v>
      </c>
      <c r="Q35" s="35">
        <f>'取引基本表（37部門）'!Q35/'取引基本表（37部門）'!Q$49</f>
        <v>0</v>
      </c>
      <c r="R35" s="35">
        <f>'取引基本表（37部門）'!R35/'取引基本表（37部門）'!R$49</f>
        <v>0</v>
      </c>
      <c r="S35" s="35">
        <f>'取引基本表（37部門）'!S35/'取引基本表（37部門）'!S$49</f>
        <v>0</v>
      </c>
      <c r="T35" s="35">
        <f>'取引基本表（37部門）'!T35/'取引基本表（37部門）'!T$49</f>
        <v>0</v>
      </c>
      <c r="U35" s="35">
        <f>'取引基本表（37部門）'!U35/'取引基本表（37部門）'!U$49</f>
        <v>0</v>
      </c>
      <c r="V35" s="35">
        <f>'取引基本表（37部門）'!V35/'取引基本表（37部門）'!V$49</f>
        <v>1.2843070521300233E-05</v>
      </c>
      <c r="W35" s="35">
        <f>'取引基本表（37部門）'!W35/'取引基本表（37部門）'!W$49</f>
        <v>1.1637391112204379E-06</v>
      </c>
      <c r="X35" s="35">
        <f>'取引基本表（37部門）'!X35/'取引基本表（37部門）'!X$49</f>
        <v>7.660815846244361E-07</v>
      </c>
      <c r="Y35" s="35">
        <f>'取引基本表（37部門）'!Y35/'取引基本表（37部門）'!Y$49</f>
        <v>0.00033069595126654914</v>
      </c>
      <c r="Z35" s="35">
        <f>'取引基本表（37部門）'!Z35/'取引基本表（37部門）'!Z$49</f>
        <v>0</v>
      </c>
      <c r="AA35" s="35">
        <f>'取引基本表（37部門）'!AA35/'取引基本表（37部門）'!AA$49</f>
        <v>2.099974157645603E-05</v>
      </c>
      <c r="AB35" s="35">
        <f>'取引基本表（37部門）'!AB35/'取引基本表（37部門）'!AB$49</f>
        <v>0.00014206227062862556</v>
      </c>
      <c r="AC35" s="35">
        <f>'取引基本表（37部門）'!AC35/'取引基本表（37部門）'!AC$49</f>
        <v>6.203202355499085E-06</v>
      </c>
      <c r="AD35" s="35">
        <f>'取引基本表（37部門）'!AD35/'取引基本表（37部門）'!AD$49</f>
        <v>0.0011572117615710792</v>
      </c>
      <c r="AE35" s="35">
        <f>'取引基本表（37部門）'!AE35/'取引基本表（37部門）'!AE$49</f>
        <v>0.0006738831528698544</v>
      </c>
      <c r="AF35" s="35">
        <f>'取引基本表（37部門）'!AF35/'取引基本表（37部門）'!AF$49</f>
        <v>1.8679547252249717E-05</v>
      </c>
      <c r="AG35" s="35">
        <f>'取引基本表（37部門）'!AG35/'取引基本表（37部門）'!AG$49</f>
        <v>1.0991896013281593E-05</v>
      </c>
      <c r="AH35" s="35">
        <f>'取引基本表（37部門）'!AH35/'取引基本表（37部門）'!AH$49</f>
        <v>0.027240610544577278</v>
      </c>
      <c r="AI35" s="35">
        <f>'取引基本表（37部門）'!AI35/'取引基本表（37部門）'!AI$49</f>
        <v>1.0690093015687118E-05</v>
      </c>
      <c r="AJ35" s="35">
        <f>'取引基本表（37部門）'!AJ35/'取引基本表（37部門）'!AJ$49</f>
        <v>1.2785621936553431E-05</v>
      </c>
      <c r="AK35" s="35">
        <f>'取引基本表（37部門）'!AK35/'取引基本表（37部門）'!AK$49</f>
        <v>4.596770186254977E-05</v>
      </c>
      <c r="AL35" s="35">
        <f>'取引基本表（37部門）'!AL35/'取引基本表（37部門）'!AL$49</f>
        <v>0</v>
      </c>
      <c r="AM35" s="36">
        <f>'取引基本表（37部門）'!AM35/'取引基本表（37部門）'!AM$49</f>
        <v>0.003318784851147511</v>
      </c>
      <c r="AN35" s="37">
        <f>'取引基本表（37部門）'!AK35/'取引基本表（37部門）'!AK$49</f>
        <v>4.596770186254977E-05</v>
      </c>
    </row>
    <row r="36" spans="1:40" ht="14.25">
      <c r="A36" s="33" t="s">
        <v>154</v>
      </c>
      <c r="B36" s="34" t="s">
        <v>181</v>
      </c>
      <c r="C36" s="35">
        <f>'取引基本表（37部門）'!C36/'取引基本表（37部門）'!C$49</f>
        <v>0.0004250381547963852</v>
      </c>
      <c r="D36" s="35">
        <f>'取引基本表（37部門）'!D36/'取引基本表（37部門）'!D$49</f>
        <v>0.0008219080177722719</v>
      </c>
      <c r="E36" s="35">
        <f>'取引基本表（37部門）'!E36/'取引基本表（37部門）'!E$49</f>
        <v>0.0010379402767270384</v>
      </c>
      <c r="F36" s="35">
        <f>'取引基本表（37部門）'!F36/'取引基本表（37部門）'!F$49</f>
        <v>0.0014606956556766227</v>
      </c>
      <c r="G36" s="35">
        <f>'取引基本表（37部門）'!G36/'取引基本表（37部門）'!G$49</f>
        <v>0.000837997786723549</v>
      </c>
      <c r="H36" s="35">
        <f>'取引基本表（37部門）'!H36/'取引基本表（37部門）'!H$49</f>
        <v>0.0010308187453515673</v>
      </c>
      <c r="I36" s="35">
        <f>'取引基本表（37部門）'!I36/'取引基本表（37部門）'!I$49</f>
        <v>0.00014472676995632287</v>
      </c>
      <c r="J36" s="35">
        <f>'取引基本表（37部門）'!J36/'取引基本表（37部門）'!J$49</f>
        <v>0.0004706305757611411</v>
      </c>
      <c r="K36" s="35">
        <f>'取引基本表（37部門）'!K36/'取引基本表（37部門）'!K$49</f>
        <v>0.0007724752976408777</v>
      </c>
      <c r="L36" s="35">
        <f>'取引基本表（37部門）'!L36/'取引基本表（37部門）'!L$49</f>
        <v>0.000770047745439014</v>
      </c>
      <c r="M36" s="35">
        <f>'取引基本表（37部門）'!M36/'取引基本表（37部門）'!M$49</f>
        <v>0.00038966970037517397</v>
      </c>
      <c r="N36" s="35">
        <f>'取引基本表（37部門）'!N36/'取引基本表（37部門）'!N$49</f>
        <v>0.0011447680176673684</v>
      </c>
      <c r="O36" s="35">
        <f>'取引基本表（37部門）'!O36/'取引基本表（37部門）'!O$49</f>
        <v>0.0027750753833667473</v>
      </c>
      <c r="P36" s="35">
        <f>'取引基本表（37部門）'!P36/'取引基本表（37部門）'!P$49</f>
        <v>0.001824070472801724</v>
      </c>
      <c r="Q36" s="35">
        <f>'取引基本表（37部門）'!Q36/'取引基本表（37部門）'!Q$49</f>
        <v>0.002513423536470192</v>
      </c>
      <c r="R36" s="35">
        <f>'取引基本表（37部門）'!R36/'取引基本表（37部門）'!R$49</f>
        <v>0.0008329902665328104</v>
      </c>
      <c r="S36" s="35">
        <f>'取引基本表（37部門）'!S36/'取引基本表（37部門）'!S$49</f>
        <v>0.00033726529153262265</v>
      </c>
      <c r="T36" s="35">
        <f>'取引基本表（37部門）'!T36/'取引基本表（37部門）'!T$49</f>
        <v>0.00018059528109411454</v>
      </c>
      <c r="U36" s="35">
        <f>'取引基本表（37部門）'!U36/'取引基本表（37部門）'!U$49</f>
        <v>0.0002839510424553859</v>
      </c>
      <c r="V36" s="35">
        <f>'取引基本表（37部門）'!V36/'取引基本表（37部門）'!V$49</f>
        <v>0.0008639434746828503</v>
      </c>
      <c r="W36" s="35">
        <f>'取引基本表（37部門）'!W36/'取引基本表（37部門）'!W$49</f>
        <v>0.0009258999303647609</v>
      </c>
      <c r="X36" s="35">
        <f>'取引基本表（37部門）'!X36/'取引基本表（37部門）'!X$49</f>
        <v>0.0005485144145910963</v>
      </c>
      <c r="Y36" s="35">
        <f>'取引基本表（37部門）'!Y36/'取引基本表（37部門）'!Y$49</f>
        <v>0.012481316497307774</v>
      </c>
      <c r="Z36" s="35">
        <f>'取引基本表（37部門）'!Z36/'取引基本表（37部門）'!Z$49</f>
        <v>0.0021201306327809475</v>
      </c>
      <c r="AA36" s="35">
        <f>'取引基本表（37部門）'!AA36/'取引基本表（37部門）'!AA$49</f>
        <v>0.0005615620549152294</v>
      </c>
      <c r="AB36" s="35">
        <f>'取引基本表（37部門）'!AB36/'取引基本表（37部門）'!AB$49</f>
        <v>0.0029506717561648306</v>
      </c>
      <c r="AC36" s="35">
        <f>'取引基本表（37部門）'!AC36/'取引基本表（37部門）'!AC$49</f>
        <v>0.0003218507683680102</v>
      </c>
      <c r="AD36" s="35">
        <f>'取引基本表（37部門）'!AD36/'取引基本表（37部門）'!AD$49</f>
        <v>0.0015236076108133471</v>
      </c>
      <c r="AE36" s="35">
        <f>'取引基本表（37部門）'!AE36/'取引基本表（37部門）'!AE$49</f>
        <v>0.0012502508456899964</v>
      </c>
      <c r="AF36" s="35">
        <f>'取引基本表（37部門）'!AF36/'取引基本表（37部門）'!AF$49</f>
        <v>1.5566289376874766E-06</v>
      </c>
      <c r="AG36" s="35">
        <f>'取引基本表（37部門）'!AG36/'取引基本表（37部門）'!AG$49</f>
        <v>0.0009465713528360571</v>
      </c>
      <c r="AH36" s="35">
        <f>'取引基本表（37部門）'!AH36/'取引基本表（37部門）'!AH$49</f>
        <v>0.0010258732202950613</v>
      </c>
      <c r="AI36" s="35">
        <f>'取引基本表（37部門）'!AI36/'取引基本表（37部門）'!AI$49</f>
        <v>0</v>
      </c>
      <c r="AJ36" s="35">
        <f>'取引基本表（37部門）'!AJ36/'取引基本表（37部門）'!AJ$49</f>
        <v>0.002084980637484948</v>
      </c>
      <c r="AK36" s="35">
        <f>'取引基本表（37部門）'!AK36/'取引基本表（37部門）'!AK$49</f>
        <v>0.0033179292974662247</v>
      </c>
      <c r="AL36" s="35">
        <f>'取引基本表（37部門）'!AL36/'取引基本表（37部門）'!AL$49</f>
        <v>0</v>
      </c>
      <c r="AM36" s="36">
        <f>'取引基本表（37部門）'!AM36/'取引基本表（37部門）'!AM$49</f>
        <v>0.0020975297230178946</v>
      </c>
      <c r="AN36" s="37">
        <f>'取引基本表（37部門）'!AK36/'取引基本表（37部門）'!AK$49</f>
        <v>0.0033179292974662247</v>
      </c>
    </row>
    <row r="37" spans="1:40" ht="14.25">
      <c r="A37" s="33" t="s">
        <v>155</v>
      </c>
      <c r="B37" s="34" t="s">
        <v>24</v>
      </c>
      <c r="C37" s="35">
        <f>'取引基本表（37部門）'!C37/'取引基本表（37部門）'!C$49</f>
        <v>0.03122386478645569</v>
      </c>
      <c r="D37" s="35">
        <f>'取引基本表（37部門）'!D37/'取引基本表（37部門）'!D$49</f>
        <v>0.018641826779907326</v>
      </c>
      <c r="E37" s="35">
        <f>'取引基本表（37部門）'!E37/'取引基本表（37部門）'!E$49</f>
        <v>0.038450538800083596</v>
      </c>
      <c r="F37" s="35">
        <f>'取引基本表（37部門）'!F37/'取引基本表（37部門）'!F$49</f>
        <v>0.036207729955086504</v>
      </c>
      <c r="G37" s="35">
        <f>'取引基本表（37部門）'!G37/'取引基本表（37部門）'!G$49</f>
        <v>0.024626710076823148</v>
      </c>
      <c r="H37" s="35">
        <f>'取引基本表（37部門）'!H37/'取引基本表（37部門）'!H$49</f>
        <v>0.023152873202914998</v>
      </c>
      <c r="I37" s="35">
        <f>'取引基本表（37部門）'!I37/'取引基本表（37部門）'!I$49</f>
        <v>0.004177834463311351</v>
      </c>
      <c r="J37" s="35">
        <f>'取引基本表（37部門）'!J37/'取引基本表（37部門）'!J$49</f>
        <v>0.040053503265454954</v>
      </c>
      <c r="K37" s="35">
        <f>'取引基本表（37部門）'!K37/'取引基本表（37部門）'!K$49</f>
        <v>0.055102797364993586</v>
      </c>
      <c r="L37" s="35">
        <f>'取引基本表（37部門）'!L37/'取引基本表（37部門）'!L$49</f>
        <v>0.009042316874122887</v>
      </c>
      <c r="M37" s="35">
        <f>'取引基本表（37部門）'!M37/'取引基本表（37部門）'!M$49</f>
        <v>0.013412041417213114</v>
      </c>
      <c r="N37" s="35">
        <f>'取引基本表（37部門）'!N37/'取引基本表（37部門）'!N$49</f>
        <v>0.0321908766568064</v>
      </c>
      <c r="O37" s="35">
        <f>'取引基本表（37部門）'!O37/'取引基本表（37部門）'!O$49</f>
        <v>0.03662368515821101</v>
      </c>
      <c r="P37" s="35">
        <f>'取引基本表（37部門）'!P37/'取引基本表（37部門）'!P$49</f>
        <v>0.03935014231225081</v>
      </c>
      <c r="Q37" s="35">
        <f>'取引基本表（37部門）'!Q37/'取引基本表（37部門）'!Q$49</f>
        <v>0.034604996943389296</v>
      </c>
      <c r="R37" s="35">
        <f>'取引基本表（37部門）'!R37/'取引基本表（37部門）'!R$49</f>
        <v>0.04860674754215709</v>
      </c>
      <c r="S37" s="35">
        <f>'取引基本表（37部門）'!S37/'取引基本表（37部門）'!S$49</f>
        <v>0.039224542147648186</v>
      </c>
      <c r="T37" s="35">
        <f>'取引基本表（37部門）'!T37/'取引基本表（37部門）'!T$49</f>
        <v>0.03192469014079924</v>
      </c>
      <c r="U37" s="35">
        <f>'取引基本表（37部門）'!U37/'取引基本表（37部門）'!U$49</f>
        <v>0.02527270989894855</v>
      </c>
      <c r="V37" s="35">
        <f>'取引基本表（37部門）'!V37/'取引基本表（37部門）'!V$49</f>
        <v>0.043074670599939344</v>
      </c>
      <c r="W37" s="35">
        <f>'取引基本表（37部門）'!W37/'取引基本表（37部門）'!W$49</f>
        <v>0.10424149448540403</v>
      </c>
      <c r="X37" s="35">
        <f>'取引基本表（37部門）'!X37/'取引基本表（37部門）'!X$49</f>
        <v>0.020828992204353795</v>
      </c>
      <c r="Y37" s="35">
        <f>'取引基本表（37部門）'!Y37/'取引基本表（37部門）'!Y$49</f>
        <v>0.08665052477518405</v>
      </c>
      <c r="Z37" s="35">
        <f>'取引基本表（37部門）'!Z37/'取引基本表（37部門）'!Z$49</f>
        <v>0.05663885794821668</v>
      </c>
      <c r="AA37" s="35">
        <f>'取引基本表（37部門）'!AA37/'取引基本表（37部門）'!AA$49</f>
        <v>0.06917975643015255</v>
      </c>
      <c r="AB37" s="35">
        <f>'取引基本表（37部門）'!AB37/'取引基本表（37部門）'!AB$49</f>
        <v>0.11165934491375476</v>
      </c>
      <c r="AC37" s="35">
        <f>'取引基本表（37部門）'!AC37/'取引基本表（37部門）'!AC$49</f>
        <v>0.02720497897651217</v>
      </c>
      <c r="AD37" s="35">
        <f>'取引基本表（37部門）'!AD37/'取引基本表（37部門）'!AD$49</f>
        <v>0.11388139322053141</v>
      </c>
      <c r="AE37" s="35">
        <f>'取引基本表（37部門）'!AE37/'取引基本表（37部門）'!AE$49</f>
        <v>0.12074877502618803</v>
      </c>
      <c r="AF37" s="35">
        <f>'取引基本表（37部門）'!AF37/'取引基本表（37部門）'!AF$49</f>
        <v>0.07582117179913171</v>
      </c>
      <c r="AG37" s="35">
        <f>'取引基本表（37部門）'!AG37/'取引基本表（37部門）'!AG$49</f>
        <v>0.0480527644829856</v>
      </c>
      <c r="AH37" s="35">
        <f>'取引基本表（37部門）'!AH37/'取引基本表（37部門）'!AH$49</f>
        <v>0.04724763005183065</v>
      </c>
      <c r="AI37" s="35">
        <f>'取引基本表（37部門）'!AI37/'取引基本表（37部門）'!AI$49</f>
        <v>0.07674892891206923</v>
      </c>
      <c r="AJ37" s="35">
        <f>'取引基本表（37部門）'!AJ37/'取引基本表（37部門）'!AJ$49</f>
        <v>0.1042778380345141</v>
      </c>
      <c r="AK37" s="35">
        <f>'取引基本表（37部門）'!AK37/'取引基本表（37部門）'!AK$49</f>
        <v>0.03162723560438059</v>
      </c>
      <c r="AL37" s="35">
        <f>'取引基本表（37部門）'!AL37/'取引基本表（37部門）'!AL$49</f>
        <v>0</v>
      </c>
      <c r="AM37" s="36">
        <f>'取引基本表（37部門）'!AM37/'取引基本表（37部門）'!AM$49</f>
        <v>0.05200791892596862</v>
      </c>
      <c r="AN37" s="37">
        <f>'取引基本表（37部門）'!AK37/'取引基本表（37部門）'!AK$49</f>
        <v>0.03162723560438059</v>
      </c>
    </row>
    <row r="38" spans="1:40" ht="14.25">
      <c r="A38" s="33" t="s">
        <v>156</v>
      </c>
      <c r="B38" s="34" t="s">
        <v>25</v>
      </c>
      <c r="C38" s="35">
        <f>'取引基本表（37部門）'!C38/'取引基本表（37部門）'!C$49</f>
        <v>0.00019249266644787066</v>
      </c>
      <c r="D38" s="35">
        <f>'取引基本表（37部門）'!D38/'取引基本表（37部門）'!D$49</f>
        <v>2.382342080499339E-05</v>
      </c>
      <c r="E38" s="35">
        <f>'取引基本表（37部門）'!E38/'取引基本表（37部門）'!E$49</f>
        <v>0.002572087503529058</v>
      </c>
      <c r="F38" s="35">
        <f>'取引基本表（37部門）'!F38/'取引基本表（37部門）'!F$49</f>
        <v>0.00018781092022315764</v>
      </c>
      <c r="G38" s="35">
        <f>'取引基本表（37部門）'!G38/'取引基本表（37部門）'!G$49</f>
        <v>0.00010157548929982412</v>
      </c>
      <c r="H38" s="35">
        <f>'取引基本表（37部門）'!H38/'取引基本表（37部門）'!H$49</f>
        <v>8.97092201222645E-05</v>
      </c>
      <c r="I38" s="35">
        <f>'取引基本表（37部門）'!I38/'取引基本表（37部門）'!I$49</f>
        <v>1.3970991395520418E-05</v>
      </c>
      <c r="J38" s="35">
        <f>'取引基本表（37部門）'!J38/'取引基本表（37部門）'!J$49</f>
        <v>8.778790151581658E-05</v>
      </c>
      <c r="K38" s="35">
        <f>'取引基本表（37部門）'!K38/'取引基本表（37部門）'!K$49</f>
        <v>7.004480885366384E-05</v>
      </c>
      <c r="L38" s="35">
        <f>'取引基本表（37部門）'!L38/'取引基本表（37部門）'!L$49</f>
        <v>6.230360302642016E-05</v>
      </c>
      <c r="M38" s="35">
        <f>'取引基本表（37部門）'!M38/'取引基本表（37部門）'!M$49</f>
        <v>5.377441865177401E-05</v>
      </c>
      <c r="N38" s="35">
        <f>'取引基本表（37部門）'!N38/'取引基本表（37部門）'!N$49</f>
        <v>0.00010008543240177563</v>
      </c>
      <c r="O38" s="35">
        <f>'取引基本表（37部門）'!O38/'取引基本表（37部門）'!O$49</f>
        <v>0.00013168573870324485</v>
      </c>
      <c r="P38" s="35">
        <f>'取引基本表（37部門）'!P38/'取引基本表（37部門）'!P$49</f>
        <v>0.00029643061760297005</v>
      </c>
      <c r="Q38" s="35">
        <f>'取引基本表（37部門）'!Q38/'取引基本表（37部門）'!Q$49</f>
        <v>0.00013437731256730695</v>
      </c>
      <c r="R38" s="35">
        <f>'取引基本表（37部門）'!R38/'取引基本表（37部門）'!R$49</f>
        <v>0.0002487735863440956</v>
      </c>
      <c r="S38" s="35">
        <f>'取引基本表（37部門）'!S38/'取引基本表（37部門）'!S$49</f>
        <v>0.0001421392375785866</v>
      </c>
      <c r="T38" s="35">
        <f>'取引基本表（37部門）'!T38/'取引基本表（37部門）'!T$49</f>
        <v>0.00020174607978081264</v>
      </c>
      <c r="U38" s="35">
        <f>'取引基本表（37部門）'!U38/'取引基本表（37部門）'!U$49</f>
        <v>9.836910046114154E-05</v>
      </c>
      <c r="V38" s="35">
        <f>'取引基本表（37部門）'!V38/'取引基本表（37部門）'!V$49</f>
        <v>0.0003324379408013483</v>
      </c>
      <c r="W38" s="35">
        <f>'取引基本表（37部門）'!W38/'取引基本表（37部門）'!W$49</f>
        <v>0.00026853279991411605</v>
      </c>
      <c r="X38" s="35">
        <f>'取引基本表（37部門）'!X38/'取引基本表（37部門）'!X$49</f>
        <v>3.677191606197294E-05</v>
      </c>
      <c r="Y38" s="35">
        <f>'取引基本表（37部門）'!Y38/'取引基本表（37部門）'!Y$49</f>
        <v>0.0002341065397580026</v>
      </c>
      <c r="Z38" s="35">
        <f>'取引基本表（37部門）'!Z38/'取引基本表（37部門）'!Z$49</f>
        <v>5.455661385283353E-05</v>
      </c>
      <c r="AA38" s="35">
        <f>'取引基本表（37部門）'!AA38/'取引基本表（37部門）'!AA$49</f>
        <v>0.0008446059855599622</v>
      </c>
      <c r="AB38" s="35">
        <f>'取引基本表（37部門）'!AB38/'取引基本表（37部門）'!AB$49</f>
        <v>0.00023709041111669263</v>
      </c>
      <c r="AC38" s="35">
        <f>'取引基本表（37部門）'!AC38/'取引基本表（37部門）'!AC$49</f>
        <v>0.0011028578033959431</v>
      </c>
      <c r="AD38" s="35">
        <f>'取引基本表（37部門）'!AD38/'取引基本表（37部門）'!AD$49</f>
        <v>0.0004456914126303232</v>
      </c>
      <c r="AE38" s="35">
        <f>'取引基本表（37部門）'!AE38/'取引基本表（37部門）'!AE$49</f>
        <v>0.007847941576948167</v>
      </c>
      <c r="AF38" s="35">
        <f>'取引基本表（37部門）'!AF38/'取引基本表（37部門）'!AF$49</f>
        <v>0.00046320829674328766</v>
      </c>
      <c r="AG38" s="35">
        <f>'取引基本表（37部門）'!AG38/'取引基本表（37部門）'!AG$49</f>
        <v>0.0008713191416682062</v>
      </c>
      <c r="AH38" s="35">
        <f>'取引基本表（37部門）'!AH38/'取引基本表（37部門）'!AH$49</f>
        <v>0.019520067888459603</v>
      </c>
      <c r="AI38" s="35">
        <f>'取引基本表（37部門）'!AI38/'取引基本表（37部門）'!AI$49</f>
        <v>0.00275329284559586</v>
      </c>
      <c r="AJ38" s="35">
        <f>'取引基本表（37部門）'!AJ38/'取引基本表（37部門）'!AJ$49</f>
        <v>0.0011750448690605972</v>
      </c>
      <c r="AK38" s="35">
        <f>'取引基本表（37部門）'!AK38/'取引基本表（37部門）'!AK$49</f>
        <v>0.014042485486588357</v>
      </c>
      <c r="AL38" s="35">
        <f>'取引基本表（37部門）'!AL38/'取引基本表（37部門）'!AL$49</f>
        <v>0</v>
      </c>
      <c r="AM38" s="36">
        <f>'取引基本表（37部門）'!AM38/'取引基本表（37部門）'!AM$49</f>
        <v>0.003121653117866746</v>
      </c>
      <c r="AN38" s="37">
        <f>'取引基本表（37部門）'!AK38/'取引基本表（37部門）'!AK$49</f>
        <v>0.014042485486588357</v>
      </c>
    </row>
    <row r="39" spans="1:40" ht="14.25">
      <c r="A39" s="33" t="s">
        <v>157</v>
      </c>
      <c r="B39" s="34" t="s">
        <v>48</v>
      </c>
      <c r="C39" s="35">
        <f>'取引基本表（37部門）'!C39/'取引基本表（37部門）'!C$49</f>
        <v>0.0004585151402655801</v>
      </c>
      <c r="D39" s="35">
        <f>'取引基本表（37部門）'!D39/'取引基本表（37部門）'!D$49</f>
        <v>0.000428821574489881</v>
      </c>
      <c r="E39" s="35">
        <f>'取引基本表（37部門）'!E39/'取引基本表（37部門）'!E$49</f>
        <v>0.0006521882604279846</v>
      </c>
      <c r="F39" s="35">
        <f>'取引基本表（37部門）'!F39/'取引基本表（37部門）'!F$49</f>
        <v>0.001187287265110471</v>
      </c>
      <c r="G39" s="35">
        <f>'取引基本表（37部門）'!G39/'取引基本表（37部門）'!G$49</f>
        <v>0.0006542263422666303</v>
      </c>
      <c r="H39" s="35">
        <f>'取引基本表（37部門）'!H39/'取引基本表（37部門）'!H$49</f>
        <v>0.0004897724711030654</v>
      </c>
      <c r="I39" s="35">
        <f>'取引基本表（37部門）'!I39/'取引基本表（37部門）'!I$49</f>
        <v>1.6511171649251404E-05</v>
      </c>
      <c r="J39" s="35">
        <f>'取引基本表（37部門）'!J39/'取引基本表（37部門）'!J$49</f>
        <v>0.0001602766666678809</v>
      </c>
      <c r="K39" s="35">
        <f>'取引基本表（37部門）'!K39/'取引基本表（37部門）'!K$49</f>
        <v>0.0010182929287122261</v>
      </c>
      <c r="L39" s="35">
        <f>'取引基本表（37部門）'!L39/'取引基本表（37部門）'!L$49</f>
        <v>9.467096833241809E-05</v>
      </c>
      <c r="M39" s="35">
        <f>'取引基本表（37部門）'!M39/'取引基本表（37部門）'!M$49</f>
        <v>0.0001453467982399399</v>
      </c>
      <c r="N39" s="35">
        <f>'取引基本表（37部門）'!N39/'取引基本表（37部門）'!N$49</f>
        <v>0.0004121164863602526</v>
      </c>
      <c r="O39" s="35">
        <f>'取引基本表（37部門）'!O39/'取引基本表（37部門）'!O$49</f>
        <v>0.0007997893028180748</v>
      </c>
      <c r="P39" s="35">
        <f>'取引基本表（37部門）'!P39/'取引基本表（37部門）'!P$49</f>
        <v>0.0010978154596744476</v>
      </c>
      <c r="Q39" s="35">
        <f>'取引基本表（37部門）'!Q39/'取引基本表（37部門）'!Q$49</f>
        <v>0.0008781841272004285</v>
      </c>
      <c r="R39" s="35">
        <f>'取引基本表（37部門）'!R39/'取引基本表（37部門）'!R$49</f>
        <v>0.0006407926086960011</v>
      </c>
      <c r="S39" s="35">
        <f>'取引基本表（37部門）'!S39/'取引基本表（37部門）'!S$49</f>
        <v>0.001111041022729662</v>
      </c>
      <c r="T39" s="35">
        <f>'取引基本表（37部門）'!T39/'取引基本表（37部門）'!T$49</f>
        <v>0.0004913493233371405</v>
      </c>
      <c r="U39" s="35">
        <f>'取引基本表（37部門）'!U39/'取引基本表（37部門）'!U$49</f>
        <v>0.00028967468834020576</v>
      </c>
      <c r="V39" s="35">
        <f>'取引基本表（37部門）'!V39/'取引基本表（37部門）'!V$49</f>
        <v>0.000925195041784436</v>
      </c>
      <c r="W39" s="35">
        <f>'取引基本表（37部門）'!W39/'取引基本表（37部門）'!W$49</f>
        <v>0.0009021887459736445</v>
      </c>
      <c r="X39" s="35">
        <f>'取引基本表（37部門）'!X39/'取引基本表（37部門）'!X$49</f>
        <v>2.221636595410865E-05</v>
      </c>
      <c r="Y39" s="35">
        <f>'取引基本表（37部門）'!Y39/'取引基本表（37部門）'!Y$49</f>
        <v>0.0005042294702480056</v>
      </c>
      <c r="Z39" s="35">
        <f>'取引基本表（37部門）'!Z39/'取引基本表（37部門）'!Z$49</f>
        <v>0.003315829753055549</v>
      </c>
      <c r="AA39" s="35">
        <f>'取引基本表（37部門）'!AA39/'取引基本表（37部門）'!AA$49</f>
        <v>0.0020860346740129558</v>
      </c>
      <c r="AB39" s="35">
        <f>'取引基本表（37部門）'!AB39/'取引基本表（37部門）'!AB$49</f>
        <v>0.003964305254704213</v>
      </c>
      <c r="AC39" s="35">
        <f>'取引基本表（37部門）'!AC39/'取引基本表（37部門）'!AC$49</f>
        <v>0.00031194950306980977</v>
      </c>
      <c r="AD39" s="35">
        <f>'取引基本表（37部門）'!AD39/'取引基本表（37部門）'!AD$49</f>
        <v>0.0018192667828745247</v>
      </c>
      <c r="AE39" s="35">
        <f>'取引基本表（37部門）'!AE39/'取引基本表（37部門）'!AE$49</f>
        <v>0.001894879360544937</v>
      </c>
      <c r="AF39" s="35">
        <f>'取引基本表（37部門）'!AF39/'取引基本表（37部門）'!AF$49</f>
        <v>0.003091020319122275</v>
      </c>
      <c r="AG39" s="35">
        <f>'取引基本表（37部門）'!AG39/'取引基本表（37部門）'!AG$49</f>
        <v>0.0029164459479855027</v>
      </c>
      <c r="AH39" s="35">
        <f>'取引基本表（37部門）'!AH39/'取引基本表（37部門）'!AH$49</f>
        <v>0.0020015054005558448</v>
      </c>
      <c r="AI39" s="35">
        <f>'取引基本表（37部門）'!AI39/'取引基本表（37部門）'!AI$49</f>
        <v>0.004638312580695355</v>
      </c>
      <c r="AJ39" s="35">
        <f>'取引基本表（37部門）'!AJ39/'取引基本表（37部門）'!AJ$49</f>
        <v>0.0012611552625850957</v>
      </c>
      <c r="AK39" s="35">
        <f>'取引基本表（37部門）'!AK39/'取引基本表（37部門）'!AK$49</f>
        <v>0.0018277017233518029</v>
      </c>
      <c r="AL39" s="35">
        <f>'取引基本表（37部門）'!AL39/'取引基本表（37部門）'!AL$49</f>
        <v>0</v>
      </c>
      <c r="AM39" s="36">
        <f>'取引基本表（37部門）'!AM39/'取引基本表（37部門）'!AM$49</f>
        <v>0.00019592971051685777</v>
      </c>
      <c r="AN39" s="37">
        <f>'取引基本表（37部門）'!AK39/'取引基本表（37部門）'!AK$49</f>
        <v>0.0018277017233518029</v>
      </c>
    </row>
    <row r="40" spans="1:40" ht="14.25">
      <c r="A40" s="33" t="s">
        <v>158</v>
      </c>
      <c r="B40" s="34" t="s">
        <v>49</v>
      </c>
      <c r="C40" s="35">
        <f>'取引基本表（37部門）'!C40/'取引基本表（37部門）'!C$49</f>
        <v>0.016219599459824926</v>
      </c>
      <c r="D40" s="35">
        <f>'取引基本表（37部門）'!D40/'取引基本表（37部門）'!D$49</f>
        <v>0.0002144107872449405</v>
      </c>
      <c r="E40" s="35">
        <f>'取引基本表（37部門）'!E40/'取引基本表（37部門）'!E$49</f>
        <v>0.0022317090907313184</v>
      </c>
      <c r="F40" s="35">
        <f>'取引基本表（37部門）'!F40/'取引基本表（37部門）'!F$49</f>
        <v>0.002968218162776178</v>
      </c>
      <c r="G40" s="35">
        <f>'取引基本表（37部門）'!G40/'取引基本表（37部門）'!G$49</f>
        <v>0.002876858430498308</v>
      </c>
      <c r="H40" s="35">
        <f>'取引基本表（37部門）'!H40/'取引基本表（37部門）'!H$49</f>
        <v>0.0008670296447905617</v>
      </c>
      <c r="I40" s="35">
        <f>'取引基本表（37部門）'!I40/'取引基本表（37部門）'!I$49</f>
        <v>0.00031345824331040353</v>
      </c>
      <c r="J40" s="35">
        <f>'取引基本表（37部門）'!J40/'取引基本表（37部門）'!J$49</f>
        <v>0.0023203690151690935</v>
      </c>
      <c r="K40" s="35">
        <f>'取引基本表（37部門）'!K40/'取引基本表（37部門）'!K$49</f>
        <v>0.005644554313471665</v>
      </c>
      <c r="L40" s="35">
        <f>'取引基本表（37部門）'!L40/'取引基本表（37部門）'!L$49</f>
        <v>0.001858906888766856</v>
      </c>
      <c r="M40" s="35">
        <f>'取引基本表（37部門）'!M40/'取引基本表（37部門）'!M$49</f>
        <v>0.0027728895878697383</v>
      </c>
      <c r="N40" s="35">
        <f>'取引基本表（37部門）'!N40/'取引基本表（37部門）'!N$49</f>
        <v>0.003457853566508405</v>
      </c>
      <c r="O40" s="35">
        <f>'取引基本表（37部門）'!O40/'取引基本表（37部門）'!O$49</f>
        <v>0.009183602169320985</v>
      </c>
      <c r="P40" s="35">
        <f>'取引基本表（37部門）'!P40/'取引基本表（37部門）'!P$49</f>
        <v>0.007963761868085308</v>
      </c>
      <c r="Q40" s="35">
        <f>'取引基本表（37部門）'!Q40/'取引基本表（37部門）'!Q$49</f>
        <v>0.003686859223677661</v>
      </c>
      <c r="R40" s="35">
        <f>'取引基本表（37部門）'!R40/'取引基本表（37部門）'!R$49</f>
        <v>0.0011880944986530115</v>
      </c>
      <c r="S40" s="35">
        <f>'取引基本表（37部門）'!S40/'取引基本表（37部門）'!S$49</f>
        <v>0.005207847095187031</v>
      </c>
      <c r="T40" s="35">
        <f>'取引基本表（37部門）'!T40/'取引基本表（37部門）'!T$49</f>
        <v>0.002451865663142618</v>
      </c>
      <c r="U40" s="35">
        <f>'取引基本表（37部門）'!U40/'取引基本表（37部門）'!U$49</f>
        <v>0.0013795926801359899</v>
      </c>
      <c r="V40" s="35">
        <f>'取引基本表（37部門）'!V40/'取引基本表（37部門）'!V$49</f>
        <v>0.0017698739106853359</v>
      </c>
      <c r="W40" s="35">
        <f>'取引基本表（37部門）'!W40/'取引基本表（37部門）'!W$49</f>
        <v>0.015494167994177813</v>
      </c>
      <c r="X40" s="35">
        <f>'取引基本表（37部門）'!X40/'取引基本表（37部門）'!X$49</f>
        <v>0.0007695289517552461</v>
      </c>
      <c r="Y40" s="35">
        <f>'取引基本表（37部門）'!Y40/'取引基本表（37部門）'!Y$49</f>
        <v>0.007912146200352634</v>
      </c>
      <c r="Z40" s="35">
        <f>'取引基本表（37部門）'!Z40/'取引基本表（37部門）'!Z$49</f>
        <v>0.0011608435058686247</v>
      </c>
      <c r="AA40" s="35">
        <f>'取引基本表（37部門）'!AA40/'取引基本表（37部門）'!AA$49</f>
        <v>0.006703171820881256</v>
      </c>
      <c r="AB40" s="35">
        <f>'取引基本表（37部門）'!AB40/'取引基本表（37部門）'!AB$49</f>
        <v>0.005329894829125325</v>
      </c>
      <c r="AC40" s="35">
        <f>'取引基本表（37部門）'!AC40/'取引基本表（37部門）'!AC$49</f>
        <v>0.006710314148061136</v>
      </c>
      <c r="AD40" s="35">
        <f>'取引基本表（37部門）'!AD40/'取引基本表（37部門）'!AD$49</f>
        <v>0.009832523994145219</v>
      </c>
      <c r="AE40" s="35">
        <f>'取引基本表（37部門）'!AE40/'取引基本表（37部門）'!AE$49</f>
        <v>0.007489700571081328</v>
      </c>
      <c r="AF40" s="35">
        <f>'取引基本表（37部門）'!AF40/'取引基本表（37部門）'!AF$49</f>
        <v>0.0005232496986255189</v>
      </c>
      <c r="AG40" s="35">
        <f>'取引基本表（37部門）'!AG40/'取引基本表（37部門）'!AG$49</f>
        <v>0.011412124653173974</v>
      </c>
      <c r="AH40" s="35">
        <f>'取引基本表（37部門）'!AH40/'取引基本表（37部門）'!AH$49</f>
        <v>0.003474767963180437</v>
      </c>
      <c r="AI40" s="35">
        <f>'取引基本表（37部門）'!AI40/'取引基本表（37部門）'!AI$49</f>
        <v>0.004437576389623008</v>
      </c>
      <c r="AJ40" s="35">
        <f>'取引基本表（37部門）'!AJ40/'取引基本表（37部門）'!AJ$49</f>
        <v>0.008306032949626035</v>
      </c>
      <c r="AK40" s="35">
        <f>'取引基本表（37部門）'!AK40/'取引基本表（37部門）'!AK$49</f>
        <v>0.0021183988802008853</v>
      </c>
      <c r="AL40" s="35">
        <f>'取引基本表（37部門）'!AL40/'取引基本表（37部門）'!AL$49</f>
        <v>0.0005305225355479249</v>
      </c>
      <c r="AM40" s="36">
        <f>'取引基本表（37部門）'!AM40/'取引基本表（37部門）'!AM$49</f>
        <v>0</v>
      </c>
      <c r="AN40" s="37">
        <f>'取引基本表（37部門）'!AK40/'取引基本表（37部門）'!AK$49</f>
        <v>0.0021183988802008853</v>
      </c>
    </row>
    <row r="41" spans="1:40" ht="14.25">
      <c r="A41" s="39" t="s">
        <v>159</v>
      </c>
      <c r="B41" s="40" t="s">
        <v>55</v>
      </c>
      <c r="C41" s="41">
        <f>'取引基本表（37部門）'!C41/'取引基本表（37部門）'!C$49</f>
        <v>0.5673607760921717</v>
      </c>
      <c r="D41" s="41">
        <f>'取引基本表（37部門）'!D41/'取引基本表（37部門）'!D$49</f>
        <v>0.47257328679825134</v>
      </c>
      <c r="E41" s="41">
        <f>'取引基本表（37部門）'!E41/'取引基本表（37部門）'!E$49</f>
        <v>0.652569276478935</v>
      </c>
      <c r="F41" s="41">
        <f>'取引基本表（37部門）'!F41/'取引基本表（37部門）'!F$49</f>
        <v>0.6646804696783549</v>
      </c>
      <c r="G41" s="41">
        <f>'取引基本表（37部門）'!G41/'取引基本表（37部門）'!G$49</f>
        <v>0.6834754053663935</v>
      </c>
      <c r="H41" s="41">
        <f>'取引基本表（37部門）'!H41/'取引基本表（37部門）'!H$49</f>
        <v>0.8313166833552397</v>
      </c>
      <c r="I41" s="41">
        <f>'取引基本表（37部門）'!I41/'取引基本表（37部門）'!I$49</f>
        <v>0.8244270591685456</v>
      </c>
      <c r="J41" s="41">
        <f>'取引基本表（37部門）'!J41/'取引基本表（37部門）'!J$49</f>
        <v>0.6817717711263771</v>
      </c>
      <c r="K41" s="41">
        <f>'取引基本表（37部門）'!K41/'取引基本表（37部門）'!K$49</f>
        <v>0.5496244342725285</v>
      </c>
      <c r="L41" s="41">
        <f>'取引基本表（37部門）'!L41/'取引基本表（37部門）'!L$49</f>
        <v>0.8239364531850631</v>
      </c>
      <c r="M41" s="41">
        <f>'取引基本表（37部門）'!M41/'取引基本表（37部門）'!M$49</f>
        <v>0.8186746086547199</v>
      </c>
      <c r="N41" s="41">
        <f>'取引基本表（37部門）'!N41/'取引基本表（37部門）'!N$49</f>
        <v>0.591698534827768</v>
      </c>
      <c r="O41" s="41">
        <f>'取引基本表（37部門）'!O41/'取引基本表（37部門）'!O$49</f>
        <v>0.5921612048438852</v>
      </c>
      <c r="P41" s="41">
        <f>'取引基本表（37部門）'!P41/'取引基本表（37部門）'!P$49</f>
        <v>0.5842294822737046</v>
      </c>
      <c r="Q41" s="41">
        <f>'取引基本表（37部門）'!Q41/'取引基本表（37部門）'!Q$49</f>
        <v>0.7275623009181188</v>
      </c>
      <c r="R41" s="41">
        <f>'取引基本表（37部門）'!R41/'取引基本表（37部門）'!R$49</f>
        <v>0.7084642404019539</v>
      </c>
      <c r="S41" s="41">
        <f>'取引基本表（37部門）'!S41/'取引基本表（37部門）'!S$49</f>
        <v>0.7170983410080111</v>
      </c>
      <c r="T41" s="41">
        <f>'取引基本表（37部門）'!T41/'取引基本表（37部門）'!T$49</f>
        <v>0.6981536979731027</v>
      </c>
      <c r="U41" s="41">
        <f>'取引基本表（37部門）'!U41/'取引基本表（37部門）'!U$49</f>
        <v>0.7953864503839936</v>
      </c>
      <c r="V41" s="41">
        <f>'取引基本表（37部門）'!V41/'取引基本表（37部門）'!V$49</f>
        <v>0.5549663659741617</v>
      </c>
      <c r="W41" s="41">
        <f>'取引基本表（37部門）'!W41/'取引基本表（37部門）'!W$49</f>
        <v>0.5487233563748829</v>
      </c>
      <c r="X41" s="41">
        <f>'取引基本表（37部門）'!X41/'取引基本表（37部門）'!X$49</f>
        <v>0.3057630785448127</v>
      </c>
      <c r="Y41" s="41">
        <f>'取引基本表（37部門）'!Y41/'取引基本表（37部門）'!Y$49</f>
        <v>0.4047112713294796</v>
      </c>
      <c r="Z41" s="41">
        <f>'取引基本表（37部門）'!Z41/'取引基本表（37部門）'!Z$49</f>
        <v>0.28172580755154464</v>
      </c>
      <c r="AA41" s="41">
        <f>'取引基本表（37部門）'!AA41/'取引基本表（37部門）'!AA$49</f>
        <v>0.2976243589760997</v>
      </c>
      <c r="AB41" s="41">
        <f>'取引基本表（37部門）'!AB41/'取引基本表（37部門）'!AB$49</f>
        <v>0.33804133244171125</v>
      </c>
      <c r="AC41" s="41">
        <f>'取引基本表（37部門）'!AC41/'取引基本表（37部門）'!AC$49</f>
        <v>0.17370374245162726</v>
      </c>
      <c r="AD41" s="41">
        <f>'取引基本表（37部門）'!AD41/'取引基本表（37部門）'!AD$49</f>
        <v>0.5095814843097365</v>
      </c>
      <c r="AE41" s="41">
        <f>'取引基本表（37部門）'!AE41/'取引基本表（37部門）'!AE$49</f>
        <v>0.4418951565097472</v>
      </c>
      <c r="AF41" s="41">
        <f>'取引基本表（37部門）'!AF41/'取引基本表（37部門）'!AF$49</f>
        <v>0.26932282416074904</v>
      </c>
      <c r="AG41" s="41">
        <f>'取引基本表（37部門）'!AG41/'取引基本表（37部門）'!AG$49</f>
        <v>0.19612353876482375</v>
      </c>
      <c r="AH41" s="41">
        <f>'取引基本表（37部門）'!AH41/'取引基本表（37部門）'!AH$49</f>
        <v>0.3567117910534132</v>
      </c>
      <c r="AI41" s="41">
        <f>'取引基本表（37部門）'!AI41/'取引基本表（37部門）'!AI$49</f>
        <v>0.41558330492540096</v>
      </c>
      <c r="AJ41" s="41">
        <f>'取引基本表（37部門）'!AJ41/'取引基本表（37部門）'!AJ$49</f>
        <v>0.37364701547383744</v>
      </c>
      <c r="AK41" s="41">
        <f>'取引基本表（37部門）'!AK41/'取引基本表（37部門）'!AK$49</f>
        <v>0.4008271920321787</v>
      </c>
      <c r="AL41" s="41">
        <f>'取引基本表（37部門）'!AL41/'取引基本表（37部門）'!AL$49</f>
        <v>1</v>
      </c>
      <c r="AM41" s="42">
        <f>'取引基本表（37部門）'!AM41/'取引基本表（37部門）'!AM$49</f>
        <v>0.6010702810689829</v>
      </c>
      <c r="AN41" s="43">
        <f>'取引基本表（37部門）'!AK41/'取引基本表（37部門）'!AK$49</f>
        <v>0.4008271920321787</v>
      </c>
    </row>
    <row r="42" spans="1:40" ht="14.25">
      <c r="A42" s="33" t="s">
        <v>160</v>
      </c>
      <c r="B42" s="34" t="s">
        <v>93</v>
      </c>
      <c r="C42" s="35">
        <f>'取引基本表（37部門）'!C42/'取引基本表（37部門）'!C$49</f>
        <v>0.003662143089005142</v>
      </c>
      <c r="D42" s="35">
        <f>'取引基本表（37部門）'!D42/'取引基本表（37部門）'!D$49</f>
        <v>0.044633178878155114</v>
      </c>
      <c r="E42" s="35">
        <f>'取引基本表（37部門）'!E42/'取引基本表（37部門）'!E$49</f>
        <v>0.008295425240800921</v>
      </c>
      <c r="F42" s="35">
        <f>'取引基本表（37部門）'!F42/'取引基本表（37部門）'!F$49</f>
        <v>0.01555960605023061</v>
      </c>
      <c r="G42" s="35">
        <f>'取引基本表（37部門）'!G42/'取引基本表（37部門）'!G$49</f>
        <v>0.01539603748670163</v>
      </c>
      <c r="H42" s="35">
        <f>'取引基本表（37部門）'!H42/'取引基本表（37部門）'!H$49</f>
        <v>0.008566791943266773</v>
      </c>
      <c r="I42" s="35">
        <f>'取引基本表（37部門）'!I42/'取引基本表（37部門）'!I$49</f>
        <v>0.0019036110821460002</v>
      </c>
      <c r="J42" s="35">
        <f>'取引基本表（37部門）'!J42/'取引基本表（37部門）'!J$49</f>
        <v>0.017466514015283836</v>
      </c>
      <c r="K42" s="35">
        <f>'取引基本表（37部門）'!K42/'取引基本表（37部門）'!K$49</f>
        <v>0.021987461979215195</v>
      </c>
      <c r="L42" s="35">
        <f>'取引基本表（37部門）'!L42/'取引基本表（37部門）'!L$49</f>
        <v>0.005929424842882421</v>
      </c>
      <c r="M42" s="35">
        <f>'取引基本表（37部門）'!M42/'取引基本表（37部門）'!M$49</f>
        <v>0.017240546223399197</v>
      </c>
      <c r="N42" s="35">
        <f>'取引基本表（37部門）'!N42/'取引基本表（37部門）'!N$49</f>
        <v>0.01757251614777058</v>
      </c>
      <c r="O42" s="35">
        <f>'取引基本表（37部門）'!O42/'取引基本表（37部門）'!O$49</f>
        <v>0.015300807851694983</v>
      </c>
      <c r="P42" s="35">
        <f>'取引基本表（37部門）'!P42/'取引基本表（37部門）'!P$49</f>
        <v>0.014479102408089898</v>
      </c>
      <c r="Q42" s="35">
        <f>'取引基本表（37部門）'!Q42/'取引基本表（37部門）'!Q$49</f>
        <v>0.01831884518787273</v>
      </c>
      <c r="R42" s="35">
        <f>'取引基本表（37部門）'!R42/'取引基本表（37部門）'!R$49</f>
        <v>0.018147230628361953</v>
      </c>
      <c r="S42" s="35">
        <f>'取引基本表（37部門）'!S42/'取引基本表（37部門）'!S$49</f>
        <v>0.013017935616812802</v>
      </c>
      <c r="T42" s="35">
        <f>'取引基本表（37部門）'!T42/'取引基本表（37部門）'!T$49</f>
        <v>0.00600682682702226</v>
      </c>
      <c r="U42" s="35">
        <f>'取引基本表（37部門）'!U42/'取引基本表（37部門）'!U$49</f>
        <v>0.007968382192088466</v>
      </c>
      <c r="V42" s="35">
        <f>'取引基本表（37部門）'!V42/'取引基本表（37部門）'!V$49</f>
        <v>0.019189523215825826</v>
      </c>
      <c r="W42" s="35">
        <f>'取引基本表（37部門）'!W42/'取引基本表（37部門）'!W$49</f>
        <v>0.019368400962819554</v>
      </c>
      <c r="X42" s="35">
        <f>'取引基本表（37部門）'!X42/'取引基本表（37部門）'!X$49</f>
        <v>0.00924928601196313</v>
      </c>
      <c r="Y42" s="35">
        <f>'取引基本表（37部門）'!Y42/'取引基本表（37部門）'!Y$49</f>
        <v>0.014534250769031797</v>
      </c>
      <c r="Z42" s="35">
        <f>'取引基本表（37部門）'!Z42/'取引基本表（37部門）'!Z$49</f>
        <v>0.023939745250922538</v>
      </c>
      <c r="AA42" s="35">
        <f>'取引基本表（37部門）'!AA42/'取引基本表（37部門）'!AA$49</f>
        <v>0.02193486368950072</v>
      </c>
      <c r="AB42" s="35">
        <f>'取引基本表（37部門）'!AB42/'取引基本表（37部門）'!AB$49</f>
        <v>0.02973356925055753</v>
      </c>
      <c r="AC42" s="35">
        <f>'取引基本表（37部門）'!AC42/'取引基本表（37部門）'!AC$49</f>
        <v>0.0029585696465140926</v>
      </c>
      <c r="AD42" s="35">
        <f>'取引基本表（37部門）'!AD42/'取引基本表（37部門）'!AD$49</f>
        <v>0.017931244201511928</v>
      </c>
      <c r="AE42" s="35">
        <f>'取引基本表（37部門）'!AE42/'取引基本表（37部門）'!AE$49</f>
        <v>0.014733816154616407</v>
      </c>
      <c r="AF42" s="35">
        <f>'取引基本表（37部門）'!AF42/'取引基本表（37部門）'!AF$49</f>
        <v>0.008707115150736163</v>
      </c>
      <c r="AG42" s="35">
        <f>'取引基本表（37部門）'!AG42/'取引基本表（37部門）'!AG$49</f>
        <v>0.00849673561826667</v>
      </c>
      <c r="AH42" s="35">
        <f>'取引基本表（37部門）'!AH42/'取引基本表（37部門）'!AH$49</f>
        <v>0.010234730410545574</v>
      </c>
      <c r="AI42" s="35">
        <f>'取引基本表（37部門）'!AI42/'取引基本表（37部門）'!AI$49</f>
        <v>0.03124951746107915</v>
      </c>
      <c r="AJ42" s="35">
        <f>'取引基本表（37部門）'!AJ42/'取引基本表（37部門）'!AJ$49</f>
        <v>0.017357020931603545</v>
      </c>
      <c r="AK42" s="35">
        <f>'取引基本表（37部門）'!AK42/'取引基本表（37部門）'!AK$49</f>
        <v>0.022091041623268463</v>
      </c>
      <c r="AL42" s="35">
        <f>'取引基本表（37部門）'!AL42/'取引基本表（37部門）'!AL$49</f>
        <v>0</v>
      </c>
      <c r="AM42" s="36">
        <f>'取引基本表（37部門）'!AM42/'取引基本表（37部門）'!AM$49</f>
        <v>0.003262289781243877</v>
      </c>
      <c r="AN42" s="37">
        <f>'取引基本表（37部門）'!AK42/'取引基本表（37部門）'!AK$49</f>
        <v>0.022091041623268463</v>
      </c>
    </row>
    <row r="43" spans="1:40" ht="14.25">
      <c r="A43" s="33" t="s">
        <v>189</v>
      </c>
      <c r="B43" s="34" t="s">
        <v>94</v>
      </c>
      <c r="C43" s="35">
        <f>'取引基本表（37部門）'!C43/'取引基本表（37部門）'!C$49</f>
        <v>0.13792338672314713</v>
      </c>
      <c r="D43" s="35">
        <f>'取引基本表（37部門）'!D43/'取引基本表（37部門）'!D$49</f>
        <v>0.22829984157425165</v>
      </c>
      <c r="E43" s="35">
        <f>'取引基本表（37部門）'!E43/'取引基本表（37部門）'!E$49</f>
        <v>0.11714685281353007</v>
      </c>
      <c r="F43" s="35">
        <f>'取引基本表（37部門）'!F43/'取引基本表（37部門）'!F$49</f>
        <v>0.5490131115183984</v>
      </c>
      <c r="G43" s="35">
        <f>'取引基本表（37部門）'!G43/'取引基本表（37部門）'!G$49</f>
        <v>0.20351050237098575</v>
      </c>
      <c r="H43" s="35">
        <f>'取引基本表（37部門）'!H43/'取引基本表（37部門）'!H$49</f>
        <v>0.07919992453261696</v>
      </c>
      <c r="I43" s="35">
        <f>'取引基本表（37部門）'!I43/'取引基本表（37部門）'!I$49</f>
        <v>0.010019868019854557</v>
      </c>
      <c r="J43" s="35">
        <f>'取引基本表（37部門）'!J43/'取引基本表（37部門）'!J$49</f>
        <v>0.2676725970247551</v>
      </c>
      <c r="K43" s="35">
        <f>'取引基本表（37部門）'!K43/'取引基本表（37部門）'!K$49</f>
        <v>0.2096031432938373</v>
      </c>
      <c r="L43" s="35">
        <f>'取引基本表（37部門）'!L43/'取引基本表（37部門）'!L$49</f>
        <v>0.033556997071206296</v>
      </c>
      <c r="M43" s="35">
        <f>'取引基本表（37部門）'!M43/'取引基本表（37部門）'!M$49</f>
        <v>0.046293929413671796</v>
      </c>
      <c r="N43" s="35">
        <f>'取引基本表（37部門）'!N43/'取引基本表（37部門）'!N$49</f>
        <v>0.37984776547824484</v>
      </c>
      <c r="O43" s="35">
        <f>'取引基本表（37部門）'!O43/'取引基本表（37部門）'!O$49</f>
        <v>0.2589941359534316</v>
      </c>
      <c r="P43" s="35">
        <f>'取引基本表（37部門）'!P43/'取引基本表（37部門）'!P$49</f>
        <v>0.2561564295034327</v>
      </c>
      <c r="Q43" s="35">
        <f>'取引基本表（37部門）'!Q43/'取引基本表（37部門）'!Q$49</f>
        <v>0.1246699712129729</v>
      </c>
      <c r="R43" s="35">
        <f>'取引基本表（37部門）'!R43/'取引基本表（37部門）'!R$49</f>
        <v>0.407008834672297</v>
      </c>
      <c r="S43" s="35">
        <f>'取引基本表（37部門）'!S43/'取引基本表（37部門）'!S$49</f>
        <v>0.34649424924830213</v>
      </c>
      <c r="T43" s="35">
        <f>'取引基本表（37部門）'!T43/'取引基本表（37部門）'!T$49</f>
        <v>0.2730893507355597</v>
      </c>
      <c r="U43" s="35">
        <f>'取引基本表（37部門）'!U43/'取引基本表（37部門）'!U$49</f>
        <v>0.14814910388562796</v>
      </c>
      <c r="V43" s="35">
        <f>'取引基本表（37部門）'!V43/'取引基本表（37部門）'!V$49</f>
        <v>0.29118748017968443</v>
      </c>
      <c r="W43" s="35">
        <f>'取引基本表（37部門）'!W43/'取引基本表（37部門）'!W$49</f>
        <v>0.35743286716368994</v>
      </c>
      <c r="X43" s="35">
        <f>'取引基本表（37部門）'!X43/'取引基本表（37部門）'!X$49</f>
        <v>0.085605020592273</v>
      </c>
      <c r="Y43" s="35">
        <f>'取引基本表（37部門）'!Y43/'取引基本表（37部門）'!Y$49</f>
        <v>0.19165303773699194</v>
      </c>
      <c r="Z43" s="35">
        <f>'取引基本表（37部門）'!Z43/'取引基本表（37部門）'!Z$49</f>
        <v>0.7306252036401385</v>
      </c>
      <c r="AA43" s="35">
        <f>'取引基本表（37部門）'!AA43/'取引基本表（37部門）'!AA$49</f>
        <v>0.3479437225028976</v>
      </c>
      <c r="AB43" s="35">
        <f>'取引基本表（37部門）'!AB43/'取引基本表（37部門）'!AB$49</f>
        <v>0.36637507639046646</v>
      </c>
      <c r="AC43" s="35">
        <f>'取引基本表（37部門）'!AC43/'取引基本表（37部門）'!AC$49</f>
        <v>0.029633055529278102</v>
      </c>
      <c r="AD43" s="35">
        <f>'取引基本表（37部門）'!AD43/'取引基本表（37部門）'!AD$49</f>
        <v>0.29364997352409244</v>
      </c>
      <c r="AE43" s="35">
        <f>'取引基本表（37部門）'!AE43/'取引基本表（37部門）'!AE$49</f>
        <v>0.2277345259645177</v>
      </c>
      <c r="AF43" s="35">
        <f>'取引基本表（37部門）'!AF43/'取引基本表（37部門）'!AF$49</f>
        <v>0.459192194084054</v>
      </c>
      <c r="AG43" s="35">
        <f>'取引基本表（37部門）'!AG43/'取引基本表（37部門）'!AG$49</f>
        <v>0.6536100557246851</v>
      </c>
      <c r="AH43" s="35">
        <f>'取引基本表（37部門）'!AH43/'取引基本表（37部門）'!AH$49</f>
        <v>0.4935895382289057</v>
      </c>
      <c r="AI43" s="35">
        <f>'取引基本表（37部門）'!AI43/'取引基本表（37部門）'!AI$49</f>
        <v>0.5047695631671657</v>
      </c>
      <c r="AJ43" s="35">
        <f>'取引基本表（37部門）'!AJ43/'取引基本表（37部門）'!AJ$49</f>
        <v>0.3390819338083731</v>
      </c>
      <c r="AK43" s="35">
        <f>'取引基本表（37部門）'!AK43/'取引基本表（37部門）'!AK$49</f>
        <v>0.2864312246297536</v>
      </c>
      <c r="AL43" s="35">
        <f>'取引基本表（37部門）'!AL43/'取引基本表（37部門）'!AL$49</f>
        <v>0</v>
      </c>
      <c r="AM43" s="36">
        <f>'取引基本表（37部門）'!AM43/'取引基本表（37部門）'!AM$49</f>
        <v>0.025326619635522657</v>
      </c>
      <c r="AN43" s="37">
        <f>'取引基本表（37部門）'!AK43/'取引基本表（37部門）'!AK$49</f>
        <v>0.2864312246297536</v>
      </c>
    </row>
    <row r="44" spans="1:40" ht="14.25">
      <c r="A44" s="33" t="s">
        <v>190</v>
      </c>
      <c r="B44" s="34" t="s">
        <v>96</v>
      </c>
      <c r="C44" s="35">
        <f>'取引基本表（37部門）'!C44/'取引基本表（37部門）'!C$49</f>
        <v>0.13829402477655606</v>
      </c>
      <c r="D44" s="35">
        <f>'取引基本表（37部門）'!D44/'取引基本表（37部門）'!D$49</f>
        <v>0.0035616014103465117</v>
      </c>
      <c r="E44" s="35">
        <f>'取引基本表（37部門）'!E44/'取引基本表（37部門）'!E$49</f>
        <v>0.11713004777519626</v>
      </c>
      <c r="F44" s="35">
        <f>'取引基本表（37部門）'!F44/'取引基本表（37部門）'!F$49</f>
        <v>-0.3591418098326318</v>
      </c>
      <c r="G44" s="35">
        <f>'取引基本表（37部門）'!G44/'取引基本表（37部門）'!G$49</f>
        <v>0.05734537804793294</v>
      </c>
      <c r="H44" s="35">
        <f>'取引基本表（37部門）'!H44/'取引基本表（37部門）'!H$49</f>
        <v>-0.003412060284276956</v>
      </c>
      <c r="I44" s="35">
        <f>'取引基本表（37部門）'!I44/'取引基本表（37部門）'!I$49</f>
        <v>-0.019321436568460335</v>
      </c>
      <c r="J44" s="35">
        <f>'取引基本表（37部門）'!J44/'取引基本表（37部門）'!J$49</f>
        <v>-0.05053887565189802</v>
      </c>
      <c r="K44" s="35">
        <f>'取引基本表（37部門）'!K44/'取引基本表（37部門）'!K$49</f>
        <v>0.15891845528729276</v>
      </c>
      <c r="L44" s="35">
        <f>'取引基本表（37部門）'!L44/'取引基本表（37部門）'!L$49</f>
        <v>0.09403987621270364</v>
      </c>
      <c r="M44" s="35">
        <f>'取引基本表（37部門）'!M44/'取引基本表（37部門）'!M$49</f>
        <v>0.041830262995874175</v>
      </c>
      <c r="N44" s="35">
        <f>'取引基本表（37部門）'!N44/'取引基本表（37部門）'!N$49</f>
        <v>-0.08810265494598657</v>
      </c>
      <c r="O44" s="35">
        <f>'取引基本表（37部門）'!O44/'取引基本表（37部門）'!O$49</f>
        <v>0.09643319770598069</v>
      </c>
      <c r="P44" s="35">
        <f>'取引基本表（37部門）'!P44/'取引基本表（37部門）'!P$49</f>
        <v>0.09197577650766912</v>
      </c>
      <c r="Q44" s="35">
        <f>'取引基本表（37部門）'!Q44/'取引基本表（37部門）'!Q$49</f>
        <v>0.001750690339785337</v>
      </c>
      <c r="R44" s="35">
        <f>'取引基本表（37部門）'!R44/'取引基本表（37部門）'!R$49</f>
        <v>-0.2459375674597729</v>
      </c>
      <c r="S44" s="35">
        <f>'取引基本表（37部門）'!S44/'取引基本表（37部門）'!S$49</f>
        <v>-0.17521226266321832</v>
      </c>
      <c r="T44" s="35">
        <f>'取引基本表（37部門）'!T44/'取引基本表（37部門）'!T$49</f>
        <v>-0.1027619689115799</v>
      </c>
      <c r="U44" s="35">
        <f>'取引基本表（37部門）'!U44/'取引基本表（37部門）'!U$49</f>
        <v>0.0012227259785130454</v>
      </c>
      <c r="V44" s="35">
        <f>'取引基本表（37部門）'!V44/'取引基本表（37部門）'!V$49</f>
        <v>0.07489831745896885</v>
      </c>
      <c r="W44" s="35">
        <f>'取引基本表（37部門）'!W44/'取引基本表（37部門）'!W$49</f>
        <v>0.014966412307239345</v>
      </c>
      <c r="X44" s="35">
        <f>'取引基本表（37部門）'!X44/'取引基本表（37部門）'!X$49</f>
        <v>0.3251675420425574</v>
      </c>
      <c r="Y44" s="35">
        <f>'取引基本表（37部門）'!Y44/'取引基本表（37部門）'!Y$49</f>
        <v>0.0852982730140644</v>
      </c>
      <c r="Z44" s="35">
        <f>'取引基本表（37部門）'!Z44/'取引基本表（37部門）'!Z$49</f>
        <v>-0.2809453448811499</v>
      </c>
      <c r="AA44" s="35">
        <f>'取引基本表（37部門）'!AA44/'取引基本表（37部門）'!AA$49</f>
        <v>0.23721054639607775</v>
      </c>
      <c r="AB44" s="35">
        <f>'取引基本表（37部門）'!AB44/'取引基本表（37部門）'!AB$49</f>
        <v>0.16473208143623677</v>
      </c>
      <c r="AC44" s="35">
        <f>'取引基本表（37部門）'!AC44/'取引基本表（37部門）'!AC$49</f>
        <v>0.43595963003623983</v>
      </c>
      <c r="AD44" s="35">
        <f>'取引基本表（37部門）'!AD44/'取引基本表（37部門）'!AD$49</f>
        <v>0.05655296647849284</v>
      </c>
      <c r="AE44" s="35">
        <f>'取引基本表（37部門）'!AE44/'取引基本表（37部門）'!AE$49</f>
        <v>0.1771896968244347</v>
      </c>
      <c r="AF44" s="35">
        <f>'取引基本表（37部門）'!AF44/'取引基本表（37部門）'!AF$49</f>
        <v>0</v>
      </c>
      <c r="AG44" s="35">
        <f>'取引基本表（37部門）'!AG44/'取引基本表（37部門）'!AG$49</f>
        <v>0.003091470753735448</v>
      </c>
      <c r="AH44" s="35">
        <f>'取引基本表（37部門）'!AH44/'取引基本表（37部門）'!AH$49</f>
        <v>0.03585888125814955</v>
      </c>
      <c r="AI44" s="35">
        <f>'取引基本表（37部門）'!AI44/'取引基本表（37部門）'!AI$49</f>
        <v>-0.009573572189604241</v>
      </c>
      <c r="AJ44" s="35">
        <f>'取引基本表（37部門）'!AJ44/'取引基本表（37部門）'!AJ$49</f>
        <v>0.11189190696318835</v>
      </c>
      <c r="AK44" s="35">
        <f>'取引基本表（37部門）'!AK44/'取引基本表（37部門）'!AK$49</f>
        <v>0.14424972374867903</v>
      </c>
      <c r="AL44" s="35">
        <f>'取引基本表（37部門）'!AL44/'取引基本表（37部門）'!AL$49</f>
        <v>0</v>
      </c>
      <c r="AM44" s="36">
        <f>'取引基本表（37部門）'!AM44/'取引基本表（37部門）'!AM$49</f>
        <v>0.3355121999300423</v>
      </c>
      <c r="AN44" s="37">
        <f>'取引基本表（37部門）'!AK44/'取引基本表（37部門）'!AK$49</f>
        <v>0.14424972374867903</v>
      </c>
    </row>
    <row r="45" spans="1:40" ht="14.25">
      <c r="A45" s="33" t="s">
        <v>191</v>
      </c>
      <c r="B45" s="34" t="s">
        <v>97</v>
      </c>
      <c r="C45" s="35">
        <f>'取引基本表（37部門）'!C45/'取引基本表（37部門）'!C$49</f>
        <v>0.19217642849584915</v>
      </c>
      <c r="D45" s="35">
        <f>'取引基本表（37部門）'!D45/'取引基本表（37部門）'!D$49</f>
        <v>0.22135531440959608</v>
      </c>
      <c r="E45" s="35">
        <f>'取引基本表（37部門）'!E45/'取引基本表（37部門）'!E$49</f>
        <v>0.03417396209027789</v>
      </c>
      <c r="F45" s="35">
        <f>'取引基本表（37部門）'!F45/'取引基本表（37部門）'!F$49</f>
        <v>0.1049706954542708</v>
      </c>
      <c r="G45" s="35">
        <f>'取引基本表（37部門）'!G45/'取引基本表（37部門）'!G$49</f>
        <v>0.023684463761607672</v>
      </c>
      <c r="H45" s="35">
        <f>'取引基本表（37部門）'!H45/'取引基本表（37部門）'!H$49</f>
        <v>0.06523215908881587</v>
      </c>
      <c r="I45" s="35">
        <f>'取引基本表（37部門）'!I45/'取引基本表（37部門）'!I$49</f>
        <v>0.014058564109767793</v>
      </c>
      <c r="J45" s="35">
        <f>'取引基本表（37部門）'!J45/'取引基本表（37部門）'!J$49</f>
        <v>0.061138627295917715</v>
      </c>
      <c r="K45" s="35">
        <f>'取引基本表（37部門）'!K45/'取引基本表（37部門）'!K$49</f>
        <v>0.04525753692055267</v>
      </c>
      <c r="L45" s="35">
        <f>'取引基本表（37部門）'!L45/'取引基本表（37部門）'!L$49</f>
        <v>0.02891616518701568</v>
      </c>
      <c r="M45" s="35">
        <f>'取引基本表（37部門）'!M45/'取引基本表（37部門）'!M$49</f>
        <v>0.06828493895434475</v>
      </c>
      <c r="N45" s="35">
        <f>'取引基本表（37部門）'!N45/'取引基本表（37部門）'!N$49</f>
        <v>0.07965230451614254</v>
      </c>
      <c r="O45" s="35">
        <f>'取引基本表（37部門）'!O45/'取引基本表（37部門）'!O$49</f>
        <v>0.021556686679315665</v>
      </c>
      <c r="P45" s="35">
        <f>'取引基本表（37部門）'!P45/'取引基本表（37部門）'!P$49</f>
        <v>0.039072621923701825</v>
      </c>
      <c r="Q45" s="35">
        <f>'取引基本表（37部門）'!Q45/'取引基本表（37部門）'!Q$49</f>
        <v>0.11767478040665225</v>
      </c>
      <c r="R45" s="35">
        <f>'取引基本表（37部門）'!R45/'取引基本表（37部門）'!R$49</f>
        <v>0.08284481423434312</v>
      </c>
      <c r="S45" s="35">
        <f>'取引基本表（37部門）'!S45/'取引基本表（37部門）'!S$49</f>
        <v>0.07026724699846507</v>
      </c>
      <c r="T45" s="35">
        <f>'取引基本表（37部門）'!T45/'取引基本表（37部門）'!T$49</f>
        <v>0.10335256429029309</v>
      </c>
      <c r="U45" s="35">
        <f>'取引基本表（37部門）'!U45/'取引基本表（37部門）'!U$49</f>
        <v>0.03046153443185296</v>
      </c>
      <c r="V45" s="35">
        <f>'取引基本表（37部門）'!V45/'取引基本表（37部門）'!V$49</f>
        <v>0.039969611319289604</v>
      </c>
      <c r="W45" s="35">
        <f>'取引基本表（37部門）'!W45/'取引基本表（37部門）'!W$49</f>
        <v>0.03462880286303096</v>
      </c>
      <c r="X45" s="35">
        <f>'取引基本表（37部門）'!X45/'取引基本表（37部門）'!X$49</f>
        <v>0.2422403596293391</v>
      </c>
      <c r="Y45" s="35">
        <f>'取引基本表（37部門）'!Y45/'取引基本表（37部門）'!Y$49</f>
        <v>0.3307434274179686</v>
      </c>
      <c r="Z45" s="35">
        <f>'取引基本表（37部門）'!Z45/'取引基本表（37部門）'!Z$49</f>
        <v>0.20734089548619794</v>
      </c>
      <c r="AA45" s="35">
        <f>'取引基本表（37部門）'!AA45/'取引基本表（37部門）'!AA$49</f>
        <v>0.061004339795732256</v>
      </c>
      <c r="AB45" s="35">
        <f>'取引基本表（37部門）'!AB45/'取引基本表（37部門）'!AB$49</f>
        <v>0.10101107381798752</v>
      </c>
      <c r="AC45" s="35">
        <f>'取引基本表（37部門）'!AC45/'取引基本表（37部門）'!AC$49</f>
        <v>0.28574932358253546</v>
      </c>
      <c r="AD45" s="35">
        <f>'取引基本表（37部門）'!AD45/'取引基本表（37部門）'!AD$49</f>
        <v>0.09884896825773425</v>
      </c>
      <c r="AE45" s="35">
        <f>'取引基本表（37部門）'!AE45/'取引基本表（37部門）'!AE$49</f>
        <v>0.10556279508049901</v>
      </c>
      <c r="AF45" s="35">
        <f>'取引基本表（37部門）'!AF45/'取引基本表（37部門）'!AF$49</f>
        <v>0.2561152723755959</v>
      </c>
      <c r="AG45" s="35">
        <f>'取引基本表（37部門）'!AG45/'取引基本表（37部門）'!AG$49</f>
        <v>0.12221593241505907</v>
      </c>
      <c r="AH45" s="35">
        <f>'取引基本表（37部門）'!AH45/'取引基本表（37部門）'!AH$49</f>
        <v>0.09104286669272285</v>
      </c>
      <c r="AI45" s="35">
        <f>'取引基本表（37部門）'!AI45/'取引基本表（37部門）'!AI$49</f>
        <v>0.06345757992923158</v>
      </c>
      <c r="AJ45" s="35">
        <f>'取引基本表（37部門）'!AJ45/'取引基本表（37部門）'!AJ$49</f>
        <v>0.1333129071469624</v>
      </c>
      <c r="AK45" s="35">
        <f>'取引基本表（37部門）'!AK45/'取引基本表（37部門）'!AK$49</f>
        <v>0.11197570315611975</v>
      </c>
      <c r="AL45" s="35">
        <f>'取引基本表（37部門）'!AL45/'取引基本表（37部門）'!AL$49</f>
        <v>0</v>
      </c>
      <c r="AM45" s="36">
        <f>'取引基本表（37部門）'!AM45/'取引基本表（37部門）'!AM$49</f>
        <v>0.029615436857143202</v>
      </c>
      <c r="AN45" s="37">
        <f>'取引基本表（37部門）'!AK45/'取引基本表（37部門）'!AK$49</f>
        <v>0.11197570315611975</v>
      </c>
    </row>
    <row r="46" spans="1:40" ht="14.25">
      <c r="A46" s="33" t="s">
        <v>192</v>
      </c>
      <c r="B46" s="270" t="s">
        <v>193</v>
      </c>
      <c r="C46" s="35">
        <f>'取引基本表（37部門）'!C46/'取引基本表（37部門）'!C$49</f>
        <v>0.02281097877738462</v>
      </c>
      <c r="D46" s="35">
        <f>'取引基本表（37部門）'!D46/'取引基本表（37部門）'!D$49</f>
        <v>0.029600600350204287</v>
      </c>
      <c r="E46" s="35">
        <f>'取引基本表（37部門）'!E46/'取引基本表（37部門）'!E$49</f>
        <v>0.07376953509319768</v>
      </c>
      <c r="F46" s="35">
        <f>'取引基本表（37部門）'!F46/'取引基本表（37部門）'!F$49</f>
        <v>0.024974320758897103</v>
      </c>
      <c r="G46" s="35">
        <f>'取引基本表（37部門）'!G46/'取引基本表（37部門）'!G$49</f>
        <v>0.016610933799511368</v>
      </c>
      <c r="H46" s="35">
        <f>'取引基本表（37部門）'!H46/'取引基本表（37部門）'!H$49</f>
        <v>0.019103359135831482</v>
      </c>
      <c r="I46" s="35">
        <f>'取引基本表（37部門）'!I46/'取引基本表（37部門）'!I$49</f>
        <v>0.17078298643150017</v>
      </c>
      <c r="J46" s="35">
        <f>'取引基本表（37部門）'!J46/'取引基本表（37部門）'!J$49</f>
        <v>0.022506850916837174</v>
      </c>
      <c r="K46" s="35">
        <f>'取引基本表（37部門）'!K46/'取引基本表（37部門）'!K$49</f>
        <v>0.014625488248661715</v>
      </c>
      <c r="L46" s="35">
        <f>'取引基本表（37部門）'!L46/'取引基本表（37部門）'!L$49</f>
        <v>0.013626136432973337</v>
      </c>
      <c r="M46" s="35">
        <f>'取引基本表（37部門）'!M46/'取引基本表（37部門）'!M$49</f>
        <v>0.007679610454993929</v>
      </c>
      <c r="N46" s="35">
        <f>'取引基本表（37部門）'!N46/'取引基本表（37部門）'!N$49</f>
        <v>0.019362279174249392</v>
      </c>
      <c r="O46" s="35">
        <f>'取引基本表（37部門）'!O46/'取引基本表（37部門）'!O$49</f>
        <v>0.015570629242833877</v>
      </c>
      <c r="P46" s="35">
        <f>'取引基本表（37部門）'!P46/'取引基本表（37部門）'!P$49</f>
        <v>0.014104475437912352</v>
      </c>
      <c r="Q46" s="35">
        <f>'取引基本表（37部門）'!Q46/'取引基本表（37部門）'!Q$49</f>
        <v>0.01003287512562386</v>
      </c>
      <c r="R46" s="35">
        <f>'取引基本表（37部門）'!R46/'取引基本表（37部門）'!R$49</f>
        <v>0.029507757322169016</v>
      </c>
      <c r="S46" s="35">
        <f>'取引基本表（37部門）'!S46/'取引基本表（37部門）'!S$49</f>
        <v>0.02835299312432978</v>
      </c>
      <c r="T46" s="35">
        <f>'取引基本表（37部門）'!T46/'取引基本表（37部門）'!T$49</f>
        <v>0.02219044179137503</v>
      </c>
      <c r="U46" s="35">
        <f>'取引基本表（37部門）'!U46/'取引基本表（37部門）'!U$49</f>
        <v>0.01682363846348241</v>
      </c>
      <c r="V46" s="35">
        <f>'取引基本表（37部門）'!V46/'取引基本表（37部門）'!V$49</f>
        <v>0.01981142420760725</v>
      </c>
      <c r="W46" s="35">
        <f>'取引基本表（37部門）'!W46/'取引基本表（37部門）'!W$49</f>
        <v>0.02903209054239407</v>
      </c>
      <c r="X46" s="35">
        <f>'取引基本表（37部門）'!X46/'取引基本表（37部門）'!X$49</f>
        <v>0.032496031697391646</v>
      </c>
      <c r="Y46" s="35">
        <f>'取引基本表（37部門）'!Y46/'取引基本表（37部門）'!Y$49</f>
        <v>0.020968087840702778</v>
      </c>
      <c r="Z46" s="35">
        <f>'取引基本表（37部門）'!Z46/'取引基本表（37部門）'!Z$49</f>
        <v>0.03734097125927273</v>
      </c>
      <c r="AA46" s="35">
        <f>'取引基本表（37部門）'!AA46/'取引基本表（37部門）'!AA$49</f>
        <v>0.034614181795305926</v>
      </c>
      <c r="AB46" s="35">
        <f>'取引基本表（37部門）'!AB46/'取引基本表（37部門）'!AB$49</f>
        <v>0.013472558624683639</v>
      </c>
      <c r="AC46" s="35">
        <f>'取引基本表（37部門）'!AC46/'取引基本表（37部門）'!AC$49</f>
        <v>0.07232420989394074</v>
      </c>
      <c r="AD46" s="35">
        <f>'取引基本表（37部門）'!AD46/'取引基本表（37部門）'!AD$49</f>
        <v>0.02655797216826418</v>
      </c>
      <c r="AE46" s="35">
        <f>'取引基本表（37部門）'!AE46/'取引基本表（37部門）'!AE$49</f>
        <v>0.03291069790788279</v>
      </c>
      <c r="AF46" s="35">
        <f>'取引基本表（37部門）'!AF46/'取引基本表（37部門）'!AF$49</f>
        <v>0.006662594228864926</v>
      </c>
      <c r="AG46" s="35">
        <f>'取引基本表（37部門）'!AG46/'取引基本表（37部門）'!AG$49</f>
        <v>0.01676369833333263</v>
      </c>
      <c r="AH46" s="35">
        <f>'取引基本表（37部門）'!AH46/'取引基本表（37部門）'!AH$49</f>
        <v>0.024051423230012737</v>
      </c>
      <c r="AI46" s="35">
        <f>'取引基本表（37部門）'!AI46/'取引基本表（37部門）'!AI$49</f>
        <v>0.013574042553696932</v>
      </c>
      <c r="AJ46" s="35">
        <f>'取引基本表（37部門）'!AJ46/'取引基本表（37部門）'!AJ$49</f>
        <v>0.024850627735526175</v>
      </c>
      <c r="AK46" s="35">
        <f>'取引基本表（37部門）'!AK46/'取引基本表（37部門）'!AK$49</f>
        <v>0.03444194805293602</v>
      </c>
      <c r="AL46" s="35">
        <f>'取引基本表（37部門）'!AL46/'取引基本表（37部門）'!AL$49</f>
        <v>0</v>
      </c>
      <c r="AM46" s="36">
        <f>'取引基本表（37部門）'!AM46/'取引基本表（37部門）'!AM$49</f>
        <v>0.00521557677259292</v>
      </c>
      <c r="AN46" s="37">
        <f>'取引基本表（37部門）'!AK46/'取引基本表（37部門）'!AK$49</f>
        <v>0.03444194805293602</v>
      </c>
    </row>
    <row r="47" spans="1:40" ht="14.25">
      <c r="A47" s="33" t="s">
        <v>194</v>
      </c>
      <c r="B47" s="34" t="s">
        <v>99</v>
      </c>
      <c r="C47" s="35">
        <f>'取引基本表（37部門）'!C47/'取引基本表（37部門）'!C$49</f>
        <v>-0.062227737954113814</v>
      </c>
      <c r="D47" s="35">
        <f>'取引基本表（37部門）'!D47/'取引基本表（37部門）'!D$49</f>
        <v>-2.382342080499339E-05</v>
      </c>
      <c r="E47" s="35">
        <f>'取引基本表（37部門）'!E47/'取引基本表（37部門）'!E$49</f>
        <v>-0.0030850994919378594</v>
      </c>
      <c r="F47" s="35">
        <f>'取引基本表（37部門）'!F47/'取引基本表（37部門）'!F$49</f>
        <v>-5.639362752009023E-05</v>
      </c>
      <c r="G47" s="35">
        <f>'取引基本表（37部門）'!G47/'取引基本表（37部門）'!G$49</f>
        <v>-2.2720833132855395E-05</v>
      </c>
      <c r="H47" s="35">
        <f>'取引基本表（37部門）'!H47/'取引基本表（37部門）'!H$49</f>
        <v>-6.857771493790886E-06</v>
      </c>
      <c r="I47" s="35">
        <f>'取引基本表（37部門）'!I47/'取引基本表（37部門）'!I$49</f>
        <v>-0.0018706522433538405</v>
      </c>
      <c r="J47" s="35">
        <f>'取引基本表（37部門）'!J47/'取引基本表（37部門）'!J$49</f>
        <v>-1.7484727272859734E-05</v>
      </c>
      <c r="K47" s="35">
        <f>'取引基本表（37部門）'!K47/'取引基本表（37部門）'!K$49</f>
        <v>-1.6520002088128266E-05</v>
      </c>
      <c r="L47" s="35">
        <f>'取引基本表（37部門）'!L47/'取引基本表（37部門）'!L$49</f>
        <v>-5.052931844529868E-06</v>
      </c>
      <c r="M47" s="35">
        <f>'取引基本表（37部門）'!M47/'取引基本表（37部門）'!M$49</f>
        <v>-3.89669700375174E-06</v>
      </c>
      <c r="N47" s="35">
        <f>'取引基本表（37部門）'!N47/'取引基本表（37部門）'!N$49</f>
        <v>-3.074519818878075E-05</v>
      </c>
      <c r="O47" s="35">
        <f>'取引基本表（37部門）'!O47/'取引基本表（37部門）'!O$49</f>
        <v>-1.6662277142043226E-05</v>
      </c>
      <c r="P47" s="35">
        <f>'取引基本表（37部門）'!P47/'取引基本表（37部門）'!P$49</f>
        <v>-1.7888054510524054E-05</v>
      </c>
      <c r="Q47" s="35">
        <f>'取引基本表（37部門）'!Q47/'取引基本表（37部門）'!Q$49</f>
        <v>-9.463191025866687E-06</v>
      </c>
      <c r="R47" s="35">
        <f>'取引基本表（37部門）'!R47/'取引基本表（37部門）'!R$49</f>
        <v>-3.530979935206518E-05</v>
      </c>
      <c r="S47" s="35">
        <f>'取引基本表（37部門）'!S47/'取引基本表（37部門）'!S$49</f>
        <v>-1.85033327025379E-05</v>
      </c>
      <c r="T47" s="35">
        <f>'取引基本表（37部門）'!T47/'取引基本表（37部門）'!T$49</f>
        <v>-3.091270577286645E-05</v>
      </c>
      <c r="U47" s="35">
        <f>'取引基本表（37部門）'!U47/'取引基本表（37部門）'!U$49</f>
        <v>-1.1835335558441093E-05</v>
      </c>
      <c r="V47" s="35">
        <f>'取引基本表（37部門）'!V47/'取引基本表（37部門）'!V$49</f>
        <v>-2.2722355537685027E-05</v>
      </c>
      <c r="W47" s="35">
        <f>'取引基本表（37部門）'!W47/'取引基本表（37部門）'!W$49</f>
        <v>-0.0041519302140567175</v>
      </c>
      <c r="X47" s="35">
        <f>'取引基本表（37部門）'!X47/'取引基本表（37部門）'!X$49</f>
        <v>-0.0005213185183369288</v>
      </c>
      <c r="Y47" s="35">
        <f>'取引基本表（37部門）'!Y47/'取引基本表（37部門）'!Y$49</f>
        <v>-0.047908348108239074</v>
      </c>
      <c r="Z47" s="35">
        <f>'取引基本表（37部門）'!Z47/'取引基本表（37部門）'!Z$49</f>
        <v>-2.7278306926416766E-05</v>
      </c>
      <c r="AA47" s="35">
        <f>'取引基本表（37部門）'!AA47/'取引基本表（37部門）'!AA$49</f>
        <v>-0.00033201315561396863</v>
      </c>
      <c r="AB47" s="35">
        <f>'取引基本表（37部門）'!AB47/'取引基本表（37部門）'!AB$49</f>
        <v>-0.013365691961643188</v>
      </c>
      <c r="AC47" s="35">
        <f>'取引基本表（37部門）'!AC47/'取引基本表（37部門）'!AC$49</f>
        <v>-0.0003285311401354708</v>
      </c>
      <c r="AD47" s="35">
        <f>'取引基本表（37部門）'!AD47/'取引基本表（37部門）'!AD$49</f>
        <v>-0.003122608939832163</v>
      </c>
      <c r="AE47" s="35">
        <f>'取引基本表（37部門）'!AE47/'取引基本表（37部門）'!AE$49</f>
        <v>-2.6688441697816014E-05</v>
      </c>
      <c r="AF47" s="35">
        <f>'取引基本表（37部門）'!AF47/'取引基本表（37部門）'!AF$49</f>
        <v>0</v>
      </c>
      <c r="AG47" s="35">
        <f>'取引基本表（37部門）'!AG47/'取引基本表（37部門）'!AG$49</f>
        <v>-0.00030143160990268365</v>
      </c>
      <c r="AH47" s="35">
        <f>'取引基本表（37部門）'!AH47/'取引基本表（37部門）'!AH$49</f>
        <v>-0.011489230873749657</v>
      </c>
      <c r="AI47" s="35">
        <f>'取引基本表（37部門）'!AI47/'取引基本表（37部門）'!AI$49</f>
        <v>-0.01906043584697013</v>
      </c>
      <c r="AJ47" s="35">
        <f>'取引基本表（37部門）'!AJ47/'取引基本表（37部門）'!AJ$49</f>
        <v>-0.00014141205949103674</v>
      </c>
      <c r="AK47" s="35">
        <f>'取引基本表（37部門）'!AK47/'取引基本表（37部門）'!AK$49</f>
        <v>-1.6833242935581607E-05</v>
      </c>
      <c r="AL47" s="35">
        <f>'取引基本表（37部門）'!AL47/'取引基本表（37部門）'!AL$49</f>
        <v>0</v>
      </c>
      <c r="AM47" s="36">
        <f>'取引基本表（37部門）'!AM47/'取引基本表（37部門）'!AM$49</f>
        <v>-2.4040455278142056E-06</v>
      </c>
      <c r="AN47" s="37">
        <f>'取引基本表（37部門）'!AK47/'取引基本表（37部門）'!AK$49</f>
        <v>-1.6833242935581607E-05</v>
      </c>
    </row>
    <row r="48" spans="1:40" ht="14.25">
      <c r="A48" s="39" t="s">
        <v>195</v>
      </c>
      <c r="B48" s="40" t="s">
        <v>100</v>
      </c>
      <c r="C48" s="41">
        <f>'取引基本表（37部門）'!C48/'取引基本表（37部門）'!C$49</f>
        <v>0.4326392239078283</v>
      </c>
      <c r="D48" s="41">
        <f>'取引基本表（37部門）'!D48/'取引基本表（37部門）'!D$49</f>
        <v>0.5274267132017486</v>
      </c>
      <c r="E48" s="41">
        <f>'取引基本表（37部門）'!E48/'取引基本表（37部門）'!E$49</f>
        <v>0.34743072352106497</v>
      </c>
      <c r="F48" s="41">
        <f>'取引基本表（37部門）'!F48/'取引基本表（37部門）'!F$49</f>
        <v>0.3353195303216451</v>
      </c>
      <c r="G48" s="41">
        <f>'取引基本表（37部門）'!G48/'取引基本表（37部門）'!G$49</f>
        <v>0.3165245946336065</v>
      </c>
      <c r="H48" s="41">
        <f>'取引基本表（37部門）'!H48/'取引基本表（37部門）'!H$49</f>
        <v>0.16868331664476033</v>
      </c>
      <c r="I48" s="41">
        <f>'取引基本表（37部門）'!I48/'取引基本表（37部門）'!I$49</f>
        <v>0.17557294083145433</v>
      </c>
      <c r="J48" s="41">
        <f>'取引基本表（37部門）'!J48/'取引基本表（37部門）'!J$49</f>
        <v>0.31822822887362295</v>
      </c>
      <c r="K48" s="41">
        <f>'取引基本表（37部門）'!K48/'取引基本表（37部門）'!K$49</f>
        <v>0.4503755657274715</v>
      </c>
      <c r="L48" s="41">
        <f>'取引基本表（37部門）'!L48/'取引基本表（37部門）'!L$49</f>
        <v>0.17606354681493686</v>
      </c>
      <c r="M48" s="41">
        <f>'取引基本表（37部門）'!M48/'取引基本表（37部門）'!M$49</f>
        <v>0.18132539134528008</v>
      </c>
      <c r="N48" s="41">
        <f>'取引基本表（37部門）'!N48/'取引基本表（37部門）'!N$49</f>
        <v>0.408301465172232</v>
      </c>
      <c r="O48" s="41">
        <f>'取引基本表（37部門）'!O48/'取引基本表（37部門）'!O$49</f>
        <v>0.40783879515611476</v>
      </c>
      <c r="P48" s="41">
        <f>'取引基本表（37部門）'!P48/'取引基本表（37部門）'!P$49</f>
        <v>0.41577051772629536</v>
      </c>
      <c r="Q48" s="41">
        <f>'取引基本表（37部門）'!Q48/'取引基本表（37部門）'!Q$49</f>
        <v>0.2724376990818812</v>
      </c>
      <c r="R48" s="41">
        <f>'取引基本表（37部門）'!R48/'取引基本表（37部門）'!R$49</f>
        <v>0.29153575959804606</v>
      </c>
      <c r="S48" s="41">
        <f>'取引基本表（37部門）'!S48/'取引基本表（37部門）'!S$49</f>
        <v>0.2829016589919889</v>
      </c>
      <c r="T48" s="41">
        <f>'取引基本表（37部門）'!T48/'取引基本表（37部門）'!T$49</f>
        <v>0.30184630202689733</v>
      </c>
      <c r="U48" s="41">
        <f>'取引基本表（37部門）'!U48/'取引基本表（37部門）'!U$49</f>
        <v>0.20461354961600642</v>
      </c>
      <c r="V48" s="41">
        <f>'取引基本表（37部門）'!V48/'取引基本表（37部門）'!V$49</f>
        <v>0.4450336340258383</v>
      </c>
      <c r="W48" s="41">
        <f>'取引基本表（37部門）'!W48/'取引基本表（37部門）'!W$49</f>
        <v>0.45127664362511716</v>
      </c>
      <c r="X48" s="41">
        <f>'取引基本表（37部門）'!X48/'取引基本表（37部門）'!X$49</f>
        <v>0.6942369214551873</v>
      </c>
      <c r="Y48" s="41">
        <f>'取引基本表（37部門）'!Y48/'取引基本表（37部門）'!Y$49</f>
        <v>0.5952887286705204</v>
      </c>
      <c r="Z48" s="41">
        <f>'取引基本表（37部門）'!Z48/'取引基本表（37部門）'!Z$49</f>
        <v>0.7182741924484554</v>
      </c>
      <c r="AA48" s="41">
        <f>'取引基本表（37部門）'!AA48/'取引基本表（37部門）'!AA$49</f>
        <v>0.7023756410239004</v>
      </c>
      <c r="AB48" s="41">
        <f>'取引基本表（37部門）'!AB48/'取引基本表（37部門）'!AB$49</f>
        <v>0.6619586675582887</v>
      </c>
      <c r="AC48" s="41">
        <f>'取引基本表（37部門）'!AC48/'取引基本表（37部門）'!AC$49</f>
        <v>0.8262962575483728</v>
      </c>
      <c r="AD48" s="41">
        <f>'取引基本表（37部門）'!AD48/'取引基本表（37部門）'!AD$49</f>
        <v>0.49041851569026346</v>
      </c>
      <c r="AE48" s="41">
        <f>'取引基本表（37部門）'!AE48/'取引基本表（37部門）'!AE$49</f>
        <v>0.5581048434902528</v>
      </c>
      <c r="AF48" s="41">
        <f>'取引基本表（37部門）'!AF48/'取引基本表（37部門）'!AF$49</f>
        <v>0.730677175839251</v>
      </c>
      <c r="AG48" s="41">
        <f>'取引基本表（37部門）'!AG48/'取引基本表（37部門）'!AG$49</f>
        <v>0.8038764612351763</v>
      </c>
      <c r="AH48" s="41">
        <f>'取引基本表（37部門）'!AH48/'取引基本表（37部門）'!AH$49</f>
        <v>0.6432882089465868</v>
      </c>
      <c r="AI48" s="41">
        <f>'取引基本表（37部門）'!AI48/'取引基本表（37部門）'!AI$49</f>
        <v>0.584416695074599</v>
      </c>
      <c r="AJ48" s="41">
        <f>'取引基本表（37部門）'!AJ48/'取引基本表（37部門）'!AJ$49</f>
        <v>0.6263529845261625</v>
      </c>
      <c r="AK48" s="41">
        <f>'取引基本表（37部門）'!AK48/'取引基本表（37部門）'!AK$49</f>
        <v>0.5991728079678214</v>
      </c>
      <c r="AL48" s="41">
        <f>'取引基本表（37部門）'!AL48/'取引基本表（37部門）'!AL$49</f>
        <v>0</v>
      </c>
      <c r="AM48" s="42">
        <f>'取引基本表（37部門）'!AM48/'取引基本表（37部門）'!AM$49</f>
        <v>0.39892971893101714</v>
      </c>
      <c r="AN48" s="43">
        <f>'取引基本表（37部門）'!AK48/'取引基本表（37部門）'!AK$49</f>
        <v>0.5991728079678214</v>
      </c>
    </row>
    <row r="49" spans="1:40" ht="14.25">
      <c r="A49" s="39" t="s">
        <v>172</v>
      </c>
      <c r="B49" s="40" t="s">
        <v>196</v>
      </c>
      <c r="C49" s="41">
        <f>'取引基本表（37部門）'!C49/'取引基本表（37部門）'!C$49</f>
        <v>1</v>
      </c>
      <c r="D49" s="41">
        <f>'取引基本表（37部門）'!D49/'取引基本表（37部門）'!D$49</f>
        <v>1</v>
      </c>
      <c r="E49" s="41">
        <f>'取引基本表（37部門）'!E49/'取引基本表（37部門）'!E$49</f>
        <v>1</v>
      </c>
      <c r="F49" s="41">
        <f>'取引基本表（37部門）'!F49/'取引基本表（37部門）'!F$49</f>
        <v>1</v>
      </c>
      <c r="G49" s="41">
        <f>'取引基本表（37部門）'!G49/'取引基本表（37部門）'!G$49</f>
        <v>1</v>
      </c>
      <c r="H49" s="41">
        <f>'取引基本表（37部門）'!H49/'取引基本表（37部門）'!H$49</f>
        <v>1</v>
      </c>
      <c r="I49" s="41">
        <f>'取引基本表（37部門）'!I49/'取引基本表（37部門）'!I$49</f>
        <v>1</v>
      </c>
      <c r="J49" s="41">
        <f>'取引基本表（37部門）'!J49/'取引基本表（37部門）'!J$49</f>
        <v>1</v>
      </c>
      <c r="K49" s="41">
        <f>'取引基本表（37部門）'!K49/'取引基本表（37部門）'!K$49</f>
        <v>1</v>
      </c>
      <c r="L49" s="41">
        <f>'取引基本表（37部門）'!L49/'取引基本表（37部門）'!L$49</f>
        <v>1</v>
      </c>
      <c r="M49" s="41">
        <f>'取引基本表（37部門）'!M49/'取引基本表（37部門）'!M$49</f>
        <v>1</v>
      </c>
      <c r="N49" s="41">
        <f>'取引基本表（37部門）'!N49/'取引基本表（37部門）'!N$49</f>
        <v>1</v>
      </c>
      <c r="O49" s="41">
        <f>'取引基本表（37部門）'!O49/'取引基本表（37部門）'!O$49</f>
        <v>1</v>
      </c>
      <c r="P49" s="41">
        <f>'取引基本表（37部門）'!P49/'取引基本表（37部門）'!P$49</f>
        <v>1</v>
      </c>
      <c r="Q49" s="41">
        <f>'取引基本表（37部門）'!Q49/'取引基本表（37部門）'!Q$49</f>
        <v>1</v>
      </c>
      <c r="R49" s="41">
        <f>'取引基本表（37部門）'!R49/'取引基本表（37部門）'!R$49</f>
        <v>1</v>
      </c>
      <c r="S49" s="41">
        <f>'取引基本表（37部門）'!S49/'取引基本表（37部門）'!S$49</f>
        <v>1</v>
      </c>
      <c r="T49" s="41">
        <f>'取引基本表（37部門）'!T49/'取引基本表（37部門）'!T$49</f>
        <v>1</v>
      </c>
      <c r="U49" s="41">
        <f>'取引基本表（37部門）'!U49/'取引基本表（37部門）'!U$49</f>
        <v>1</v>
      </c>
      <c r="V49" s="41">
        <f>'取引基本表（37部門）'!V49/'取引基本表（37部門）'!V$49</f>
        <v>1</v>
      </c>
      <c r="W49" s="41">
        <f>'取引基本表（37部門）'!W49/'取引基本表（37部門）'!W$49</f>
        <v>1</v>
      </c>
      <c r="X49" s="41">
        <f>'取引基本表（37部門）'!X49/'取引基本表（37部門）'!X$49</f>
        <v>1</v>
      </c>
      <c r="Y49" s="41">
        <f>'取引基本表（37部門）'!Y49/'取引基本表（37部門）'!Y$49</f>
        <v>1</v>
      </c>
      <c r="Z49" s="41">
        <f>'取引基本表（37部門）'!Z49/'取引基本表（37部門）'!Z$49</f>
        <v>1</v>
      </c>
      <c r="AA49" s="41">
        <f>'取引基本表（37部門）'!AA49/'取引基本表（37部門）'!AA$49</f>
        <v>1</v>
      </c>
      <c r="AB49" s="41">
        <f>'取引基本表（37部門）'!AB49/'取引基本表（37部門）'!AB$49</f>
        <v>1</v>
      </c>
      <c r="AC49" s="41">
        <f>'取引基本表（37部門）'!AC49/'取引基本表（37部門）'!AC$49</f>
        <v>1</v>
      </c>
      <c r="AD49" s="41">
        <f>'取引基本表（37部門）'!AD49/'取引基本表（37部門）'!AD$49</f>
        <v>1</v>
      </c>
      <c r="AE49" s="41">
        <f>'取引基本表（37部門）'!AE49/'取引基本表（37部門）'!AE$49</f>
        <v>1</v>
      </c>
      <c r="AF49" s="41">
        <f>'取引基本表（37部門）'!AF49/'取引基本表（37部門）'!AF$49</f>
        <v>1</v>
      </c>
      <c r="AG49" s="41">
        <f>'取引基本表（37部門）'!AG49/'取引基本表（37部門）'!AG$49</f>
        <v>1</v>
      </c>
      <c r="AH49" s="41">
        <f>'取引基本表（37部門）'!AH49/'取引基本表（37部門）'!AH$49</f>
        <v>1</v>
      </c>
      <c r="AI49" s="41">
        <f>'取引基本表（37部門）'!AI49/'取引基本表（37部門）'!AI$49</f>
        <v>1</v>
      </c>
      <c r="AJ49" s="41">
        <f>'取引基本表（37部門）'!AJ49/'取引基本表（37部門）'!AJ$49</f>
        <v>1</v>
      </c>
      <c r="AK49" s="41">
        <f>'取引基本表（37部門）'!AK49/'取引基本表（37部門）'!AK$49</f>
        <v>1</v>
      </c>
      <c r="AL49" s="41">
        <f>'取引基本表（37部門）'!AL49/'取引基本表（37部門）'!AL$49</f>
        <v>1</v>
      </c>
      <c r="AM49" s="42">
        <f>'取引基本表（37部門）'!AM49/'取引基本表（37部門）'!AM$49</f>
        <v>1</v>
      </c>
      <c r="AN49" s="43">
        <f>'取引基本表（37部門）'!AK49/'取引基本表（37部門）'!AK$49</f>
        <v>1</v>
      </c>
    </row>
  </sheetData>
  <sheetProtection password="BDD0" sheet="1"/>
  <mergeCells count="1">
    <mergeCell ref="C1:L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P4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N1"/>
    </sheetView>
  </sheetViews>
  <sheetFormatPr defaultColWidth="9.00390625" defaultRowHeight="13.5"/>
  <cols>
    <col min="1" max="1" width="6.50390625" style="44" customWidth="1"/>
    <col min="2" max="2" width="26.625" style="45" bestFit="1" customWidth="1"/>
    <col min="3" max="41" width="13.125" style="45" customWidth="1"/>
    <col min="42" max="16384" width="9.00390625" style="45" customWidth="1"/>
  </cols>
  <sheetData>
    <row r="1" spans="3:14" ht="28.5" customHeight="1">
      <c r="C1" s="295" t="s">
        <v>198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42" ht="13.5">
      <c r="A2" s="46"/>
      <c r="B2" s="47"/>
      <c r="C2" s="46" t="s">
        <v>5</v>
      </c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 t="s">
        <v>11</v>
      </c>
      <c r="J2" s="48" t="s">
        <v>12</v>
      </c>
      <c r="K2" s="48" t="s">
        <v>13</v>
      </c>
      <c r="L2" s="48" t="s">
        <v>14</v>
      </c>
      <c r="M2" s="48" t="s">
        <v>15</v>
      </c>
      <c r="N2" s="48" t="s">
        <v>16</v>
      </c>
      <c r="O2" s="49" t="s">
        <v>17</v>
      </c>
      <c r="P2" s="49" t="s">
        <v>18</v>
      </c>
      <c r="Q2" s="49" t="s">
        <v>19</v>
      </c>
      <c r="R2" s="49" t="s">
        <v>20</v>
      </c>
      <c r="S2" s="49" t="s">
        <v>21</v>
      </c>
      <c r="T2" s="49" t="s">
        <v>68</v>
      </c>
      <c r="U2" s="49" t="s">
        <v>22</v>
      </c>
      <c r="V2" s="49" t="s">
        <v>95</v>
      </c>
      <c r="W2" s="49" t="s">
        <v>98</v>
      </c>
      <c r="X2" s="49" t="s">
        <v>144</v>
      </c>
      <c r="Y2" s="49" t="s">
        <v>145</v>
      </c>
      <c r="Z2" s="49" t="s">
        <v>146</v>
      </c>
      <c r="AA2" s="49" t="s">
        <v>147</v>
      </c>
      <c r="AB2" s="49" t="s">
        <v>148</v>
      </c>
      <c r="AC2" s="49" t="s">
        <v>149</v>
      </c>
      <c r="AD2" s="48" t="s">
        <v>101</v>
      </c>
      <c r="AE2" s="48" t="s">
        <v>150</v>
      </c>
      <c r="AF2" s="48" t="s">
        <v>151</v>
      </c>
      <c r="AG2" s="48" t="s">
        <v>152</v>
      </c>
      <c r="AH2" s="48" t="s">
        <v>153</v>
      </c>
      <c r="AI2" s="48" t="s">
        <v>154</v>
      </c>
      <c r="AJ2" s="48" t="s">
        <v>155</v>
      </c>
      <c r="AK2" s="48" t="s">
        <v>156</v>
      </c>
      <c r="AL2" s="48" t="s">
        <v>157</v>
      </c>
      <c r="AM2" s="50" t="s">
        <v>158</v>
      </c>
      <c r="AN2" s="51" t="s">
        <v>70</v>
      </c>
      <c r="AO2" s="51" t="s">
        <v>70</v>
      </c>
      <c r="AP2" s="45">
        <v>1</v>
      </c>
    </row>
    <row r="3" spans="1:42" ht="31.5" customHeight="1">
      <c r="A3" s="52"/>
      <c r="B3" s="53"/>
      <c r="C3" s="54" t="s">
        <v>32</v>
      </c>
      <c r="D3" s="55" t="s">
        <v>33</v>
      </c>
      <c r="E3" s="55" t="s">
        <v>51</v>
      </c>
      <c r="F3" s="55" t="s">
        <v>34</v>
      </c>
      <c r="G3" s="55" t="s">
        <v>23</v>
      </c>
      <c r="H3" s="55" t="s">
        <v>35</v>
      </c>
      <c r="I3" s="55" t="s">
        <v>36</v>
      </c>
      <c r="J3" s="55" t="s">
        <v>173</v>
      </c>
      <c r="K3" s="55" t="s">
        <v>37</v>
      </c>
      <c r="L3" s="55" t="s">
        <v>38</v>
      </c>
      <c r="M3" s="55" t="s">
        <v>39</v>
      </c>
      <c r="N3" s="55" t="s">
        <v>40</v>
      </c>
      <c r="O3" s="55" t="s">
        <v>174</v>
      </c>
      <c r="P3" s="55" t="s">
        <v>175</v>
      </c>
      <c r="Q3" s="55" t="s">
        <v>176</v>
      </c>
      <c r="R3" s="55" t="s">
        <v>53</v>
      </c>
      <c r="S3" s="55" t="s">
        <v>30</v>
      </c>
      <c r="T3" s="55" t="s">
        <v>52</v>
      </c>
      <c r="U3" s="55" t="s">
        <v>41</v>
      </c>
      <c r="V3" s="55" t="s">
        <v>28</v>
      </c>
      <c r="W3" s="55" t="s">
        <v>31</v>
      </c>
      <c r="X3" s="55" t="s">
        <v>42</v>
      </c>
      <c r="Y3" s="55" t="s">
        <v>177</v>
      </c>
      <c r="Z3" s="55" t="s">
        <v>178</v>
      </c>
      <c r="AA3" s="55" t="s">
        <v>43</v>
      </c>
      <c r="AB3" s="55" t="s">
        <v>44</v>
      </c>
      <c r="AC3" s="55" t="s">
        <v>45</v>
      </c>
      <c r="AD3" s="55" t="s">
        <v>179</v>
      </c>
      <c r="AE3" s="55" t="s">
        <v>54</v>
      </c>
      <c r="AF3" s="55" t="s">
        <v>46</v>
      </c>
      <c r="AG3" s="55" t="s">
        <v>47</v>
      </c>
      <c r="AH3" s="55" t="s">
        <v>180</v>
      </c>
      <c r="AI3" s="55" t="s">
        <v>181</v>
      </c>
      <c r="AJ3" s="55" t="s">
        <v>24</v>
      </c>
      <c r="AK3" s="55" t="s">
        <v>25</v>
      </c>
      <c r="AL3" s="55" t="s">
        <v>48</v>
      </c>
      <c r="AM3" s="56" t="s">
        <v>49</v>
      </c>
      <c r="AN3" s="57" t="s">
        <v>71</v>
      </c>
      <c r="AO3" s="58" t="s">
        <v>72</v>
      </c>
      <c r="AP3" s="45">
        <v>2</v>
      </c>
    </row>
    <row r="4" spans="1:42" ht="14.25">
      <c r="A4" s="59" t="s">
        <v>5</v>
      </c>
      <c r="B4" s="60" t="s">
        <v>32</v>
      </c>
      <c r="C4" s="61">
        <v>1.0561068996874468</v>
      </c>
      <c r="D4" s="62">
        <v>4.50537478664775E-05</v>
      </c>
      <c r="E4" s="62">
        <v>0.0912356403045192</v>
      </c>
      <c r="F4" s="62">
        <v>0.0036810252021024638</v>
      </c>
      <c r="G4" s="62">
        <v>0.02193551115312559</v>
      </c>
      <c r="H4" s="62">
        <v>0.0003416337305987291</v>
      </c>
      <c r="I4" s="62">
        <v>7.004872572781278E-06</v>
      </c>
      <c r="J4" s="62">
        <v>0.004353471503811758</v>
      </c>
      <c r="K4" s="62">
        <v>0.00015450958625484994</v>
      </c>
      <c r="L4" s="62">
        <v>3.9119438899643825E-05</v>
      </c>
      <c r="M4" s="62">
        <v>2.1210495858944537E-05</v>
      </c>
      <c r="N4" s="62">
        <v>5.1326752762630844E-05</v>
      </c>
      <c r="O4" s="62">
        <v>6.02772743608218E-05</v>
      </c>
      <c r="P4" s="62">
        <v>6.392953954560535E-05</v>
      </c>
      <c r="Q4" s="62">
        <v>0.00012112904015074248</v>
      </c>
      <c r="R4" s="62">
        <v>0.00012008067391215736</v>
      </c>
      <c r="S4" s="62">
        <v>9.527780977402438E-05</v>
      </c>
      <c r="T4" s="62">
        <v>0.00010753589619167509</v>
      </c>
      <c r="U4" s="62">
        <v>7.095564658138621E-05</v>
      </c>
      <c r="V4" s="62">
        <v>0.003104713505928967</v>
      </c>
      <c r="W4" s="62">
        <v>0.0008581512624840406</v>
      </c>
      <c r="X4" s="62">
        <v>3.313201678207657E-05</v>
      </c>
      <c r="Y4" s="62">
        <v>0.0001006818431600493</v>
      </c>
      <c r="Z4" s="62">
        <v>6.374025835825865E-05</v>
      </c>
      <c r="AA4" s="62">
        <v>0.00013964563027953682</v>
      </c>
      <c r="AB4" s="62">
        <v>8.613839396512903E-05</v>
      </c>
      <c r="AC4" s="62">
        <v>4.705644112240997E-05</v>
      </c>
      <c r="AD4" s="62">
        <v>8.404908254063815E-05</v>
      </c>
      <c r="AE4" s="62">
        <v>0.0002048193206271049</v>
      </c>
      <c r="AF4" s="62">
        <v>7.195899995707572E-05</v>
      </c>
      <c r="AG4" s="62">
        <v>0.00039278922970481533</v>
      </c>
      <c r="AH4" s="62">
        <v>0.0014411755960060501</v>
      </c>
      <c r="AI4" s="62">
        <v>0.001028208994932001</v>
      </c>
      <c r="AJ4" s="62">
        <v>8.21414994592636E-05</v>
      </c>
      <c r="AK4" s="62">
        <v>0.011574831323278427</v>
      </c>
      <c r="AL4" s="62">
        <v>0.002588777045606778</v>
      </c>
      <c r="AM4" s="63">
        <v>0.00012512583332717015</v>
      </c>
      <c r="AN4" s="64">
        <v>1.2006387286338571</v>
      </c>
      <c r="AO4" s="64">
        <v>0.902933733787103</v>
      </c>
      <c r="AP4" s="45">
        <v>3</v>
      </c>
    </row>
    <row r="5" spans="1:42" ht="14.25">
      <c r="A5" s="59" t="s">
        <v>6</v>
      </c>
      <c r="B5" s="60" t="s">
        <v>33</v>
      </c>
      <c r="C5" s="61">
        <v>1.294345568504343E-05</v>
      </c>
      <c r="D5" s="62">
        <v>1.000024224456795</v>
      </c>
      <c r="E5" s="62">
        <v>8.896507953121514E-06</v>
      </c>
      <c r="F5" s="62">
        <v>9.766345490131774E-06</v>
      </c>
      <c r="G5" s="62">
        <v>1.7724638918086425E-05</v>
      </c>
      <c r="H5" s="62">
        <v>9.557818627126158E-05</v>
      </c>
      <c r="I5" s="62">
        <v>0.0012455578497152769</v>
      </c>
      <c r="J5" s="62">
        <v>1.163200992407793E-05</v>
      </c>
      <c r="K5" s="62">
        <v>0.0001335144789087237</v>
      </c>
      <c r="L5" s="62">
        <v>0.00029436811552311894</v>
      </c>
      <c r="M5" s="62">
        <v>0.0009262890750883175</v>
      </c>
      <c r="N5" s="62">
        <v>6.503864571260172E-05</v>
      </c>
      <c r="O5" s="62">
        <v>4.1383893828135394E-05</v>
      </c>
      <c r="P5" s="62">
        <v>2.930950258499061E-05</v>
      </c>
      <c r="Q5" s="62">
        <v>1.6318303941449973E-05</v>
      </c>
      <c r="R5" s="62">
        <v>1.7551088692458988E-05</v>
      </c>
      <c r="S5" s="62">
        <v>2.1989270123226767E-05</v>
      </c>
      <c r="T5" s="62">
        <v>1.3886922846799769E-05</v>
      </c>
      <c r="U5" s="62">
        <v>2.245474007506578E-05</v>
      </c>
      <c r="V5" s="62">
        <v>1.1189708434054288E-05</v>
      </c>
      <c r="W5" s="62">
        <v>2.7487625499630447E-05</v>
      </c>
      <c r="X5" s="62">
        <v>0.0002472791253296617</v>
      </c>
      <c r="Y5" s="62">
        <v>1.0240460214109912E-05</v>
      </c>
      <c r="Z5" s="62">
        <v>1.53414757572462E-05</v>
      </c>
      <c r="AA5" s="62">
        <v>7.763377092947071E-06</v>
      </c>
      <c r="AB5" s="62">
        <v>3.6760982685650878E-06</v>
      </c>
      <c r="AC5" s="62">
        <v>2.0728220938051877E-06</v>
      </c>
      <c r="AD5" s="62">
        <v>5.3522624146653774E-05</v>
      </c>
      <c r="AE5" s="62">
        <v>4.344868731932478E-06</v>
      </c>
      <c r="AF5" s="62">
        <v>7.056976870264662E-06</v>
      </c>
      <c r="AG5" s="62">
        <v>6.174777929201612E-06</v>
      </c>
      <c r="AH5" s="62">
        <v>6.75744710250991E-06</v>
      </c>
      <c r="AI5" s="62">
        <v>5.456682869908686E-06</v>
      </c>
      <c r="AJ5" s="62">
        <v>4.231559051761413E-06</v>
      </c>
      <c r="AK5" s="62">
        <v>8.983370761169257E-06</v>
      </c>
      <c r="AL5" s="62">
        <v>6.229856236859502E-06</v>
      </c>
      <c r="AM5" s="63">
        <v>2.264653490382547E-05</v>
      </c>
      <c r="AN5" s="64">
        <v>1.0034588828793711</v>
      </c>
      <c r="AO5" s="64">
        <v>0.754645718326161</v>
      </c>
      <c r="AP5" s="45">
        <v>4</v>
      </c>
    </row>
    <row r="6" spans="1:42" ht="14.25">
      <c r="A6" s="59" t="s">
        <v>7</v>
      </c>
      <c r="B6" s="60" t="s">
        <v>51</v>
      </c>
      <c r="C6" s="61">
        <v>0.030595046357843356</v>
      </c>
      <c r="D6" s="62">
        <v>1.817927192423907E-05</v>
      </c>
      <c r="E6" s="62">
        <v>1.0503906995424197</v>
      </c>
      <c r="F6" s="62">
        <v>0.0004983791084690468</v>
      </c>
      <c r="G6" s="62">
        <v>0.0010284152931703445</v>
      </c>
      <c r="H6" s="62">
        <v>0.0006056814945589893</v>
      </c>
      <c r="I6" s="62">
        <v>3.476902111790827E-06</v>
      </c>
      <c r="J6" s="62">
        <v>0.00017328849962718694</v>
      </c>
      <c r="K6" s="62">
        <v>0.0002585109797759511</v>
      </c>
      <c r="L6" s="62">
        <v>1.1336876902889709E-05</v>
      </c>
      <c r="M6" s="62">
        <v>8.367643024233892E-06</v>
      </c>
      <c r="N6" s="62">
        <v>1.636106484906279E-05</v>
      </c>
      <c r="O6" s="62">
        <v>2.0435613611418326E-05</v>
      </c>
      <c r="P6" s="62">
        <v>2.4854048963777294E-05</v>
      </c>
      <c r="Q6" s="62">
        <v>2.8743133998986077E-05</v>
      </c>
      <c r="R6" s="62">
        <v>3.075269210771933E-05</v>
      </c>
      <c r="S6" s="62">
        <v>2.6086204143495383E-05</v>
      </c>
      <c r="T6" s="62">
        <v>2.5664905527375936E-05</v>
      </c>
      <c r="U6" s="62">
        <v>1.8125947874684843E-05</v>
      </c>
      <c r="V6" s="62">
        <v>0.00025215261437088555</v>
      </c>
      <c r="W6" s="62">
        <v>5.4381396125733696E-05</v>
      </c>
      <c r="X6" s="62">
        <v>6.0331533208341176E-06</v>
      </c>
      <c r="Y6" s="62">
        <v>2.9653293305760578E-05</v>
      </c>
      <c r="Z6" s="62">
        <v>1.4266292473192082E-05</v>
      </c>
      <c r="AA6" s="62">
        <v>6.650787492289667E-05</v>
      </c>
      <c r="AB6" s="62">
        <v>2.7590119587266784E-05</v>
      </c>
      <c r="AC6" s="62">
        <v>2.911581948049278E-05</v>
      </c>
      <c r="AD6" s="62">
        <v>4.5320777153072865E-05</v>
      </c>
      <c r="AE6" s="62">
        <v>0.00019410444215334433</v>
      </c>
      <c r="AF6" s="62">
        <v>8.214691813589374E-05</v>
      </c>
      <c r="AG6" s="62">
        <v>0.00025596130235278915</v>
      </c>
      <c r="AH6" s="62">
        <v>0.00216577720474532</v>
      </c>
      <c r="AI6" s="62">
        <v>0.00042755012721292055</v>
      </c>
      <c r="AJ6" s="62">
        <v>4.389265982391961E-05</v>
      </c>
      <c r="AK6" s="62">
        <v>0.027004745501477034</v>
      </c>
      <c r="AL6" s="62">
        <v>0.00013830608531664783</v>
      </c>
      <c r="AM6" s="63">
        <v>0.000416560230450958</v>
      </c>
      <c r="AN6" s="64">
        <v>1.1150364713933127</v>
      </c>
      <c r="AO6" s="64">
        <v>0.8385570283656839</v>
      </c>
      <c r="AP6" s="45">
        <v>5</v>
      </c>
    </row>
    <row r="7" spans="1:42" ht="14.25">
      <c r="A7" s="59" t="s">
        <v>8</v>
      </c>
      <c r="B7" s="60" t="s">
        <v>34</v>
      </c>
      <c r="C7" s="61">
        <v>0.0007567171855278813</v>
      </c>
      <c r="D7" s="62">
        <v>0.0003604763442223647</v>
      </c>
      <c r="E7" s="62">
        <v>0.00030308271655843356</v>
      </c>
      <c r="F7" s="62">
        <v>1.046949808156237</v>
      </c>
      <c r="G7" s="62">
        <v>0.0010316474725600773</v>
      </c>
      <c r="H7" s="62">
        <v>0.00014734187076959052</v>
      </c>
      <c r="I7" s="62">
        <v>1.9811764830389208E-05</v>
      </c>
      <c r="J7" s="62">
        <v>0.0006668262810855247</v>
      </c>
      <c r="K7" s="62">
        <v>0.0005444748263639298</v>
      </c>
      <c r="L7" s="62">
        <v>0.0001036434155817829</v>
      </c>
      <c r="M7" s="62">
        <v>8.503324701022657E-05</v>
      </c>
      <c r="N7" s="62">
        <v>0.00028037989428911887</v>
      </c>
      <c r="O7" s="62">
        <v>0.000299267360882641</v>
      </c>
      <c r="P7" s="62">
        <v>0.0002572110043893343</v>
      </c>
      <c r="Q7" s="62">
        <v>0.00027271190320336363</v>
      </c>
      <c r="R7" s="62">
        <v>0.0009499426250817483</v>
      </c>
      <c r="S7" s="62">
        <v>0.0004117577115676644</v>
      </c>
      <c r="T7" s="62">
        <v>0.00023386255265795758</v>
      </c>
      <c r="U7" s="62">
        <v>0.00038576539148763077</v>
      </c>
      <c r="V7" s="62">
        <v>0.0004857737842486547</v>
      </c>
      <c r="W7" s="62">
        <v>0.0005462599909437474</v>
      </c>
      <c r="X7" s="62">
        <v>4.602442142572045E-05</v>
      </c>
      <c r="Y7" s="62">
        <v>0.00024350568712400706</v>
      </c>
      <c r="Z7" s="62">
        <v>0.00040251223389634587</v>
      </c>
      <c r="AA7" s="62">
        <v>0.0006663419930091015</v>
      </c>
      <c r="AB7" s="62">
        <v>0.00035694136502360997</v>
      </c>
      <c r="AC7" s="62">
        <v>5.40925110512673E-05</v>
      </c>
      <c r="AD7" s="62">
        <v>0.00048821949538258757</v>
      </c>
      <c r="AE7" s="62">
        <v>0.00022115530186584247</v>
      </c>
      <c r="AF7" s="62">
        <v>0.0007491129615398581</v>
      </c>
      <c r="AG7" s="62">
        <v>0.00011461929162690988</v>
      </c>
      <c r="AH7" s="62">
        <v>0.0005551575089229553</v>
      </c>
      <c r="AI7" s="62">
        <v>0.0038419862443064144</v>
      </c>
      <c r="AJ7" s="62">
        <v>0.00039551343762887157</v>
      </c>
      <c r="AK7" s="62">
        <v>0.0005930322128963263</v>
      </c>
      <c r="AL7" s="62">
        <v>0.002840997937670954</v>
      </c>
      <c r="AM7" s="63">
        <v>0.00036971982294607735</v>
      </c>
      <c r="AN7" s="64">
        <v>1.0670307279258155</v>
      </c>
      <c r="AO7" s="64">
        <v>0.8024545737649947</v>
      </c>
      <c r="AP7" s="45">
        <v>6</v>
      </c>
    </row>
    <row r="8" spans="1:42" ht="14.25">
      <c r="A8" s="59" t="s">
        <v>9</v>
      </c>
      <c r="B8" s="60" t="s">
        <v>23</v>
      </c>
      <c r="C8" s="61">
        <v>0.007142283535125073</v>
      </c>
      <c r="D8" s="62">
        <v>0.0009925612232343194</v>
      </c>
      <c r="E8" s="62">
        <v>0.005391414827766935</v>
      </c>
      <c r="F8" s="62">
        <v>0.0024958497691879556</v>
      </c>
      <c r="G8" s="62">
        <v>1.079967202956371</v>
      </c>
      <c r="H8" s="62">
        <v>0.0016093803484844426</v>
      </c>
      <c r="I8" s="62">
        <v>0.00011365700698310135</v>
      </c>
      <c r="J8" s="62">
        <v>0.002745682764285205</v>
      </c>
      <c r="K8" s="62">
        <v>0.0030227270714734446</v>
      </c>
      <c r="L8" s="62">
        <v>0.000576542120875026</v>
      </c>
      <c r="M8" s="62">
        <v>0.0004272818395822886</v>
      </c>
      <c r="N8" s="62">
        <v>0.0014014821112494323</v>
      </c>
      <c r="O8" s="62">
        <v>0.0014056866784829152</v>
      </c>
      <c r="P8" s="62">
        <v>0.000883014736652206</v>
      </c>
      <c r="Q8" s="62">
        <v>0.0024654590839980482</v>
      </c>
      <c r="R8" s="62">
        <v>0.002913466371267956</v>
      </c>
      <c r="S8" s="62">
        <v>0.001830642195058054</v>
      </c>
      <c r="T8" s="62">
        <v>0.002018604538504562</v>
      </c>
      <c r="U8" s="62">
        <v>0.0007858794674875364</v>
      </c>
      <c r="V8" s="62">
        <v>0.032115148916836644</v>
      </c>
      <c r="W8" s="62">
        <v>0.013773597050250217</v>
      </c>
      <c r="X8" s="62">
        <v>0.0009019555255842913</v>
      </c>
      <c r="Y8" s="62">
        <v>0.0013306870403313154</v>
      </c>
      <c r="Z8" s="62">
        <v>0.0018174308968821966</v>
      </c>
      <c r="AA8" s="62">
        <v>0.0027380107848266346</v>
      </c>
      <c r="AB8" s="62">
        <v>0.002435212444219519</v>
      </c>
      <c r="AC8" s="62">
        <v>0.0007790926506558132</v>
      </c>
      <c r="AD8" s="62">
        <v>0.002297407412386267</v>
      </c>
      <c r="AE8" s="62">
        <v>0.004664678408249038</v>
      </c>
      <c r="AF8" s="62">
        <v>0.001364846953364872</v>
      </c>
      <c r="AG8" s="62">
        <v>0.0021074889153486257</v>
      </c>
      <c r="AH8" s="62">
        <v>0.002101019678462446</v>
      </c>
      <c r="AI8" s="62">
        <v>0.006176039500182312</v>
      </c>
      <c r="AJ8" s="62">
        <v>0.001667403941175568</v>
      </c>
      <c r="AK8" s="62">
        <v>0.0023604211604384183</v>
      </c>
      <c r="AL8" s="62">
        <v>0.11925108708113741</v>
      </c>
      <c r="AM8" s="63">
        <v>0.0015035674226196556</v>
      </c>
      <c r="AN8" s="64">
        <v>1.3175739144290213</v>
      </c>
      <c r="AO8" s="64">
        <v>0.990874195312324</v>
      </c>
      <c r="AP8" s="45">
        <v>7</v>
      </c>
    </row>
    <row r="9" spans="1:42" ht="14.25">
      <c r="A9" s="59" t="s">
        <v>10</v>
      </c>
      <c r="B9" s="60" t="s">
        <v>35</v>
      </c>
      <c r="C9" s="61">
        <v>0.01836260732189635</v>
      </c>
      <c r="D9" s="62">
        <v>0.0015153632596993062</v>
      </c>
      <c r="E9" s="62">
        <v>0.004217078416609775</v>
      </c>
      <c r="F9" s="62">
        <v>0.01885583132417058</v>
      </c>
      <c r="G9" s="62">
        <v>0.010188918963707673</v>
      </c>
      <c r="H9" s="62">
        <v>1.1079557513121718</v>
      </c>
      <c r="I9" s="62">
        <v>0.00027545082089034116</v>
      </c>
      <c r="J9" s="62">
        <v>0.05370724225867084</v>
      </c>
      <c r="K9" s="62">
        <v>0.009066531018105874</v>
      </c>
      <c r="L9" s="62">
        <v>0.0011702105001382722</v>
      </c>
      <c r="M9" s="62">
        <v>0.0005176128191487948</v>
      </c>
      <c r="N9" s="62">
        <v>0.002573047642173816</v>
      </c>
      <c r="O9" s="62">
        <v>0.0017642105564866302</v>
      </c>
      <c r="P9" s="62">
        <v>0.0016865192198338328</v>
      </c>
      <c r="Q9" s="62">
        <v>0.004189266245162843</v>
      </c>
      <c r="R9" s="62">
        <v>0.0050274688915744265</v>
      </c>
      <c r="S9" s="62">
        <v>0.0029824489844434278</v>
      </c>
      <c r="T9" s="62">
        <v>0.004445953622027617</v>
      </c>
      <c r="U9" s="62">
        <v>0.003616032955420002</v>
      </c>
      <c r="V9" s="62">
        <v>0.009615797914111712</v>
      </c>
      <c r="W9" s="62">
        <v>0.0018209944909008146</v>
      </c>
      <c r="X9" s="62">
        <v>0.00024638133630700064</v>
      </c>
      <c r="Y9" s="62">
        <v>0.003241056637579012</v>
      </c>
      <c r="Z9" s="62">
        <v>0.0043187825822636585</v>
      </c>
      <c r="AA9" s="62">
        <v>0.0003038035245481119</v>
      </c>
      <c r="AB9" s="62">
        <v>0.0003695203108317607</v>
      </c>
      <c r="AC9" s="62">
        <v>0.0001621709564531592</v>
      </c>
      <c r="AD9" s="62">
        <v>0.0005098984341960799</v>
      </c>
      <c r="AE9" s="62">
        <v>0.0007394941752522624</v>
      </c>
      <c r="AF9" s="62">
        <v>0.0005928943500084336</v>
      </c>
      <c r="AG9" s="62">
        <v>0.0011752644651830055</v>
      </c>
      <c r="AH9" s="62">
        <v>0.02776401315457016</v>
      </c>
      <c r="AI9" s="62">
        <v>0.0010934973189103301</v>
      </c>
      <c r="AJ9" s="62">
        <v>0.0014365719927168874</v>
      </c>
      <c r="AK9" s="62">
        <v>0.002040926475713713</v>
      </c>
      <c r="AL9" s="62">
        <v>0.006041704327180097</v>
      </c>
      <c r="AM9" s="63">
        <v>0.0037813616751248324</v>
      </c>
      <c r="AN9" s="64">
        <v>1.317371680254184</v>
      </c>
      <c r="AO9" s="64">
        <v>0.9907221062165533</v>
      </c>
      <c r="AP9" s="45">
        <v>8</v>
      </c>
    </row>
    <row r="10" spans="1:42" ht="14.25">
      <c r="A10" s="59" t="s">
        <v>11</v>
      </c>
      <c r="B10" s="60" t="s">
        <v>36</v>
      </c>
      <c r="C10" s="61">
        <v>0.00882068061874012</v>
      </c>
      <c r="D10" s="62">
        <v>0.015942893528955327</v>
      </c>
      <c r="E10" s="62">
        <v>0.004812739876946459</v>
      </c>
      <c r="F10" s="62">
        <v>0.004697861404334101</v>
      </c>
      <c r="G10" s="62">
        <v>0.0049786311805653785</v>
      </c>
      <c r="H10" s="62">
        <v>0.06503562598625068</v>
      </c>
      <c r="I10" s="62">
        <v>1.0180594420687223</v>
      </c>
      <c r="J10" s="62">
        <v>0.0053027850471668815</v>
      </c>
      <c r="K10" s="62">
        <v>0.011648397464141678</v>
      </c>
      <c r="L10" s="62">
        <v>0.02553657097528396</v>
      </c>
      <c r="M10" s="62">
        <v>0.0040241072955245205</v>
      </c>
      <c r="N10" s="62">
        <v>0.0071728264715597645</v>
      </c>
      <c r="O10" s="62">
        <v>0.004963962968106035</v>
      </c>
      <c r="P10" s="62">
        <v>0.003874093868001158</v>
      </c>
      <c r="Q10" s="62">
        <v>0.002661147084506203</v>
      </c>
      <c r="R10" s="62">
        <v>0.002700198902048823</v>
      </c>
      <c r="S10" s="62">
        <v>0.002830817151639155</v>
      </c>
      <c r="T10" s="62">
        <v>0.001754546015131561</v>
      </c>
      <c r="U10" s="62">
        <v>0.00341707985946778</v>
      </c>
      <c r="V10" s="62">
        <v>0.005294730373176827</v>
      </c>
      <c r="W10" s="62">
        <v>0.007124865255829434</v>
      </c>
      <c r="X10" s="62">
        <v>0.021766992545560537</v>
      </c>
      <c r="Y10" s="62">
        <v>0.004213890140378895</v>
      </c>
      <c r="Z10" s="62">
        <v>0.007569572569170396</v>
      </c>
      <c r="AA10" s="62">
        <v>0.003575033315883698</v>
      </c>
      <c r="AB10" s="62">
        <v>0.0021532939594516983</v>
      </c>
      <c r="AC10" s="62">
        <v>0.0007727519225411428</v>
      </c>
      <c r="AD10" s="62">
        <v>0.04228814921219014</v>
      </c>
      <c r="AE10" s="62">
        <v>0.0020745301846874283</v>
      </c>
      <c r="AF10" s="62">
        <v>0.004144257615634469</v>
      </c>
      <c r="AG10" s="62">
        <v>0.002757698013379766</v>
      </c>
      <c r="AH10" s="62">
        <v>0.003639933260218317</v>
      </c>
      <c r="AI10" s="62">
        <v>0.0035142022148825815</v>
      </c>
      <c r="AJ10" s="62">
        <v>0.0020892285536114924</v>
      </c>
      <c r="AK10" s="62">
        <v>0.004131830658786435</v>
      </c>
      <c r="AL10" s="62">
        <v>0.003177955873595369</v>
      </c>
      <c r="AM10" s="63">
        <v>0.013973426661709436</v>
      </c>
      <c r="AN10" s="64">
        <v>1.33249675009778</v>
      </c>
      <c r="AO10" s="64">
        <v>1.0020968315706225</v>
      </c>
      <c r="AP10" s="45">
        <v>9</v>
      </c>
    </row>
    <row r="11" spans="1:42" ht="14.25">
      <c r="A11" s="59" t="s">
        <v>12</v>
      </c>
      <c r="B11" s="60" t="s">
        <v>173</v>
      </c>
      <c r="C11" s="61">
        <v>0.0022060399991984587</v>
      </c>
      <c r="D11" s="62">
        <v>0.0008101804746204484</v>
      </c>
      <c r="E11" s="62">
        <v>0.004219549048024152</v>
      </c>
      <c r="F11" s="62">
        <v>0.002394066131974595</v>
      </c>
      <c r="G11" s="62">
        <v>0.005093534423248698</v>
      </c>
      <c r="H11" s="62">
        <v>0.0013660644836333002</v>
      </c>
      <c r="I11" s="62">
        <v>8.842181940819913E-05</v>
      </c>
      <c r="J11" s="62">
        <v>1.0469471423012195</v>
      </c>
      <c r="K11" s="62">
        <v>0.0013613457322130147</v>
      </c>
      <c r="L11" s="62">
        <v>0.0003838014809967207</v>
      </c>
      <c r="M11" s="62">
        <v>0.0002819375500643055</v>
      </c>
      <c r="N11" s="62">
        <v>0.0009539424448853528</v>
      </c>
      <c r="O11" s="62">
        <v>0.002751269947748297</v>
      </c>
      <c r="P11" s="62">
        <v>0.005576978151307183</v>
      </c>
      <c r="Q11" s="62">
        <v>0.01003877708649049</v>
      </c>
      <c r="R11" s="62">
        <v>0.006486887793424977</v>
      </c>
      <c r="S11" s="62">
        <v>0.007611322038067624</v>
      </c>
      <c r="T11" s="62">
        <v>0.008334943310398362</v>
      </c>
      <c r="U11" s="62">
        <v>0.008668974754496541</v>
      </c>
      <c r="V11" s="62">
        <v>0.0117167166384238</v>
      </c>
      <c r="W11" s="62">
        <v>0.003213554413643245</v>
      </c>
      <c r="X11" s="62">
        <v>0.0001633207075657322</v>
      </c>
      <c r="Y11" s="62">
        <v>0.007157833620537973</v>
      </c>
      <c r="Z11" s="62">
        <v>0.0026631606890015255</v>
      </c>
      <c r="AA11" s="62">
        <v>0.0015176484706522898</v>
      </c>
      <c r="AB11" s="62">
        <v>0.0013513389031738969</v>
      </c>
      <c r="AC11" s="62">
        <v>0.000528815231730016</v>
      </c>
      <c r="AD11" s="62">
        <v>0.0014483677637521786</v>
      </c>
      <c r="AE11" s="62">
        <v>0.0010324970968946057</v>
      </c>
      <c r="AF11" s="62">
        <v>0.000867242742935229</v>
      </c>
      <c r="AG11" s="62">
        <v>0.0008826843306315031</v>
      </c>
      <c r="AH11" s="62">
        <v>0.000797760406266501</v>
      </c>
      <c r="AI11" s="62">
        <v>0.0021528035445901594</v>
      </c>
      <c r="AJ11" s="62">
        <v>0.0035049891411314195</v>
      </c>
      <c r="AK11" s="62">
        <v>0.0009898343677533015</v>
      </c>
      <c r="AL11" s="62">
        <v>0.011975750077958622</v>
      </c>
      <c r="AM11" s="63">
        <v>0.0023557282465663976</v>
      </c>
      <c r="AN11" s="64">
        <v>1.1698952253646289</v>
      </c>
      <c r="AO11" s="64">
        <v>0.8798132517182243</v>
      </c>
      <c r="AP11" s="45">
        <v>10</v>
      </c>
    </row>
    <row r="12" spans="1:42" ht="14.25">
      <c r="A12" s="59" t="s">
        <v>13</v>
      </c>
      <c r="B12" s="60" t="s">
        <v>37</v>
      </c>
      <c r="C12" s="61">
        <v>0.0001978238585698892</v>
      </c>
      <c r="D12" s="62">
        <v>3.153510678346833E-05</v>
      </c>
      <c r="E12" s="62">
        <v>0.0002892797443805741</v>
      </c>
      <c r="F12" s="62">
        <v>6.24531784557887E-05</v>
      </c>
      <c r="G12" s="62">
        <v>0.0003401210917461451</v>
      </c>
      <c r="H12" s="62">
        <v>0.00017922687809642012</v>
      </c>
      <c r="I12" s="62">
        <v>8.30846530766944E-06</v>
      </c>
      <c r="J12" s="62">
        <v>0.0003277786033005786</v>
      </c>
      <c r="K12" s="62">
        <v>1.0059141090145556</v>
      </c>
      <c r="L12" s="62">
        <v>0.00042485286802240567</v>
      </c>
      <c r="M12" s="62">
        <v>0.0001388818600969711</v>
      </c>
      <c r="N12" s="62">
        <v>0.00034837084279475377</v>
      </c>
      <c r="O12" s="62">
        <v>0.0008148987077956557</v>
      </c>
      <c r="P12" s="62">
        <v>0.0002845580396180922</v>
      </c>
      <c r="Q12" s="62">
        <v>0.00027527400734502855</v>
      </c>
      <c r="R12" s="62">
        <v>0.00281795010205167</v>
      </c>
      <c r="S12" s="62">
        <v>0.0004301590009191874</v>
      </c>
      <c r="T12" s="62">
        <v>0.000423133316576205</v>
      </c>
      <c r="U12" s="62">
        <v>0.0006025045334584401</v>
      </c>
      <c r="V12" s="62">
        <v>0.00021403751751594377</v>
      </c>
      <c r="W12" s="62">
        <v>0.003401065162128012</v>
      </c>
      <c r="X12" s="62">
        <v>3.5831818236666766E-05</v>
      </c>
      <c r="Y12" s="62">
        <v>0.00034161220416177547</v>
      </c>
      <c r="Z12" s="62">
        <v>6.414140061420153E-05</v>
      </c>
      <c r="AA12" s="62">
        <v>4.557828302534925E-05</v>
      </c>
      <c r="AB12" s="62">
        <v>3.493502453506773E-05</v>
      </c>
      <c r="AC12" s="62">
        <v>9.884860905777512E-05</v>
      </c>
      <c r="AD12" s="62">
        <v>5.427519179305656E-05</v>
      </c>
      <c r="AE12" s="62">
        <v>4.416794729643251E-05</v>
      </c>
      <c r="AF12" s="62">
        <v>6.912110549741262E-05</v>
      </c>
      <c r="AG12" s="62">
        <v>0.00014596121328807422</v>
      </c>
      <c r="AH12" s="62">
        <v>7.444761860211546E-05</v>
      </c>
      <c r="AI12" s="62">
        <v>5.705622051127856E-05</v>
      </c>
      <c r="AJ12" s="62">
        <v>0.00013433830718144016</v>
      </c>
      <c r="AK12" s="62">
        <v>0.00010747450070821215</v>
      </c>
      <c r="AL12" s="62">
        <v>0.0004001570418168581</v>
      </c>
      <c r="AM12" s="63">
        <v>0.0005412070628823205</v>
      </c>
      <c r="AN12" s="64">
        <v>1.0197754754487265</v>
      </c>
      <c r="AO12" s="64">
        <v>0.7669165217743344</v>
      </c>
      <c r="AP12" s="45">
        <v>11</v>
      </c>
    </row>
    <row r="13" spans="1:42" ht="14.25">
      <c r="A13" s="59" t="s">
        <v>14</v>
      </c>
      <c r="B13" s="60" t="s">
        <v>38</v>
      </c>
      <c r="C13" s="61">
        <v>0.0007025026845804185</v>
      </c>
      <c r="D13" s="62">
        <v>0.000722206149379284</v>
      </c>
      <c r="E13" s="62">
        <v>0.0009630056296211382</v>
      </c>
      <c r="F13" s="62">
        <v>0.0005926818155046226</v>
      </c>
      <c r="G13" s="62">
        <v>0.006320979797614645</v>
      </c>
      <c r="H13" s="62">
        <v>0.0004943150286279445</v>
      </c>
      <c r="I13" s="62">
        <v>7.263285661989364E-05</v>
      </c>
      <c r="J13" s="62">
        <v>0.0036000605547552578</v>
      </c>
      <c r="K13" s="62">
        <v>0.010147919598818967</v>
      </c>
      <c r="L13" s="62">
        <v>1.5730008406454734</v>
      </c>
      <c r="M13" s="62">
        <v>0.0005815847229433281</v>
      </c>
      <c r="N13" s="62">
        <v>0.25958475233963013</v>
      </c>
      <c r="O13" s="62">
        <v>0.16778451284630008</v>
      </c>
      <c r="P13" s="62">
        <v>0.12064173761155501</v>
      </c>
      <c r="Q13" s="62">
        <v>0.03811586310196276</v>
      </c>
      <c r="R13" s="62">
        <v>0.008224026298688004</v>
      </c>
      <c r="S13" s="62">
        <v>0.056066865261427526</v>
      </c>
      <c r="T13" s="62">
        <v>0.022916488382517548</v>
      </c>
      <c r="U13" s="62">
        <v>0.08024554929998519</v>
      </c>
      <c r="V13" s="62">
        <v>0.002469107458672579</v>
      </c>
      <c r="W13" s="62">
        <v>0.030444936338591334</v>
      </c>
      <c r="X13" s="62">
        <v>0.0003443741230315008</v>
      </c>
      <c r="Y13" s="62">
        <v>0.0016475748802872552</v>
      </c>
      <c r="Z13" s="62">
        <v>0.0003415896050781426</v>
      </c>
      <c r="AA13" s="62">
        <v>0.0005491973233479203</v>
      </c>
      <c r="AB13" s="62">
        <v>0.0004516678717722239</v>
      </c>
      <c r="AC13" s="62">
        <v>0.0008736804418321158</v>
      </c>
      <c r="AD13" s="62">
        <v>0.0011439384457661574</v>
      </c>
      <c r="AE13" s="62">
        <v>0.0005694286224822875</v>
      </c>
      <c r="AF13" s="62">
        <v>0.0008123165212233166</v>
      </c>
      <c r="AG13" s="62">
        <v>0.00047019920743998075</v>
      </c>
      <c r="AH13" s="62">
        <v>0.00037530178097893005</v>
      </c>
      <c r="AI13" s="62">
        <v>0.0005121845279851336</v>
      </c>
      <c r="AJ13" s="62">
        <v>0.002044656402437082</v>
      </c>
      <c r="AK13" s="62">
        <v>0.00043891218182780126</v>
      </c>
      <c r="AL13" s="62">
        <v>0.0012112762224734017</v>
      </c>
      <c r="AM13" s="63">
        <v>0.012309736252914186</v>
      </c>
      <c r="AN13" s="64">
        <v>2.4077886028341458</v>
      </c>
      <c r="AO13" s="64">
        <v>1.8107641386854392</v>
      </c>
      <c r="AP13" s="45">
        <v>12</v>
      </c>
    </row>
    <row r="14" spans="1:42" ht="14.25">
      <c r="A14" s="59" t="s">
        <v>15</v>
      </c>
      <c r="B14" s="60" t="s">
        <v>39</v>
      </c>
      <c r="C14" s="61">
        <v>6.343028347994394E-05</v>
      </c>
      <c r="D14" s="62">
        <v>4.785646105545407E-05</v>
      </c>
      <c r="E14" s="62">
        <v>0.00028673425790601184</v>
      </c>
      <c r="F14" s="62">
        <v>4.821547833066878E-05</v>
      </c>
      <c r="G14" s="62">
        <v>0.0003268832173714309</v>
      </c>
      <c r="H14" s="62">
        <v>0.0005556308033022486</v>
      </c>
      <c r="I14" s="62">
        <v>6.792062310581857E-06</v>
      </c>
      <c r="J14" s="62">
        <v>0.00043247848349252133</v>
      </c>
      <c r="K14" s="62">
        <v>0.002609784343792288</v>
      </c>
      <c r="L14" s="62">
        <v>0.0013862690760714314</v>
      </c>
      <c r="M14" s="62">
        <v>1.0192639792160283</v>
      </c>
      <c r="N14" s="62">
        <v>0.010737254601008859</v>
      </c>
      <c r="O14" s="62">
        <v>0.005153940731385212</v>
      </c>
      <c r="P14" s="62">
        <v>0.0029807004807911055</v>
      </c>
      <c r="Q14" s="62">
        <v>0.00590722803276088</v>
      </c>
      <c r="R14" s="62">
        <v>0.008928250045184317</v>
      </c>
      <c r="S14" s="62">
        <v>0.008590167140700792</v>
      </c>
      <c r="T14" s="62">
        <v>0.007405017410787811</v>
      </c>
      <c r="U14" s="62">
        <v>0.0031598112254321658</v>
      </c>
      <c r="V14" s="62">
        <v>0.0011271692411013402</v>
      </c>
      <c r="W14" s="62">
        <v>0.0014126055082193428</v>
      </c>
      <c r="X14" s="62">
        <v>3.950245348185159E-05</v>
      </c>
      <c r="Y14" s="62">
        <v>0.00014852115421414548</v>
      </c>
      <c r="Z14" s="62">
        <v>2.9516679727187357E-05</v>
      </c>
      <c r="AA14" s="62">
        <v>4.39865726495089E-05</v>
      </c>
      <c r="AB14" s="62">
        <v>4.390916692248429E-05</v>
      </c>
      <c r="AC14" s="62">
        <v>4.93444393980272E-05</v>
      </c>
      <c r="AD14" s="62">
        <v>6.337624843260498E-05</v>
      </c>
      <c r="AE14" s="62">
        <v>6.230325067175819E-05</v>
      </c>
      <c r="AF14" s="62">
        <v>7.075450723111809E-05</v>
      </c>
      <c r="AG14" s="62">
        <v>4.6684594591949165E-05</v>
      </c>
      <c r="AH14" s="62">
        <v>0.00024468542550661987</v>
      </c>
      <c r="AI14" s="62">
        <v>8.020178078523914E-05</v>
      </c>
      <c r="AJ14" s="62">
        <v>0.00020741941769395183</v>
      </c>
      <c r="AK14" s="62">
        <v>8.65319732600767E-05</v>
      </c>
      <c r="AL14" s="62">
        <v>0.00026459376654995907</v>
      </c>
      <c r="AM14" s="63">
        <v>0.0012663161010702066</v>
      </c>
      <c r="AN14" s="64">
        <v>1.0831778456326993</v>
      </c>
      <c r="AO14" s="64">
        <v>0.8145979245775792</v>
      </c>
      <c r="AP14" s="45">
        <v>13</v>
      </c>
    </row>
    <row r="15" spans="1:42" ht="14.25">
      <c r="A15" s="59" t="s">
        <v>16</v>
      </c>
      <c r="B15" s="60" t="s">
        <v>40</v>
      </c>
      <c r="C15" s="61">
        <v>0.0005043384479397462</v>
      </c>
      <c r="D15" s="62">
        <v>0.000955167169532508</v>
      </c>
      <c r="E15" s="62">
        <v>0.0027195781063543895</v>
      </c>
      <c r="F15" s="62">
        <v>0.0008044717714101361</v>
      </c>
      <c r="G15" s="62">
        <v>0.0017381796283067455</v>
      </c>
      <c r="H15" s="62">
        <v>0.0008400974689786945</v>
      </c>
      <c r="I15" s="62">
        <v>0.00010567860431035364</v>
      </c>
      <c r="J15" s="62">
        <v>0.0014568285157602193</v>
      </c>
      <c r="K15" s="62">
        <v>0.001974573845594225</v>
      </c>
      <c r="L15" s="62">
        <v>0.0001821441834623457</v>
      </c>
      <c r="M15" s="62">
        <v>0.00018306106305225606</v>
      </c>
      <c r="N15" s="62">
        <v>1.0080415160393448</v>
      </c>
      <c r="O15" s="62">
        <v>0.006216429802299253</v>
      </c>
      <c r="P15" s="62">
        <v>0.005373449123495118</v>
      </c>
      <c r="Q15" s="62">
        <v>0.009977980204764621</v>
      </c>
      <c r="R15" s="62">
        <v>0.003255825489878276</v>
      </c>
      <c r="S15" s="62">
        <v>0.005985319278217409</v>
      </c>
      <c r="T15" s="62">
        <v>0.004162514007067369</v>
      </c>
      <c r="U15" s="62">
        <v>0.00213531293364607</v>
      </c>
      <c r="V15" s="62">
        <v>0.001196854562434528</v>
      </c>
      <c r="W15" s="62">
        <v>0.012519327967222892</v>
      </c>
      <c r="X15" s="62">
        <v>0.0001746436781671056</v>
      </c>
      <c r="Y15" s="62">
        <v>0.0006641153599354421</v>
      </c>
      <c r="Z15" s="62">
        <v>0.00014726930732841025</v>
      </c>
      <c r="AA15" s="62">
        <v>0.0005673636343571354</v>
      </c>
      <c r="AB15" s="62">
        <v>0.00014613985825126657</v>
      </c>
      <c r="AC15" s="62">
        <v>0.0004468041892336888</v>
      </c>
      <c r="AD15" s="62">
        <v>0.00048751973413879783</v>
      </c>
      <c r="AE15" s="62">
        <v>0.00022899827562556564</v>
      </c>
      <c r="AF15" s="62">
        <v>0.0007200379087820815</v>
      </c>
      <c r="AG15" s="62">
        <v>0.00015171457481403597</v>
      </c>
      <c r="AH15" s="62">
        <v>0.0001910471685073247</v>
      </c>
      <c r="AI15" s="62">
        <v>0.0005067433918945612</v>
      </c>
      <c r="AJ15" s="62">
        <v>0.00041857435410130417</v>
      </c>
      <c r="AK15" s="62">
        <v>0.0005814752526490135</v>
      </c>
      <c r="AL15" s="62">
        <v>0.00046471213652340195</v>
      </c>
      <c r="AM15" s="63">
        <v>0.0009449454802730193</v>
      </c>
      <c r="AN15" s="64">
        <v>1.0771707525176535</v>
      </c>
      <c r="AO15" s="64">
        <v>0.8100803233323264</v>
      </c>
      <c r="AP15" s="45">
        <v>14</v>
      </c>
    </row>
    <row r="16" spans="1:42" ht="14.25">
      <c r="A16" s="59" t="s">
        <v>17</v>
      </c>
      <c r="B16" s="60" t="s">
        <v>174</v>
      </c>
      <c r="C16" s="61">
        <v>4.621412072916363E-05</v>
      </c>
      <c r="D16" s="62">
        <v>7.626553746728795E-05</v>
      </c>
      <c r="E16" s="62">
        <v>4.830992743508674E-05</v>
      </c>
      <c r="F16" s="62">
        <v>4.60329594060678E-05</v>
      </c>
      <c r="G16" s="62">
        <v>0.00017790537111072026</v>
      </c>
      <c r="H16" s="62">
        <v>3.335553262638063E-05</v>
      </c>
      <c r="I16" s="62">
        <v>6.97192027159399E-06</v>
      </c>
      <c r="J16" s="62">
        <v>8.551986613314442E-05</v>
      </c>
      <c r="K16" s="62">
        <v>0.00018361170277868207</v>
      </c>
      <c r="L16" s="62">
        <v>2.705336502174312E-05</v>
      </c>
      <c r="M16" s="62">
        <v>2.203972287675796E-05</v>
      </c>
      <c r="N16" s="62">
        <v>0.00013004370689797935</v>
      </c>
      <c r="O16" s="62">
        <v>1.0102370196598145</v>
      </c>
      <c r="P16" s="62">
        <v>0.00458449125359081</v>
      </c>
      <c r="Q16" s="62">
        <v>0.002695704097656331</v>
      </c>
      <c r="R16" s="62">
        <v>0.0002618142121054239</v>
      </c>
      <c r="S16" s="62">
        <v>0.0015668910362360228</v>
      </c>
      <c r="T16" s="62">
        <v>0.00046087196155967147</v>
      </c>
      <c r="U16" s="62">
        <v>0.0009766543110540447</v>
      </c>
      <c r="V16" s="62">
        <v>6.412918260879318E-05</v>
      </c>
      <c r="W16" s="62">
        <v>0.0007056084290773491</v>
      </c>
      <c r="X16" s="62">
        <v>2.6559660587812483E-05</v>
      </c>
      <c r="Y16" s="62">
        <v>0.00036069447327826223</v>
      </c>
      <c r="Z16" s="62">
        <v>6.233791400429016E-05</v>
      </c>
      <c r="AA16" s="62">
        <v>7.430695886934696E-05</v>
      </c>
      <c r="AB16" s="62">
        <v>0.00010835600514582747</v>
      </c>
      <c r="AC16" s="62">
        <v>4.593101055697219E-05</v>
      </c>
      <c r="AD16" s="62">
        <v>0.00012204241027203711</v>
      </c>
      <c r="AE16" s="62">
        <v>0.00012420653408442048</v>
      </c>
      <c r="AF16" s="62">
        <v>0.00010016527560739071</v>
      </c>
      <c r="AG16" s="62">
        <v>5.244422199103463E-05</v>
      </c>
      <c r="AH16" s="62">
        <v>5.591772186791433E-05</v>
      </c>
      <c r="AI16" s="62">
        <v>8.269746918147461E-05</v>
      </c>
      <c r="AJ16" s="62">
        <v>0.0010632269256153524</v>
      </c>
      <c r="AK16" s="62">
        <v>4.3771899479697876E-05</v>
      </c>
      <c r="AL16" s="62">
        <v>5.276036951435054E-05</v>
      </c>
      <c r="AM16" s="63">
        <v>8.379151655022468E-05</v>
      </c>
      <c r="AN16" s="64">
        <v>1.0248957182430645</v>
      </c>
      <c r="AO16" s="64">
        <v>0.7707671721272916</v>
      </c>
      <c r="AP16" s="45">
        <v>15</v>
      </c>
    </row>
    <row r="17" spans="1:42" ht="14.25">
      <c r="A17" s="59" t="s">
        <v>18</v>
      </c>
      <c r="B17" s="65" t="s">
        <v>175</v>
      </c>
      <c r="C17" s="61">
        <v>0.00019426085900946374</v>
      </c>
      <c r="D17" s="62">
        <v>0.0003573004085344981</v>
      </c>
      <c r="E17" s="62">
        <v>0.00021461090808342834</v>
      </c>
      <c r="F17" s="62">
        <v>0.00020039171164247294</v>
      </c>
      <c r="G17" s="62">
        <v>0.00018381228816327825</v>
      </c>
      <c r="H17" s="62">
        <v>0.00013427066788611273</v>
      </c>
      <c r="I17" s="62">
        <v>3.276694276136401E-05</v>
      </c>
      <c r="J17" s="62">
        <v>0.000974930984777483</v>
      </c>
      <c r="K17" s="62">
        <v>0.0005899899972769473</v>
      </c>
      <c r="L17" s="62">
        <v>9.994570623623268E-05</v>
      </c>
      <c r="M17" s="62">
        <v>0.00010710993994025903</v>
      </c>
      <c r="N17" s="62">
        <v>0.00042586468034310203</v>
      </c>
      <c r="O17" s="62">
        <v>0.001414987017894326</v>
      </c>
      <c r="P17" s="62">
        <v>1.03320196628454</v>
      </c>
      <c r="Q17" s="62">
        <v>0.0007986306517146489</v>
      </c>
      <c r="R17" s="62">
        <v>0.0011335470624801991</v>
      </c>
      <c r="S17" s="62">
        <v>0.0005857546443372121</v>
      </c>
      <c r="T17" s="62">
        <v>0.000543142074204292</v>
      </c>
      <c r="U17" s="62">
        <v>0.00046303360174710165</v>
      </c>
      <c r="V17" s="62">
        <v>0.00025853471872804793</v>
      </c>
      <c r="W17" s="62">
        <v>0.0004706363301852035</v>
      </c>
      <c r="X17" s="62">
        <v>9.945678298707773E-05</v>
      </c>
      <c r="Y17" s="62">
        <v>0.0004424598906302099</v>
      </c>
      <c r="Z17" s="62">
        <v>0.0002660950550816015</v>
      </c>
      <c r="AA17" s="62">
        <v>0.00032491610943512136</v>
      </c>
      <c r="AB17" s="62">
        <v>0.0004909680461823204</v>
      </c>
      <c r="AC17" s="62">
        <v>0.00014995187837413848</v>
      </c>
      <c r="AD17" s="62">
        <v>0.0005258433417311482</v>
      </c>
      <c r="AE17" s="62">
        <v>0.0005578636878907536</v>
      </c>
      <c r="AF17" s="62">
        <v>0.00034021424828574985</v>
      </c>
      <c r="AG17" s="62">
        <v>0.00021623683827540064</v>
      </c>
      <c r="AH17" s="62">
        <v>0.00022161119905378404</v>
      </c>
      <c r="AI17" s="62">
        <v>0.00037020852070782025</v>
      </c>
      <c r="AJ17" s="62">
        <v>0.0049644473258781486</v>
      </c>
      <c r="AK17" s="62">
        <v>0.00018076488704832103</v>
      </c>
      <c r="AL17" s="62">
        <v>0.00010994860790446694</v>
      </c>
      <c r="AM17" s="63">
        <v>0.000350578161518683</v>
      </c>
      <c r="AN17" s="64">
        <v>1.0519970520614708</v>
      </c>
      <c r="AO17" s="64">
        <v>0.7911485807489411</v>
      </c>
      <c r="AP17" s="45">
        <v>16</v>
      </c>
    </row>
    <row r="18" spans="1:42" ht="14.25">
      <c r="A18" s="59" t="s">
        <v>19</v>
      </c>
      <c r="B18" s="65" t="s">
        <v>176</v>
      </c>
      <c r="C18" s="61">
        <v>0.00017889356290016258</v>
      </c>
      <c r="D18" s="62">
        <v>0.00011618706645777131</v>
      </c>
      <c r="E18" s="62">
        <v>0.00011630363137381983</v>
      </c>
      <c r="F18" s="62">
        <v>0.00011250957577420101</v>
      </c>
      <c r="G18" s="62">
        <v>9.594032143373681E-05</v>
      </c>
      <c r="H18" s="62">
        <v>6.918729764151215E-05</v>
      </c>
      <c r="I18" s="62">
        <v>1.4788089538449483E-05</v>
      </c>
      <c r="J18" s="62">
        <v>0.00010558870600220859</v>
      </c>
      <c r="K18" s="62">
        <v>0.0001327509096063436</v>
      </c>
      <c r="L18" s="62">
        <v>4.562317657203499E-05</v>
      </c>
      <c r="M18" s="62">
        <v>4.516348439718344E-05</v>
      </c>
      <c r="N18" s="62">
        <v>9.675446450673386E-05</v>
      </c>
      <c r="O18" s="62">
        <v>0.000472969243516733</v>
      </c>
      <c r="P18" s="62">
        <v>0.0021584541004446146</v>
      </c>
      <c r="Q18" s="62">
        <v>1.0219807617933359</v>
      </c>
      <c r="R18" s="62">
        <v>0.0001148941121449985</v>
      </c>
      <c r="S18" s="62">
        <v>0.00021447522805813585</v>
      </c>
      <c r="T18" s="62">
        <v>0.0007083187829795318</v>
      </c>
      <c r="U18" s="62">
        <v>0.00017785075886293098</v>
      </c>
      <c r="V18" s="62">
        <v>0.00014622082974062876</v>
      </c>
      <c r="W18" s="62">
        <v>0.0002617176242095297</v>
      </c>
      <c r="X18" s="62">
        <v>4.543986540412035E-05</v>
      </c>
      <c r="Y18" s="62">
        <v>0.00020561855010958163</v>
      </c>
      <c r="Z18" s="62">
        <v>0.00014638848040027474</v>
      </c>
      <c r="AA18" s="62">
        <v>0.00038520328398798165</v>
      </c>
      <c r="AB18" s="62">
        <v>0.00024491337575794833</v>
      </c>
      <c r="AC18" s="62">
        <v>7.24653632462574E-05</v>
      </c>
      <c r="AD18" s="62">
        <v>0.00024906812241493357</v>
      </c>
      <c r="AE18" s="62">
        <v>0.00028711381873412555</v>
      </c>
      <c r="AF18" s="62">
        <v>0.001312700271046766</v>
      </c>
      <c r="AG18" s="62">
        <v>0.0001171289005136196</v>
      </c>
      <c r="AH18" s="62">
        <v>0.0020728592404478936</v>
      </c>
      <c r="AI18" s="62">
        <v>0.0001987911245022247</v>
      </c>
      <c r="AJ18" s="62">
        <v>0.0021479820326250672</v>
      </c>
      <c r="AK18" s="62">
        <v>0.00026139465019414757</v>
      </c>
      <c r="AL18" s="62">
        <v>0.005745669699068032</v>
      </c>
      <c r="AM18" s="63">
        <v>0.000439148217295577</v>
      </c>
      <c r="AN18" s="64">
        <v>1.0412972377552459</v>
      </c>
      <c r="AO18" s="64">
        <v>0.7831018444144058</v>
      </c>
      <c r="AP18" s="45">
        <v>17</v>
      </c>
    </row>
    <row r="19" spans="1:42" ht="14.25">
      <c r="A19" s="59" t="s">
        <v>20</v>
      </c>
      <c r="B19" s="60" t="s">
        <v>53</v>
      </c>
      <c r="C19" s="61">
        <v>1.6375744032683148E-06</v>
      </c>
      <c r="D19" s="62">
        <v>2.031562729049732E-06</v>
      </c>
      <c r="E19" s="62">
        <v>1.791830166830303E-06</v>
      </c>
      <c r="F19" s="62">
        <v>1.762469127420665E-06</v>
      </c>
      <c r="G19" s="62">
        <v>1.449051836058348E-06</v>
      </c>
      <c r="H19" s="62">
        <v>1.1638040756496442E-06</v>
      </c>
      <c r="I19" s="62">
        <v>2.524297966697284E-07</v>
      </c>
      <c r="J19" s="62">
        <v>1.7302646612361011E-06</v>
      </c>
      <c r="K19" s="62">
        <v>2.2607876290224535E-06</v>
      </c>
      <c r="L19" s="62">
        <v>7.639534420751577E-07</v>
      </c>
      <c r="M19" s="62">
        <v>7.469188267554471E-07</v>
      </c>
      <c r="N19" s="62">
        <v>1.6676573674672206E-06</v>
      </c>
      <c r="O19" s="62">
        <v>1.2032303777989699E-05</v>
      </c>
      <c r="P19" s="62">
        <v>1.5864652971218575E-05</v>
      </c>
      <c r="Q19" s="62">
        <v>0.0003337531059350232</v>
      </c>
      <c r="R19" s="62">
        <v>1.000507582503163</v>
      </c>
      <c r="S19" s="62">
        <v>0.00012424740547687773</v>
      </c>
      <c r="T19" s="62">
        <v>0.0005431811120473119</v>
      </c>
      <c r="U19" s="62">
        <v>1.3994913933514944E-05</v>
      </c>
      <c r="V19" s="62">
        <v>7.3312956384648035E-06</v>
      </c>
      <c r="W19" s="62">
        <v>4.476101981361348E-06</v>
      </c>
      <c r="X19" s="62">
        <v>8.281194056954938E-07</v>
      </c>
      <c r="Y19" s="62">
        <v>3.4591939004142696E-06</v>
      </c>
      <c r="Z19" s="62">
        <v>2.3494440241909546E-06</v>
      </c>
      <c r="AA19" s="62">
        <v>2.9357926207268536E-06</v>
      </c>
      <c r="AB19" s="62">
        <v>4.358245433326719E-06</v>
      </c>
      <c r="AC19" s="62">
        <v>1.274389156572652E-06</v>
      </c>
      <c r="AD19" s="62">
        <v>4.2748248817673924E-06</v>
      </c>
      <c r="AE19" s="62">
        <v>5.972399325888223E-06</v>
      </c>
      <c r="AF19" s="62">
        <v>5.585626057706092E-06</v>
      </c>
      <c r="AG19" s="62">
        <v>3.184969595032081E-06</v>
      </c>
      <c r="AH19" s="62">
        <v>2.5750364989738384E-06</v>
      </c>
      <c r="AI19" s="62">
        <v>3.406413698385494E-06</v>
      </c>
      <c r="AJ19" s="62">
        <v>3.978729277425211E-05</v>
      </c>
      <c r="AK19" s="62">
        <v>1.6719612204288557E-06</v>
      </c>
      <c r="AL19" s="62">
        <v>5.939542532006159E-05</v>
      </c>
      <c r="AM19" s="63">
        <v>3.578105559866646E-06</v>
      </c>
      <c r="AN19" s="64">
        <v>1.00172435893846</v>
      </c>
      <c r="AO19" s="64">
        <v>0.7533412791631063</v>
      </c>
      <c r="AP19" s="45">
        <v>18</v>
      </c>
    </row>
    <row r="20" spans="1:42" ht="14.25">
      <c r="A20" s="59" t="s">
        <v>21</v>
      </c>
      <c r="B20" s="60" t="s">
        <v>30</v>
      </c>
      <c r="C20" s="61">
        <v>3.636628130173847E-05</v>
      </c>
      <c r="D20" s="62">
        <v>4.656553600324554E-05</v>
      </c>
      <c r="E20" s="62">
        <v>3.174980562635672E-05</v>
      </c>
      <c r="F20" s="62">
        <v>3.109004949571244E-05</v>
      </c>
      <c r="G20" s="62">
        <v>3.407468599106408E-05</v>
      </c>
      <c r="H20" s="62">
        <v>2.220829429979293E-05</v>
      </c>
      <c r="I20" s="62">
        <v>4.721291231884427E-06</v>
      </c>
      <c r="J20" s="62">
        <v>3.440700741953109E-05</v>
      </c>
      <c r="K20" s="62">
        <v>5.0322441923919575E-05</v>
      </c>
      <c r="L20" s="62">
        <v>1.604133829270251E-05</v>
      </c>
      <c r="M20" s="62">
        <v>1.4949581716009157E-05</v>
      </c>
      <c r="N20" s="62">
        <v>6.282866121103799E-05</v>
      </c>
      <c r="O20" s="62">
        <v>0.0007939577777201537</v>
      </c>
      <c r="P20" s="62">
        <v>0.0014329148993769028</v>
      </c>
      <c r="Q20" s="62">
        <v>0.0014717569040579414</v>
      </c>
      <c r="R20" s="62">
        <v>0.0009902906748616954</v>
      </c>
      <c r="S20" s="62">
        <v>1.0129876990217608</v>
      </c>
      <c r="T20" s="62">
        <v>0.0017638883960766477</v>
      </c>
      <c r="U20" s="62">
        <v>0.0018579404575278632</v>
      </c>
      <c r="V20" s="62">
        <v>5.9349700588227036E-05</v>
      </c>
      <c r="W20" s="62">
        <v>0.0005211292979376404</v>
      </c>
      <c r="X20" s="62">
        <v>1.782783698868759E-05</v>
      </c>
      <c r="Y20" s="62">
        <v>7.621938073428204E-05</v>
      </c>
      <c r="Z20" s="62">
        <v>3.9045254427836793E-05</v>
      </c>
      <c r="AA20" s="62">
        <v>6.095802493064731E-05</v>
      </c>
      <c r="AB20" s="62">
        <v>6.991448952864187E-05</v>
      </c>
      <c r="AC20" s="62">
        <v>3.205471155562597E-05</v>
      </c>
      <c r="AD20" s="62">
        <v>8.786237142378494E-05</v>
      </c>
      <c r="AE20" s="62">
        <v>8.870537275779198E-05</v>
      </c>
      <c r="AF20" s="62">
        <v>0.00012516169796919594</v>
      </c>
      <c r="AG20" s="62">
        <v>6.623897819825581E-05</v>
      </c>
      <c r="AH20" s="62">
        <v>4.273743364878261E-05</v>
      </c>
      <c r="AI20" s="62">
        <v>5.398486782372825E-05</v>
      </c>
      <c r="AJ20" s="62">
        <v>0.0006695088782174846</v>
      </c>
      <c r="AK20" s="62">
        <v>3.6606369525964435E-05</v>
      </c>
      <c r="AL20" s="62">
        <v>2.6473277742891703E-05</v>
      </c>
      <c r="AM20" s="63">
        <v>0.00014990892154617162</v>
      </c>
      <c r="AN20" s="64">
        <v>1.0239074599714408</v>
      </c>
      <c r="AO20" s="64">
        <v>0.7700239579448219</v>
      </c>
      <c r="AP20" s="45">
        <v>19</v>
      </c>
    </row>
    <row r="21" spans="1:42" ht="14.25">
      <c r="A21" s="59" t="s">
        <v>68</v>
      </c>
      <c r="B21" s="60" t="s">
        <v>52</v>
      </c>
      <c r="C21" s="61">
        <v>1.6700253108233624E-05</v>
      </c>
      <c r="D21" s="62">
        <v>2.1138215051471134E-05</v>
      </c>
      <c r="E21" s="62">
        <v>1.968233438562964E-05</v>
      </c>
      <c r="F21" s="62">
        <v>1.7319672271449997E-05</v>
      </c>
      <c r="G21" s="62">
        <v>1.6151657679946658E-05</v>
      </c>
      <c r="H21" s="62">
        <v>1.2073236917230713E-05</v>
      </c>
      <c r="I21" s="62">
        <v>2.8519192455408187E-06</v>
      </c>
      <c r="J21" s="62">
        <v>1.6305033902002767E-05</v>
      </c>
      <c r="K21" s="62">
        <v>2.1773499527442125E-05</v>
      </c>
      <c r="L21" s="62">
        <v>8.115711818753086E-06</v>
      </c>
      <c r="M21" s="62">
        <v>7.6117400235722575E-06</v>
      </c>
      <c r="N21" s="62">
        <v>2.214518971947507E-05</v>
      </c>
      <c r="O21" s="62">
        <v>4.172362655822E-05</v>
      </c>
      <c r="P21" s="62">
        <v>5.5091084261232044E-05</v>
      </c>
      <c r="Q21" s="62">
        <v>1.9375588677027104E-05</v>
      </c>
      <c r="R21" s="62">
        <v>3.0372192507290196E-05</v>
      </c>
      <c r="S21" s="62">
        <v>2.286599882852119E-05</v>
      </c>
      <c r="T21" s="62">
        <v>1.0045329983930489</v>
      </c>
      <c r="U21" s="62">
        <v>0.0011318527194854142</v>
      </c>
      <c r="V21" s="62">
        <v>2.5022556353043325E-05</v>
      </c>
      <c r="W21" s="62">
        <v>0.0002742582375022982</v>
      </c>
      <c r="X21" s="62">
        <v>8.750665312044593E-06</v>
      </c>
      <c r="Y21" s="62">
        <v>3.310941930637929E-05</v>
      </c>
      <c r="Z21" s="62">
        <v>1.9412649129615135E-05</v>
      </c>
      <c r="AA21" s="62">
        <v>7.471030042852556E-05</v>
      </c>
      <c r="AB21" s="62">
        <v>5.468348951091573E-05</v>
      </c>
      <c r="AC21" s="62">
        <v>2.400074881565134E-05</v>
      </c>
      <c r="AD21" s="62">
        <v>5.182385874072244E-05</v>
      </c>
      <c r="AE21" s="62">
        <v>5.5235846064969436E-05</v>
      </c>
      <c r="AF21" s="62">
        <v>0.00015321029355560946</v>
      </c>
      <c r="AG21" s="62">
        <v>2.460914245702411E-05</v>
      </c>
      <c r="AH21" s="62">
        <v>1.8607682519036364E-05</v>
      </c>
      <c r="AI21" s="62">
        <v>3.738069080739969E-05</v>
      </c>
      <c r="AJ21" s="62">
        <v>0.00022586027300896538</v>
      </c>
      <c r="AK21" s="62">
        <v>3.7161675172756054E-05</v>
      </c>
      <c r="AL21" s="62">
        <v>1.5160872652318884E-05</v>
      </c>
      <c r="AM21" s="63">
        <v>5.280674740026009E-05</v>
      </c>
      <c r="AN21" s="64">
        <v>1.007201953215755</v>
      </c>
      <c r="AO21" s="64">
        <v>0.7574606737278616</v>
      </c>
      <c r="AP21" s="45">
        <v>20</v>
      </c>
    </row>
    <row r="22" spans="1:42" ht="14.25">
      <c r="A22" s="59" t="s">
        <v>22</v>
      </c>
      <c r="B22" s="60" t="s">
        <v>41</v>
      </c>
      <c r="C22" s="61">
        <v>0.0007272756113129527</v>
      </c>
      <c r="D22" s="62">
        <v>0.0010186036637089395</v>
      </c>
      <c r="E22" s="62">
        <v>0.0004745931362139411</v>
      </c>
      <c r="F22" s="62">
        <v>0.00041353228054241345</v>
      </c>
      <c r="G22" s="62">
        <v>0.0003811174292753377</v>
      </c>
      <c r="H22" s="62">
        <v>0.00028130224852982745</v>
      </c>
      <c r="I22" s="62">
        <v>8.90191435189732E-05</v>
      </c>
      <c r="J22" s="62">
        <v>0.0004041440086383769</v>
      </c>
      <c r="K22" s="62">
        <v>0.0005674579610627104</v>
      </c>
      <c r="L22" s="62">
        <v>0.00020477409434607952</v>
      </c>
      <c r="M22" s="62">
        <v>0.00024183197807665092</v>
      </c>
      <c r="N22" s="62">
        <v>0.00038358521987625824</v>
      </c>
      <c r="O22" s="62">
        <v>0.00038273902237333614</v>
      </c>
      <c r="P22" s="62">
        <v>0.00041566592455670226</v>
      </c>
      <c r="Q22" s="62">
        <v>0.00037238105787737224</v>
      </c>
      <c r="R22" s="62">
        <v>0.00044541459608142347</v>
      </c>
      <c r="S22" s="62">
        <v>0.00039929307288227986</v>
      </c>
      <c r="T22" s="62">
        <v>0.0003182399132471346</v>
      </c>
      <c r="U22" s="62">
        <v>1.0860695819045278</v>
      </c>
      <c r="V22" s="62">
        <v>0.0005876616049780956</v>
      </c>
      <c r="W22" s="62">
        <v>0.0008845669778304944</v>
      </c>
      <c r="X22" s="62">
        <v>0.00020223273406724286</v>
      </c>
      <c r="Y22" s="62">
        <v>0.0007646742309567663</v>
      </c>
      <c r="Z22" s="62">
        <v>0.0005818352978121946</v>
      </c>
      <c r="AA22" s="62">
        <v>0.0006779805768821127</v>
      </c>
      <c r="AB22" s="62">
        <v>0.0009367498934827769</v>
      </c>
      <c r="AC22" s="62">
        <v>0.0002772610893557007</v>
      </c>
      <c r="AD22" s="62">
        <v>0.0028476727719342664</v>
      </c>
      <c r="AE22" s="62">
        <v>0.0010363945847145612</v>
      </c>
      <c r="AF22" s="62">
        <v>0.0017024598803856486</v>
      </c>
      <c r="AG22" s="62">
        <v>0.00043431520792998557</v>
      </c>
      <c r="AH22" s="62">
        <v>0.00042190729309536033</v>
      </c>
      <c r="AI22" s="62">
        <v>0.0007226665709536919</v>
      </c>
      <c r="AJ22" s="62">
        <v>0.008760190156577863</v>
      </c>
      <c r="AK22" s="62">
        <v>0.0003856413829158222</v>
      </c>
      <c r="AL22" s="62">
        <v>0.0002743689690778473</v>
      </c>
      <c r="AM22" s="63">
        <v>0.001015821328668969</v>
      </c>
      <c r="AN22" s="64">
        <v>1.1161049528182678</v>
      </c>
      <c r="AO22" s="64">
        <v>0.8393605739281486</v>
      </c>
      <c r="AP22" s="45">
        <v>21</v>
      </c>
    </row>
    <row r="23" spans="1:42" ht="14.25">
      <c r="A23" s="59" t="s">
        <v>95</v>
      </c>
      <c r="B23" s="60" t="s">
        <v>28</v>
      </c>
      <c r="C23" s="61">
        <v>0.000811543770747897</v>
      </c>
      <c r="D23" s="62">
        <v>0.0010115420658110442</v>
      </c>
      <c r="E23" s="62">
        <v>0.003000678594400642</v>
      </c>
      <c r="F23" s="62">
        <v>0.007509358330979432</v>
      </c>
      <c r="G23" s="62">
        <v>0.0043669777421900475</v>
      </c>
      <c r="H23" s="62">
        <v>0.0012011422763524657</v>
      </c>
      <c r="I23" s="62">
        <v>0.000950252940846667</v>
      </c>
      <c r="J23" s="62">
        <v>0.004463504313655765</v>
      </c>
      <c r="K23" s="62">
        <v>0.004329756530542768</v>
      </c>
      <c r="L23" s="62">
        <v>0.0064064273381687934</v>
      </c>
      <c r="M23" s="62">
        <v>0.0015495365881097335</v>
      </c>
      <c r="N23" s="62">
        <v>0.001820427926608208</v>
      </c>
      <c r="O23" s="62">
        <v>0.001574514368778442</v>
      </c>
      <c r="P23" s="62">
        <v>0.0016622936354660897</v>
      </c>
      <c r="Q23" s="62">
        <v>0.0019375015197894514</v>
      </c>
      <c r="R23" s="62">
        <v>0.0024204950827896327</v>
      </c>
      <c r="S23" s="62">
        <v>0.001915022866242128</v>
      </c>
      <c r="T23" s="62">
        <v>0.005678758082764058</v>
      </c>
      <c r="U23" s="62">
        <v>0.0013577885695548392</v>
      </c>
      <c r="V23" s="62">
        <v>1.0161538497507598</v>
      </c>
      <c r="W23" s="62">
        <v>0.0016477120819966568</v>
      </c>
      <c r="X23" s="62">
        <v>0.002598265408370251</v>
      </c>
      <c r="Y23" s="62">
        <v>0.0016271517089173134</v>
      </c>
      <c r="Z23" s="62">
        <v>0.001920325424939699</v>
      </c>
      <c r="AA23" s="62">
        <v>0.0025125939157272224</v>
      </c>
      <c r="AB23" s="62">
        <v>0.006263415806197834</v>
      </c>
      <c r="AC23" s="62">
        <v>0.0005519426863148622</v>
      </c>
      <c r="AD23" s="62">
        <v>0.0014122912763765633</v>
      </c>
      <c r="AE23" s="62">
        <v>0.007112260626557914</v>
      </c>
      <c r="AF23" s="62">
        <v>0.003482024209722808</v>
      </c>
      <c r="AG23" s="62">
        <v>0.004590165862667604</v>
      </c>
      <c r="AH23" s="62">
        <v>0.0017131606770720616</v>
      </c>
      <c r="AI23" s="62">
        <v>0.013745635187276579</v>
      </c>
      <c r="AJ23" s="62">
        <v>0.00296841291110872</v>
      </c>
      <c r="AK23" s="62">
        <v>0.002545497341233323</v>
      </c>
      <c r="AL23" s="62">
        <v>0.04230768396529708</v>
      </c>
      <c r="AM23" s="63">
        <v>0.0020559223079988204</v>
      </c>
      <c r="AN23" s="64">
        <v>1.1691758336923335</v>
      </c>
      <c r="AO23" s="64">
        <v>0.8792722371788548</v>
      </c>
      <c r="AP23" s="45">
        <v>22</v>
      </c>
    </row>
    <row r="24" spans="1:42" ht="14.25">
      <c r="A24" s="59" t="s">
        <v>98</v>
      </c>
      <c r="B24" s="60" t="s">
        <v>31</v>
      </c>
      <c r="C24" s="61">
        <v>0.004835041700766396</v>
      </c>
      <c r="D24" s="62">
        <v>0.005564983095792736</v>
      </c>
      <c r="E24" s="62">
        <v>0.0019809262468249568</v>
      </c>
      <c r="F24" s="62">
        <v>0.004280798749099527</v>
      </c>
      <c r="G24" s="62">
        <v>0.005458108808265557</v>
      </c>
      <c r="H24" s="62">
        <v>0.005261275041874298</v>
      </c>
      <c r="I24" s="62">
        <v>0.0005774469081572127</v>
      </c>
      <c r="J24" s="62">
        <v>0.004818951858139436</v>
      </c>
      <c r="K24" s="62">
        <v>0.008044409372063615</v>
      </c>
      <c r="L24" s="62">
        <v>0.006752357502694561</v>
      </c>
      <c r="M24" s="62">
        <v>0.00387627913555257</v>
      </c>
      <c r="N24" s="62">
        <v>0.006111312384615025</v>
      </c>
      <c r="O24" s="62">
        <v>0.003881620355898861</v>
      </c>
      <c r="P24" s="62">
        <v>0.003175099916925686</v>
      </c>
      <c r="Q24" s="62">
        <v>0.002273248832763848</v>
      </c>
      <c r="R24" s="62">
        <v>0.0045008803171197155</v>
      </c>
      <c r="S24" s="62">
        <v>0.003254014524072405</v>
      </c>
      <c r="T24" s="62">
        <v>0.0014525673985367243</v>
      </c>
      <c r="U24" s="62">
        <v>0.0017949986234553916</v>
      </c>
      <c r="V24" s="62">
        <v>0.0030785586965615314</v>
      </c>
      <c r="W24" s="62">
        <v>1.0019139022172592</v>
      </c>
      <c r="X24" s="62">
        <v>0.00866737539589499</v>
      </c>
      <c r="Y24" s="62">
        <v>0.03424456052554428</v>
      </c>
      <c r="Z24" s="62">
        <v>0.004750857572875034</v>
      </c>
      <c r="AA24" s="62">
        <v>0.004831947663671492</v>
      </c>
      <c r="AB24" s="62">
        <v>0.003998123020321325</v>
      </c>
      <c r="AC24" s="62">
        <v>0.022584283244421088</v>
      </c>
      <c r="AD24" s="62">
        <v>0.008015397174504614</v>
      </c>
      <c r="AE24" s="62">
        <v>0.005087764657893142</v>
      </c>
      <c r="AF24" s="62">
        <v>0.011756007175802255</v>
      </c>
      <c r="AG24" s="62">
        <v>0.0064049512302209455</v>
      </c>
      <c r="AH24" s="62">
        <v>0.0034902964605515725</v>
      </c>
      <c r="AI24" s="62">
        <v>0.0032869298550538208</v>
      </c>
      <c r="AJ24" s="62">
        <v>0.00202830996574974</v>
      </c>
      <c r="AK24" s="62">
        <v>0.0038478034933290563</v>
      </c>
      <c r="AL24" s="62">
        <v>0.001769979002591723</v>
      </c>
      <c r="AM24" s="63">
        <v>0.004622717213787983</v>
      </c>
      <c r="AN24" s="64">
        <v>1.2122740853386527</v>
      </c>
      <c r="AO24" s="64">
        <v>0.911684039622531</v>
      </c>
      <c r="AP24" s="45">
        <v>23</v>
      </c>
    </row>
    <row r="25" spans="1:42" ht="14.25">
      <c r="A25" s="59" t="s">
        <v>144</v>
      </c>
      <c r="B25" s="60" t="s">
        <v>42</v>
      </c>
      <c r="C25" s="61">
        <v>0.007803037140914869</v>
      </c>
      <c r="D25" s="62">
        <v>0.008320502285339948</v>
      </c>
      <c r="E25" s="62">
        <v>0.01091290122575049</v>
      </c>
      <c r="F25" s="62">
        <v>0.01668692063753527</v>
      </c>
      <c r="G25" s="62">
        <v>0.026961832348920346</v>
      </c>
      <c r="H25" s="62">
        <v>0.02249261480163646</v>
      </c>
      <c r="I25" s="62">
        <v>0.004841739821097875</v>
      </c>
      <c r="J25" s="62">
        <v>0.016061084748970673</v>
      </c>
      <c r="K25" s="62">
        <v>0.030110875466740638</v>
      </c>
      <c r="L25" s="62">
        <v>0.026352934389165642</v>
      </c>
      <c r="M25" s="62">
        <v>0.01899617233015625</v>
      </c>
      <c r="N25" s="62">
        <v>0.01788236825247691</v>
      </c>
      <c r="O25" s="62">
        <v>0.014483249610871413</v>
      </c>
      <c r="P25" s="62">
        <v>0.009023532242827459</v>
      </c>
      <c r="Q25" s="62">
        <v>0.006015023175122984</v>
      </c>
      <c r="R25" s="62">
        <v>0.02009866807755403</v>
      </c>
      <c r="S25" s="62">
        <v>0.006954764081695654</v>
      </c>
      <c r="T25" s="62">
        <v>0.005607581403171848</v>
      </c>
      <c r="U25" s="62">
        <v>0.009760144071877823</v>
      </c>
      <c r="V25" s="62">
        <v>0.011250405790209295</v>
      </c>
      <c r="W25" s="62">
        <v>0.005527571188570807</v>
      </c>
      <c r="X25" s="62">
        <v>1.0142915762967268</v>
      </c>
      <c r="Y25" s="62">
        <v>0.019498553637642205</v>
      </c>
      <c r="Z25" s="62">
        <v>0.027131229224632174</v>
      </c>
      <c r="AA25" s="62">
        <v>0.014673735608455349</v>
      </c>
      <c r="AB25" s="62">
        <v>0.003980125656738046</v>
      </c>
      <c r="AC25" s="62">
        <v>0.0031222847329290273</v>
      </c>
      <c r="AD25" s="62">
        <v>0.0067854099389420604</v>
      </c>
      <c r="AE25" s="62">
        <v>0.007212227853318433</v>
      </c>
      <c r="AF25" s="62">
        <v>0.007545864006471678</v>
      </c>
      <c r="AG25" s="62">
        <v>0.011645361929991724</v>
      </c>
      <c r="AH25" s="62">
        <v>0.007849957057425408</v>
      </c>
      <c r="AI25" s="62">
        <v>0.0042285026546111226</v>
      </c>
      <c r="AJ25" s="62">
        <v>0.005036217625411101</v>
      </c>
      <c r="AK25" s="62">
        <v>0.01707337443775026</v>
      </c>
      <c r="AL25" s="62">
        <v>0.005950595462096986</v>
      </c>
      <c r="AM25" s="63">
        <v>0.009699347681735342</v>
      </c>
      <c r="AN25" s="64">
        <v>1.4618682868954844</v>
      </c>
      <c r="AO25" s="64">
        <v>1.099389982275034</v>
      </c>
      <c r="AP25" s="45">
        <v>24</v>
      </c>
    </row>
    <row r="26" spans="1:42" ht="14.25">
      <c r="A26" s="59" t="s">
        <v>145</v>
      </c>
      <c r="B26" s="60" t="s">
        <v>177</v>
      </c>
      <c r="C26" s="61">
        <v>0.0017896511771228769</v>
      </c>
      <c r="D26" s="62">
        <v>0.0022446434038922492</v>
      </c>
      <c r="E26" s="62">
        <v>0.0030809189819427365</v>
      </c>
      <c r="F26" s="62">
        <v>0.0013411385729940044</v>
      </c>
      <c r="G26" s="62">
        <v>0.0026884542064435856</v>
      </c>
      <c r="H26" s="62">
        <v>0.0027302406938467614</v>
      </c>
      <c r="I26" s="62">
        <v>0.0004988415674825264</v>
      </c>
      <c r="J26" s="62">
        <v>0.001647822265580758</v>
      </c>
      <c r="K26" s="62">
        <v>0.0015547504662037997</v>
      </c>
      <c r="L26" s="62">
        <v>0.0013584642716728567</v>
      </c>
      <c r="M26" s="62">
        <v>0.0008711445026080874</v>
      </c>
      <c r="N26" s="62">
        <v>0.0014048202570223673</v>
      </c>
      <c r="O26" s="62">
        <v>0.0013776620632972069</v>
      </c>
      <c r="P26" s="62">
        <v>0.0012246195227538109</v>
      </c>
      <c r="Q26" s="62">
        <v>0.0011696036419589582</v>
      </c>
      <c r="R26" s="62">
        <v>0.0019224366000075454</v>
      </c>
      <c r="S26" s="62">
        <v>0.0011395915818876814</v>
      </c>
      <c r="T26" s="62">
        <v>0.0007470366608864693</v>
      </c>
      <c r="U26" s="62">
        <v>0.0008690758169901833</v>
      </c>
      <c r="V26" s="62">
        <v>0.0014393094336867674</v>
      </c>
      <c r="W26" s="62">
        <v>0.0013441221861602943</v>
      </c>
      <c r="X26" s="62">
        <v>0.0005312863721570591</v>
      </c>
      <c r="Y26" s="62">
        <v>1.1084015976313681</v>
      </c>
      <c r="Z26" s="62">
        <v>0.010583160227096117</v>
      </c>
      <c r="AA26" s="62">
        <v>0.003040416366514679</v>
      </c>
      <c r="AB26" s="62">
        <v>0.0022908808092849133</v>
      </c>
      <c r="AC26" s="62">
        <v>0.0006564128776512768</v>
      </c>
      <c r="AD26" s="62">
        <v>0.004910005613523479</v>
      </c>
      <c r="AE26" s="62">
        <v>0.004061610746418645</v>
      </c>
      <c r="AF26" s="62">
        <v>0.004164329595458914</v>
      </c>
      <c r="AG26" s="62">
        <v>0.008610565391259038</v>
      </c>
      <c r="AH26" s="62">
        <v>0.0055016551369225395</v>
      </c>
      <c r="AI26" s="62">
        <v>0.003080543529853878</v>
      </c>
      <c r="AJ26" s="62">
        <v>0.0011326952384904734</v>
      </c>
      <c r="AK26" s="62">
        <v>0.0091975656059658</v>
      </c>
      <c r="AL26" s="62">
        <v>0.0009858118635158258</v>
      </c>
      <c r="AM26" s="63">
        <v>0.0049476602914251015</v>
      </c>
      <c r="AN26" s="64">
        <v>1.2045405451713471</v>
      </c>
      <c r="AO26" s="64">
        <v>0.9058680733937862</v>
      </c>
      <c r="AP26" s="45">
        <v>25</v>
      </c>
    </row>
    <row r="27" spans="1:42" ht="14.25">
      <c r="A27" s="59" t="s">
        <v>146</v>
      </c>
      <c r="B27" s="60" t="s">
        <v>178</v>
      </c>
      <c r="C27" s="61">
        <v>0.0007992151367748926</v>
      </c>
      <c r="D27" s="62">
        <v>0.0011518092920410853</v>
      </c>
      <c r="E27" s="62">
        <v>0.0008516619365052069</v>
      </c>
      <c r="F27" s="62">
        <v>0.0006007026223162398</v>
      </c>
      <c r="G27" s="62">
        <v>0.001280449431674746</v>
      </c>
      <c r="H27" s="62">
        <v>0.001965173943270507</v>
      </c>
      <c r="I27" s="62">
        <v>0.00011104581334283815</v>
      </c>
      <c r="J27" s="62">
        <v>0.0004459121494871255</v>
      </c>
      <c r="K27" s="62">
        <v>0.0040312247671753475</v>
      </c>
      <c r="L27" s="62">
        <v>0.0004356224083448959</v>
      </c>
      <c r="M27" s="62">
        <v>0.0002593611448113662</v>
      </c>
      <c r="N27" s="62">
        <v>0.0004421770142305066</v>
      </c>
      <c r="O27" s="62">
        <v>0.0006482493938450577</v>
      </c>
      <c r="P27" s="62">
        <v>0.00042322803511576034</v>
      </c>
      <c r="Q27" s="62">
        <v>0.0005615524277702111</v>
      </c>
      <c r="R27" s="62">
        <v>0.0010774436209791524</v>
      </c>
      <c r="S27" s="62">
        <v>0.0005192762551005958</v>
      </c>
      <c r="T27" s="62">
        <v>0.00039998136818053423</v>
      </c>
      <c r="U27" s="62">
        <v>0.0004267202795854923</v>
      </c>
      <c r="V27" s="62">
        <v>0.0008226820322609643</v>
      </c>
      <c r="W27" s="62">
        <v>0.0018148474865570146</v>
      </c>
      <c r="X27" s="62">
        <v>0.0017968688370929452</v>
      </c>
      <c r="Y27" s="62">
        <v>0.002457717566369742</v>
      </c>
      <c r="Z27" s="62">
        <v>1.0003556767840807</v>
      </c>
      <c r="AA27" s="62">
        <v>0.0016805077177324643</v>
      </c>
      <c r="AB27" s="62">
        <v>0.0030779344241273275</v>
      </c>
      <c r="AC27" s="62">
        <v>0.00035482819288939105</v>
      </c>
      <c r="AD27" s="62">
        <v>0.0027328752146421943</v>
      </c>
      <c r="AE27" s="62">
        <v>0.004644446976570754</v>
      </c>
      <c r="AF27" s="62">
        <v>0.02588526984510845</v>
      </c>
      <c r="AG27" s="62">
        <v>0.0038393136081298794</v>
      </c>
      <c r="AH27" s="62">
        <v>0.0029721542943074515</v>
      </c>
      <c r="AI27" s="62">
        <v>0.0006366995045596686</v>
      </c>
      <c r="AJ27" s="62">
        <v>0.0006746000882743841</v>
      </c>
      <c r="AK27" s="62">
        <v>0.010995219857100091</v>
      </c>
      <c r="AL27" s="62">
        <v>0.0005255077592122056</v>
      </c>
      <c r="AM27" s="63">
        <v>0.010435006348255244</v>
      </c>
      <c r="AN27" s="64">
        <v>1.0921329635778225</v>
      </c>
      <c r="AO27" s="64">
        <v>0.8213325716365613</v>
      </c>
      <c r="AP27" s="45">
        <v>26</v>
      </c>
    </row>
    <row r="28" spans="1:42" ht="14.25">
      <c r="A28" s="59" t="s">
        <v>147</v>
      </c>
      <c r="B28" s="60" t="s">
        <v>43</v>
      </c>
      <c r="C28" s="61">
        <v>0.039650233737781364</v>
      </c>
      <c r="D28" s="62">
        <v>0.012492753809929808</v>
      </c>
      <c r="E28" s="62">
        <v>0.048612901798827525</v>
      </c>
      <c r="F28" s="62">
        <v>0.06934649982240038</v>
      </c>
      <c r="G28" s="62">
        <v>0.07099006091677385</v>
      </c>
      <c r="H28" s="62">
        <v>0.025429470228064792</v>
      </c>
      <c r="I28" s="62">
        <v>0.005164064274204829</v>
      </c>
      <c r="J28" s="62">
        <v>0.05315106411042038</v>
      </c>
      <c r="K28" s="62">
        <v>0.034364599778005704</v>
      </c>
      <c r="L28" s="62">
        <v>0.022332111358278214</v>
      </c>
      <c r="M28" s="62">
        <v>0.017874325465143788</v>
      </c>
      <c r="N28" s="62">
        <v>0.045720366940700266</v>
      </c>
      <c r="O28" s="62">
        <v>0.040755717824058076</v>
      </c>
      <c r="P28" s="62">
        <v>0.03632303496096399</v>
      </c>
      <c r="Q28" s="62">
        <v>0.042543284216619424</v>
      </c>
      <c r="R28" s="62">
        <v>0.03451068088214468</v>
      </c>
      <c r="S28" s="62">
        <v>0.04317900053587763</v>
      </c>
      <c r="T28" s="62">
        <v>0.03613195299780757</v>
      </c>
      <c r="U28" s="62">
        <v>0.031232648609417584</v>
      </c>
      <c r="V28" s="62">
        <v>0.05539514371307783</v>
      </c>
      <c r="W28" s="62">
        <v>0.04503782266741671</v>
      </c>
      <c r="X28" s="62">
        <v>0.006474358370352305</v>
      </c>
      <c r="Y28" s="62">
        <v>0.014743373242951843</v>
      </c>
      <c r="Z28" s="62">
        <v>0.012849892441894883</v>
      </c>
      <c r="AA28" s="62">
        <v>1.0138823026430417</v>
      </c>
      <c r="AB28" s="62">
        <v>0.008726186535357503</v>
      </c>
      <c r="AC28" s="62">
        <v>0.0036959742107909583</v>
      </c>
      <c r="AD28" s="62">
        <v>0.024636080776095415</v>
      </c>
      <c r="AE28" s="62">
        <v>0.01164869890637376</v>
      </c>
      <c r="AF28" s="62">
        <v>0.01070372969995067</v>
      </c>
      <c r="AG28" s="62">
        <v>0.010360743366148055</v>
      </c>
      <c r="AH28" s="62">
        <v>0.0295052997243802</v>
      </c>
      <c r="AI28" s="62">
        <v>0.03016235522393529</v>
      </c>
      <c r="AJ28" s="62">
        <v>0.01838629393084791</v>
      </c>
      <c r="AK28" s="62">
        <v>0.04362247704909342</v>
      </c>
      <c r="AL28" s="62">
        <v>0.14769387416111324</v>
      </c>
      <c r="AM28" s="63">
        <v>0.0156160364494692</v>
      </c>
      <c r="AN28" s="64">
        <v>2.212945415379711</v>
      </c>
      <c r="AO28" s="64">
        <v>1.6642333942112915</v>
      </c>
      <c r="AP28" s="45">
        <v>27</v>
      </c>
    </row>
    <row r="29" spans="1:42" ht="14.25">
      <c r="A29" s="59" t="s">
        <v>148</v>
      </c>
      <c r="B29" s="65" t="s">
        <v>44</v>
      </c>
      <c r="C29" s="61">
        <v>0.007176356180745046</v>
      </c>
      <c r="D29" s="62">
        <v>0.017995909503771983</v>
      </c>
      <c r="E29" s="62">
        <v>0.007874199735906421</v>
      </c>
      <c r="F29" s="62">
        <v>0.014498897625313431</v>
      </c>
      <c r="G29" s="62">
        <v>0.009331720669836504</v>
      </c>
      <c r="H29" s="62">
        <v>0.005579331797434781</v>
      </c>
      <c r="I29" s="62">
        <v>0.002534665655323521</v>
      </c>
      <c r="J29" s="62">
        <v>0.004033854496674253</v>
      </c>
      <c r="K29" s="62">
        <v>0.008722317664924466</v>
      </c>
      <c r="L29" s="62">
        <v>0.0046526367483784754</v>
      </c>
      <c r="M29" s="62">
        <v>0.004738436589278872</v>
      </c>
      <c r="N29" s="62">
        <v>0.00913866105305751</v>
      </c>
      <c r="O29" s="62">
        <v>0.006734552586830418</v>
      </c>
      <c r="P29" s="62">
        <v>0.006605897682676974</v>
      </c>
      <c r="Q29" s="62">
        <v>0.006843640342881682</v>
      </c>
      <c r="R29" s="62">
        <v>0.00590168245520075</v>
      </c>
      <c r="S29" s="62">
        <v>0.004490822023244106</v>
      </c>
      <c r="T29" s="62">
        <v>0.003906840446242075</v>
      </c>
      <c r="U29" s="62">
        <v>0.005322159647042639</v>
      </c>
      <c r="V29" s="62">
        <v>0.010373169713059596</v>
      </c>
      <c r="W29" s="62">
        <v>0.01091969930775306</v>
      </c>
      <c r="X29" s="62">
        <v>0.004510181837680014</v>
      </c>
      <c r="Y29" s="62">
        <v>0.005355332712288574</v>
      </c>
      <c r="Z29" s="62">
        <v>0.007902272125075308</v>
      </c>
      <c r="AA29" s="62">
        <v>0.014014239380886953</v>
      </c>
      <c r="AB29" s="62">
        <v>1.039537838183379</v>
      </c>
      <c r="AC29" s="62">
        <v>0.06219125964763049</v>
      </c>
      <c r="AD29" s="62">
        <v>0.018424527812631215</v>
      </c>
      <c r="AE29" s="62">
        <v>0.007272587877463842</v>
      </c>
      <c r="AF29" s="62">
        <v>0.01957828859378866</v>
      </c>
      <c r="AG29" s="62">
        <v>0.00236949698999091</v>
      </c>
      <c r="AH29" s="62">
        <v>0.0056085142796673355</v>
      </c>
      <c r="AI29" s="62">
        <v>0.04098581200398898</v>
      </c>
      <c r="AJ29" s="62">
        <v>0.00935774810603609</v>
      </c>
      <c r="AK29" s="62">
        <v>0.006599886827433451</v>
      </c>
      <c r="AL29" s="62">
        <v>0.004164337330084489</v>
      </c>
      <c r="AM29" s="63">
        <v>0.011006011892929619</v>
      </c>
      <c r="AN29" s="64">
        <v>1.4162537875265315</v>
      </c>
      <c r="AO29" s="64">
        <v>1.0650858496098297</v>
      </c>
      <c r="AP29" s="45">
        <v>28</v>
      </c>
    </row>
    <row r="30" spans="1:42" ht="14.25">
      <c r="A30" s="59" t="s">
        <v>149</v>
      </c>
      <c r="B30" s="60" t="s">
        <v>45</v>
      </c>
      <c r="C30" s="61">
        <v>0.005169795808016776</v>
      </c>
      <c r="D30" s="62">
        <v>0.010343256669366592</v>
      </c>
      <c r="E30" s="62">
        <v>0.005030630443945679</v>
      </c>
      <c r="F30" s="62">
        <v>0.006252830716401671</v>
      </c>
      <c r="G30" s="62">
        <v>0.00509689189666416</v>
      </c>
      <c r="H30" s="62">
        <v>0.003186971628886414</v>
      </c>
      <c r="I30" s="62">
        <v>0.0008427121703726418</v>
      </c>
      <c r="J30" s="62">
        <v>0.00532054033742796</v>
      </c>
      <c r="K30" s="62">
        <v>0.0046064361162108285</v>
      </c>
      <c r="L30" s="62">
        <v>0.0026360940037050253</v>
      </c>
      <c r="M30" s="62">
        <v>0.0022173447608846175</v>
      </c>
      <c r="N30" s="62">
        <v>0.00538807849897384</v>
      </c>
      <c r="O30" s="62">
        <v>0.004368261419364045</v>
      </c>
      <c r="P30" s="62">
        <v>0.004494515679301713</v>
      </c>
      <c r="Q30" s="62">
        <v>0.0034707048273941977</v>
      </c>
      <c r="R30" s="62">
        <v>0.0035417323011265878</v>
      </c>
      <c r="S30" s="62">
        <v>0.0036204587462416496</v>
      </c>
      <c r="T30" s="62">
        <v>0.004889798546698975</v>
      </c>
      <c r="U30" s="62">
        <v>0.002595432013499883</v>
      </c>
      <c r="V30" s="62">
        <v>0.006256504229134207</v>
      </c>
      <c r="W30" s="62">
        <v>0.006881656196520851</v>
      </c>
      <c r="X30" s="62">
        <v>0.003109310423580751</v>
      </c>
      <c r="Y30" s="62">
        <v>0.0043108701879252115</v>
      </c>
      <c r="Z30" s="62">
        <v>0.004634206542564928</v>
      </c>
      <c r="AA30" s="62">
        <v>0.025487598315613157</v>
      </c>
      <c r="AB30" s="62">
        <v>0.01816494059796409</v>
      </c>
      <c r="AC30" s="62">
        <v>1.0187303246560748</v>
      </c>
      <c r="AD30" s="62">
        <v>0.023984945481973788</v>
      </c>
      <c r="AE30" s="62">
        <v>0.015568070703456446</v>
      </c>
      <c r="AF30" s="62">
        <v>0.0027923323397697243</v>
      </c>
      <c r="AG30" s="62">
        <v>0.00549785412790219</v>
      </c>
      <c r="AH30" s="62">
        <v>0.0135923478142706</v>
      </c>
      <c r="AI30" s="62">
        <v>0.019616811717847668</v>
      </c>
      <c r="AJ30" s="62">
        <v>0.007848859952874297</v>
      </c>
      <c r="AK30" s="62">
        <v>0.01358948653929176</v>
      </c>
      <c r="AL30" s="62">
        <v>0.00525961107559094</v>
      </c>
      <c r="AM30" s="63">
        <v>0.03126514671600234</v>
      </c>
      <c r="AN30" s="64">
        <v>1.3096633642028412</v>
      </c>
      <c r="AO30" s="64">
        <v>0.9849251096450955</v>
      </c>
      <c r="AP30" s="45">
        <v>29</v>
      </c>
    </row>
    <row r="31" spans="1:42" ht="14.25">
      <c r="A31" s="59" t="s">
        <v>101</v>
      </c>
      <c r="B31" s="60" t="s">
        <v>179</v>
      </c>
      <c r="C31" s="61">
        <v>0.07956417269656856</v>
      </c>
      <c r="D31" s="62">
        <v>0.3409851080773108</v>
      </c>
      <c r="E31" s="62">
        <v>0.04725809095130536</v>
      </c>
      <c r="F31" s="62">
        <v>0.03641027783795139</v>
      </c>
      <c r="G31" s="62">
        <v>0.051281080201439615</v>
      </c>
      <c r="H31" s="62">
        <v>0.027354626392093424</v>
      </c>
      <c r="I31" s="62">
        <v>0.02104646610088942</v>
      </c>
      <c r="J31" s="62">
        <v>0.026395976108655083</v>
      </c>
      <c r="K31" s="62">
        <v>0.058491136435331596</v>
      </c>
      <c r="L31" s="62">
        <v>0.030393516321339818</v>
      </c>
      <c r="M31" s="62">
        <v>0.05000918706004334</v>
      </c>
      <c r="N31" s="62">
        <v>0.04062562047980001</v>
      </c>
      <c r="O31" s="62">
        <v>0.029800627894973335</v>
      </c>
      <c r="P31" s="62">
        <v>0.029473319337927514</v>
      </c>
      <c r="Q31" s="62">
        <v>0.029115524350912095</v>
      </c>
      <c r="R31" s="62">
        <v>0.025596733036814038</v>
      </c>
      <c r="S31" s="62">
        <v>0.028838029245343965</v>
      </c>
      <c r="T31" s="62">
        <v>0.020143350251580764</v>
      </c>
      <c r="U31" s="62">
        <v>0.022246548497106142</v>
      </c>
      <c r="V31" s="62">
        <v>0.0940347731829635</v>
      </c>
      <c r="W31" s="62">
        <v>0.0537532072403832</v>
      </c>
      <c r="X31" s="62">
        <v>0.017036880119324204</v>
      </c>
      <c r="Y31" s="62">
        <v>0.021353049035216735</v>
      </c>
      <c r="Z31" s="62">
        <v>0.06781999522715804</v>
      </c>
      <c r="AA31" s="62">
        <v>0.06291691169618534</v>
      </c>
      <c r="AB31" s="62">
        <v>0.042745147669405605</v>
      </c>
      <c r="AC31" s="62">
        <v>0.007712872117411702</v>
      </c>
      <c r="AD31" s="62">
        <v>1.1079245346590525</v>
      </c>
      <c r="AE31" s="62">
        <v>0.03252631351015838</v>
      </c>
      <c r="AF31" s="62">
        <v>0.03541126776920776</v>
      </c>
      <c r="AG31" s="62">
        <v>0.026193074204017452</v>
      </c>
      <c r="AH31" s="62">
        <v>0.019893569006913765</v>
      </c>
      <c r="AI31" s="62">
        <v>0.0425452100904558</v>
      </c>
      <c r="AJ31" s="62">
        <v>0.02109055778198833</v>
      </c>
      <c r="AK31" s="62">
        <v>0.037881634459111684</v>
      </c>
      <c r="AL31" s="62">
        <v>0.061035183606766616</v>
      </c>
      <c r="AM31" s="63">
        <v>0.09092966404492409</v>
      </c>
      <c r="AN31" s="64">
        <v>2.8378332366980303</v>
      </c>
      <c r="AO31" s="64">
        <v>2.1341768336862517</v>
      </c>
      <c r="AP31" s="45">
        <v>30</v>
      </c>
    </row>
    <row r="32" spans="1:42" ht="14.25">
      <c r="A32" s="59" t="s">
        <v>150</v>
      </c>
      <c r="B32" s="60" t="s">
        <v>54</v>
      </c>
      <c r="C32" s="61">
        <v>0.008178989081870454</v>
      </c>
      <c r="D32" s="62">
        <v>0.009754801209056722</v>
      </c>
      <c r="E32" s="62">
        <v>0.010044866581598115</v>
      </c>
      <c r="F32" s="62">
        <v>0.011586556127216744</v>
      </c>
      <c r="G32" s="62">
        <v>0.010605941099101249</v>
      </c>
      <c r="H32" s="62">
        <v>0.008478308356366772</v>
      </c>
      <c r="I32" s="62">
        <v>0.0014533064145793105</v>
      </c>
      <c r="J32" s="62">
        <v>0.010285161277861653</v>
      </c>
      <c r="K32" s="62">
        <v>0.012042141395183812</v>
      </c>
      <c r="L32" s="62">
        <v>0.005122798174275006</v>
      </c>
      <c r="M32" s="62">
        <v>0.005072052869032349</v>
      </c>
      <c r="N32" s="62">
        <v>0.010834162830244366</v>
      </c>
      <c r="O32" s="62">
        <v>0.010451994564488302</v>
      </c>
      <c r="P32" s="62">
        <v>0.013933196994892386</v>
      </c>
      <c r="Q32" s="62">
        <v>0.012911503855270914</v>
      </c>
      <c r="R32" s="62">
        <v>0.0142026093843043</v>
      </c>
      <c r="S32" s="62">
        <v>0.017083128410903245</v>
      </c>
      <c r="T32" s="62">
        <v>0.017528773127293593</v>
      </c>
      <c r="U32" s="62">
        <v>0.0064251208284083</v>
      </c>
      <c r="V32" s="62">
        <v>0.011937904680098475</v>
      </c>
      <c r="W32" s="62">
        <v>0.014195180133252282</v>
      </c>
      <c r="X32" s="62">
        <v>0.005059017090973827</v>
      </c>
      <c r="Y32" s="62">
        <v>0.03362660345448283</v>
      </c>
      <c r="Z32" s="62">
        <v>0.01284241048178186</v>
      </c>
      <c r="AA32" s="62">
        <v>0.037643423223873027</v>
      </c>
      <c r="AB32" s="62">
        <v>0.06046775723375601</v>
      </c>
      <c r="AC32" s="62">
        <v>0.00837385526944333</v>
      </c>
      <c r="AD32" s="62">
        <v>0.01945475914904507</v>
      </c>
      <c r="AE32" s="62">
        <v>1.1584746785393278</v>
      </c>
      <c r="AF32" s="62">
        <v>0.02684347101420197</v>
      </c>
      <c r="AG32" s="62">
        <v>0.018327707974939097</v>
      </c>
      <c r="AH32" s="62">
        <v>0.015170440407559549</v>
      </c>
      <c r="AI32" s="62">
        <v>0.06273886292704456</v>
      </c>
      <c r="AJ32" s="62">
        <v>0.043710536788326405</v>
      </c>
      <c r="AK32" s="62">
        <v>0.02034572311837557</v>
      </c>
      <c r="AL32" s="62">
        <v>0.007690546123233614</v>
      </c>
      <c r="AM32" s="63">
        <v>0.04869937256941645</v>
      </c>
      <c r="AN32" s="64">
        <v>1.8015976627610795</v>
      </c>
      <c r="AO32" s="64">
        <v>1.3548815856289602</v>
      </c>
      <c r="AP32" s="45">
        <v>31</v>
      </c>
    </row>
    <row r="33" spans="1:42" ht="14.25">
      <c r="A33" s="59" t="s">
        <v>151</v>
      </c>
      <c r="B33" s="60" t="s">
        <v>46</v>
      </c>
      <c r="C33" s="61">
        <v>0.004421833472643704</v>
      </c>
      <c r="D33" s="62">
        <v>0.0010512211190368051</v>
      </c>
      <c r="E33" s="62">
        <v>0.0012466328714314035</v>
      </c>
      <c r="F33" s="62">
        <v>0.0011333931776473407</v>
      </c>
      <c r="G33" s="62">
        <v>0.0012057365162291454</v>
      </c>
      <c r="H33" s="62">
        <v>0.0005162685473351338</v>
      </c>
      <c r="I33" s="62">
        <v>0.00015961136909616044</v>
      </c>
      <c r="J33" s="62">
        <v>0.0009361654455718697</v>
      </c>
      <c r="K33" s="62">
        <v>0.0017536593068377716</v>
      </c>
      <c r="L33" s="62">
        <v>0.0009005294899872431</v>
      </c>
      <c r="M33" s="62">
        <v>0.0008930006922634355</v>
      </c>
      <c r="N33" s="62">
        <v>0.0012711326750711207</v>
      </c>
      <c r="O33" s="62">
        <v>0.0025673526786692087</v>
      </c>
      <c r="P33" s="62">
        <v>0.0023297955231932743</v>
      </c>
      <c r="Q33" s="62">
        <v>0.0013088850008792009</v>
      </c>
      <c r="R33" s="62">
        <v>0.0006992559803815659</v>
      </c>
      <c r="S33" s="62">
        <v>0.001654686202697422</v>
      </c>
      <c r="T33" s="62">
        <v>0.0009168991358850019</v>
      </c>
      <c r="U33" s="62">
        <v>0.0006666932268485988</v>
      </c>
      <c r="V33" s="62">
        <v>0.0009545399142236884</v>
      </c>
      <c r="W33" s="62">
        <v>0.004128008784480263</v>
      </c>
      <c r="X33" s="62">
        <v>0.00033805235560599255</v>
      </c>
      <c r="Y33" s="62">
        <v>0.002531252049459465</v>
      </c>
      <c r="Z33" s="62">
        <v>0.0006543122158007554</v>
      </c>
      <c r="AA33" s="62">
        <v>0.0020391372169563907</v>
      </c>
      <c r="AB33" s="62">
        <v>0.001790915403340398</v>
      </c>
      <c r="AC33" s="62">
        <v>0.0018675605684200472</v>
      </c>
      <c r="AD33" s="62">
        <v>0.002959247119532977</v>
      </c>
      <c r="AE33" s="62">
        <v>0.0024879680865971744</v>
      </c>
      <c r="AF33" s="62">
        <v>1.0005103779028763</v>
      </c>
      <c r="AG33" s="62">
        <v>0.0029408130791162643</v>
      </c>
      <c r="AH33" s="62">
        <v>0.0011373368275440147</v>
      </c>
      <c r="AI33" s="62">
        <v>0.0015782827440553593</v>
      </c>
      <c r="AJ33" s="62">
        <v>0.002354569679459288</v>
      </c>
      <c r="AK33" s="62">
        <v>0.0009060283133242818</v>
      </c>
      <c r="AL33" s="62">
        <v>0.0007030811375272401</v>
      </c>
      <c r="AM33" s="63">
        <v>0.2357049031822744</v>
      </c>
      <c r="AN33" s="64">
        <v>1.2912191390122998</v>
      </c>
      <c r="AO33" s="64">
        <v>0.9710542318190443</v>
      </c>
      <c r="AP33" s="45">
        <v>32</v>
      </c>
    </row>
    <row r="34" spans="1:42" ht="14.25">
      <c r="A34" s="59" t="s">
        <v>152</v>
      </c>
      <c r="B34" s="60" t="s">
        <v>47</v>
      </c>
      <c r="C34" s="61">
        <v>0.0015169113189693404</v>
      </c>
      <c r="D34" s="62">
        <v>0.002128548078925887</v>
      </c>
      <c r="E34" s="62">
        <v>0.00436535686385599</v>
      </c>
      <c r="F34" s="62">
        <v>0.01175247406488068</v>
      </c>
      <c r="G34" s="62">
        <v>0.004999594474745577</v>
      </c>
      <c r="H34" s="62">
        <v>0.024017569909812648</v>
      </c>
      <c r="I34" s="62">
        <v>0.0013802869913999143</v>
      </c>
      <c r="J34" s="62">
        <v>0.016249518860024646</v>
      </c>
      <c r="K34" s="62">
        <v>0.010148048398810394</v>
      </c>
      <c r="L34" s="62">
        <v>0.005650982684629662</v>
      </c>
      <c r="M34" s="62">
        <v>0.0040458492592545</v>
      </c>
      <c r="N34" s="62">
        <v>0.007764683483972561</v>
      </c>
      <c r="O34" s="62">
        <v>0.014071981339555624</v>
      </c>
      <c r="P34" s="62">
        <v>0.02204734026042398</v>
      </c>
      <c r="Q34" s="62">
        <v>0.043695971796312516</v>
      </c>
      <c r="R34" s="62">
        <v>0.04457208287519389</v>
      </c>
      <c r="S34" s="62">
        <v>0.036252618772769245</v>
      </c>
      <c r="T34" s="62">
        <v>0.03138760615296748</v>
      </c>
      <c r="U34" s="62">
        <v>0.02669608275461632</v>
      </c>
      <c r="V34" s="62">
        <v>0.007494129481868234</v>
      </c>
      <c r="W34" s="62">
        <v>0.002681951261560987</v>
      </c>
      <c r="X34" s="62">
        <v>0.0025634111256162715</v>
      </c>
      <c r="Y34" s="62">
        <v>0.00149130887520229</v>
      </c>
      <c r="Z34" s="62">
        <v>0.0009429073858279549</v>
      </c>
      <c r="AA34" s="62">
        <v>0.0030228577106940257</v>
      </c>
      <c r="AB34" s="62">
        <v>0.0021521352477742338</v>
      </c>
      <c r="AC34" s="62">
        <v>0.0004471820980378227</v>
      </c>
      <c r="AD34" s="62">
        <v>0.002385153716091657</v>
      </c>
      <c r="AE34" s="62">
        <v>0.01808114112806678</v>
      </c>
      <c r="AF34" s="62">
        <v>0.0009767990769109628</v>
      </c>
      <c r="AG34" s="62">
        <v>1.0027855647162227</v>
      </c>
      <c r="AH34" s="62">
        <v>0.003232540054840195</v>
      </c>
      <c r="AI34" s="62">
        <v>0.0016033394536121846</v>
      </c>
      <c r="AJ34" s="62">
        <v>0.003517465303335543</v>
      </c>
      <c r="AK34" s="62">
        <v>0.0014582651908984594</v>
      </c>
      <c r="AL34" s="62">
        <v>0.0018803607264195228</v>
      </c>
      <c r="AM34" s="63">
        <v>0.016359809789208445</v>
      </c>
      <c r="AN34" s="64">
        <v>1.3858198306833094</v>
      </c>
      <c r="AO34" s="64">
        <v>1.0421981602233361</v>
      </c>
      <c r="AP34" s="45">
        <v>33</v>
      </c>
    </row>
    <row r="35" spans="1:42" ht="14.25">
      <c r="A35" s="59" t="s">
        <v>153</v>
      </c>
      <c r="B35" s="60" t="s">
        <v>180</v>
      </c>
      <c r="C35" s="61">
        <v>0.0005810062572699786</v>
      </c>
      <c r="D35" s="62">
        <v>0.0004272458061467101</v>
      </c>
      <c r="E35" s="62">
        <v>0.00012030620059620795</v>
      </c>
      <c r="F35" s="62">
        <v>7.34651691491715E-05</v>
      </c>
      <c r="G35" s="62">
        <v>9.945646139398975E-05</v>
      </c>
      <c r="H35" s="62">
        <v>5.2208470242148306E-05</v>
      </c>
      <c r="I35" s="62">
        <v>2.881276570349236E-05</v>
      </c>
      <c r="J35" s="62">
        <v>5.737133243887435E-05</v>
      </c>
      <c r="K35" s="62">
        <v>0.00010586504707315305</v>
      </c>
      <c r="L35" s="62">
        <v>5.678819642558304E-05</v>
      </c>
      <c r="M35" s="62">
        <v>7.68440701061017E-05</v>
      </c>
      <c r="N35" s="62">
        <v>7.737279395360686E-05</v>
      </c>
      <c r="O35" s="62">
        <v>8.249929009814413E-05</v>
      </c>
      <c r="P35" s="62">
        <v>8.096796104323046E-05</v>
      </c>
      <c r="Q35" s="62">
        <v>6.541806423361188E-05</v>
      </c>
      <c r="R35" s="62">
        <v>5.344890738799036E-05</v>
      </c>
      <c r="S35" s="62">
        <v>7.253341212372385E-05</v>
      </c>
      <c r="T35" s="62">
        <v>5.1496388975949896E-05</v>
      </c>
      <c r="U35" s="62">
        <v>4.2796870073174913E-05</v>
      </c>
      <c r="V35" s="62">
        <v>0.00015106350056382826</v>
      </c>
      <c r="W35" s="62">
        <v>0.00013824861696830803</v>
      </c>
      <c r="X35" s="62">
        <v>3.0514522355968528E-05</v>
      </c>
      <c r="Y35" s="62">
        <v>0.00045962702382474496</v>
      </c>
      <c r="Z35" s="62">
        <v>0.00010384952381236253</v>
      </c>
      <c r="AA35" s="62">
        <v>0.00015503042426165777</v>
      </c>
      <c r="AB35" s="62">
        <v>0.0002701797941387128</v>
      </c>
      <c r="AC35" s="62">
        <v>5.78769340547302E-05</v>
      </c>
      <c r="AD35" s="62">
        <v>0.0013653368367945254</v>
      </c>
      <c r="AE35" s="62">
        <v>0.0008724215254836865</v>
      </c>
      <c r="AF35" s="62">
        <v>9.191473315381156E-05</v>
      </c>
      <c r="AG35" s="62">
        <v>0.00010120618871289335</v>
      </c>
      <c r="AH35" s="62">
        <v>1.0277380899804374</v>
      </c>
      <c r="AI35" s="62">
        <v>0.00013605388981581404</v>
      </c>
      <c r="AJ35" s="62">
        <v>0.00010519250455964991</v>
      </c>
      <c r="AK35" s="62">
        <v>0.00012892363461490574</v>
      </c>
      <c r="AL35" s="62">
        <v>9.333669454891457E-05</v>
      </c>
      <c r="AM35" s="63">
        <v>0.0035320255665795383</v>
      </c>
      <c r="AN35" s="64">
        <v>1.0377367953591163</v>
      </c>
      <c r="AO35" s="64">
        <v>0.7804242333478952</v>
      </c>
      <c r="AP35" s="45">
        <v>34</v>
      </c>
    </row>
    <row r="36" spans="1:42" ht="14.25">
      <c r="A36" s="59" t="s">
        <v>154</v>
      </c>
      <c r="B36" s="60" t="s">
        <v>181</v>
      </c>
      <c r="C36" s="61">
        <v>0.0008461192825592826</v>
      </c>
      <c r="D36" s="62">
        <v>0.0015782043528542694</v>
      </c>
      <c r="E36" s="62">
        <v>0.0014428897635749638</v>
      </c>
      <c r="F36" s="62">
        <v>0.0018495365558012517</v>
      </c>
      <c r="G36" s="62">
        <v>0.0012420247893382688</v>
      </c>
      <c r="H36" s="62">
        <v>0.001377223521035787</v>
      </c>
      <c r="I36" s="62">
        <v>0.00021914676866995514</v>
      </c>
      <c r="J36" s="62">
        <v>0.000808992885848018</v>
      </c>
      <c r="K36" s="62">
        <v>0.001151742045982552</v>
      </c>
      <c r="L36" s="62">
        <v>0.0013869047510813683</v>
      </c>
      <c r="M36" s="62">
        <v>0.0005833789927084322</v>
      </c>
      <c r="N36" s="62">
        <v>0.0016212348675268692</v>
      </c>
      <c r="O36" s="62">
        <v>0.0031882064477681505</v>
      </c>
      <c r="P36" s="62">
        <v>0.0022591697044522757</v>
      </c>
      <c r="Q36" s="62">
        <v>0.002881068348726276</v>
      </c>
      <c r="R36" s="62">
        <v>0.0011502026536248963</v>
      </c>
      <c r="S36" s="62">
        <v>0.0006751046978109419</v>
      </c>
      <c r="T36" s="62">
        <v>0.0004385284677670134</v>
      </c>
      <c r="U36" s="62">
        <v>0.0005764350575919952</v>
      </c>
      <c r="V36" s="62">
        <v>0.0012977717345630814</v>
      </c>
      <c r="W36" s="62">
        <v>0.0014116994776083801</v>
      </c>
      <c r="X36" s="62">
        <v>0.000679085267744635</v>
      </c>
      <c r="Y36" s="62">
        <v>0.014120040692048232</v>
      </c>
      <c r="Z36" s="62">
        <v>0.0025476444773688284</v>
      </c>
      <c r="AA36" s="62">
        <v>0.0009919133546138366</v>
      </c>
      <c r="AB36" s="62">
        <v>0.0034945072371743275</v>
      </c>
      <c r="AC36" s="62">
        <v>0.0006554092045215406</v>
      </c>
      <c r="AD36" s="62">
        <v>0.002133340144573349</v>
      </c>
      <c r="AE36" s="62">
        <v>0.0019208704784362508</v>
      </c>
      <c r="AF36" s="62">
        <v>0.00044739191850516396</v>
      </c>
      <c r="AG36" s="62">
        <v>0.0012840006277100803</v>
      </c>
      <c r="AH36" s="62">
        <v>0.0014191031116960319</v>
      </c>
      <c r="AI36" s="62">
        <v>1.0005509076006183</v>
      </c>
      <c r="AJ36" s="62">
        <v>0.002475262013218853</v>
      </c>
      <c r="AK36" s="62">
        <v>0.0037438461182019702</v>
      </c>
      <c r="AL36" s="62">
        <v>0.00043811689999396835</v>
      </c>
      <c r="AM36" s="63">
        <v>0.0026428247330650243</v>
      </c>
      <c r="AN36" s="64">
        <v>1.0675298490463845</v>
      </c>
      <c r="AO36" s="64">
        <v>0.802829935050833</v>
      </c>
      <c r="AP36" s="45">
        <v>35</v>
      </c>
    </row>
    <row r="37" spans="1:42" ht="14.25">
      <c r="A37" s="59" t="s">
        <v>155</v>
      </c>
      <c r="B37" s="60" t="s">
        <v>24</v>
      </c>
      <c r="C37" s="61">
        <v>0.04193040103817326</v>
      </c>
      <c r="D37" s="62">
        <v>0.05225876320984611</v>
      </c>
      <c r="E37" s="62">
        <v>0.04629843710818613</v>
      </c>
      <c r="F37" s="62">
        <v>0.04362923253713321</v>
      </c>
      <c r="G37" s="62">
        <v>0.03571420353323874</v>
      </c>
      <c r="H37" s="62">
        <v>0.02918708406024291</v>
      </c>
      <c r="I37" s="62">
        <v>0.006498102150473314</v>
      </c>
      <c r="J37" s="62">
        <v>0.04467109219355843</v>
      </c>
      <c r="K37" s="62">
        <v>0.058101792132314735</v>
      </c>
      <c r="L37" s="62">
        <v>0.018870597217744926</v>
      </c>
      <c r="M37" s="62">
        <v>0.01918107681219129</v>
      </c>
      <c r="N37" s="62">
        <v>0.03902328471282854</v>
      </c>
      <c r="O37" s="62">
        <v>0.04113862256588383</v>
      </c>
      <c r="P37" s="62">
        <v>0.04404111662238036</v>
      </c>
      <c r="Q37" s="62">
        <v>0.04012567598900169</v>
      </c>
      <c r="R37" s="62">
        <v>0.050164505958836286</v>
      </c>
      <c r="S37" s="62">
        <v>0.043532075640258315</v>
      </c>
      <c r="T37" s="62">
        <v>0.03537508477918188</v>
      </c>
      <c r="U37" s="62">
        <v>0.030511554893231593</v>
      </c>
      <c r="V37" s="62">
        <v>0.05277971730898346</v>
      </c>
      <c r="W37" s="62">
        <v>0.09868057705307799</v>
      </c>
      <c r="X37" s="62">
        <v>0.021590851543070146</v>
      </c>
      <c r="Y37" s="62">
        <v>0.0910320019319964</v>
      </c>
      <c r="Z37" s="62">
        <v>0.05799721878906577</v>
      </c>
      <c r="AA37" s="62">
        <v>0.07098061510765985</v>
      </c>
      <c r="AB37" s="62">
        <v>0.108012567227438</v>
      </c>
      <c r="AC37" s="62">
        <v>0.032887301872447094</v>
      </c>
      <c r="AD37" s="62">
        <v>0.11180473897798372</v>
      </c>
      <c r="AE37" s="62">
        <v>0.12268738654718377</v>
      </c>
      <c r="AF37" s="62">
        <v>0.07384225556937254</v>
      </c>
      <c r="AG37" s="62">
        <v>0.04741473416095856</v>
      </c>
      <c r="AH37" s="62">
        <v>0.04840884129578499</v>
      </c>
      <c r="AI37" s="62">
        <v>0.08114969032351227</v>
      </c>
      <c r="AJ37" s="62">
        <v>1.0960161132717832</v>
      </c>
      <c r="AK37" s="62">
        <v>0.038898379809351555</v>
      </c>
      <c r="AL37" s="62">
        <v>0.020776381390456546</v>
      </c>
      <c r="AM37" s="63">
        <v>0.07632388289907675</v>
      </c>
      <c r="AN37" s="64">
        <v>2.9715359582339085</v>
      </c>
      <c r="AO37" s="64">
        <v>2.234727227984505</v>
      </c>
      <c r="AP37" s="45">
        <v>36</v>
      </c>
    </row>
    <row r="38" spans="1:42" ht="14.25">
      <c r="A38" s="59" t="s">
        <v>156</v>
      </c>
      <c r="B38" s="60" t="s">
        <v>25</v>
      </c>
      <c r="C38" s="61">
        <v>0.0003912875541311589</v>
      </c>
      <c r="D38" s="62">
        <v>0.00026374376875198165</v>
      </c>
      <c r="E38" s="62">
        <v>0.0020901357404125654</v>
      </c>
      <c r="F38" s="62">
        <v>0.0003292892297832432</v>
      </c>
      <c r="G38" s="62">
        <v>0.0002587498189310041</v>
      </c>
      <c r="H38" s="62">
        <v>0.00019673842120574196</v>
      </c>
      <c r="I38" s="62">
        <v>3.820722794063452E-05</v>
      </c>
      <c r="J38" s="62">
        <v>0.00023357821918820038</v>
      </c>
      <c r="K38" s="62">
        <v>0.0002422826624093718</v>
      </c>
      <c r="L38" s="62">
        <v>0.00015926522091649643</v>
      </c>
      <c r="M38" s="62">
        <v>0.0001272606269911215</v>
      </c>
      <c r="N38" s="62">
        <v>0.0002460361858179341</v>
      </c>
      <c r="O38" s="62">
        <v>0.00027645107617794073</v>
      </c>
      <c r="P38" s="62">
        <v>0.0004168246952554611</v>
      </c>
      <c r="Q38" s="62">
        <v>0.00029261936525554655</v>
      </c>
      <c r="R38" s="62">
        <v>0.0003713486281823916</v>
      </c>
      <c r="S38" s="62">
        <v>0.00031815859178997187</v>
      </c>
      <c r="T38" s="62">
        <v>0.000337479426449818</v>
      </c>
      <c r="U38" s="62">
        <v>0.00019632085943224362</v>
      </c>
      <c r="V38" s="62">
        <v>0.00044326907621168035</v>
      </c>
      <c r="W38" s="62">
        <v>0.00045405687584106085</v>
      </c>
      <c r="X38" s="62">
        <v>9.429572000717536E-05</v>
      </c>
      <c r="Y38" s="62">
        <v>0.0005339582399769298</v>
      </c>
      <c r="Z38" s="62">
        <v>0.00021020415786858335</v>
      </c>
      <c r="AA38" s="62">
        <v>0.0009451046333136</v>
      </c>
      <c r="AB38" s="62">
        <v>0.000665632924445148</v>
      </c>
      <c r="AC38" s="62">
        <v>0.0009093544944734042</v>
      </c>
      <c r="AD38" s="62">
        <v>0.0006444514555264168</v>
      </c>
      <c r="AE38" s="62">
        <v>0.006621653999516224</v>
      </c>
      <c r="AF38" s="62">
        <v>0.0005748308467878496</v>
      </c>
      <c r="AG38" s="62">
        <v>0.0008162424932797042</v>
      </c>
      <c r="AH38" s="62">
        <v>0.01437975330120739</v>
      </c>
      <c r="AI38" s="62">
        <v>0.0024438023319206005</v>
      </c>
      <c r="AJ38" s="62">
        <v>0.001214891268961675</v>
      </c>
      <c r="AK38" s="62">
        <v>1.0102051336304587</v>
      </c>
      <c r="AL38" s="62">
        <v>0.0002045001777004609</v>
      </c>
      <c r="AM38" s="63">
        <v>0.002759592856933935</v>
      </c>
      <c r="AN38" s="64">
        <v>1.0509065058034535</v>
      </c>
      <c r="AO38" s="64">
        <v>0.7903284414504699</v>
      </c>
      <c r="AP38" s="45">
        <v>37</v>
      </c>
    </row>
    <row r="39" spans="1:42" ht="14.25">
      <c r="A39" s="59" t="s">
        <v>157</v>
      </c>
      <c r="B39" s="60" t="s">
        <v>48</v>
      </c>
      <c r="C39" s="61">
        <v>0.0008827371701736956</v>
      </c>
      <c r="D39" s="62">
        <v>0.0012679367805033565</v>
      </c>
      <c r="E39" s="62">
        <v>0.001070857867676029</v>
      </c>
      <c r="F39" s="62">
        <v>0.0016665601062546406</v>
      </c>
      <c r="G39" s="62">
        <v>0.0011127012562142076</v>
      </c>
      <c r="H39" s="62">
        <v>0.0008187373793430483</v>
      </c>
      <c r="I39" s="62">
        <v>9.598785690332006E-05</v>
      </c>
      <c r="J39" s="62">
        <v>0.0005205051790632075</v>
      </c>
      <c r="K39" s="62">
        <v>0.0014141484314615924</v>
      </c>
      <c r="L39" s="62">
        <v>0.000347826572325719</v>
      </c>
      <c r="M39" s="62">
        <v>0.0003564350337667799</v>
      </c>
      <c r="N39" s="62">
        <v>0.000768077939098973</v>
      </c>
      <c r="O39" s="62">
        <v>0.0011473924450919163</v>
      </c>
      <c r="P39" s="62">
        <v>0.0014890556624508374</v>
      </c>
      <c r="Q39" s="62">
        <v>0.0013150994450246585</v>
      </c>
      <c r="R39" s="62">
        <v>0.001040249245755774</v>
      </c>
      <c r="S39" s="62">
        <v>0.001513686931953878</v>
      </c>
      <c r="T39" s="62">
        <v>0.0008213132102583909</v>
      </c>
      <c r="U39" s="62">
        <v>0.0005992003001909439</v>
      </c>
      <c r="V39" s="62">
        <v>0.0014299253473178913</v>
      </c>
      <c r="W39" s="62">
        <v>0.0013580813754706124</v>
      </c>
      <c r="X39" s="62">
        <v>0.00015301156908540634</v>
      </c>
      <c r="Y39" s="62">
        <v>0.0009583574915964002</v>
      </c>
      <c r="Z39" s="62">
        <v>0.0036324118855162514</v>
      </c>
      <c r="AA39" s="62">
        <v>0.002495923682542363</v>
      </c>
      <c r="AB39" s="62">
        <v>0.004529475620666751</v>
      </c>
      <c r="AC39" s="62">
        <v>0.0006808975186372399</v>
      </c>
      <c r="AD39" s="62">
        <v>0.0023835659816616945</v>
      </c>
      <c r="AE39" s="62">
        <v>0.0025867868710250665</v>
      </c>
      <c r="AF39" s="62">
        <v>0.0035154775943980468</v>
      </c>
      <c r="AG39" s="62">
        <v>0.003149502594291253</v>
      </c>
      <c r="AH39" s="62">
        <v>0.002355738519797162</v>
      </c>
      <c r="AI39" s="62">
        <v>0.005217621021448555</v>
      </c>
      <c r="AJ39" s="62">
        <v>0.0016373153969773447</v>
      </c>
      <c r="AK39" s="62">
        <v>0.0022244509530826013</v>
      </c>
      <c r="AL39" s="62">
        <v>1.000625721918394</v>
      </c>
      <c r="AM39" s="63">
        <v>0.0014882713059744244</v>
      </c>
      <c r="AN39" s="64">
        <v>1.0586710454613941</v>
      </c>
      <c r="AO39" s="64">
        <v>0.7961677206751703</v>
      </c>
      <c r="AP39" s="45">
        <v>38</v>
      </c>
    </row>
    <row r="40" spans="1:42" ht="14.25">
      <c r="A40" s="59" t="s">
        <v>158</v>
      </c>
      <c r="B40" s="60" t="s">
        <v>49</v>
      </c>
      <c r="C40" s="66">
        <v>0.01881234673722135</v>
      </c>
      <c r="D40" s="67">
        <v>0.004472338524541197</v>
      </c>
      <c r="E40" s="67">
        <v>0.005303702632963251</v>
      </c>
      <c r="F40" s="67">
        <v>0.004821933159494387</v>
      </c>
      <c r="G40" s="67">
        <v>0.005129712269211839</v>
      </c>
      <c r="H40" s="67">
        <v>0.0021964243977246425</v>
      </c>
      <c r="I40" s="67">
        <v>0.0006790541609529155</v>
      </c>
      <c r="J40" s="67">
        <v>0.003982843106702044</v>
      </c>
      <c r="K40" s="67">
        <v>0.00746080718400805</v>
      </c>
      <c r="L40" s="67">
        <v>0.0038312327041580053</v>
      </c>
      <c r="M40" s="67">
        <v>0.0037992020195628225</v>
      </c>
      <c r="N40" s="67">
        <v>0.0054079351428294896</v>
      </c>
      <c r="O40" s="67">
        <v>0.010922602374481338</v>
      </c>
      <c r="P40" s="67">
        <v>0.00991193392521263</v>
      </c>
      <c r="Q40" s="67">
        <v>0.005568549477953589</v>
      </c>
      <c r="R40" s="67">
        <v>0.002974930205399353</v>
      </c>
      <c r="S40" s="67">
        <v>0.007039733807033005</v>
      </c>
      <c r="T40" s="67">
        <v>0.003900876089984124</v>
      </c>
      <c r="U40" s="67">
        <v>0.0028363945020603016</v>
      </c>
      <c r="V40" s="67">
        <v>0.0040610158550718626</v>
      </c>
      <c r="W40" s="67">
        <v>0.017562292444610956</v>
      </c>
      <c r="X40" s="67">
        <v>0.0014382174652977525</v>
      </c>
      <c r="Y40" s="67">
        <v>0.010769015054124944</v>
      </c>
      <c r="Z40" s="67">
        <v>0.00278372045310971</v>
      </c>
      <c r="AA40" s="67">
        <v>0.008675350758340776</v>
      </c>
      <c r="AB40" s="67">
        <v>0.007619310350131073</v>
      </c>
      <c r="AC40" s="67">
        <v>0.007945391246241317</v>
      </c>
      <c r="AD40" s="67">
        <v>0.012589886805595588</v>
      </c>
      <c r="AE40" s="67">
        <v>0.0105848667992067</v>
      </c>
      <c r="AF40" s="67">
        <v>0.002171363108838655</v>
      </c>
      <c r="AG40" s="67">
        <v>0.012511460613783389</v>
      </c>
      <c r="AH40" s="67">
        <v>0.0048387111113836695</v>
      </c>
      <c r="AI40" s="67">
        <v>0.006714681232170186</v>
      </c>
      <c r="AJ40" s="67">
        <v>0.010017333646998106</v>
      </c>
      <c r="AK40" s="67">
        <v>0.0038546270205435224</v>
      </c>
      <c r="AL40" s="67">
        <v>0.002991204039091638</v>
      </c>
      <c r="AM40" s="68">
        <v>1.0027881858873033</v>
      </c>
      <c r="AN40" s="69">
        <v>1.2389691863133376</v>
      </c>
      <c r="AO40" s="69">
        <v>0.9317599430746232</v>
      </c>
      <c r="AP40" s="45">
        <v>39</v>
      </c>
    </row>
    <row r="41" spans="1:41" ht="14.25">
      <c r="A41" s="70"/>
      <c r="B41" s="71" t="s">
        <v>73</v>
      </c>
      <c r="C41" s="72">
        <v>1.3518333409612484</v>
      </c>
      <c r="D41" s="72">
        <v>1.4964171002369397</v>
      </c>
      <c r="E41" s="72">
        <v>1.3663308360980484</v>
      </c>
      <c r="F41" s="72">
        <v>1.3156829134462793</v>
      </c>
      <c r="G41" s="72">
        <v>1.3716818970628082</v>
      </c>
      <c r="H41" s="72">
        <v>1.3418212985404898</v>
      </c>
      <c r="I41" s="72">
        <v>1.0672773577875838</v>
      </c>
      <c r="J41" s="72">
        <v>1.3154317815839023</v>
      </c>
      <c r="K41" s="72">
        <v>1.295060558461084</v>
      </c>
      <c r="L41" s="72">
        <v>1.7411591063962535</v>
      </c>
      <c r="M41" s="72">
        <v>1.1614256881457454</v>
      </c>
      <c r="N41" s="72">
        <v>1.487896941869011</v>
      </c>
      <c r="O41" s="72">
        <v>1.3921032633330737</v>
      </c>
      <c r="P41" s="72">
        <v>1.3724557458897424</v>
      </c>
      <c r="Q41" s="72">
        <v>1.3038371351054105</v>
      </c>
      <c r="R41" s="72">
        <v>1.2597557025400599</v>
      </c>
      <c r="S41" s="72">
        <v>1.3048367847807067</v>
      </c>
      <c r="T41" s="72">
        <v>1.2304287154480302</v>
      </c>
      <c r="U41" s="72">
        <v>1.3379754708435347</v>
      </c>
      <c r="V41" s="72">
        <v>1.348105375564507</v>
      </c>
      <c r="W41" s="72">
        <v>1.347770256056051</v>
      </c>
      <c r="X41" s="72">
        <v>1.1153691262904823</v>
      </c>
      <c r="Y41" s="72">
        <v>1.3885299785210818</v>
      </c>
      <c r="Z41" s="72">
        <v>1.2382270830259</v>
      </c>
      <c r="AA41" s="72">
        <v>1.2818115012518332</v>
      </c>
      <c r="AB41" s="72">
        <v>1.3271573808026846</v>
      </c>
      <c r="AC41" s="72">
        <v>1.1778717967981005</v>
      </c>
      <c r="AD41" s="72">
        <v>1.4073991802578236</v>
      </c>
      <c r="AE41" s="72">
        <v>1.431647769971165</v>
      </c>
      <c r="AF41" s="72">
        <v>1.2435842398544141</v>
      </c>
      <c r="AG41" s="72">
        <v>1.1782641573345927</v>
      </c>
      <c r="AH41" s="72">
        <v>1.2510008009187825</v>
      </c>
      <c r="AI41" s="72">
        <v>1.3412868074985183</v>
      </c>
      <c r="AJ41" s="72">
        <v>1.259472339625111</v>
      </c>
      <c r="AK41" s="72">
        <v>1.2779843352042675</v>
      </c>
      <c r="AL41" s="72">
        <v>1.4597411580069815</v>
      </c>
      <c r="AM41" s="73">
        <v>1.610582356059688</v>
      </c>
      <c r="AN41" s="62"/>
      <c r="AO41" s="62"/>
    </row>
    <row r="42" spans="1:41" ht="14.25">
      <c r="A42" s="70"/>
      <c r="B42" s="71" t="s">
        <v>74</v>
      </c>
      <c r="C42" s="72">
        <v>1.016638808079186</v>
      </c>
      <c r="D42" s="72">
        <v>1.125372226795673</v>
      </c>
      <c r="E42" s="72">
        <v>1.027541569336376</v>
      </c>
      <c r="F42" s="72">
        <v>0.9894520784530044</v>
      </c>
      <c r="G42" s="72">
        <v>1.0315658052213292</v>
      </c>
      <c r="H42" s="72">
        <v>1.0091093067977333</v>
      </c>
      <c r="I42" s="72">
        <v>0.8026400503922589</v>
      </c>
      <c r="J42" s="72">
        <v>0.989263216121013</v>
      </c>
      <c r="K42" s="72">
        <v>0.9739431501282844</v>
      </c>
      <c r="L42" s="72">
        <v>1.3094291026615907</v>
      </c>
      <c r="M42" s="72">
        <v>0.873443782966207</v>
      </c>
      <c r="N42" s="72">
        <v>1.1189646886877151</v>
      </c>
      <c r="O42" s="72">
        <v>1.0469235810915327</v>
      </c>
      <c r="P42" s="72">
        <v>1.0321477739634883</v>
      </c>
      <c r="Q42" s="72">
        <v>0.9805435261867408</v>
      </c>
      <c r="R42" s="72">
        <v>0.9473923279556078</v>
      </c>
      <c r="S42" s="72">
        <v>0.9812953072115136</v>
      </c>
      <c r="T42" s="72">
        <v>0.9253371290650447</v>
      </c>
      <c r="U42" s="72">
        <v>1.0062170732897697</v>
      </c>
      <c r="V42" s="72">
        <v>1.0138352122640326</v>
      </c>
      <c r="W42" s="72">
        <v>1.0135831874860386</v>
      </c>
      <c r="X42" s="72">
        <v>0.8388071996463536</v>
      </c>
      <c r="Y42" s="72">
        <v>1.0442363119570048</v>
      </c>
      <c r="Z42" s="72">
        <v>0.931201848390351</v>
      </c>
      <c r="AA42" s="72">
        <v>0.9639792697287909</v>
      </c>
      <c r="AB42" s="72">
        <v>0.9980813883413554</v>
      </c>
      <c r="AC42" s="72">
        <v>0.8858119882702588</v>
      </c>
      <c r="AD42" s="72">
        <v>1.0584267910506824</v>
      </c>
      <c r="AE42" s="72">
        <v>1.0766628092023307</v>
      </c>
      <c r="AF42" s="72">
        <v>0.9352306686360192</v>
      </c>
      <c r="AG42" s="72">
        <v>0.8861070608476765</v>
      </c>
      <c r="AH42" s="72">
        <v>0.9408082524786877</v>
      </c>
      <c r="AI42" s="72">
        <v>1.0087073457575857</v>
      </c>
      <c r="AJ42" s="72">
        <v>0.9471792264382991</v>
      </c>
      <c r="AK42" s="72">
        <v>0.961101070611323</v>
      </c>
      <c r="AL42" s="72">
        <v>1.097790286726542</v>
      </c>
      <c r="AM42" s="73">
        <v>1.211229577762593</v>
      </c>
      <c r="AN42" s="62"/>
      <c r="AO42" s="62"/>
    </row>
  </sheetData>
  <sheetProtection password="BDD0" sheet="1"/>
  <mergeCells count="1">
    <mergeCell ref="C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3"/>
  <colBreaks count="1" manualBreakCount="1">
    <brk id="13" max="65535" man="1"/>
  </colBreaks>
  <legacyDrawing r:id="rId2"/>
  <oleObjects>
    <oleObject progId="Equation.3" shapeId="22060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4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N1"/>
    </sheetView>
  </sheetViews>
  <sheetFormatPr defaultColWidth="9.00390625" defaultRowHeight="13.5"/>
  <cols>
    <col min="1" max="1" width="6.50390625" style="44" customWidth="1"/>
    <col min="2" max="2" width="26.625" style="45" bestFit="1" customWidth="1"/>
    <col min="3" max="41" width="13.125" style="45" customWidth="1"/>
    <col min="42" max="16384" width="9.00390625" style="45" customWidth="1"/>
  </cols>
  <sheetData>
    <row r="1" spans="3:14" ht="28.5" customHeight="1">
      <c r="C1" s="295" t="s">
        <v>199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41" ht="13.5">
      <c r="A2" s="46"/>
      <c r="B2" s="47"/>
      <c r="C2" s="46" t="s">
        <v>5</v>
      </c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 t="s">
        <v>11</v>
      </c>
      <c r="J2" s="48" t="s">
        <v>12</v>
      </c>
      <c r="K2" s="48" t="s">
        <v>13</v>
      </c>
      <c r="L2" s="48" t="s">
        <v>14</v>
      </c>
      <c r="M2" s="48" t="s">
        <v>15</v>
      </c>
      <c r="N2" s="48" t="s">
        <v>16</v>
      </c>
      <c r="O2" s="49" t="s">
        <v>17</v>
      </c>
      <c r="P2" s="49" t="s">
        <v>18</v>
      </c>
      <c r="Q2" s="49" t="s">
        <v>19</v>
      </c>
      <c r="R2" s="49" t="s">
        <v>20</v>
      </c>
      <c r="S2" s="49" t="s">
        <v>21</v>
      </c>
      <c r="T2" s="49" t="s">
        <v>68</v>
      </c>
      <c r="U2" s="49" t="s">
        <v>22</v>
      </c>
      <c r="V2" s="49" t="s">
        <v>95</v>
      </c>
      <c r="W2" s="49" t="s">
        <v>98</v>
      </c>
      <c r="X2" s="49" t="s">
        <v>144</v>
      </c>
      <c r="Y2" s="49" t="s">
        <v>145</v>
      </c>
      <c r="Z2" s="49" t="s">
        <v>146</v>
      </c>
      <c r="AA2" s="49" t="s">
        <v>147</v>
      </c>
      <c r="AB2" s="49" t="s">
        <v>148</v>
      </c>
      <c r="AC2" s="49" t="s">
        <v>149</v>
      </c>
      <c r="AD2" s="48" t="s">
        <v>101</v>
      </c>
      <c r="AE2" s="48" t="s">
        <v>150</v>
      </c>
      <c r="AF2" s="48" t="s">
        <v>151</v>
      </c>
      <c r="AG2" s="48" t="s">
        <v>152</v>
      </c>
      <c r="AH2" s="48" t="s">
        <v>153</v>
      </c>
      <c r="AI2" s="48" t="s">
        <v>154</v>
      </c>
      <c r="AJ2" s="48" t="s">
        <v>155</v>
      </c>
      <c r="AK2" s="48" t="s">
        <v>156</v>
      </c>
      <c r="AL2" s="48" t="s">
        <v>157</v>
      </c>
      <c r="AM2" s="50" t="s">
        <v>158</v>
      </c>
      <c r="AN2" s="51" t="s">
        <v>70</v>
      </c>
      <c r="AO2" s="51" t="s">
        <v>70</v>
      </c>
    </row>
    <row r="3" spans="1:41" ht="31.5" customHeight="1">
      <c r="A3" s="52"/>
      <c r="B3" s="53"/>
      <c r="C3" s="54" t="s">
        <v>32</v>
      </c>
      <c r="D3" s="55" t="s">
        <v>33</v>
      </c>
      <c r="E3" s="55" t="s">
        <v>51</v>
      </c>
      <c r="F3" s="55" t="s">
        <v>34</v>
      </c>
      <c r="G3" s="55" t="s">
        <v>23</v>
      </c>
      <c r="H3" s="55" t="s">
        <v>35</v>
      </c>
      <c r="I3" s="55" t="s">
        <v>36</v>
      </c>
      <c r="J3" s="55" t="s">
        <v>173</v>
      </c>
      <c r="K3" s="55" t="s">
        <v>37</v>
      </c>
      <c r="L3" s="55" t="s">
        <v>38</v>
      </c>
      <c r="M3" s="55" t="s">
        <v>39</v>
      </c>
      <c r="N3" s="55" t="s">
        <v>40</v>
      </c>
      <c r="O3" s="55" t="s">
        <v>174</v>
      </c>
      <c r="P3" s="55" t="s">
        <v>175</v>
      </c>
      <c r="Q3" s="55" t="s">
        <v>176</v>
      </c>
      <c r="R3" s="55" t="s">
        <v>53</v>
      </c>
      <c r="S3" s="55" t="s">
        <v>30</v>
      </c>
      <c r="T3" s="55" t="s">
        <v>52</v>
      </c>
      <c r="U3" s="55" t="s">
        <v>41</v>
      </c>
      <c r="V3" s="55" t="s">
        <v>28</v>
      </c>
      <c r="W3" s="55" t="s">
        <v>31</v>
      </c>
      <c r="X3" s="55" t="s">
        <v>42</v>
      </c>
      <c r="Y3" s="55" t="s">
        <v>177</v>
      </c>
      <c r="Z3" s="55" t="s">
        <v>178</v>
      </c>
      <c r="AA3" s="55" t="s">
        <v>43</v>
      </c>
      <c r="AB3" s="55" t="s">
        <v>44</v>
      </c>
      <c r="AC3" s="55" t="s">
        <v>45</v>
      </c>
      <c r="AD3" s="55" t="s">
        <v>179</v>
      </c>
      <c r="AE3" s="55" t="s">
        <v>54</v>
      </c>
      <c r="AF3" s="55" t="s">
        <v>46</v>
      </c>
      <c r="AG3" s="55" t="s">
        <v>47</v>
      </c>
      <c r="AH3" s="55" t="s">
        <v>180</v>
      </c>
      <c r="AI3" s="55" t="s">
        <v>181</v>
      </c>
      <c r="AJ3" s="55" t="s">
        <v>24</v>
      </c>
      <c r="AK3" s="55" t="s">
        <v>25</v>
      </c>
      <c r="AL3" s="55" t="s">
        <v>48</v>
      </c>
      <c r="AM3" s="56" t="s">
        <v>49</v>
      </c>
      <c r="AN3" s="57" t="s">
        <v>71</v>
      </c>
      <c r="AO3" s="58" t="s">
        <v>72</v>
      </c>
    </row>
    <row r="4" spans="1:41" ht="14.25">
      <c r="A4" s="59" t="s">
        <v>5</v>
      </c>
      <c r="B4" s="60" t="s">
        <v>32</v>
      </c>
      <c r="C4" s="76">
        <f>+'逆行列係数表（開放型）(37部門)'!C4/'逆行列係数表（開放型）(37部門)'!C$4</f>
        <v>1</v>
      </c>
      <c r="D4" s="77">
        <f>+'逆行列係数表（開放型）(37部門)'!D4/'逆行列係数表（開放型）(37部門)'!D$5</f>
        <v>4.505265649034685E-05</v>
      </c>
      <c r="E4" s="62">
        <f>+'逆行列係数表（開放型）(37部門)'!E4/'逆行列係数表（開放型）(37部門)'!E$6</f>
        <v>0.0868587663088259</v>
      </c>
      <c r="F4" s="62">
        <f>+'逆行列係数表（開放型）(37部門)'!F4/'逆行列係数表（開放型）(37部門)'!F$7</f>
        <v>0.003515951933345349</v>
      </c>
      <c r="G4" s="62">
        <f>+'逆行列係数表（開放型）(37部門)'!G4/'逆行列係数表（開放型）(37部門)'!G$8</f>
        <v>0.02031127528046956</v>
      </c>
      <c r="H4" s="62">
        <f>+'逆行列係数表（開放型）(37部門)'!H4/'逆行列係数表（開放型）(37部門)'!H$9</f>
        <v>0.0003083460058708357</v>
      </c>
      <c r="I4" s="62">
        <f>+'逆行列係数表（開放型）(37部門)'!I4/'逆行列係数表（開放型）(37部門)'!I$10</f>
        <v>6.880612549054308E-06</v>
      </c>
      <c r="J4" s="62">
        <f>+'逆行列係数表（開放型）(37部門)'!J4/'逆行列係数表（開放型）(37部門)'!J$11</f>
        <v>0.004158253390178519</v>
      </c>
      <c r="K4" s="62">
        <f>+'逆行列係数表（開放型）(37部門)'!K4/'逆行列係数表（開放型）(37部門)'!K$12</f>
        <v>0.00015360117217782675</v>
      </c>
      <c r="L4" s="62">
        <f>+'逆行列係数表（開放型）(37部門)'!L4/'逆行列係数表（開放型）(37部門)'!L$13</f>
        <v>2.486930578091195E-05</v>
      </c>
      <c r="M4" s="62">
        <f>+'逆行列係数表（開放型）(37部門)'!M4/'逆行列係数表（開放型）(37部門)'!M$14</f>
        <v>2.0809619776084594E-05</v>
      </c>
      <c r="N4" s="62">
        <f>+'逆行列係数表（開放型）(37部門)'!N4/'逆行列係数表（開放型）(37部門)'!N$15</f>
        <v>5.091730047418753E-05</v>
      </c>
      <c r="O4" s="62">
        <f>+'逆行列係数表（開放型）(37部門)'!O4/'逆行列係数表（開放型）(37部門)'!O$16</f>
        <v>5.96664675593847E-05</v>
      </c>
      <c r="P4" s="62">
        <f>+'逆行列係数表（開放型）(37部門)'!P4/'逆行列係数表（開放型）(37部門)'!P$17</f>
        <v>6.1875162486866E-05</v>
      </c>
      <c r="Q4" s="62">
        <f>+'逆行列係数表（開放型）(37部門)'!Q4/'逆行列係数表（開放型）(37部門)'!Q$18</f>
        <v>0.00011852379680630143</v>
      </c>
      <c r="R4" s="62">
        <f>+'逆行列係数表（開放型）(37部門)'!R4/'逆行列係数表（開放型）(37部門)'!R$19</f>
        <v>0.00012001975398500065</v>
      </c>
      <c r="S4" s="62">
        <f>+'逆行列係数表（開放型）(37部門)'!S4/'逆行列係数表（開放型）(37部門)'!S$20</f>
        <v>9.405623569371462E-05</v>
      </c>
      <c r="T4" s="62">
        <f>+'逆行列係数表（開放型）(37部門)'!T4/'逆行列係数表（開放型）(37部門)'!T$21</f>
        <v>0.00010705063583147615</v>
      </c>
      <c r="U4" s="62">
        <f>+'逆行列係数表（開放型）(37部門)'!U4/'逆行列係数表（開放型）(37部門)'!U$22</f>
        <v>6.533250517610358E-05</v>
      </c>
      <c r="V4" s="62">
        <f>+'逆行列係数表（開放型）(37部門)'!V4/'逆行列係数表（開放型）(37部門)'!V$23</f>
        <v>0.0030553577164427266</v>
      </c>
      <c r="W4" s="62">
        <f>+'逆行列係数表（開放型）(37部門)'!W4/'逆行列係数表（開放型）(37部門)'!W$24</f>
        <v>0.0008565119823020037</v>
      </c>
      <c r="X4" s="62">
        <f>+'逆行列係数表（開放型）(37部門)'!X4/'逆行列係数表（開放型）(37部門)'!X$25</f>
        <v>3.266517987169395E-05</v>
      </c>
      <c r="Y4" s="62">
        <f>+'逆行列係数表（開放型）(37部門)'!Y4/'逆行列係数表（開放型）(37部門)'!Y$26</f>
        <v>9.083516604018288E-05</v>
      </c>
      <c r="Z4" s="62">
        <f>+'逆行列係数表（開放型）(37部門)'!Z4/'逆行列係数表（開放型）(37部門)'!Z$27</f>
        <v>6.371759548880584E-05</v>
      </c>
      <c r="AA4" s="62">
        <f>+'逆行列係数表（開放型）(37部門)'!AA4/'逆行列係数表（開放型）(37部門)'!AA$28</f>
        <v>0.00013773357116057876</v>
      </c>
      <c r="AB4" s="62">
        <f>+'逆行列係数表（開放型）(37部門)'!AB4/'逆行列係数表（開放型）(37部門)'!AB$29</f>
        <v>8.286220164497162E-05</v>
      </c>
      <c r="AC4" s="62">
        <f>+'逆行列係数表（開放型）(37部門)'!AC4/'逆行列係数表（開放型）(37部門)'!AC$30</f>
        <v>4.619126375598597E-05</v>
      </c>
      <c r="AD4" s="62">
        <f>+'逆行列係数表（開放型）(37部門)'!AD4/'逆行列係数表（開放型）(37部門)'!AD$31</f>
        <v>7.586173959628309E-05</v>
      </c>
      <c r="AE4" s="62">
        <f>+'逆行列係数表（開放型）(37部門)'!AE4/'逆行列係数表（開放型）(37部門)'!AE$32</f>
        <v>0.00017680086101264897</v>
      </c>
      <c r="AF4" s="62">
        <f>+'逆行列係数表（開放型）(37部門)'!AF4/'逆行列係数表（開放型）(37部門)'!AF$33</f>
        <v>7.192229240830632E-05</v>
      </c>
      <c r="AG4" s="62">
        <f>+'逆行列係数表（開放型）(37部門)'!AG4/'逆行列係数表（開放型）(37部門)'!AG$34</f>
        <v>0.00039169812921665897</v>
      </c>
      <c r="AH4" s="62">
        <f>+'逆行列係数表（開放型）(37部門)'!AH4/'逆行列係数表（開放型）(37部門)'!AH$35</f>
        <v>0.0014022790534439396</v>
      </c>
      <c r="AI4" s="62">
        <f>+'逆行列係数表（開放型）(37部門)'!AI4/'逆行列係数表（開放型）(37部門)'!AI$36</f>
        <v>0.0010276428586704384</v>
      </c>
      <c r="AJ4" s="62">
        <f>+'逆行列係数表（開放型）(37部門)'!AJ4/'逆行列係数表（開放型）(37部門)'!AJ$37</f>
        <v>7.494552175337834E-05</v>
      </c>
      <c r="AK4" s="62">
        <f>+'逆行列係数表（開放型）(37部門)'!AK4/'逆行列係数表（開放型）(37部門)'!AK$38</f>
        <v>0.011457901903231265</v>
      </c>
      <c r="AL4" s="62">
        <f>+'逆行列係数表（開放型）(37部門)'!AL4/'逆行列係数表（開放型）(37部門)'!AL$39</f>
        <v>0.0025871582040121743</v>
      </c>
      <c r="AM4" s="62">
        <f>+'逆行列係数表（開放型）(37部門)'!AM4/'逆行列係数表（開放型）(37部門)'!AM$40</f>
        <v>0.00012477792926574447</v>
      </c>
      <c r="AN4" s="64">
        <f>SUM(C4:AM4)</f>
        <v>1.1378381113127947</v>
      </c>
      <c r="AO4" s="64">
        <f>+AN4/AVERAGE($AN$4:$AN$40)</f>
        <v>0.8950582400626684</v>
      </c>
    </row>
    <row r="5" spans="1:41" ht="14.25">
      <c r="A5" s="59" t="s">
        <v>6</v>
      </c>
      <c r="B5" s="60" t="s">
        <v>33</v>
      </c>
      <c r="C5" s="78">
        <f>+'逆行列係数表（開放型）(37部門)'!C5/'逆行列係数表（開放型）(37部門)'!C$4</f>
        <v>1.22558196418128E-05</v>
      </c>
      <c r="D5" s="77">
        <f>+'逆行列係数表（開放型）(37部門)'!D5/'逆行列係数表（開放型）(37部門)'!D$5</f>
        <v>1</v>
      </c>
      <c r="E5" s="62">
        <f>+'逆行列係数表（開放型）(37部門)'!E5/'逆行列係数表（開放型）(37部門)'!E$6</f>
        <v>8.469713181006923E-06</v>
      </c>
      <c r="F5" s="62">
        <f>+'逆行列係数表（開放型）(37部門)'!F5/'逆行列係数表（開放型）(37部門)'!F$7</f>
        <v>9.32837984595565E-06</v>
      </c>
      <c r="G5" s="62">
        <f>+'逆行列係数表（開放型）(37部門)'!G5/'逆行列係数表（開放型）(37部門)'!G$8</f>
        <v>1.6412201101631487E-05</v>
      </c>
      <c r="H5" s="62">
        <f>+'逆行列係数表（開放型）(37部門)'!H5/'逆行列係数表（開放型）(37部門)'!H$9</f>
        <v>8.626534602854547E-05</v>
      </c>
      <c r="I5" s="62">
        <f>+'逆行列係数表（開放型）(37部門)'!I5/'逆行列係数表（開放型）(37部門)'!I$10</f>
        <v>0.0012234627942591173</v>
      </c>
      <c r="J5" s="62">
        <f>+'逆行列係数表（開放型）(37部門)'!J5/'逆行列係数表（開放型）(37部門)'!J$11</f>
        <v>1.1110408017839794E-05</v>
      </c>
      <c r="K5" s="62">
        <f>+'逆行列係数表（開放型）(37部門)'!K5/'逆行列係数表（開放型）(37部門)'!K$12</f>
        <v>0.0001327295021634812</v>
      </c>
      <c r="L5" s="62">
        <f>+'逆行列係数表（開放型）(37部門)'!L5/'逆行列係数表（開放型）(37部門)'!L$13</f>
        <v>0.00018713792638682024</v>
      </c>
      <c r="M5" s="62">
        <f>+'逆行列係数表（開放型）(37部門)'!M5/'逆行列係数表（開放型）(37部門)'!M$14</f>
        <v>0.000908782311527164</v>
      </c>
      <c r="N5" s="62">
        <f>+'逆行列係数表（開放型）(37部門)'!N5/'逆行列係数表（開放型）(37部門)'!N$15</f>
        <v>6.451980863659509E-05</v>
      </c>
      <c r="O5" s="62">
        <f>+'逆行列係数表（開放型）(37部門)'!O5/'逆行列係数表（開放型）(37部門)'!O$16</f>
        <v>4.0964539036661846E-05</v>
      </c>
      <c r="P5" s="62">
        <f>+'逆行列係数表（開放型）(37部門)'!P5/'逆行列係数表（開放型）(37部門)'!P$17</f>
        <v>2.8367641120921832E-05</v>
      </c>
      <c r="Q5" s="62">
        <f>+'逆行列係数表（開放型）(37部門)'!Q5/'逆行列係数表（開放型）(37部門)'!Q$18</f>
        <v>1.5967329867164218E-05</v>
      </c>
      <c r="R5" s="62">
        <f>+'逆行列係数表（開放型）(37部門)'!R5/'逆行列係数表（開放型）(37部門)'!R$19</f>
        <v>1.7542184586495627E-05</v>
      </c>
      <c r="S5" s="62">
        <f>+'逆行列係数表（開放型）(37部門)'!S5/'逆行列係数表（開放型）(37部門)'!S$20</f>
        <v>2.1707341702630486E-05</v>
      </c>
      <c r="T5" s="62">
        <f>+'逆行列係数表（開放型）(37部門)'!T5/'逆行列係数表（開放型）(37部門)'!T$21</f>
        <v>1.38242575097231E-05</v>
      </c>
      <c r="U5" s="62">
        <f>+'逆行列係数表（開放型）(37部門)'!U5/'逆行列係数表（開放型）(37部門)'!U$22</f>
        <v>2.0675231540588058E-05</v>
      </c>
      <c r="V5" s="62">
        <f>+'逆行列係数表（開放型）(37部門)'!V5/'逆行列係数表（開放型）(37部門)'!V$23</f>
        <v>1.1011825066449217E-05</v>
      </c>
      <c r="W5" s="62">
        <f>+'逆行列係数表（開放型）(37部門)'!W5/'逆行列係数表（開放型）(37部門)'!W$24</f>
        <v>2.7435117367669698E-05</v>
      </c>
      <c r="X5" s="62">
        <f>+'逆行列係数表（開放型）(37部門)'!X5/'逆行列係数表（開放型）(37部門)'!X$25</f>
        <v>0.0002437949117476661</v>
      </c>
      <c r="Y5" s="62">
        <f>+'逆行列係数表（開放型）(37部門)'!Y5/'逆行列係数表（開放型）(37部門)'!Y$26</f>
        <v>9.23894393150783E-06</v>
      </c>
      <c r="Z5" s="62">
        <f>+'逆行列係数表（開放型）(37部門)'!Z5/'逆行列係数表（開放型）(37部門)'!Z$27</f>
        <v>1.533602109058411E-05</v>
      </c>
      <c r="AA5" s="62">
        <f>+'逆行列係数表（開放型）(37部門)'!AA5/'逆行列係数表（開放型）(37部門)'!AA$28</f>
        <v>7.657079202101755E-06</v>
      </c>
      <c r="AB5" s="62">
        <f>+'逆行列係数表（開放型）(37部門)'!AB5/'逆行列係数表（開放型）(37部門)'!AB$29</f>
        <v>3.5362813488243685E-06</v>
      </c>
      <c r="AC5" s="62">
        <f>+'逆行列係数表（開放型）(37部門)'!AC5/'逆行列係数表（開放型）(37部門)'!AC$30</f>
        <v>2.0347112907480947E-06</v>
      </c>
      <c r="AD5" s="62">
        <f>+'逆行列係数表（開放型）(37部門)'!AD5/'逆行列係数表（開放型）(37部門)'!AD$31</f>
        <v>4.830890775708345E-05</v>
      </c>
      <c r="AE5" s="62">
        <f>+'逆行列係数表（開放型）(37部門)'!AE5/'逆行列係数表（開放型）(37部門)'!AE$32</f>
        <v>3.750508157339046E-06</v>
      </c>
      <c r="AF5" s="62">
        <f>+'逆行列係数表（開放型）(37部門)'!AF5/'逆行列係数表（開放型）(37部門)'!AF$33</f>
        <v>7.053376982512131E-06</v>
      </c>
      <c r="AG5" s="62">
        <f>+'逆行列係数表（開放型）(37部門)'!AG5/'逆行列係数表（開放型）(37部門)'!AG$34</f>
        <v>6.157625464970675E-06</v>
      </c>
      <c r="AH5" s="62">
        <f>+'逆行列係数表（開放型）(37部門)'!AH5/'逆行列係数表（開放型）(37部門)'!AH$35</f>
        <v>6.575067294273909E-06</v>
      </c>
      <c r="AI5" s="62">
        <f>+'逆行列係数表（開放型）(37部門)'!AI5/'逆行列係数表（開放型）(37部門)'!AI$36</f>
        <v>5.453678397028435E-06</v>
      </c>
      <c r="AJ5" s="62">
        <f>+'逆行列係数表（開放型）(37部門)'!AJ5/'逆行列係数表（開放型）(37部門)'!AJ$37</f>
        <v>3.860854781714416E-06</v>
      </c>
      <c r="AK5" s="62">
        <f>+'逆行列係数表（開放型）(37部門)'!AK5/'逆行列係数表（開放型）(37部門)'!AK$38</f>
        <v>8.892620381847562E-06</v>
      </c>
      <c r="AL5" s="62">
        <f>+'逆行列係数表（開放型）(37部門)'!AL5/'逆行列係数表（開放型）(37部門)'!AL$39</f>
        <v>6.225960516901021E-06</v>
      </c>
      <c r="AM5" s="62">
        <f>+'逆行列係数表（開放型）(37部門)'!AM5/'逆行列係数表（開放型）(37部門)'!AM$40</f>
        <v>2.258356771902632E-05</v>
      </c>
      <c r="AN5" s="64">
        <f aca="true" t="shared" si="0" ref="AN5:AN40">SUM(C5:AM5)</f>
        <v>1.0032584297946527</v>
      </c>
      <c r="AO5" s="64">
        <f aca="true" t="shared" si="1" ref="AO5:AO40">+AN5/AVERAGE($AN$4:$AN$40)</f>
        <v>0.7891937487170199</v>
      </c>
    </row>
    <row r="6" spans="1:41" ht="14.25">
      <c r="A6" s="59" t="s">
        <v>7</v>
      </c>
      <c r="B6" s="60" t="s">
        <v>51</v>
      </c>
      <c r="C6" s="61">
        <f>+'逆行列係数表（開放型）(37部門)'!C6/'逆行列係数表（開放型）(37部門)'!C$4</f>
        <v>0.028969649158525443</v>
      </c>
      <c r="D6" s="62">
        <f>+'逆行列係数表（開放型）(37部門)'!D6/'逆行列係数表（開放型）(37部門)'!D$5</f>
        <v>1.8178831551919558E-05</v>
      </c>
      <c r="E6" s="62">
        <f>+'逆行列係数表（開放型）(37部門)'!E6/'逆行列係数表（開放型）(37部門)'!E$6</f>
        <v>1</v>
      </c>
      <c r="F6" s="62">
        <f>+'逆行列係数表（開放型）(37部門)'!F6/'逆行列係数表（開放型）(37部門)'!F$7</f>
        <v>0.000476029609620668</v>
      </c>
      <c r="G6" s="62">
        <f>+'逆行列係数表（開放型）(37部門)'!G6/'逆行列係数表（開放型）(37部門)'!G$8</f>
        <v>0.0009522653006082917</v>
      </c>
      <c r="H6" s="62">
        <f>+'逆行列係数表（開放型）(37部門)'!H6/'逆行列係数表（開放型）(37部門)'!H$9</f>
        <v>0.0005466657796050698</v>
      </c>
      <c r="I6" s="62">
        <f>+'逆行列係数表（開放型）(37部門)'!I6/'逆行列係数表（開放型）(37部門)'!I$10</f>
        <v>3.4152250527981695E-06</v>
      </c>
      <c r="J6" s="62">
        <f>+'逆行列係数表（開放型）(37部門)'!J6/'逆行列係数表（開放型）(37部門)'!J$11</f>
        <v>0.00016551790689861754</v>
      </c>
      <c r="K6" s="62">
        <f>+'逆行列係数表（開放型）(37部門)'!K6/'逆行列係数表（開放型）(37部門)'!K$12</f>
        <v>0.0002569911063571835</v>
      </c>
      <c r="L6" s="62">
        <f>+'逆行列係数表（開放型）(37部門)'!L6/'逆行列係数表（開放型）(37部門)'!L$13</f>
        <v>7.207165190221815E-06</v>
      </c>
      <c r="M6" s="62">
        <f>+'逆行列係数表（開放型）(37部門)'!M6/'逆行列係数表（開放型）(37部門)'!M$14</f>
        <v>8.209495474047758E-06</v>
      </c>
      <c r="N6" s="62">
        <f>+'逆行列係数表（開放型）(37部門)'!N6/'逆行列係数表（開放型）(37部門)'!N$15</f>
        <v>1.6230546647866637E-05</v>
      </c>
      <c r="O6" s="62">
        <f>+'逆行列係数表（開放型）(37部門)'!O6/'逆行列係数表（開放型）(37部門)'!O$16</f>
        <v>2.0228533714097887E-05</v>
      </c>
      <c r="P6" s="62">
        <f>+'逆行列係数表（開放型）(37部門)'!P6/'逆行列係数表（開放型）(37部門)'!P$17</f>
        <v>2.4055363592806578E-05</v>
      </c>
      <c r="Q6" s="62">
        <f>+'逆行列係数表（開放型）(37部門)'!Q6/'逆行列係数表（開放型）(37部門)'!Q$18</f>
        <v>2.8124926685066594E-05</v>
      </c>
      <c r="R6" s="62">
        <f>+'逆行列係数表（開放型）(37部門)'!R6/'逆行列係数表（開放型）(37部門)'!R$19</f>
        <v>3.0737090498384205E-05</v>
      </c>
      <c r="S6" s="62">
        <f>+'逆行列係数表（開放型）(37部門)'!S6/'逆行列係数表（開放型）(37部門)'!S$20</f>
        <v>2.5751748188735906E-05</v>
      </c>
      <c r="T6" s="62">
        <f>+'逆行列係数表（開放型）(37部門)'!T6/'逆行列係数表（開放型）(37部門)'!T$21</f>
        <v>2.5549091536497134E-05</v>
      </c>
      <c r="U6" s="62">
        <f>+'逆行列係数表（開放型）(37部門)'!U6/'逆行列係数表（開放型）(37部門)'!U$22</f>
        <v>1.668949041266697E-05</v>
      </c>
      <c r="V6" s="62">
        <f>+'逆行列係数表（開放型）(37部門)'!V6/'逆行列係数表（開放型）(37部門)'!V$23</f>
        <v>0.00024814413135642113</v>
      </c>
      <c r="W6" s="62">
        <f>+'逆行列係数表（開放型）(37部門)'!W6/'逆行列係数表（開放型）(37部門)'!W$24</f>
        <v>5.427751427082345E-05</v>
      </c>
      <c r="X6" s="62">
        <f>+'逆行列係数表（開放型）(37部門)'!X6/'逆行列係数表（開放型）(37部門)'!X$25</f>
        <v>5.948144953408489E-06</v>
      </c>
      <c r="Y6" s="62">
        <f>+'逆行列係数表（開放型）(37部門)'!Y6/'逆行列係数表（開放型）(37部門)'!Y$26</f>
        <v>2.6753203323713236E-05</v>
      </c>
      <c r="Z6" s="62">
        <f>+'逆行列係数表（開放型）(37部門)'!Z6/'逆行列係数表（開放型）(37部門)'!Z$27</f>
        <v>1.4261220088294011E-05</v>
      </c>
      <c r="AA6" s="62">
        <f>+'逆行列係数表（開放型）(37部門)'!AA6/'逆行列係数表（開放型）(37部門)'!AA$28</f>
        <v>6.559723426429324E-05</v>
      </c>
      <c r="AB6" s="62">
        <f>+'逆行列係数表（開放型）(37部門)'!AB6/'逆行列係数表（開放型）(37部門)'!AB$29</f>
        <v>2.654075549138382E-05</v>
      </c>
      <c r="AC6" s="62">
        <f>+'逆行列係数表（開放型）(37部門)'!AC6/'逆行列係数表（開放型）(37部門)'!AC$30</f>
        <v>2.858049748378928E-05</v>
      </c>
      <c r="AD6" s="62">
        <f>+'逆行列係数表（開放型）(37部門)'!AD6/'逆行列係数表（開放型）(37部門)'!AD$31</f>
        <v>4.090601456625353E-05</v>
      </c>
      <c r="AE6" s="62">
        <f>+'逆行列係数表（開放型）(37部門)'!AE6/'逆行列係数表（開放型）(37部門)'!AE$32</f>
        <v>0.00016755173483643378</v>
      </c>
      <c r="AF6" s="62">
        <f>+'逆行列係数表（開放型）(37部門)'!AF6/'逆行列係数表（開放型）(37部門)'!AF$33</f>
        <v>8.210501355126181E-05</v>
      </c>
      <c r="AG6" s="62">
        <f>+'逆行列係数表（開放型）(37部門)'!AG6/'逆行列係数表（開放型）(37部門)'!AG$34</f>
        <v>0.00025525028616185094</v>
      </c>
      <c r="AH6" s="62">
        <f>+'逆行列係数表（開放型）(37部門)'!AH6/'逆行列係数表（開放型）(37部門)'!AH$35</f>
        <v>0.0021073240603416235</v>
      </c>
      <c r="AI6" s="62">
        <f>+'逆行列係数表（開放型）(37部門)'!AI6/'逆行列係数表（開放型）(37部門)'!AI$36</f>
        <v>0.0004273147162878615</v>
      </c>
      <c r="AJ6" s="62">
        <f>+'逆行列係数表（開放型）(37部門)'!AJ6/'逆行列係数表（開放型）(37部門)'!AJ$37</f>
        <v>4.004745851125583E-05</v>
      </c>
      <c r="AK6" s="62">
        <f>+'逆行列係数表（開放型）(37部門)'!AK6/'逆行列係数表（開放型）(37部門)'!AK$38</f>
        <v>0.02673194245650665</v>
      </c>
      <c r="AL6" s="62">
        <f>+'逆行列係数表（開放型）(37部門)'!AL6/'逆行列係数表（開放型）(37部門)'!AL$39</f>
        <v>0.00013821959828444962</v>
      </c>
      <c r="AM6" s="62">
        <f>+'逆行列係数表（開放型）(37部門)'!AM6/'逆行列係数表（開放型）(37部門)'!AM$40</f>
        <v>0.00041540201242236456</v>
      </c>
      <c r="AN6" s="64">
        <f t="shared" si="0"/>
        <v>1.0624676624228624</v>
      </c>
      <c r="AO6" s="64">
        <f t="shared" si="1"/>
        <v>0.8357695410241716</v>
      </c>
    </row>
    <row r="7" spans="1:41" ht="14.25">
      <c r="A7" s="59" t="s">
        <v>8</v>
      </c>
      <c r="B7" s="60" t="s">
        <v>34</v>
      </c>
      <c r="C7" s="61">
        <f>+'逆行列係数表（開放型）(37部門)'!C7/'逆行列係数表（開放型）(37部門)'!C$4</f>
        <v>0.0007165157104378644</v>
      </c>
      <c r="D7" s="62">
        <f>+'逆行列係数表（開放型）(37部門)'!D7/'逆行列係数表（開放型）(37部門)'!D$5</f>
        <v>0.00036046761209026964</v>
      </c>
      <c r="E7" s="62">
        <f>+'逆行列係数表（開放型）(37部門)'!E7/'逆行列係数表（開放型）(37部門)'!E$6</f>
        <v>0.00028854284095476576</v>
      </c>
      <c r="F7" s="62">
        <f>+'逆行列係数表（開放型）(37部門)'!F7/'逆行列係数表（開放型）(37部門)'!F$7</f>
        <v>1</v>
      </c>
      <c r="G7" s="62">
        <f>+'逆行列係数表（開放型）(37部門)'!G7/'逆行列係数表（開放型）(37部門)'!G$8</f>
        <v>0.0009552581501882463</v>
      </c>
      <c r="H7" s="62">
        <f>+'逆行列係数表（開放型）(37部門)'!H7/'逆行列係数表（開放型）(37部門)'!H$9</f>
        <v>0.0001329853386248421</v>
      </c>
      <c r="I7" s="62">
        <f>+'逆行列係数表（開放型）(37部門)'!I7/'逆行列係数表（開放型）(37部門)'!I$10</f>
        <v>1.9460322267756E-05</v>
      </c>
      <c r="J7" s="62">
        <f>+'逆行列係数表（開放型）(37部門)'!J7/'逆行列係数表（開放型）(37部門)'!J$11</f>
        <v>0.0006369244961305511</v>
      </c>
      <c r="K7" s="62">
        <f>+'逆行列係数表（開放型）(37部門)'!K7/'逆行列係数表（開放型）(37部門)'!K$12</f>
        <v>0.0005412736748441921</v>
      </c>
      <c r="L7" s="62">
        <f>+'逆行列係数表（開放型）(37部門)'!L7/'逆行列係数表（開放型）(37部門)'!L$13</f>
        <v>6.588897660045326E-05</v>
      </c>
      <c r="M7" s="62">
        <f>+'逆行列係数表（開放型）(37部門)'!M7/'逆行列係数表（開放型）(37部門)'!M$14</f>
        <v>8.342612781786942E-05</v>
      </c>
      <c r="N7" s="62">
        <f>+'逆行列係数表（開放型）(37部門)'!N7/'逆行列係数表（開放型）(37部門)'!N$15</f>
        <v>0.0002781432012748326</v>
      </c>
      <c r="O7" s="62">
        <f>+'逆行列係数表（開放型）(37部門)'!O7/'逆行列係数表（開放型）(37部門)'!O$16</f>
        <v>0.0002962347994170871</v>
      </c>
      <c r="P7" s="62">
        <f>+'逆行列係数表（開放型）(37部門)'!P7/'逆行列係数表（開放型）(37部門)'!P$17</f>
        <v>0.0002489455235110338</v>
      </c>
      <c r="Q7" s="62">
        <f>+'逆行列係数表（開放型）(37部門)'!Q7/'逆行列係数表（開放型）(37部門)'!Q$18</f>
        <v>0.0002668464157043606</v>
      </c>
      <c r="R7" s="62">
        <f>+'逆行列係数表（開放型）(37部門)'!R7/'逆行列係数表（開放型）(37部門)'!R$19</f>
        <v>0.0009494606954452992</v>
      </c>
      <c r="S7" s="62">
        <f>+'逆行列係数表（開放型）(37部門)'!S7/'逆行列係数表（開放型）(37部門)'!S$20</f>
        <v>0.0004064784912643042</v>
      </c>
      <c r="T7" s="62">
        <f>+'逆行列係数表（開放型）(37部門)'!T7/'逆行列係数表（開放型）(37部門)'!T$21</f>
        <v>0.0002328072378230157</v>
      </c>
      <c r="U7" s="62">
        <f>+'逆行列係数表（開放型）(37部門)'!U7/'逆行列係数表（開放型）(37部門)'!U$22</f>
        <v>0.0003551939930139227</v>
      </c>
      <c r="V7" s="62">
        <f>+'逆行列係数表（開放型）(37部門)'!V7/'逆行列係数表（開放型）(37部門)'!V$23</f>
        <v>0.00047805141354117223</v>
      </c>
      <c r="W7" s="62">
        <f>+'逆行列係数表（開放型）(37部門)'!W7/'逆行列係数表（開放型）(37部門)'!W$24</f>
        <v>0.0005452164998757489</v>
      </c>
      <c r="X7" s="62">
        <f>+'逆行列係数表（開放型）(37部門)'!X7/'逆行列係数表（開放型）(37部門)'!X$25</f>
        <v>4.5375927890242274E-05</v>
      </c>
      <c r="Y7" s="62">
        <f>+'逆行列係数表（開放型）(37部門)'!Y7/'逆行列係数表（開放型）(37部門)'!Y$26</f>
        <v>0.0002196908481947101</v>
      </c>
      <c r="Z7" s="62">
        <f>+'逆行列係数表（開放型）(37部門)'!Z7/'逆行列係数表（開放型）(37部門)'!Z$27</f>
        <v>0.0004023691205415383</v>
      </c>
      <c r="AA7" s="62">
        <f>+'逆行列係数表（開放型）(37部門)'!AA7/'逆行列係数表（開放型）(37部門)'!AA$28</f>
        <v>0.0006572182898074521</v>
      </c>
      <c r="AB7" s="62">
        <f>+'逆行列係数表（開放型）(37部門)'!AB7/'逆行列係数表（開放型）(37部門)'!AB$29</f>
        <v>0.0003433654379020727</v>
      </c>
      <c r="AC7" s="62">
        <f>+'逆行列係数表（開放型）(37部門)'!AC7/'逆行列係数表（開放型）(37部門)'!AC$30</f>
        <v>5.3097968856015974E-05</v>
      </c>
      <c r="AD7" s="62">
        <f>+'逆行列係数表（開放型）(37部門)'!AD7/'逆行列係数表（開放型）(37部門)'!AD$31</f>
        <v>0.00044066132675077</v>
      </c>
      <c r="AE7" s="62">
        <f>+'逆行列係数表（開放型）(37部門)'!AE7/'逆行列係数表（開放型）(37部門)'!AE$32</f>
        <v>0.00019090214569444705</v>
      </c>
      <c r="AF7" s="62">
        <f>+'逆行列係数表（開放型）(37部門)'!AF7/'逆行列係数表（開放型）(37部門)'!AF$33</f>
        <v>0.0007487308258711311</v>
      </c>
      <c r="AG7" s="62">
        <f>+'逆行列係数表（開放型）(37部門)'!AG7/'逆行列係数表（開放型）(37部門)'!AG$34</f>
        <v>0.00011430089907541289</v>
      </c>
      <c r="AH7" s="62">
        <f>+'逆行列係数表（開放型）(37部門)'!AH7/'逆行列係数表（開放型）(37部門)'!AH$35</f>
        <v>0.0005401741108316055</v>
      </c>
      <c r="AI7" s="62">
        <f>+'逆行列係数表（開放型）(37部門)'!AI7/'逆行列係数表（開放型）(37部門)'!AI$36</f>
        <v>0.0038398708302806203</v>
      </c>
      <c r="AJ7" s="62">
        <f>+'逆行列係数表（開放型）(37部門)'!AJ7/'逆行列係数表（開放型）(37部門)'!AJ$37</f>
        <v>0.00036086461945180785</v>
      </c>
      <c r="AK7" s="62">
        <f>+'逆行列係数表（開放型）(37部門)'!AK7/'逆行列係数表（開放型）(37部門)'!AK$38</f>
        <v>0.0005870413771954384</v>
      </c>
      <c r="AL7" s="62">
        <f>+'逆行列係数表（開放型）(37部門)'!AL7/'逆行列係数表（開放型）(37部門)'!AL$39</f>
        <v>0.002839221374625678</v>
      </c>
      <c r="AM7" s="62">
        <f>+'逆行列係数表（開放型）(37部門)'!AM7/'逆行列係数表（開放型）(37部門)'!AM$40</f>
        <v>0.0003686918415566851</v>
      </c>
      <c r="AN7" s="64">
        <f t="shared" si="0"/>
        <v>1.0196096984653533</v>
      </c>
      <c r="AO7" s="64">
        <f t="shared" si="1"/>
        <v>0.8020561564828341</v>
      </c>
    </row>
    <row r="8" spans="1:41" ht="14.25">
      <c r="A8" s="59" t="s">
        <v>9</v>
      </c>
      <c r="B8" s="60" t="s">
        <v>23</v>
      </c>
      <c r="C8" s="61">
        <f>+'逆行列係数表（開放型）(37部門)'!C8/'逆行列係数表（開放型）(37部門)'!C$4</f>
        <v>0.006762841467316255</v>
      </c>
      <c r="D8" s="62">
        <f>+'逆行列係数表（開放型）(37部門)'!D8/'逆行列係数表（開放型）(37部門)'!D$5</f>
        <v>0.0009925371795602958</v>
      </c>
      <c r="E8" s="62">
        <f>+'逆行列係数表（開放型）(37部門)'!E8/'逆行列係数表（開放型）(37部門)'!E$6</f>
        <v>0.0051327709109720695</v>
      </c>
      <c r="F8" s="62">
        <f>+'逆行列係数表（開放型）(37部門)'!F8/'逆行列係数表（開放型）(37部門)'!F$7</f>
        <v>0.002383924950120912</v>
      </c>
      <c r="G8" s="62">
        <f>+'逆行列係数表（開放型）(37部門)'!G8/'逆行列係数表（開放型）(37部門)'!G$8</f>
        <v>1</v>
      </c>
      <c r="H8" s="62">
        <f>+'逆行列係数表（開放型）(37部門)'!H8/'逆行列係数表（開放型）(37部門)'!H$9</f>
        <v>0.0014525673489924347</v>
      </c>
      <c r="I8" s="62">
        <f>+'逆行列係数表（開放型）(37部門)'!I8/'逆行列係数表（開放型）(37部門)'!I$10</f>
        <v>0.00011164083577688495</v>
      </c>
      <c r="J8" s="62">
        <f>+'逆行列係数表（開放型）(37部門)'!J8/'逆行列係数表（開放型）(37部門)'!J$11</f>
        <v>0.002622561018935604</v>
      </c>
      <c r="K8" s="62">
        <f>+'逆行列係数表（開放型）(37部門)'!K8/'逆行列係数表（開放型）(37部門)'!K$12</f>
        <v>0.003004955437432587</v>
      </c>
      <c r="L8" s="62">
        <f>+'逆行列係数表（開放型）(37部門)'!L8/'逆行列係数表（開放型）(37部門)'!L$13</f>
        <v>0.0003665237207619321</v>
      </c>
      <c r="M8" s="62">
        <f>+'逆行列係数表（開放型）(37部門)'!M8/'逆行列係数表（開放型）(37部門)'!M$14</f>
        <v>0.0004192062589231638</v>
      </c>
      <c r="N8" s="62">
        <f>+'逆行列係数表（開放型）(37部門)'!N8/'逆行列係数表（開放型）(37部門)'!N$15</f>
        <v>0.0013903019756130075</v>
      </c>
      <c r="O8" s="62">
        <f>+'逆行列係数表（開放型）(37部門)'!O8/'逆行列係数表（開放型）(37部門)'!O$16</f>
        <v>0.0013914424547184618</v>
      </c>
      <c r="P8" s="62">
        <f>+'逆行列係数表（開放型）(37部門)'!P8/'逆行列係数表（開放型）(37部門)'!P$17</f>
        <v>0.0008546390400587246</v>
      </c>
      <c r="Q8" s="62">
        <f>+'逆行列係数表（開放型）(37部門)'!Q8/'逆行列係数表（開放型）(37部門)'!Q$18</f>
        <v>0.002412431991059937</v>
      </c>
      <c r="R8" s="62">
        <f>+'逆行列係数表（開放型）(37部門)'!R8/'逆行列係数表（開放型）(37部門)'!R$19</f>
        <v>0.002911988296959004</v>
      </c>
      <c r="S8" s="62">
        <f>+'逆行列係数表（開放型）(37部門)'!S8/'逆行列係数表（開放型）(37部門)'!S$20</f>
        <v>0.0018071711994389467</v>
      </c>
      <c r="T8" s="62">
        <f>+'逆行列係数表（開放型）(37部門)'!T8/'逆行列係数表（開放型）(37部門)'!T$21</f>
        <v>0.002009495498638395</v>
      </c>
      <c r="U8" s="62">
        <f>+'逆行列係数表（開放型）(37部門)'!U8/'逆行列係数表（開放型）(37部門)'!U$22</f>
        <v>0.0007235995562175868</v>
      </c>
      <c r="V8" s="62">
        <f>+'逆行列係数表（開放型）(37部門)'!V8/'逆行列係数表（開放型）(37部門)'!V$23</f>
        <v>0.03160461275102563</v>
      </c>
      <c r="W8" s="62">
        <f>+'逆行列係数表（開放型）(37部門)'!W8/'逆行列係数表（開放型）(37部門)'!W$24</f>
        <v>0.013747286088923331</v>
      </c>
      <c r="X8" s="62">
        <f>+'逆行列係数表（開放型）(37部門)'!X8/'逆行列係数表（開放型）(37部門)'!X$25</f>
        <v>0.0008892467872772986</v>
      </c>
      <c r="Y8" s="62">
        <f>+'逆行列係数表（開放型）(37部門)'!Y8/'逆行列係数表（開放型）(37部門)'!Y$26</f>
        <v>0.0012005459421702087</v>
      </c>
      <c r="Z8" s="62">
        <f>+'逆行列係数表（開放型）(37部門)'!Z8/'逆行列係数表（開放型）(37部門)'!Z$27</f>
        <v>0.0018167847087396253</v>
      </c>
      <c r="AA8" s="62">
        <f>+'逆行列係数表（開放型）(37部門)'!AA8/'逆行列係数表（開放型）(37部門)'!AA$28</f>
        <v>0.002700521330423703</v>
      </c>
      <c r="AB8" s="62">
        <f>+'逆行列係数表（開放型）(37部門)'!AB8/'逆行列係数表（開放型）(37部門)'!AB$29</f>
        <v>0.0023425914428233992</v>
      </c>
      <c r="AC8" s="62">
        <f>+'逆行列係数表（開放型）(37部門)'!AC8/'逆行列係数表（開放型）(37部門)'!AC$30</f>
        <v>0.0007647682922552014</v>
      </c>
      <c r="AD8" s="62">
        <f>+'逆行列係数表（開放型）(37部門)'!AD8/'逆行列係数表（開放型）(37部門)'!AD$31</f>
        <v>0.002073613626665701</v>
      </c>
      <c r="AE8" s="62">
        <f>+'逆行列係数表（開放型）(37部門)'!AE8/'逆行列係数表（開放型）(37部門)'!AE$32</f>
        <v>0.004026569155685418</v>
      </c>
      <c r="AF8" s="62">
        <f>+'逆行列係数表（開放型）(37部門)'!AF8/'逆行列係数表（開放型）(37部門)'!AF$33</f>
        <v>0.0013641507209806905</v>
      </c>
      <c r="AG8" s="62">
        <f>+'逆行列係数表（開放型）(37部門)'!AG8/'逆行列係数表（開放型）(37部門)'!AG$34</f>
        <v>0.002101634675948912</v>
      </c>
      <c r="AH8" s="62">
        <f>+'逆行列係数表（開放型）(37部門)'!AH8/'逆行列係数表（開放型）(37部門)'!AH$35</f>
        <v>0.002044314304340358</v>
      </c>
      <c r="AI8" s="62">
        <f>+'逆行列係数表（開放型）(37部門)'!AI8/'逆行列係数表（開放型）(37部門)'!AI$36</f>
        <v>0.006172638946470828</v>
      </c>
      <c r="AJ8" s="62">
        <f>+'逆行列係数表（開放型）(37部門)'!AJ8/'逆行列係数表（開放型）(37部門)'!AJ$37</f>
        <v>0.0015213315944763814</v>
      </c>
      <c r="AK8" s="62">
        <f>+'逆行列係数表（開放型）(37部門)'!AK8/'逆行列係数表（開放型）(37部門)'!AK$38</f>
        <v>0.0023365760892102927</v>
      </c>
      <c r="AL8" s="62">
        <f>+'逆行列係数表（開放型）(37部門)'!AL8/'逆行列係数表（開放型）(37部門)'!AL$39</f>
        <v>0.11917651572309164</v>
      </c>
      <c r="AM8" s="62">
        <f>+'逆行列係数表（開放型）(37部門)'!AM8/'逆行列係数表（開放型）(37部門)'!AM$40</f>
        <v>0.0014993868533555216</v>
      </c>
      <c r="AN8" s="64">
        <f t="shared" si="0"/>
        <v>1.2341336881753604</v>
      </c>
      <c r="AO8" s="64">
        <f t="shared" si="1"/>
        <v>0.9708072844086911</v>
      </c>
    </row>
    <row r="9" spans="1:41" ht="14.25">
      <c r="A9" s="59" t="s">
        <v>10</v>
      </c>
      <c r="B9" s="60" t="s">
        <v>35</v>
      </c>
      <c r="C9" s="61">
        <f>+'逆行列係数表（開放型）(37部門)'!C9/'逆行列係数表（開放型）(37部門)'!C$4</f>
        <v>0.017387072584537356</v>
      </c>
      <c r="D9" s="62">
        <f>+'逆行列係数表（開放型）(37部門)'!D9/'逆行列係数表（開放型）(37部門)'!D$5</f>
        <v>0.0015153265517367234</v>
      </c>
      <c r="E9" s="62">
        <f>+'逆行列係数表（開放型）(37部門)'!E9/'逆行列係数表（開放型）(37部門)'!E$6</f>
        <v>0.004014771283149076</v>
      </c>
      <c r="F9" s="62">
        <f>+'逆行列係数表（開放型）(37部門)'!F9/'逆行列係数表（開放型）(37部門)'!F$7</f>
        <v>0.018010253382993804</v>
      </c>
      <c r="G9" s="62">
        <f>+'逆行列係数表（開放型）(37部門)'!G9/'逆行列係数表（開放型）(37部門)'!G$8</f>
        <v>0.00943447072819978</v>
      </c>
      <c r="H9" s="62">
        <f>+'逆行列係数表（開放型）(37部門)'!H9/'逆行列係数表（開放型）(37部門)'!H$9</f>
        <v>1</v>
      </c>
      <c r="I9" s="62">
        <f>+'逆行列係数表（開放型）(37部門)'!I9/'逆行列係数表（開放型）(37部門)'!I$10</f>
        <v>0.0002705645756112415</v>
      </c>
      <c r="J9" s="62">
        <f>+'逆行列係数表（開放型）(37部門)'!J9/'逆行列係数表（開放型）(37部門)'!J$11</f>
        <v>0.05129890525382284</v>
      </c>
      <c r="K9" s="62">
        <f>+'逆行列係数表（開放型）(37部門)'!K9/'逆行列係数表（開放型）(37部門)'!K$12</f>
        <v>0.009013225818045147</v>
      </c>
      <c r="L9" s="62">
        <f>+'逆行列係数表（開放型）(37部門)'!L9/'逆行列係数表（開放型）(37部門)'!L$13</f>
        <v>0.0007439350761300813</v>
      </c>
      <c r="M9" s="62">
        <f>+'逆行列係数表（開放型）(37部門)'!M9/'逆行列係数表（開放型）(37部門)'!M$14</f>
        <v>0.0005078299927236898</v>
      </c>
      <c r="N9" s="62">
        <f>+'逆行列係数表（開放型）(37部門)'!N9/'逆行列係数表（開放型）(37部門)'!N$15</f>
        <v>0.002552521499594058</v>
      </c>
      <c r="O9" s="62">
        <f>+'逆行列係数表（開放型）(37部門)'!O9/'逆行列係数表（開放型）(37部門)'!O$16</f>
        <v>0.0017463333080792343</v>
      </c>
      <c r="P9" s="62">
        <f>+'逆行列係数表（開放型）(37部門)'!P9/'逆行列係数表（開放型）(37部門)'!P$17</f>
        <v>0.0016323228902657466</v>
      </c>
      <c r="Q9" s="62">
        <f>+'逆行列係数表（開放型）(37部門)'!Q9/'逆行列係数表（開放型）(37部門)'!Q$18</f>
        <v>0.004099163508529912</v>
      </c>
      <c r="R9" s="62">
        <f>+'逆行列係数表（開放型）(37部門)'!R9/'逆行列係数表（開放型）(37部門)'!R$19</f>
        <v>0.005024918330949813</v>
      </c>
      <c r="S9" s="62">
        <f>+'逆行列係数表（開放型）(37部門)'!S9/'逆行列係数表（開放型）(37部門)'!S$20</f>
        <v>0.002944210465066427</v>
      </c>
      <c r="T9" s="62">
        <f>+'逆行列係数表（開放型）(37部門)'!T9/'逆行列係数表（開放型）(37部門)'!T$21</f>
        <v>0.004425891064942423</v>
      </c>
      <c r="U9" s="62">
        <f>+'逆行列係数表（開放型）(37部門)'!U9/'逆行列係数表（開放型）(37部門)'!U$22</f>
        <v>0.0033294671130361087</v>
      </c>
      <c r="V9" s="62">
        <f>+'逆行列係数表（開放型）(37部門)'!V9/'逆行列係数表（開放型）(37部門)'!V$23</f>
        <v>0.009462935082586417</v>
      </c>
      <c r="W9" s="62">
        <f>+'逆行列係数表（開放型）(37部門)'!W9/'逆行列係数表（開放型）(37部門)'!W$24</f>
        <v>0.0018175159431073975</v>
      </c>
      <c r="X9" s="62">
        <f>+'逆行列係数表（開放型）(37部門)'!X9/'逆行列係数表（開放型）(37部門)'!X$25</f>
        <v>0.00024290977275643152</v>
      </c>
      <c r="Y9" s="62">
        <f>+'逆行列係数表（開放型）(37部門)'!Y9/'逆行列係数表（開放型）(37部門)'!Y$26</f>
        <v>0.0029240815283062428</v>
      </c>
      <c r="Z9" s="62">
        <f>+'逆行列係数表（開放型）(37部門)'!Z9/'逆行列係数表（開放型）(37部門)'!Z$27</f>
        <v>0.0043172470377212</v>
      </c>
      <c r="AA9" s="62">
        <f>+'逆行列係数表（開放型）(37部門)'!AA9/'逆行列係数表（開放型）(37部門)'!AA$28</f>
        <v>0.00029964377892398444</v>
      </c>
      <c r="AB9" s="62">
        <f>+'逆行列係数表（開放型）(37部門)'!AB9/'逆行列係数表（開放型）(37部門)'!AB$29</f>
        <v>0.0003554659554071717</v>
      </c>
      <c r="AC9" s="62">
        <f>+'逆行列係数表（開放型）(37部門)'!AC9/'逆行列係数表（開放型）(37部門)'!AC$30</f>
        <v>0.000159189289381278</v>
      </c>
      <c r="AD9" s="62">
        <f>+'逆行列係数表（開放型）(37部門)'!AD9/'逆行列係数表（開放型）(37部門)'!AD$31</f>
        <v>0.0004602284887147062</v>
      </c>
      <c r="AE9" s="62">
        <f>+'逆行列係数表（開放型）(37部門)'!AE9/'逆行列係数表（開放型）(37部門)'!AE$32</f>
        <v>0.0006383343451102959</v>
      </c>
      <c r="AF9" s="62">
        <f>+'逆行列係数表（開放型）(37部門)'!AF9/'逆行列係数表（開放型）(37部門)'!AF$33</f>
        <v>0.000592591904195109</v>
      </c>
      <c r="AG9" s="62">
        <f>+'逆行列係数表（開放型）(37部門)'!AG9/'逆行列係数表（開放型）(37部門)'!AG$34</f>
        <v>0.0011719997839374488</v>
      </c>
      <c r="AH9" s="62">
        <f>+'逆行列係数表（開放型）(37部門)'!AH9/'逆行列係数表（開放型）(37部門)'!AH$35</f>
        <v>0.027014677596603077</v>
      </c>
      <c r="AI9" s="62">
        <f>+'逆行列係数表（開放型）(37部門)'!AI9/'逆行列係数表（開放型）(37部門)'!AI$36</f>
        <v>0.0010928952346188992</v>
      </c>
      <c r="AJ9" s="62">
        <f>+'逆行列係数表（開放型）(37部門)'!AJ9/'逆行列係数表（開放型）(37部門)'!AJ$37</f>
        <v>0.001310721599182051</v>
      </c>
      <c r="AK9" s="62">
        <f>+'逆行列係数表（開放型）(37部門)'!AK9/'逆行列係数表（開放型）(37部門)'!AK$38</f>
        <v>0.0020203089528748135</v>
      </c>
      <c r="AL9" s="62">
        <f>+'逆行列係数表（開放型）(37部門)'!AL9/'逆行列係数表（開放型）(37部門)'!AL$39</f>
        <v>0.006037926264374831</v>
      </c>
      <c r="AM9" s="62">
        <f>+'逆行列係数表（開放型）(37部門)'!AM9/'逆行列係数表（開放型）(37部門)'!AM$40</f>
        <v>0.003770847850365276</v>
      </c>
      <c r="AN9" s="64">
        <f t="shared" si="0"/>
        <v>1.2016407038355803</v>
      </c>
      <c r="AO9" s="64">
        <f t="shared" si="1"/>
        <v>0.9452473096738033</v>
      </c>
    </row>
    <row r="10" spans="1:41" ht="14.25">
      <c r="A10" s="59" t="s">
        <v>11</v>
      </c>
      <c r="B10" s="60" t="s">
        <v>36</v>
      </c>
      <c r="C10" s="61">
        <f>+'逆行列係数表（開放型）(37部門)'!C10/'逆行列係数表（開放型）(37部門)'!C$4</f>
        <v>0.008352071765983717</v>
      </c>
      <c r="D10" s="62">
        <f>+'逆行列係数表（開放型）(37部門)'!D10/'逆行列係数表（開放型）(37部門)'!D$5</f>
        <v>0.015942507330375298</v>
      </c>
      <c r="E10" s="62">
        <f>+'逆行列係数表（開放型）(37部門)'!E10/'逆行列係数表（開放型）(37部門)'!E$6</f>
        <v>0.004581856902429759</v>
      </c>
      <c r="F10" s="62">
        <f>+'逆行列係数表（開放型）(37部門)'!F10/'逆行列係数表（開放型）(37部門)'!F$7</f>
        <v>0.004487188753210064</v>
      </c>
      <c r="G10" s="62">
        <f>+'逆行列係数表（開放型）(37部門)'!G10/'逆行列係数表（開放型）(37部門)'!G$8</f>
        <v>0.004609983680001167</v>
      </c>
      <c r="H10" s="62">
        <f>+'逆行列係数表（開放型）(37部門)'!H10/'逆行列係数表（開放型）(37部門)'!H$9</f>
        <v>0.05869875751737181</v>
      </c>
      <c r="I10" s="62">
        <f>+'逆行列係数表（開放型）(37部門)'!I10/'逆行列係数表（開放型）(37部門)'!I$10</f>
        <v>1</v>
      </c>
      <c r="J10" s="62">
        <f>+'逆行列係数表（開放型）(37部門)'!J10/'逆行列係数表（開放型）(37部門)'!J$11</f>
        <v>0.005064997871345452</v>
      </c>
      <c r="K10" s="62">
        <f>+'逆行列係数表（開放型）(37部門)'!K10/'逆行列係数表（開放型）(37部門)'!K$12</f>
        <v>0.01157991259865421</v>
      </c>
      <c r="L10" s="62">
        <f>+'逆行列係数表（開放型）(37部門)'!L10/'逆行列係数表（開放型）(37部門)'!L$13</f>
        <v>0.01623430217926975</v>
      </c>
      <c r="M10" s="62">
        <f>+'逆行列係数表（開放型）(37部門)'!M10/'逆行列係数表（開放型）(37部門)'!M$14</f>
        <v>0.003948052101889916</v>
      </c>
      <c r="N10" s="62">
        <f>+'逆行列係数表（開放型）(37部門)'!N10/'逆行列係数表（開放型）(37部門)'!N$15</f>
        <v>0.0071156062100916516</v>
      </c>
      <c r="O10" s="62">
        <f>+'逆行列係数表（開放型）(37部門)'!O10/'逆行列係数表（開放型）(37部門)'!O$16</f>
        <v>0.004913661716512419</v>
      </c>
      <c r="P10" s="62">
        <f>+'逆行列係数表（開放型）(37部門)'!P10/'逆行列係数表（開放型）(37部門)'!P$17</f>
        <v>0.0037495997824439358</v>
      </c>
      <c r="Q10" s="62">
        <f>+'逆行列係数表（開放型）(37部門)'!Q10/'逆行列係数表（開放型）(37部門)'!Q$18</f>
        <v>0.00260391113413575</v>
      </c>
      <c r="R10" s="62">
        <f>+'逆行列係数表（開放型）(37部門)'!R10/'逆行列係数表（開放型）(37部門)'!R$19</f>
        <v>0.0026988290236573858</v>
      </c>
      <c r="S10" s="62">
        <f>+'逆行列係数表（開放型）(37部門)'!S10/'逆行列係数表（開放型）(37部門)'!S$20</f>
        <v>0.0027945227314930543</v>
      </c>
      <c r="T10" s="62">
        <f>+'逆行列係数表（開放型）(37部門)'!T10/'逆行列係数表（開放型）(37部門)'!T$21</f>
        <v>0.0017466285507179034</v>
      </c>
      <c r="U10" s="62">
        <f>+'逆行列係数表（開放型）(37部門)'!U10/'逆行列係数表（開放型）(37部門)'!U$22</f>
        <v>0.003146280787530759</v>
      </c>
      <c r="V10" s="62">
        <f>+'逆行列係数表（開放型）(37部門)'!V10/'逆行列係数表（開放型）(37部門)'!V$23</f>
        <v>0.005210559773478699</v>
      </c>
      <c r="W10" s="62">
        <f>+'逆行列係数表（開放型）(37部門)'!W10/'逆行列係数表（開放型）(37部門)'!W$24</f>
        <v>0.007111255009100022</v>
      </c>
      <c r="X10" s="62">
        <f>+'逆行列係数表（開放型）(37部門)'!X10/'逆行列係数表（開放型）(37部門)'!X$25</f>
        <v>0.021460291157138323</v>
      </c>
      <c r="Y10" s="62">
        <f>+'逆行列係数表（開放型）(37部門)'!Y10/'逆行列係数表（開放型）(37部門)'!Y$26</f>
        <v>0.0038017719835336697</v>
      </c>
      <c r="Z10" s="62">
        <f>+'逆行列係数表（開放型）(37部門)'!Z10/'逆行列係数表（開放型）(37部門)'!Z$27</f>
        <v>0.00756688120519781</v>
      </c>
      <c r="AA10" s="62">
        <f>+'逆行列係数表（開放型）(37部門)'!AA10/'逆行列係数表（開放型）(37部門)'!AA$28</f>
        <v>0.0035260831622803885</v>
      </c>
      <c r="AB10" s="62">
        <f>+'逆行列係数表（開放型）(37部門)'!AB10/'逆行列係数表（開放型）(37部門)'!AB$29</f>
        <v>0.002071395460904664</v>
      </c>
      <c r="AC10" s="62">
        <f>+'逆行列係数表（開放型）(37部門)'!AC10/'逆行列係数表（開放型）(37部門)'!AC$30</f>
        <v>0.0007585441444496366</v>
      </c>
      <c r="AD10" s="62">
        <f>+'逆行列係数表（開放型）(37部門)'!AD10/'逆行列係数表（開放型）(37部門)'!AD$31</f>
        <v>0.03816879930834251</v>
      </c>
      <c r="AE10" s="62">
        <f>+'逆行列係数表（開放型）(37部門)'!AE10/'逆行列係数表（開放型）(37部門)'!AE$32</f>
        <v>0.0017907427957796337</v>
      </c>
      <c r="AF10" s="62">
        <f>+'逆行列係数表（開放型）(37部門)'!AF10/'逆行列係数表（開放型）(37部門)'!AF$33</f>
        <v>0.004142143557092387</v>
      </c>
      <c r="AG10" s="62">
        <f>+'逆行列係数表（開放型）(37部門)'!AG10/'逆行列係数表（開放型）(37部門)'!AG$34</f>
        <v>0.002750037605657162</v>
      </c>
      <c r="AH10" s="62">
        <f>+'逆行列係数表（開放型）(37部門)'!AH10/'逆行列係数表（開放型）(37部門)'!AH$35</f>
        <v>0.0035416934486563615</v>
      </c>
      <c r="AI10" s="62">
        <f>+'逆行列係数表（開放型）(37部門)'!AI10/'逆行列係数表（開放型）(37部門)'!AI$36</f>
        <v>0.003512267280142548</v>
      </c>
      <c r="AJ10" s="62">
        <f>+'逆行列係数表（開放型）(37部門)'!AJ10/'逆行列係数表（開放型）(37部門)'!AJ$37</f>
        <v>0.0019062024073485666</v>
      </c>
      <c r="AK10" s="62">
        <f>+'逆行列係数表（開放型）(37部門)'!AK10/'逆行列係数表（開放型）(37部門)'!AK$38</f>
        <v>0.004090090736262178</v>
      </c>
      <c r="AL10" s="62">
        <f>+'逆行列係数表（開放型）(37部門)'!AL10/'逆行列係数表（開放型）(37部門)'!AL$39</f>
        <v>0.0031759686004299487</v>
      </c>
      <c r="AM10" s="62">
        <f>+'逆行列係数表（開放型）(37部門)'!AM10/'逆行列係数表（開放型）(37部門)'!AM$40</f>
        <v>0.013934574477804842</v>
      </c>
      <c r="AN10" s="64">
        <f t="shared" si="0"/>
        <v>1.2907879727507132</v>
      </c>
      <c r="AO10" s="64">
        <f t="shared" si="1"/>
        <v>1.0153732764772103</v>
      </c>
    </row>
    <row r="11" spans="1:41" ht="14.25">
      <c r="A11" s="59" t="s">
        <v>12</v>
      </c>
      <c r="B11" s="60" t="s">
        <v>173</v>
      </c>
      <c r="C11" s="61">
        <f>+'逆行列係数表（開放型）(37部門)'!C11/'逆行列係数表（開放型）(37部門)'!C$4</f>
        <v>0.002088841574514221</v>
      </c>
      <c r="D11" s="62">
        <f>+'逆行列係数表（開放型）(37部門)'!D11/'逆行列係数表（開放型）(37部門)'!D$5</f>
        <v>0.0008101608489139669</v>
      </c>
      <c r="E11" s="62">
        <f>+'逆行列係数表（開放型）(37部門)'!E11/'逆行列係数表（開放型）(37部門)'!E$6</f>
        <v>0.0040171233902416585</v>
      </c>
      <c r="F11" s="62">
        <f>+'逆行列係数表（開放型）(37部門)'!F11/'逆行列係数表（開放型）(37部門)'!F$7</f>
        <v>0.0022867057363435014</v>
      </c>
      <c r="G11" s="62">
        <f>+'逆行列係数表（開放型）(37部門)'!G11/'逆行列係数表（開放型）(37部門)'!G$8</f>
        <v>0.004716378802342638</v>
      </c>
      <c r="H11" s="62">
        <f>+'逆行列係数表（開放型）(37部門)'!H11/'逆行列係数表（開放型）(37部門)'!H$9</f>
        <v>0.0012329594228067734</v>
      </c>
      <c r="I11" s="62">
        <f>+'逆行列係数表（開放型）(37部門)'!I11/'逆行列係数表（開放型）(37部門)'!I$10</f>
        <v>8.685329731682835E-05</v>
      </c>
      <c r="J11" s="62">
        <f>+'逆行列係数表（開放型）(37部門)'!J11/'逆行列係数表（開放型）(37部門)'!J$11</f>
        <v>1</v>
      </c>
      <c r="K11" s="62">
        <f>+'逆行列係数表（開放型）(37部門)'!K11/'逆行列係数表（開放型）(37部門)'!K$12</f>
        <v>0.0013533419205608499</v>
      </c>
      <c r="L11" s="62">
        <f>+'逆行列係数表（開放型）(37部門)'!L11/'逆行列係数表（開放型）(37部門)'!L$13</f>
        <v>0.0002439931823807733</v>
      </c>
      <c r="M11" s="62">
        <f>+'逆行列係数表（開放型）(37部門)'!M11/'逆行列係数表（開放型）(37部門)'!M$14</f>
        <v>0.00027660896079262907</v>
      </c>
      <c r="N11" s="62">
        <f>+'逆行列係数表（開放型）(37部門)'!N11/'逆行列係数表（開放型）(37部門)'!N$15</f>
        <v>0.0009463324969327152</v>
      </c>
      <c r="O11" s="62">
        <f>+'逆行列係数表（開放型）(37部門)'!O11/'逆行列係数表（開放型）(37部門)'!O$16</f>
        <v>0.0027233905451957753</v>
      </c>
      <c r="P11" s="62">
        <f>+'逆行列係数表（開放型）(37部門)'!P11/'逆行列係数表（開放型）(37部門)'!P$17</f>
        <v>0.005397761844533021</v>
      </c>
      <c r="Q11" s="62">
        <f>+'逆行列係数表（開放型）(37部門)'!Q11/'逆行列係数表（開放型）(37部門)'!Q$18</f>
        <v>0.009822863073151004</v>
      </c>
      <c r="R11" s="62">
        <f>+'逆行列係数表（開放型）(37部門)'!R11/'逆行列係数表（開放型）(37部門)'!R$19</f>
        <v>0.006483596833114925</v>
      </c>
      <c r="S11" s="62">
        <f>+'逆行列係数表（開放型）(37部門)'!S11/'逆行列係数表（開放型）(37部門)'!S$20</f>
        <v>0.007513735897699306</v>
      </c>
      <c r="T11" s="62">
        <f>+'逆行列係数表（開放型）(37部門)'!T11/'逆行列係数表（開放型）(37部門)'!T$21</f>
        <v>0.008297331519951826</v>
      </c>
      <c r="U11" s="62">
        <f>+'逆行列係数表（開放型）(37部門)'!U11/'逆行列係数表（開放型）(37部門)'!U$22</f>
        <v>0.007981969939066571</v>
      </c>
      <c r="V11" s="62">
        <f>+'逆行列係数表（開放型）(37部門)'!V11/'逆行列係数表（開放型）(37部門)'!V$23</f>
        <v>0.011530455394424429</v>
      </c>
      <c r="W11" s="62">
        <f>+'逆行列係数表（開放型）(37部門)'!W11/'逆行列係数表（開放型）(37部門)'!W$24</f>
        <v>0.0032074157335591144</v>
      </c>
      <c r="X11" s="62">
        <f>+'逆行列係数表（開放型）(37部門)'!X11/'逆行列係数表（開放型）(37部門)'!X$25</f>
        <v>0.00016101948530621867</v>
      </c>
      <c r="Y11" s="62">
        <f>+'逆行列係数表（開放型）(37部門)'!Y11/'逆行列係数表（開放型）(37部門)'!Y$26</f>
        <v>0.006457798000141933</v>
      </c>
      <c r="Z11" s="62">
        <f>+'逆行列係数表（開放型）(37部門)'!Z11/'逆行列係数表（開放型）(37部門)'!Z$27</f>
        <v>0.002662213801358123</v>
      </c>
      <c r="AA11" s="62">
        <f>+'逆行列係数表（開放型）(37部門)'!AA11/'逆行列係数表（開放型）(37部門)'!AA$28</f>
        <v>0.0014968684892674466</v>
      </c>
      <c r="AB11" s="62">
        <f>+'逆行列係数表（開放型）(37部門)'!AB11/'逆行列係数表（開放型）(37部門)'!AB$29</f>
        <v>0.0012999420064741451</v>
      </c>
      <c r="AC11" s="62">
        <f>+'逆行列係数表（開放型）(37部門)'!AC11/'逆行列係数表（開放型）(37部門)'!AC$30</f>
        <v>0.0005190924614014459</v>
      </c>
      <c r="AD11" s="62">
        <f>+'逆行列係数表（開放型）(37部門)'!AD11/'逆行列係数表（開放型）(37部門)'!AD$31</f>
        <v>0.0013072801607357603</v>
      </c>
      <c r="AE11" s="62">
        <f>+'逆行列係数表（開放型）(37部門)'!AE11/'逆行列係数表（開放型）(37部門)'!AE$32</f>
        <v>0.0008912556450490899</v>
      </c>
      <c r="AF11" s="62">
        <f>+'逆行列係数表（開放型）(37部門)'!AF11/'逆行列係数表（開放型）(37部門)'!AF$33</f>
        <v>0.0008668003471918168</v>
      </c>
      <c r="AG11" s="62">
        <f>+'逆行列係数表（開放型）(37部門)'!AG11/'逆行列係数表（開放型）(37部門)'!AG$34</f>
        <v>0.0008802323863539989</v>
      </c>
      <c r="AH11" s="62">
        <f>+'逆行列係数表（開放型）(37部門)'!AH11/'逆行列係数表（開放型）(37部門)'!AH$35</f>
        <v>0.0007762292884188871</v>
      </c>
      <c r="AI11" s="62">
        <f>+'逆行列係数表（開放型）(37部門)'!AI11/'逆行列係数表（開放型）(37部門)'!AI$36</f>
        <v>0.002151618201769176</v>
      </c>
      <c r="AJ11" s="62">
        <f>+'逆行列係数表（開放型）(37部門)'!AJ11/'逆行列係数表（開放型）(37部門)'!AJ$37</f>
        <v>0.0031979357773020936</v>
      </c>
      <c r="AK11" s="62">
        <f>+'逆行列係数表（開放型）(37部門)'!AK11/'逆行列係数表（開放型）(37部門)'!AK$38</f>
        <v>0.0009798350204339697</v>
      </c>
      <c r="AL11" s="62">
        <f>+'逆行列係数表（開放型）(37部門)'!AL11/'逆行列係数表（開放型）(37部門)'!AL$39</f>
        <v>0.011968261274554068</v>
      </c>
      <c r="AM11" s="62">
        <f>+'逆行列係数表（開放型）(37部門)'!AM11/'逆行列係数表（開放型）(37部門)'!AM$40</f>
        <v>0.0023491783007813997</v>
      </c>
      <c r="AN11" s="64">
        <f t="shared" si="0"/>
        <v>1.1189833810603818</v>
      </c>
      <c r="AO11" s="64">
        <f t="shared" si="1"/>
        <v>0.8802265328902746</v>
      </c>
    </row>
    <row r="12" spans="1:41" ht="14.25">
      <c r="A12" s="59" t="s">
        <v>13</v>
      </c>
      <c r="B12" s="60" t="s">
        <v>37</v>
      </c>
      <c r="C12" s="61">
        <f>+'逆行列係数表（開放型）(37部門)'!C12/'逆行列係数表（開放型）(37部門)'!C$4</f>
        <v>0.0001873142374398225</v>
      </c>
      <c r="D12" s="62">
        <f>+'逆行列係数表（開放型）(37部門)'!D12/'逆行列係数表（開放型）(37部門)'!D$5</f>
        <v>3.1534342881141645E-05</v>
      </c>
      <c r="E12" s="62">
        <f>+'逆行列係数表（開放型）(37部門)'!E12/'逆行列係数表（開放型）(37部門)'!E$6</f>
        <v>0.0002754020427890238</v>
      </c>
      <c r="F12" s="62">
        <f>+'逆行列係数表（開放型）(37部門)'!F12/'逆行列係数表（開放型）(37部門)'!F$7</f>
        <v>5.965250479941707E-05</v>
      </c>
      <c r="G12" s="62">
        <f>+'逆行列係数表（開放型）(37部門)'!G12/'逆行列係数表（開放型）(37部門)'!G$8</f>
        <v>0.0003149365006780539</v>
      </c>
      <c r="H12" s="62">
        <f>+'逆行列係数表（開放型）(37部門)'!H12/'逆行列係数表（開放型）(37部門)'!H$9</f>
        <v>0.0001617635703268461</v>
      </c>
      <c r="I12" s="62">
        <f>+'逆行列係数表（開放型）(37部門)'!I12/'逆行列係数表（開放型）(37部門)'!I$10</f>
        <v>8.161080742777092E-06</v>
      </c>
      <c r="J12" s="62">
        <f>+'逆行列係数表（開放型）(37部門)'!J12/'逆行列係数表（開放型）(37部門)'!J$11</f>
        <v>0.00031308037441136896</v>
      </c>
      <c r="K12" s="62">
        <f>+'逆行列係数表（開放型）(37部門)'!K12/'逆行列係数表（開放型）(37部門)'!K$12</f>
        <v>1</v>
      </c>
      <c r="L12" s="62">
        <f>+'逆行列係数表（開放型）(37部門)'!L12/'逆行列係数表（開放型）(37部門)'!L$13</f>
        <v>0.00027009068084672433</v>
      </c>
      <c r="M12" s="62">
        <f>+'逆行列係数表（開放型）(37部門)'!M12/'逆行列係数表（開放型）(37部門)'!M$14</f>
        <v>0.00013625700792820397</v>
      </c>
      <c r="N12" s="62">
        <f>+'逆行列係数表（開放型）(37部門)'!N12/'逆行列係数表（開放型）(37部門)'!N$15</f>
        <v>0.0003455917611047644</v>
      </c>
      <c r="O12" s="62">
        <f>+'逆行列係数表（開放型）(37部門)'!O12/'逆行列係数表（開放型）(37部門)'!O$16</f>
        <v>0.0008066411069256434</v>
      </c>
      <c r="P12" s="62">
        <f>+'逆行列係数表（開放型）(37部門)'!P12/'逆行列係数表（開放型）(37部門)'!P$17</f>
        <v>0.00027541376120428907</v>
      </c>
      <c r="Q12" s="62">
        <f>+'逆行列係数表（開放型）(37部門)'!Q12/'逆行列係数表（開放型）(37部門)'!Q$18</f>
        <v>0.0002693534141112279</v>
      </c>
      <c r="R12" s="62">
        <f>+'逆行列係数表（開放型）(37部門)'!R12/'逆行列係数表（開放型）(37部門)'!R$19</f>
        <v>0.002816520485533413</v>
      </c>
      <c r="S12" s="62">
        <f>+'逆行列係数表（開放型）(37部門)'!S12/'逆行列係数表（開放型）(37部門)'!S$20</f>
        <v>0.0004246438543474819</v>
      </c>
      <c r="T12" s="62">
        <f>+'逆行列係数表（開放型）(37部門)'!T12/'逆行列係数表（開放型）(37部門)'!T$21</f>
        <v>0.00042122390927235964</v>
      </c>
      <c r="U12" s="62">
        <f>+'逆行列係数表（開放型）(37部門)'!U12/'逆行列係数表（開放型）(37部門)'!U$22</f>
        <v>0.0005547568438496272</v>
      </c>
      <c r="V12" s="62">
        <f>+'逆行列係数表（開放型）(37部門)'!V12/'逆行列係数表（開放型）(37部門)'!V$23</f>
        <v>0.00021063495214670736</v>
      </c>
      <c r="W12" s="62">
        <f>+'逆行列係数表（開放型）(37部門)'!W12/'逆行列係数表（開放型）(37部門)'!W$24</f>
        <v>0.0033945682903504725</v>
      </c>
      <c r="X12" s="62">
        <f>+'逆行列係数表（開放型）(37部門)'!X12/'逆行列係数表（開放型）(37部門)'!X$25</f>
        <v>3.532694057017813E-05</v>
      </c>
      <c r="Y12" s="62">
        <f>+'逆行列係数表（開放型）(37部門)'!Y12/'逆行列係数表（開放型）(37部門)'!Y$26</f>
        <v>0.0003082025548247078</v>
      </c>
      <c r="Z12" s="62">
        <f>+'逆行列係数表（開放型）(37部門)'!Z12/'逆行列係数表（開放型）(37部門)'!Z$27</f>
        <v>6.411859511849001E-05</v>
      </c>
      <c r="AA12" s="62">
        <f>+'逆行列係数表（開放型）(37部門)'!AA12/'逆行列係数表（開放型）(37部門)'!AA$28</f>
        <v>4.495421500753429E-05</v>
      </c>
      <c r="AB12" s="62">
        <f>+'逆行列係数表（開放型）(37部門)'!AB12/'逆行列係数表（開放型）(37部門)'!AB$29</f>
        <v>3.3606303928404996E-05</v>
      </c>
      <c r="AC12" s="62">
        <f>+'逆行列係数表（開放型）(37部門)'!AC12/'逆行列係数表（開放型）(37部門)'!AC$30</f>
        <v>9.703118348925814E-05</v>
      </c>
      <c r="AD12" s="62">
        <f>+'逆行列係数表（開放型）(37部門)'!AD12/'逆行列係数表（開放型）(37部門)'!AD$31</f>
        <v>4.8988166698338306E-05</v>
      </c>
      <c r="AE12" s="62">
        <f>+'逆行列係数表（開放型）(37部門)'!AE12/'逆行列係数表（開放型）(37部門)'!AE$32</f>
        <v>3.812594967731364E-05</v>
      </c>
      <c r="AF12" s="62">
        <f>+'逆行列係数表（開放型）(37部門)'!AF12/'逆行列係数表（開放型）(37部門)'!AF$33</f>
        <v>6.908584560841256E-05</v>
      </c>
      <c r="AG12" s="62">
        <f>+'逆行列係数表（開放型）(37部門)'!AG12/'逆行列係数表（開放型）(37部門)'!AG$34</f>
        <v>0.00014555575830350095</v>
      </c>
      <c r="AH12" s="62">
        <f>+'逆行列係数表（開放型）(37部門)'!AH12/'逆行列係数表（開放型）(37部門)'!AH$35</f>
        <v>7.243831801887633E-05</v>
      </c>
      <c r="AI12" s="62">
        <f>+'逆行列係数表（開放型）(37部門)'!AI12/'逆行列係数表（開放型）(37部門)'!AI$36</f>
        <v>5.702480511271819E-05</v>
      </c>
      <c r="AJ12" s="62">
        <f>+'逆行列係数表（開放型）(37部門)'!AJ12/'逆行列係数表（開放型）(37部門)'!AJ$37</f>
        <v>0.00012256964615275486</v>
      </c>
      <c r="AK12" s="62">
        <f>+'逆行列係数表（開放型）(37部門)'!AK12/'逆行列係数表（開放型）(37部門)'!AK$38</f>
        <v>0.00010638878890069787</v>
      </c>
      <c r="AL12" s="62">
        <f>+'逆行列係数表（開放型）(37部門)'!AL12/'逆行列係数表（開放型）(37部門)'!AL$39</f>
        <v>0.00039990681135967525</v>
      </c>
      <c r="AM12" s="62">
        <f>+'逆行列係数表（開放型）(37部門)'!AM12/'逆行列係数表（開放型）(37部門)'!AM$40</f>
        <v>0.000539702272622449</v>
      </c>
      <c r="AN12" s="64">
        <f t="shared" si="0"/>
        <v>1.0134605668770824</v>
      </c>
      <c r="AO12" s="64">
        <f t="shared" si="1"/>
        <v>0.797219061607394</v>
      </c>
    </row>
    <row r="13" spans="1:41" ht="14.25">
      <c r="A13" s="59" t="s">
        <v>14</v>
      </c>
      <c r="B13" s="60" t="s">
        <v>38</v>
      </c>
      <c r="C13" s="61">
        <f>+'逆行列係数表（開放型）(37部門)'!C13/'逆行列係数表（開放型）(37部門)'!C$4</f>
        <v>0.0006651814175140065</v>
      </c>
      <c r="D13" s="62">
        <f>+'逆行列係数表（開放型）(37部門)'!D13/'逆行列係数表（開放型）(37部門)'!D$5</f>
        <v>0.0007221886547514191</v>
      </c>
      <c r="E13" s="62">
        <f>+'逆行列係数表（開放型）(37部門)'!E13/'逆行列係数表（開放型）(37部門)'!E$6</f>
        <v>0.0009168070795377862</v>
      </c>
      <c r="F13" s="62">
        <f>+'逆行列係数表（開放型）(37部門)'!F13/'逆行列係数表（開放型）(37部門)'!F$7</f>
        <v>0.0005661033708467678</v>
      </c>
      <c r="G13" s="62">
        <f>+'逆行列係数表（開放型）(37部門)'!G13/'逆行列係数表（開放型）(37部門)'!G$8</f>
        <v>0.005852936811702423</v>
      </c>
      <c r="H13" s="62">
        <f>+'逆行列係数表（開放型）(37部門)'!H13/'逆行列係数表（開放型）(37部門)'!H$9</f>
        <v>0.00044615051462345705</v>
      </c>
      <c r="I13" s="62">
        <f>+'逆行列係数表（開放型）(37部門)'!I13/'逆行列係数表（開放型）(37部門)'!I$10</f>
        <v>7.134441626738597E-05</v>
      </c>
      <c r="J13" s="62">
        <f>+'逆行列係数表（開放型）(37部門)'!J13/'逆行列係数表（開放型）(37部門)'!J$11</f>
        <v>0.0034386268506757874</v>
      </c>
      <c r="K13" s="62">
        <f>+'逆行列係数表（開放型）(37部門)'!K13/'逆行列係数表（開放型）(37部門)'!K$12</f>
        <v>0.010088256549816547</v>
      </c>
      <c r="L13" s="62">
        <f>+'逆行列係数表（開放型）(37部門)'!L13/'逆行列係数表（開放型）(37部門)'!L$13</f>
        <v>1</v>
      </c>
      <c r="M13" s="62">
        <f>+'逆行列係数表（開放型）(37部門)'!M13/'逆行列係数表（開放型）(37部門)'!M$14</f>
        <v>0.000570592834439864</v>
      </c>
      <c r="N13" s="62">
        <f>+'逆行列係数表（開放型）(37部門)'!N13/'逆行列係数表（開放型）(37部門)'!N$15</f>
        <v>0.25751394978210235</v>
      </c>
      <c r="O13" s="62">
        <f>+'逆行列係数表（開放型）(37部門)'!O13/'逆行列係数表（開放型）(37部門)'!O$16</f>
        <v>0.16608430455538004</v>
      </c>
      <c r="P13" s="62">
        <f>+'逆行列係数表（開放型）(37部門)'!P13/'逆行列係数表（開放型）(37部門)'!P$17</f>
        <v>0.11676491290990317</v>
      </c>
      <c r="Q13" s="62">
        <f>+'逆行列係数表（開放型）(37部門)'!Q13/'逆行列係数表（開放型）(37部門)'!Q$18</f>
        <v>0.037296067134452104</v>
      </c>
      <c r="R13" s="62">
        <f>+'逆行列係数表（開放型）(37部門)'!R13/'逆行列係数表（開放型）(37部門)'!R$19</f>
        <v>0.008219854044596412</v>
      </c>
      <c r="S13" s="62">
        <f>+'逆行列係数表（開放型）(37部門)'!S13/'逆行列係数表（開放型）(37部門)'!S$20</f>
        <v>0.055348021812674654</v>
      </c>
      <c r="T13" s="62">
        <f>+'逆行列係数表（開放型）(37部門)'!T13/'逆行列係数表（開放型）(37部門)'!T$21</f>
        <v>0.02281307674230418</v>
      </c>
      <c r="U13" s="62">
        <f>+'逆行列係数表（開放型）(37部門)'!U13/'逆行列係数表（開放型）(37部門)'!U$22</f>
        <v>0.07388619535708464</v>
      </c>
      <c r="V13" s="62">
        <f>+'逆行列係数表（開放型）(37部門)'!V13/'逆行列係数表（開放型）(37部門)'!V$23</f>
        <v>0.0024298559310464616</v>
      </c>
      <c r="W13" s="62">
        <f>+'逆行列係数表（開放型）(37部門)'!W13/'逆行列係数表（開放型）(37部門)'!W$24</f>
        <v>0.03038677901485943</v>
      </c>
      <c r="X13" s="62">
        <f>+'逆行列係数表（開放型）(37部門)'!X13/'逆行列係数表（開放型）(37部門)'!X$25</f>
        <v>0.00033952182102196175</v>
      </c>
      <c r="Y13" s="62">
        <f>+'逆行列係数表（開放型）(37部門)'!Y13/'逆行列係数表（開放型）(37部門)'!Y$26</f>
        <v>0.0014864421738547558</v>
      </c>
      <c r="Z13" s="62">
        <f>+'逆行列係数表（開放型）(37部門)'!Z13/'逆行列係数表（開放型）(37部門)'!Z$27</f>
        <v>0.00034146815278369454</v>
      </c>
      <c r="AA13" s="62">
        <f>+'逆行列係数表（開放型）(37部門)'!AA13/'逆行列係数表（開放型）(37部門)'!AA$28</f>
        <v>0.0005416775910934079</v>
      </c>
      <c r="AB13" s="62">
        <f>+'逆行列係数表（開放型）(37部門)'!AB13/'逆行列係数表（開放型）(37部門)'!AB$29</f>
        <v>0.00043448911158590044</v>
      </c>
      <c r="AC13" s="62">
        <f>+'逆行列係数表（開放型）(37部門)'!AC13/'逆行列係数表（開放型）(37部門)'!AC$30</f>
        <v>0.0008576169970468601</v>
      </c>
      <c r="AD13" s="62">
        <f>+'逆行列係数表（開放型）(37部門)'!AD13/'逆行列係数表（開放型）(37部門)'!AD$31</f>
        <v>0.0010325057438304566</v>
      </c>
      <c r="AE13" s="62">
        <f>+'逆行列係数表（開放型）(37部門)'!AE13/'逆行列係数表（開放型）(37部門)'!AE$32</f>
        <v>0.0004915330762345674</v>
      </c>
      <c r="AF13" s="62">
        <f>+'逆行列係数表（開放型）(37部門)'!AF13/'逆行列係数表（開放型）(37部門)'!AF$33</f>
        <v>0.0008119021443095631</v>
      </c>
      <c r="AG13" s="62">
        <f>+'逆行列係数表（開放型）(37部門)'!AG13/'逆行列係数表（開放型）(37部門)'!AG$34</f>
        <v>0.0004688930754333724</v>
      </c>
      <c r="AH13" s="62">
        <f>+'逆行列係数表（開放型）(37部門)'!AH13/'逆行列係数表（開放型）(37部門)'!AH$35</f>
        <v>0.00036517259079701307</v>
      </c>
      <c r="AI13" s="62">
        <f>+'逆行列係数表（開放型）(37部門)'!AI13/'逆行列係数表（開放型）(37部門)'!AI$36</f>
        <v>0.0005119025169977439</v>
      </c>
      <c r="AJ13" s="62">
        <f>+'逆行列係数表（開放型）(37部門)'!AJ13/'逆行列係数表（開放型）(37部門)'!AJ$37</f>
        <v>0.0018655349840920278</v>
      </c>
      <c r="AK13" s="62">
        <f>+'逆行列係数表（開放型）(37部門)'!AK13/'逆行列係数表（開放型）(37部門)'!AK$38</f>
        <v>0.00043447827299238306</v>
      </c>
      <c r="AL13" s="62">
        <f>+'逆行列係数表（開放型）(37部門)'!AL13/'逆行列係数表（開放型）(37部門)'!AL$39</f>
        <v>0.0012105187743436674</v>
      </c>
      <c r="AM13" s="62">
        <f>+'逆行列係数表（開放型）(37部門)'!AM13/'逆行列係数表（開放型）(37部門)'!AM$40</f>
        <v>0.0122755098495921</v>
      </c>
      <c r="AN13" s="64">
        <f t="shared" si="0"/>
        <v>1.8175503726605888</v>
      </c>
      <c r="AO13" s="64">
        <f t="shared" si="1"/>
        <v>1.4297406824437247</v>
      </c>
    </row>
    <row r="14" spans="1:41" ht="14.25">
      <c r="A14" s="59" t="s">
        <v>15</v>
      </c>
      <c r="B14" s="60" t="s">
        <v>39</v>
      </c>
      <c r="C14" s="61">
        <f>+'逆行列係数表（開放型）(37部門)'!C14/'逆行列係数表（開放型）(37部門)'!C$4</f>
        <v>6.006047635775889E-05</v>
      </c>
      <c r="D14" s="62">
        <f>+'逆行列係数表（開放型）(37部門)'!D14/'逆行列係数表（開放型）(37部門)'!D$5</f>
        <v>4.785530178676353E-05</v>
      </c>
      <c r="E14" s="62">
        <f>+'逆行列係数表（開放型）(37部門)'!E14/'逆行列係数表（開放型）(37部門)'!E$6</f>
        <v>0.0002729786716799011</v>
      </c>
      <c r="F14" s="62">
        <f>+'逆行列係数表（開放型）(37部門)'!F14/'逆行列係数表（開放型）(37部門)'!F$7</f>
        <v>4.605328541544902E-05</v>
      </c>
      <c r="G14" s="62">
        <f>+'逆行列係数表（開放型）(37部門)'!G14/'逆行列係数表（開放型）(37部門)'!G$8</f>
        <v>0.00030267883735413445</v>
      </c>
      <c r="H14" s="62">
        <f>+'逆行列係数表（開放型）(37部門)'!H14/'逆行列係数表（開放型）(37部門)'!H$9</f>
        <v>0.0005014918715338633</v>
      </c>
      <c r="I14" s="62">
        <f>+'逆行列係数表（開放型）(37部門)'!I14/'逆行列係数表（開放型）(37部門)'!I$10</f>
        <v>6.671577345994862E-06</v>
      </c>
      <c r="J14" s="62">
        <f>+'逆行列係数表（開放型）(37部門)'!J14/'逆行列係数表（開放型）(37部門)'!J$11</f>
        <v>0.000413085308721433</v>
      </c>
      <c r="K14" s="62">
        <f>+'逆行列係数表（開放型）(37部門)'!K14/'逆行列係数表（開放型）(37部門)'!K$12</f>
        <v>0.0025944405396092565</v>
      </c>
      <c r="L14" s="62">
        <f>+'逆行列係数表（開放型）(37部門)'!L14/'逆行列係数表（開放型）(37部門)'!L$13</f>
        <v>0.0008812894693066931</v>
      </c>
      <c r="M14" s="62">
        <f>+'逆行列係数表（開放型）(37部門)'!M14/'逆行列係数表（開放型）(37部門)'!M$14</f>
        <v>1</v>
      </c>
      <c r="N14" s="62">
        <f>+'逆行列係数表（開放型）(37部門)'!N14/'逆行列係数表（開放型）(37部門)'!N$15</f>
        <v>0.010651599592044753</v>
      </c>
      <c r="O14" s="62">
        <f>+'逆行列係数表（開放型）(37部門)'!O14/'逆行列係数表（開放型）(37部門)'!O$16</f>
        <v>0.005101714380968479</v>
      </c>
      <c r="P14" s="62">
        <f>+'逆行列係数表（開放型）(37部門)'!P14/'逆行列係数表（開放型）(37部門)'!P$17</f>
        <v>0.0028849156099749734</v>
      </c>
      <c r="Q14" s="62">
        <f>+'逆行列係数表（開放型）(37部門)'!Q14/'逆行列係数表（開放型）(37部門)'!Q$18</f>
        <v>0.005780175374725337</v>
      </c>
      <c r="R14" s="62">
        <f>+'逆行列係数表（開放型）(37部門)'!R14/'逆行列係数表（開放型）(37部門)'!R$19</f>
        <v>0.008923720520784849</v>
      </c>
      <c r="S14" s="62">
        <f>+'逆行列係数表（開放型）(37部門)'!S14/'逆行列係数表（開放型）(37部門)'!S$20</f>
        <v>0.008480031049731692</v>
      </c>
      <c r="T14" s="62">
        <f>+'逆行列係数表（開放型）(37部門)'!T14/'逆行列係数表（開放型）(37部門)'!T$21</f>
        <v>0.0073716019509897784</v>
      </c>
      <c r="U14" s="62">
        <f>+'逆行列係数表（開放型）(37部門)'!U14/'逆行列係数表（開放型）(37部門)'!U$22</f>
        <v>0.0029094003534203875</v>
      </c>
      <c r="V14" s="62">
        <f>+'逆行列係数表（開放型）(37部門)'!V14/'逆行列係数表（開放型）(37部門)'!V$23</f>
        <v>0.0011092505739931113</v>
      </c>
      <c r="W14" s="62">
        <f>+'逆行列係数表（開放型）(37部門)'!W14/'逆行列係数表（開放型）(37部門)'!W$24</f>
        <v>0.0014099070839252888</v>
      </c>
      <c r="X14" s="62">
        <f>+'逆行列係数表（開放型）(37部門)'!X14/'逆行列係数表（開放型）(37部門)'!X$25</f>
        <v>3.8945855812072035E-05</v>
      </c>
      <c r="Y14" s="62">
        <f>+'逆行列係数表（開放型）(37部門)'!Y14/'逆行列係数表（開放型）(37部門)'!Y$26</f>
        <v>0.00013399579586634682</v>
      </c>
      <c r="Z14" s="62">
        <f>+'逆行列係数表（開放型）(37部門)'!Z14/'逆行列係数表（開放型）(37部門)'!Z$27</f>
        <v>2.9506185062173954E-05</v>
      </c>
      <c r="AA14" s="62">
        <f>+'逆行列係数表（開放型）(37部門)'!AA14/'逆行列係数表（開放型）(37部門)'!AA$28</f>
        <v>4.3384298685204774E-05</v>
      </c>
      <c r="AB14" s="62">
        <f>+'逆行列係数表（開放型）(37部門)'!AB14/'逆行列係数表（開放型）(37部門)'!AB$29</f>
        <v>4.2239123300424314E-05</v>
      </c>
      <c r="AC14" s="62">
        <f>+'逆行列係数表（開放型）(37部門)'!AC14/'逆行列係数表（開放型）(37部門)'!AC$30</f>
        <v>4.8437195010059184E-05</v>
      </c>
      <c r="AD14" s="62">
        <f>+'逆行列係数表（開放型）(37部門)'!AD14/'逆行列係数表（開放型）(37部門)'!AD$31</f>
        <v>5.7202676220278936E-05</v>
      </c>
      <c r="AE14" s="62">
        <f>+'逆行列係数表（開放型）(37部門)'!AE14/'逆行列係数表（開放型）(37部門)'!AE$32</f>
        <v>5.378041646133668E-05</v>
      </c>
      <c r="AF14" s="62">
        <f>+'逆行列係数表（開放型）(37部門)'!AF14/'逆行列係数表（開放型）(37部門)'!AF$33</f>
        <v>7.071841411522723E-05</v>
      </c>
      <c r="AG14" s="62">
        <f>+'逆行列係数表（開放型）(37部門)'!AG14/'逆行列係数表（開放型）(37部門)'!AG$34</f>
        <v>4.655491286929364E-05</v>
      </c>
      <c r="AH14" s="62">
        <f>+'逆行列係数表（開放型）(37部門)'!AH14/'逆行列係数表（開放型）(37部門)'!AH$35</f>
        <v>0.00023808149945213898</v>
      </c>
      <c r="AI14" s="62">
        <f>+'逆行列係数表（開放型）(37部門)'!AI14/'逆行列係数表（開放型）(37部門)'!AI$36</f>
        <v>8.015762134239413E-05</v>
      </c>
      <c r="AJ14" s="62">
        <f>+'逆行列係数表（開放型）(37部門)'!AJ14/'逆行列係数表（開放型）(37部門)'!AJ$37</f>
        <v>0.00018924851120552573</v>
      </c>
      <c r="AK14" s="62">
        <f>+'逆行列係数表（開放型）(37部門)'!AK14/'逆行列係数表（開放型）(37部門)'!AK$38</f>
        <v>8.565782372249437E-05</v>
      </c>
      <c r="AL14" s="62">
        <f>+'逆行列係数表（開放型）(37部門)'!AL14/'逆行列係数表（開放型）(37部門)'!AL$39</f>
        <v>0.0002644283079618235</v>
      </c>
      <c r="AM14" s="62">
        <f>+'逆行列係数表（開放型）(37部門)'!AM14/'逆行列係数表（開放型）(37部門)'!AM$40</f>
        <v>0.0012627951933335995</v>
      </c>
      <c r="AN14" s="64">
        <f t="shared" si="0"/>
        <v>1.06243405566009</v>
      </c>
      <c r="AO14" s="64">
        <f t="shared" si="1"/>
        <v>0.8357431049172752</v>
      </c>
    </row>
    <row r="15" spans="1:41" ht="14.25">
      <c r="A15" s="59" t="s">
        <v>16</v>
      </c>
      <c r="B15" s="60" t="s">
        <v>40</v>
      </c>
      <c r="C15" s="61">
        <f>+'逆行列係数表（開放型）(37部門)'!C15/'逆行列係数表（開放型）(37部門)'!C$4</f>
        <v>0.000477544884981818</v>
      </c>
      <c r="D15" s="62">
        <f>+'逆行列係数表（開放型）(37部門)'!D15/'逆行列係数表（開放型）(37部門)'!D$5</f>
        <v>0.0009551440316871794</v>
      </c>
      <c r="E15" s="62">
        <f>+'逆行列係数表（開放型）(37部門)'!E15/'逆行列係数表（開放型）(37部門)'!E$6</f>
        <v>0.0025891109922613707</v>
      </c>
      <c r="F15" s="62">
        <f>+'逆行列係数表（開放型）(37部門)'!F15/'逆行列係数表（開放型）(37部門)'!F$7</f>
        <v>0.0007683957388815762</v>
      </c>
      <c r="G15" s="62">
        <f>+'逆行列係数表（開放型）(37部門)'!G15/'逆行列係数表（開放型）(37部門)'!G$8</f>
        <v>0.001609474457695143</v>
      </c>
      <c r="H15" s="62">
        <f>+'逆行列係数表（開放型）(37部門)'!H15/'逆行列係数表（開放型）(37部門)'!H$9</f>
        <v>0.0007582409929130762</v>
      </c>
      <c r="I15" s="62">
        <f>+'逆行列係数表（開放型）(37部門)'!I15/'逆行列係数表（開放型）(37部門)'!I$10</f>
        <v>0.00010380396266018816</v>
      </c>
      <c r="J15" s="62">
        <f>+'逆行列係数表（開放型）(37部門)'!J15/'逆行列係数表（開放型）(37部門)'!J$11</f>
        <v>0.0013915014969696263</v>
      </c>
      <c r="K15" s="62">
        <f>+'逆行列係数表（開放型）(37部門)'!K15/'逆行列係数表（開放型）(37部門)'!K$12</f>
        <v>0.001962964658611477</v>
      </c>
      <c r="L15" s="62">
        <f>+'逆行列係数表（開放型）(37部門)'!L15/'逆行列係数表（開放型）(37部門)'!L$13</f>
        <v>0.00011579407890691508</v>
      </c>
      <c r="M15" s="62">
        <f>+'逆行列係数表（開放型）(37部門)'!M15/'逆行列係数表（開放型）(37部門)'!M$14</f>
        <v>0.00017960122871511495</v>
      </c>
      <c r="N15" s="62">
        <f>+'逆行列係数表（開放型）(37部門)'!N15/'逆行列係数表（開放型）(37部門)'!N$15</f>
        <v>1</v>
      </c>
      <c r="O15" s="62">
        <f>+'逆行列係数表（開放型）(37部門)'!O15/'逆行列係数表（開放型）(37部門)'!O$16</f>
        <v>0.006153436947294371</v>
      </c>
      <c r="P15" s="62">
        <f>+'逆行列係数表（開放型）(37部門)'!P15/'逆行列係数表（開放型）(37部門)'!P$17</f>
        <v>0.005200773226185761</v>
      </c>
      <c r="Q15" s="62">
        <f>+'逆行列係数表（開放型）(37部門)'!Q15/'逆行列係数表（開放型）(37部門)'!Q$18</f>
        <v>0.009763373810731635</v>
      </c>
      <c r="R15" s="62">
        <f>+'逆行列係数表（開放型）(37部門)'!R15/'逆行列係数表（開放型）(37部門)'!R$19</f>
        <v>0.0032541737282315727</v>
      </c>
      <c r="S15" s="62">
        <f>+'逆行列係数表（開放型）(37部門)'!S15/'逆行列係数表（開放型）(37部門)'!S$20</f>
        <v>0.005908580414152526</v>
      </c>
      <c r="T15" s="62">
        <f>+'逆行列係数表（開放型）(37部門)'!T15/'逆行列係数表（開放型）(37部門)'!T$21</f>
        <v>0.004143730483444687</v>
      </c>
      <c r="U15" s="62">
        <f>+'逆行列係数表（開放型）(37部門)'!U15/'逆行列係数表（開放型）(37部門)'!U$22</f>
        <v>0.001966092200005816</v>
      </c>
      <c r="V15" s="62">
        <f>+'逆行列係数表（開放型）(37部門)'!V15/'逆行列係数表（開放型）(37部門)'!V$23</f>
        <v>0.0011778281042069466</v>
      </c>
      <c r="W15" s="62">
        <f>+'逆行列係数表（開放型）(37部門)'!W15/'逆行列係数表（開放型）(37部門)'!W$24</f>
        <v>0.01249541296863665</v>
      </c>
      <c r="X15" s="62">
        <f>+'逆行列係数表（開放型）(37部門)'!X15/'逆行列係数表（開放型）(37部門)'!X$25</f>
        <v>0.0001721829129299742</v>
      </c>
      <c r="Y15" s="62">
        <f>+'逆行列係数表（開放型）(37部門)'!Y15/'逆行列係数表（開放型）(37部門)'!Y$26</f>
        <v>0.0005991649248382925</v>
      </c>
      <c r="Z15" s="62">
        <f>+'逆行列係数表（開放型）(37部門)'!Z15/'逆行列係数表（開放型）(37部門)'!Z$27</f>
        <v>0.0001472169456786091</v>
      </c>
      <c r="AA15" s="62">
        <f>+'逆行列係数表（開放型）(37部門)'!AA15/'逆行列係数表（開放型）(37部門)'!AA$28</f>
        <v>0.0005595951649201313</v>
      </c>
      <c r="AB15" s="62">
        <f>+'逆行列係数表（開放型）(37部門)'!AB15/'逆行列係数表（開放型）(37部門)'!AB$29</f>
        <v>0.0001405815670035157</v>
      </c>
      <c r="AC15" s="62">
        <f>+'逆行列係数表（開放型）(37部門)'!AC15/'逆行列係数表（開放型）(37部門)'!AC$30</f>
        <v>0.00043858926981930245</v>
      </c>
      <c r="AD15" s="62">
        <f>+'逆行列係数表（開放型）(37部門)'!AD15/'逆行列係数表（開放型）(37部門)'!AD$31</f>
        <v>0.00044002973026391627</v>
      </c>
      <c r="AE15" s="62">
        <f>+'逆行列係数表（開放型）(37部門)'!AE15/'逆行列係数表（開放型）(37部門)'!AE$32</f>
        <v>0.00019767223217541531</v>
      </c>
      <c r="AF15" s="62">
        <f>+'逆行列係数表（開放型）(37部門)'!AF15/'逆行列係数表（開放型）(37部門)'!AF$33</f>
        <v>0.0007196706048080378</v>
      </c>
      <c r="AG15" s="62">
        <f>+'逆行列係数表（開放型）(37部門)'!AG15/'逆行列係数表（開放型）(37部門)'!AG$34</f>
        <v>0.00015129313798705263</v>
      </c>
      <c r="AH15" s="62">
        <f>+'逆行列係数表（開放型）(37部門)'!AH15/'逆行列係数表（開放型）(37部門)'!AH$35</f>
        <v>0.00018589090972677798</v>
      </c>
      <c r="AI15" s="62">
        <f>+'逆行列係数表（開放型）(37部門)'!AI15/'逆行列係数表（開放型）(37部門)'!AI$36</f>
        <v>0.0005064643768199288</v>
      </c>
      <c r="AJ15" s="62">
        <f>+'逆行列係数表（開放型）(37部門)'!AJ15/'逆行列係数表（開放型）(37部門)'!AJ$37</f>
        <v>0.00038190529229702</v>
      </c>
      <c r="AK15" s="62">
        <f>+'逆行列係数表（開放型）(37部門)'!AK15/'逆行列係数表（開放型）(37部門)'!AK$38</f>
        <v>0.0005756011658338314</v>
      </c>
      <c r="AL15" s="62">
        <f>+'逆行列係数表（開放型）(37部門)'!AL15/'逆行列係数表（開放型）(37部門)'!AL$39</f>
        <v>0.0004644215377878338</v>
      </c>
      <c r="AM15" s="62">
        <f>+'逆行列係数表（開放型）(37部門)'!AM15/'逆行列係数表（開放型）(37部門)'!AM$40</f>
        <v>0.0009423181221833973</v>
      </c>
      <c r="AN15" s="64">
        <f t="shared" si="0"/>
        <v>1.067597576302247</v>
      </c>
      <c r="AO15" s="64">
        <f t="shared" si="1"/>
        <v>0.839804888094114</v>
      </c>
    </row>
    <row r="16" spans="1:41" ht="14.25">
      <c r="A16" s="59" t="s">
        <v>17</v>
      </c>
      <c r="B16" s="60" t="s">
        <v>174</v>
      </c>
      <c r="C16" s="61">
        <f>+'逆行列係数表（開放型）(37部門)'!C16/'逆行列係数表（開放型）(37部門)'!C$4</f>
        <v>4.3758942151443786E-05</v>
      </c>
      <c r="D16" s="62">
        <f>+'逆行列係数表（開放型）(37部門)'!D16/'逆行列係数表（開放型）(37部門)'!D$5</f>
        <v>7.626369002082402E-05</v>
      </c>
      <c r="E16" s="62">
        <f>+'逆行列係数表（開放型）(37部門)'!E16/'逆行列係数表（開放型）(37部門)'!E$6</f>
        <v>4.599234118898037E-05</v>
      </c>
      <c r="F16" s="62">
        <f>+'逆行列係数表（開放型）(37部門)'!F16/'逆行列係数表（開放型）(37部門)'!F$7</f>
        <v>4.396864018451424E-05</v>
      </c>
      <c r="G16" s="62">
        <f>+'逆行列係数表（開放型）(37部門)'!G16/'逆行列係数表（開放型）(37部門)'!G$8</f>
        <v>0.00016473219799981962</v>
      </c>
      <c r="H16" s="62">
        <f>+'逆行列係数表（開放型）(37部門)'!H16/'逆行列係数表（開放型）(37部門)'!H$9</f>
        <v>3.0105473604769033E-05</v>
      </c>
      <c r="I16" s="62">
        <f>+'逆行列係数表（開放型）(37部門)'!I16/'逆行列係数表（開放型）(37部門)'!I$10</f>
        <v>6.848244791509298E-06</v>
      </c>
      <c r="J16" s="62">
        <f>+'逆行列係数表（開放型）(37部門)'!J16/'逆行列係数表（開放型）(37部門)'!J$11</f>
        <v>8.168498931585917E-05</v>
      </c>
      <c r="K16" s="62">
        <f>+'逆行列係数表（開放型）(37部門)'!K16/'逆行列係数表（開放型）(37部門)'!K$12</f>
        <v>0.0001825321875230057</v>
      </c>
      <c r="L16" s="62">
        <f>+'逆行列係数表（開放型）(37部門)'!L16/'逆行列係数表（開放型）(37部門)'!L$13</f>
        <v>1.7198569970656786E-05</v>
      </c>
      <c r="M16" s="62">
        <f>+'逆行列係数表（開放型）(37部門)'!M16/'逆行列係数表（開放型）(37部門)'!M$14</f>
        <v>2.1623174492745166E-05</v>
      </c>
      <c r="N16" s="62">
        <f>+'逆行列係数表（開放型）(37部門)'!N16/'逆行列係数表（開放型）(37部門)'!N$15</f>
        <v>0.0001290063006620291</v>
      </c>
      <c r="O16" s="62">
        <f>+'逆行列係数表（開放型）(37部門)'!O16/'逆行列係数表（開放型）(37部門)'!O$16</f>
        <v>1</v>
      </c>
      <c r="P16" s="62">
        <f>+'逆行列係数表（開放型）(37部門)'!P16/'逆行列係数表（開放型）(37部門)'!P$17</f>
        <v>0.004437168533541348</v>
      </c>
      <c r="Q16" s="62">
        <f>+'逆行列係数表（開放型）(37部門)'!Q16/'逆行列係数表（開放型）(37部門)'!Q$18</f>
        <v>0.0026377248950616296</v>
      </c>
      <c r="R16" s="62">
        <f>+'逆行列係数表（開放型）(37部門)'!R16/'逆行列係数表（開放型）(37部門)'!R$19</f>
        <v>0.0002616813872118717</v>
      </c>
      <c r="S16" s="62">
        <f>+'逆行列係数表（開放型）(37部門)'!S16/'逆行列係数表（開放型）(37部門)'!S$20</f>
        <v>0.0015468016420625492</v>
      </c>
      <c r="T16" s="62">
        <f>+'逆行列係数表（開放型）(37部門)'!T16/'逆行列係数表（開放型）(37部門)'!T$21</f>
        <v>0.0004587922569959655</v>
      </c>
      <c r="U16" s="62">
        <f>+'逆行列係数表（開放型）(37部門)'!U16/'逆行列係数表（開放型）(37部門)'!U$22</f>
        <v>0.0008992557450521605</v>
      </c>
      <c r="V16" s="62">
        <f>+'逆行列係数表（開放型）(37部門)'!V16/'逆行列係数表（開放型）(37部門)'!V$23</f>
        <v>6.31097177110756E-05</v>
      </c>
      <c r="W16" s="62">
        <f>+'逆行列係数表（開放型）(37部門)'!W16/'逆行列係数表（開放型）(37部門)'!W$24</f>
        <v>0.0007042605432620717</v>
      </c>
      <c r="X16" s="62">
        <f>+'逆行列係数表（開放型）(37部門)'!X16/'逆行列係数表（開放型）(37部門)'!X$25</f>
        <v>2.6185429523908974E-05</v>
      </c>
      <c r="Y16" s="62">
        <f>+'逆行列係数表（開放型）(37部門)'!Y16/'逆行列係数表（開放型）(37部門)'!Y$26</f>
        <v>0.000325418579375074</v>
      </c>
      <c r="Z16" s="62">
        <f>+'逆行列係数表（開放型）(37部門)'!Z16/'逆行列係数表（開放型）(37部門)'!Z$27</f>
        <v>6.231574973882548E-05</v>
      </c>
      <c r="AA16" s="62">
        <f>+'逆行列係数表（開放型）(37部門)'!AA16/'逆行列係数表（開放型）(37部門)'!AA$28</f>
        <v>7.328953141369534E-05</v>
      </c>
      <c r="AB16" s="62">
        <f>+'逆行列係数表（開放型）(37部門)'!AB16/'逆行列係数表（開放型）(37部門)'!AB$29</f>
        <v>0.00010423478700417731</v>
      </c>
      <c r="AC16" s="62">
        <f>+'逆行列係数表（開放型）(37部門)'!AC16/'逆行列係数表（開放型）(37部門)'!AC$30</f>
        <v>4.5086525300479874E-05</v>
      </c>
      <c r="AD16" s="62">
        <f>+'逆行列係数表（開放型）(37部門)'!AD16/'逆行列係数表（開放型）(37部門)'!AD$31</f>
        <v>0.00011015408220885176</v>
      </c>
      <c r="AE16" s="62">
        <f>+'逆行列係数表（開放型）(37部門)'!AE16/'逆行列係数表（開放型）(37部門)'!AE$32</f>
        <v>0.00010721557957660956</v>
      </c>
      <c r="AF16" s="62">
        <f>+'逆行列係数表（開放型）(37部門)'!AF16/'逆行列係数表（開放型）(37部門)'!AF$33</f>
        <v>0.00010011417954238768</v>
      </c>
      <c r="AG16" s="62">
        <f>+'逆行列係数表（開放型）(37部門)'!AG16/'逆行列係数表（開放型）(37部門)'!AG$34</f>
        <v>5.2298541020458115E-05</v>
      </c>
      <c r="AH16" s="62">
        <f>+'逆行列係数表（開放型）(37部門)'!AH16/'逆行列係数表（開放型）(37部門)'!AH$35</f>
        <v>5.440853308159349E-05</v>
      </c>
      <c r="AI16" s="62">
        <f>+'逆行列係数表（開放型）(37部門)'!AI16/'逆行列係数表（開放型）(37部門)'!AI$36</f>
        <v>8.265193560194568E-05</v>
      </c>
      <c r="AJ16" s="62">
        <f>+'逆行列係数表（開放型）(37部門)'!AJ16/'逆行列係数表（開放型）(37部門)'!AJ$37</f>
        <v>0.0009700832978097833</v>
      </c>
      <c r="AK16" s="62">
        <f>+'逆行列係数表（開放型）(37部門)'!AK16/'逆行列係数表（開放型）(37部門)'!AK$38</f>
        <v>4.3329713958581E-05</v>
      </c>
      <c r="AL16" s="62">
        <f>+'逆行列係数表（開放型）(37部門)'!AL16/'逆行列係数表（開放型）(37部門)'!AL$39</f>
        <v>5.272737683896297E-05</v>
      </c>
      <c r="AM16" s="62">
        <f>+'逆行列係数表（開放型）(37部門)'!AM16/'逆行列係数表（開放型）(37部門)'!AM$40</f>
        <v>8.355853980876621E-05</v>
      </c>
      <c r="AN16" s="64">
        <f t="shared" si="0"/>
        <v>1.0141455818546088</v>
      </c>
      <c r="AO16" s="64">
        <f t="shared" si="1"/>
        <v>0.7977579153284158</v>
      </c>
    </row>
    <row r="17" spans="1:41" ht="14.25">
      <c r="A17" s="59" t="s">
        <v>18</v>
      </c>
      <c r="B17" s="65" t="s">
        <v>175</v>
      </c>
      <c r="C17" s="61">
        <f>+'逆行列係数表（開放型）(37部門)'!C17/'逆行列係数表（開放型）(37部門)'!C$4</f>
        <v>0.0001839405263491366</v>
      </c>
      <c r="D17" s="62">
        <f>+'逆行列係数表（開放型）(37部門)'!D17/'逆行列係数表（開放型）(37部門)'!D$5</f>
        <v>0.00035729175333585624</v>
      </c>
      <c r="E17" s="62">
        <f>+'逆行列係数表（開放型）(37部門)'!E17/'逆行列係数表（開放型）(37部門)'!E$6</f>
        <v>0.00020431531636458606</v>
      </c>
      <c r="F17" s="62">
        <f>+'逆行列係数表（開放型）(37部門)'!F17/'逆行列係数表（開放型）(37部門)'!F$7</f>
        <v>0.00019140527089391124</v>
      </c>
      <c r="G17" s="62">
        <f>+'逆行列係数表（開放型）(37部門)'!G17/'逆行列係数表（開放型）(37部門)'!G$8</f>
        <v>0.0001702017317378702</v>
      </c>
      <c r="H17" s="62">
        <f>+'逆行列係数表（開放型）(37部門)'!H17/'逆行列係数表（開放型）(37部門)'!H$9</f>
        <v>0.00012118775296494791</v>
      </c>
      <c r="I17" s="62">
        <f>+'逆行列係数表（開放型）(37部門)'!I17/'逆行列係数表（開放型）(37部門)'!I$10</f>
        <v>3.218568720779286E-05</v>
      </c>
      <c r="J17" s="62">
        <f>+'逆行列係数表（開放型）(37部門)'!J17/'逆行列係数表（開放型）(37部門)'!J$11</f>
        <v>0.0009312131867847283</v>
      </c>
      <c r="K17" s="62">
        <f>+'逆行列係数表（開放型）(37部門)'!K17/'逆行列係数表（開放型）(37部門)'!K$12</f>
        <v>0.0005865212466847009</v>
      </c>
      <c r="L17" s="62">
        <f>+'逆行列係数表（開放型）(37部門)'!L17/'逆行列係数表（開放型）(37部門)'!L$13</f>
        <v>6.353824082841586E-05</v>
      </c>
      <c r="M17" s="62">
        <f>+'逆行列係数表（開放型）(37部門)'!M17/'逆行列係数表（開放型）(37部門)'!M$14</f>
        <v>0.00010508557363387171</v>
      </c>
      <c r="N17" s="62">
        <f>+'逆行列係数表（開放型）(37部門)'!N17/'逆行列係数表（開放型）(37部門)'!N$15</f>
        <v>0.0004224674019541871</v>
      </c>
      <c r="O17" s="62">
        <f>+'逆行列係数表（開放型）(37部門)'!O17/'逆行列係数表（開放型）(37部門)'!O$16</f>
        <v>0.001400648551139817</v>
      </c>
      <c r="P17" s="62">
        <f>+'逆行列係数表（開放型）(37部門)'!P17/'逆行列係数表（開放型）(37部門)'!P$17</f>
        <v>1</v>
      </c>
      <c r="Q17" s="62">
        <f>+'逆行列係数表（開放型）(37部門)'!Q17/'逆行列係数表（開放型）(37部門)'!Q$18</f>
        <v>0.0007814537039946231</v>
      </c>
      <c r="R17" s="62">
        <f>+'逆行列係数表（開放型）(37部門)'!R17/'逆行列係数表（開放型）(37部門)'!R$19</f>
        <v>0.001132971985723672</v>
      </c>
      <c r="S17" s="62">
        <f>+'逆行列係数表（開放型）(37部門)'!S17/'逆行列係数表（開放型）(37部門)'!S$20</f>
        <v>0.0005782445777997834</v>
      </c>
      <c r="T17" s="62">
        <f>+'逆行列係数表（開放型）(37部門)'!T17/'逆行列係数表（開放型）(37部門)'!T$21</f>
        <v>0.0005406911222161503</v>
      </c>
      <c r="U17" s="62">
        <f>+'逆行列係数表（開放型）(37部門)'!U17/'逆行列係数表（開放型）(37部門)'!U$22</f>
        <v>0.00042633879952252003</v>
      </c>
      <c r="V17" s="62">
        <f>+'逆行列係数表（開放型）(37部門)'!V17/'逆行列係数表（開放型）(37部門)'!V$23</f>
        <v>0.000254424779074016</v>
      </c>
      <c r="W17" s="62">
        <f>+'逆行列係数表（開放型）(37部門)'!W17/'逆行列係数表（開放型）(37部門)'!W$24</f>
        <v>0.00046973729892725726</v>
      </c>
      <c r="X17" s="62">
        <f>+'逆行列係数表（開放型）(37部門)'!X17/'逆行列係数表（開放型）(37部門)'!X$25</f>
        <v>9.805541652056672E-05</v>
      </c>
      <c r="Y17" s="62">
        <f>+'逆行列係数表（開放型）(37部門)'!Y17/'逆行列係数表（開放型）(37部門)'!Y$26</f>
        <v>0.00039918734470947875</v>
      </c>
      <c r="Z17" s="62">
        <f>+'逆行列係数表（開放型）(37部門)'!Z17/'逆行列係数表（開放型）(37部門)'!Z$27</f>
        <v>0.0002660004448987959</v>
      </c>
      <c r="AA17" s="62">
        <f>+'逆行列係数表（開放型）(37部門)'!AA17/'逆行列係数表（開放型）(37部門)'!AA$28</f>
        <v>0.00032046728558937556</v>
      </c>
      <c r="AB17" s="62">
        <f>+'逆行列係数表（開放型）(37部門)'!AB17/'逆行列係数表（開放型）(37部門)'!AB$29</f>
        <v>0.00047229454104364354</v>
      </c>
      <c r="AC17" s="62">
        <f>+'逆行列係数表（開放型）(37部門)'!AC17/'逆行列係数表（開放型）(37部門)'!AC$30</f>
        <v>0.0001471948706589867</v>
      </c>
      <c r="AD17" s="62">
        <f>+'逆行列係数表（開放型）(37部門)'!AD17/'逆行列係数表（開放型）(37部門)'!AD$31</f>
        <v>0.00047462017969749964</v>
      </c>
      <c r="AE17" s="62">
        <f>+'逆行列係数表（開放型）(37部門)'!AE17/'逆行列係数表（開放型）(37部門)'!AE$32</f>
        <v>0.00048155017819995904</v>
      </c>
      <c r="AF17" s="62">
        <f>+'逆行列係数表（開放型）(37部門)'!AF17/'逆行列係数表（開放型）(37部門)'!AF$33</f>
        <v>0.0003400406990268879</v>
      </c>
      <c r="AG17" s="62">
        <f>+'逆行列係数表（開放型）(37部門)'!AG17/'逆行列係数表（開放型）(37部門)'!AG$34</f>
        <v>0.00021563616976934974</v>
      </c>
      <c r="AH17" s="62">
        <f>+'逆行列係数表（開放型）(37部門)'!AH17/'逆行列係数表（開放型）(37部門)'!AH$35</f>
        <v>0.00021563003377446323</v>
      </c>
      <c r="AI17" s="62">
        <f>+'逆行列係数表（開放型）(37部門)'!AI17/'逆行列係数表（開放型）(37部門)'!AI$36</f>
        <v>0.00037000468231606796</v>
      </c>
      <c r="AJ17" s="62">
        <f>+'逆行列係数表（開放型）(37部門)'!AJ17/'逆行列係数表（開放型）(37部門)'!AJ$37</f>
        <v>0.0045295386315612465</v>
      </c>
      <c r="AK17" s="62">
        <f>+'逆行列係数表（開放型）(37部門)'!AK17/'逆行列係数表（開放型）(37部門)'!AK$38</f>
        <v>0.0001789387927565673</v>
      </c>
      <c r="AL17" s="62">
        <f>+'逆行列係数表（開放型）(37部門)'!AL17/'逆行列係数表（開放型）(37部門)'!AL$39</f>
        <v>0.00010987985367163467</v>
      </c>
      <c r="AM17" s="62">
        <f>+'逆行列係数表（開放型）(37部門)'!AM17/'逆行列係数表（開放型）(37部門)'!AM$40</f>
        <v>0.0003496034022463864</v>
      </c>
      <c r="AN17" s="64">
        <f t="shared" si="0"/>
        <v>1.017922507033579</v>
      </c>
      <c r="AO17" s="64">
        <f t="shared" si="1"/>
        <v>0.8007289601281343</v>
      </c>
    </row>
    <row r="18" spans="1:41" ht="14.25">
      <c r="A18" s="59" t="s">
        <v>19</v>
      </c>
      <c r="B18" s="65" t="s">
        <v>176</v>
      </c>
      <c r="C18" s="61">
        <f>+'逆行列係数表（開放型）(37部門)'!C18/'逆行列係数表（開放型）(37部門)'!C$4</f>
        <v>0.00016938963560706388</v>
      </c>
      <c r="D18" s="62">
        <f>+'逆行列係数表（開放型）(37部門)'!D18/'逆行列係数表（開放型）(37部門)'!D$5</f>
        <v>0.00011618425195737952</v>
      </c>
      <c r="E18" s="62">
        <f>+'逆行列係数表（開放型）(37部門)'!E18/'逆行列係数表（開放型）(37部門)'!E$6</f>
        <v>0.00011072416332749807</v>
      </c>
      <c r="F18" s="62">
        <f>+'逆行列係数表（開放型）(37部門)'!F18/'逆行列係数表（開放型）(37部門)'!F$7</f>
        <v>0.00010746415434407448</v>
      </c>
      <c r="G18" s="62">
        <f>+'逆行列係数表（開放型）(37部門)'!G18/'逆行列係数表（開放型）(37部門)'!G$8</f>
        <v>8.883632870619004E-05</v>
      </c>
      <c r="H18" s="62">
        <f>+'逆行列係数表（開放型）(37部門)'!H18/'逆行列係数表（開放型）(37部門)'!H$9</f>
        <v>6.244590324078592E-05</v>
      </c>
      <c r="I18" s="62">
        <f>+'逆行列係数表（開放型）(37部門)'!I18/'逆行列係数表（開放型）(37部門)'!I$10</f>
        <v>1.4525762374345955E-05</v>
      </c>
      <c r="J18" s="62">
        <f>+'逆行列係数表（開放型）(37部門)'!J18/'逆行列係数表（開放型）(37部門)'!J$11</f>
        <v>0.00010085390344551838</v>
      </c>
      <c r="K18" s="62">
        <f>+'逆行列係数表（開放型）(37部門)'!K18/'逆行列係数表（開放型）(37部門)'!K$12</f>
        <v>0.00013197042214309243</v>
      </c>
      <c r="L18" s="62">
        <f>+'逆行列係数表（開放型）(37部門)'!L18/'逆行列係数表（開放型）(37部門)'!L$13</f>
        <v>2.900391111889917E-05</v>
      </c>
      <c r="M18" s="62">
        <f>+'逆行列係数表（開放型）(37部門)'!M18/'逆行列係数表（開放型）(37部門)'!M$14</f>
        <v>4.430989941577367E-05</v>
      </c>
      <c r="N18" s="62">
        <f>+'逆行列係数表（開放型）(37部門)'!N18/'逆行列係数表（開放型）(37部門)'!N$15</f>
        <v>9.59826187386487E-05</v>
      </c>
      <c r="O18" s="62">
        <f>+'逆行列係数表（開放型）(37部門)'!O18/'逆行列係数表（開放型）(37部門)'!O$16</f>
        <v>0.00046817651136561977</v>
      </c>
      <c r="P18" s="62">
        <f>+'逆行列係数表（開放型）(37部門)'!P18/'逆行列係数表（開放型）(37部門)'!P$17</f>
        <v>0.0020890921338511895</v>
      </c>
      <c r="Q18" s="62">
        <f>+'逆行列係数表（開放型）(37部門)'!Q18/'逆行列係数表（開放型）(37部門)'!Q$18</f>
        <v>1</v>
      </c>
      <c r="R18" s="62">
        <f>+'逆行列係数表（開放型）(37部門)'!R18/'逆行列係数表（開放型）(37部門)'!R$19</f>
        <v>0.00011483582349025852</v>
      </c>
      <c r="S18" s="62">
        <f>+'逆行列係数表（開放型）(37部門)'!S18/'逆行列係数表（開放型）(37部門)'!S$20</f>
        <v>0.00021172540225834326</v>
      </c>
      <c r="T18" s="62">
        <f>+'逆行列係数表（開放型）(37部門)'!T18/'逆行列係数表（開放型）(37部門)'!T$21</f>
        <v>0.0007051224639833924</v>
      </c>
      <c r="U18" s="62">
        <f>+'逆行列係数表（開放型）(37部門)'!U18/'逆行列係数表（開放型）(37部門)'!U$22</f>
        <v>0.00016375632079765323</v>
      </c>
      <c r="V18" s="62">
        <f>+'逆行列係数表（開放型）(37部門)'!V18/'逆行列係数表（開放型）(37部門)'!V$23</f>
        <v>0.00014389634972744876</v>
      </c>
      <c r="W18" s="62">
        <f>+'逆行列係数表（開放型）(37部門)'!W18/'逆行列係数表（開放型）(37部門)'!W$24</f>
        <v>0.00026121767911428553</v>
      </c>
      <c r="X18" s="62">
        <f>+'逆行列係数表（開放型）(37部門)'!X18/'逆行列係数表（開放型）(37部門)'!X$25</f>
        <v>4.479960838285332E-05</v>
      </c>
      <c r="Y18" s="62">
        <f>+'逆行列係数表（開放型）(37部門)'!Y18/'逆行列係数表（開放型）(37部門)'!Y$26</f>
        <v>0.00018550907049302737</v>
      </c>
      <c r="Z18" s="62">
        <f>+'逆行列係数表（開放型）(37部門)'!Z18/'逆行列係数表（開放型）(37部門)'!Z$27</f>
        <v>0.00014633643192877248</v>
      </c>
      <c r="AA18" s="62">
        <f>+'逆行列係数表（開放型）(37部門)'!AA18/'逆行列係数表（開放型）(37部門)'!AA$28</f>
        <v>0.00037992899470068025</v>
      </c>
      <c r="AB18" s="62">
        <f>+'逆行列係数表（開放型）(37部門)'!AB18/'逆行列係数表（開放型）(37部門)'!AB$29</f>
        <v>0.0002355983272200473</v>
      </c>
      <c r="AC18" s="62">
        <f>+'逆行列係数表（開放型）(37部門)'!AC18/'逆行列係数表（開放型）(37部門)'!AC$30</f>
        <v>7.113301871201472E-05</v>
      </c>
      <c r="AD18" s="62">
        <f>+'逆行列係数表（開放型）(37部門)'!AD18/'逆行列係数表（開放型）(37部門)'!AD$31</f>
        <v>0.00022480603563092015</v>
      </c>
      <c r="AE18" s="62">
        <f>+'逆行列係数表（開放型）(37部門)'!AE18/'逆行列係数表（開放型）(37部門)'!AE$32</f>
        <v>0.0002478378026321087</v>
      </c>
      <c r="AF18" s="62">
        <f>+'逆行列係数表（開放型）(37部門)'!AF18/'逆行列係数表（開放型）(37部門)'!AF$33</f>
        <v>0.0013120306396004172</v>
      </c>
      <c r="AG18" s="62">
        <f>+'逆行列係数表（開放型）(37部門)'!AG18/'逆行列係数表（開放型）(37部門)'!AG$34</f>
        <v>0.00011680353670304956</v>
      </c>
      <c r="AH18" s="62">
        <f>+'逆行列係数表（開放型）(37部門)'!AH18/'逆行列係数表（開放型）(37部門)'!AH$35</f>
        <v>0.0020169139011743252</v>
      </c>
      <c r="AI18" s="62">
        <f>+'逆行列係数表（開放型）(37部門)'!AI18/'逆行列係数表（開放型）(37部門)'!AI$36</f>
        <v>0.00019868166926052556</v>
      </c>
      <c r="AJ18" s="62">
        <f>+'逆行列係数表（開放型）(37部門)'!AJ18/'逆行列係数表（開放型）(37部門)'!AJ$37</f>
        <v>0.0019598088081141415</v>
      </c>
      <c r="AK18" s="62">
        <f>+'逆行列係数表（開放型）(37部門)'!AK18/'逆行列係数表（開放型）(37部門)'!AK$38</f>
        <v>0.0002587540307330965</v>
      </c>
      <c r="AL18" s="62">
        <f>+'逆行列係数表（開放型）(37部門)'!AL18/'逆行列係数表（開放型）(37部門)'!AL$39</f>
        <v>0.005742076755784836</v>
      </c>
      <c r="AM18" s="62">
        <f>+'逆行列係数表（開放型）(37部門)'!AM18/'逆行列係数表（開放型）(37部門)'!AM$40</f>
        <v>0.00043792719487117086</v>
      </c>
      <c r="AN18" s="64">
        <f t="shared" si="0"/>
        <v>1.0188084594649491</v>
      </c>
      <c r="AO18" s="64">
        <f t="shared" si="1"/>
        <v>0.8014258773926533</v>
      </c>
    </row>
    <row r="19" spans="1:41" ht="14.25">
      <c r="A19" s="59" t="s">
        <v>20</v>
      </c>
      <c r="B19" s="60" t="s">
        <v>53</v>
      </c>
      <c r="C19" s="61">
        <f>+'逆行列係数表（開放型）(37部門)'!C19/'逆行列係数表（開放型）(37部門)'!C$4</f>
        <v>1.5505763703967397E-06</v>
      </c>
      <c r="D19" s="62">
        <f>+'逆行列係数表（開放型）(37部門)'!D19/'逆行列係数表（開放型）(37部門)'!D$5</f>
        <v>2.0315135167383174E-06</v>
      </c>
      <c r="E19" s="62">
        <f>+'逆行列係数表（開放型）(37部門)'!E19/'逆行列係数表（開放型）(37部門)'!E$6</f>
        <v>1.7058701753651053E-06</v>
      </c>
      <c r="F19" s="62">
        <f>+'逆行列係数表（開放型）(37部門)'!F19/'逆行列係数表（開放型）(37部門)'!F$7</f>
        <v>1.6834323037171335E-06</v>
      </c>
      <c r="G19" s="62">
        <f>+'逆行列係数表（開放型）(37部門)'!G19/'逆行列係数表（開放型）(37部門)'!G$8</f>
        <v>1.3417554089528102E-06</v>
      </c>
      <c r="H19" s="62">
        <f>+'逆行列係数表（開放型）(37部門)'!H19/'逆行列係数表（開放型）(37部門)'!H$9</f>
        <v>1.0504066378745994E-06</v>
      </c>
      <c r="I19" s="62">
        <f>+'逆行列係数表（開放型）(37部門)'!I19/'逆行列係数表（開放型）(37部門)'!I$10</f>
        <v>2.4795192327550613E-07</v>
      </c>
      <c r="J19" s="62">
        <f>+'逆行列係数表（開放型）(37部門)'!J19/'逆行列係数表（開放型）(37部門)'!J$11</f>
        <v>1.6526762348602721E-06</v>
      </c>
      <c r="K19" s="62">
        <f>+'逆行列係数表（開放型）(37部門)'!K19/'逆行列係数表（開放型）(37部門)'!K$12</f>
        <v>2.2474956944755805E-06</v>
      </c>
      <c r="L19" s="62">
        <f>+'逆行列係数表（開放型）(37部門)'!L19/'逆行列係数表（開放型）(37部門)'!L$13</f>
        <v>4.856662643369428E-07</v>
      </c>
      <c r="M19" s="62">
        <f>+'逆行列係数表（開放型）(37部門)'!M19/'逆行列係数表（開放型）(37部門)'!M$14</f>
        <v>7.328021415315228E-07</v>
      </c>
      <c r="N19" s="62">
        <f>+'逆行列係数表（開放型）(37部門)'!N19/'逆行列係数表（開放型）(37部門)'!N$15</f>
        <v>1.654353854412213E-06</v>
      </c>
      <c r="O19" s="62">
        <f>+'逆行列係数表（開放型）(37部門)'!O19/'逆行列係数表（開放型）(37部門)'!O$16</f>
        <v>1.1910377014338117E-05</v>
      </c>
      <c r="P19" s="62">
        <f>+'逆行列係数表（開放型）(37部門)'!P19/'逆行列係数表（開放型）(37部門)'!P$17</f>
        <v>1.535484202403222E-05</v>
      </c>
      <c r="Q19" s="62">
        <f>+'逆行列係数表（開放型）(37部門)'!Q19/'逆行列係数表（開放型）(37部門)'!Q$18</f>
        <v>0.00032657474427342934</v>
      </c>
      <c r="R19" s="62">
        <f>+'逆行列係数表（開放型）(37部門)'!R19/'逆行列係数表（開放型）(37部門)'!R$19</f>
        <v>1</v>
      </c>
      <c r="S19" s="62">
        <f>+'逆行列係数表（開放型）(37部門)'!S19/'逆行列係数表（開放型）(37部門)'!S$20</f>
        <v>0.00012265440695564524</v>
      </c>
      <c r="T19" s="62">
        <f>+'逆行列係数表（開放型）(37部門)'!T19/'逆行列係数表（開放型）(37部門)'!T$21</f>
        <v>0.0005407299838992234</v>
      </c>
      <c r="U19" s="62">
        <f>+'逆行列係数表（開放型）(37部門)'!U19/'逆行列係数表（開放型）(37部門)'!U$22</f>
        <v>1.288583546274587E-05</v>
      </c>
      <c r="V19" s="62">
        <f>+'逆行列係数表（開放型）(37部門)'!V19/'逆行列係数表（開放型）(37部門)'!V$23</f>
        <v>7.214749656523969E-06</v>
      </c>
      <c r="W19" s="62">
        <f>+'逆行列係数表（開放型）(37部門)'!W19/'逆行列係数表（開放型）(37部門)'!W$24</f>
        <v>4.467551524592711E-06</v>
      </c>
      <c r="X19" s="62">
        <f>+'逆行列係数表（開放型）(37部門)'!X19/'逆行列係数表（開放型）(37部門)'!X$25</f>
        <v>8.164510334582833E-07</v>
      </c>
      <c r="Y19" s="62">
        <f>+'逆行列係数表（開放型）(37部門)'!Y19/'逆行列係数表（開放型）(37部門)'!Y$26</f>
        <v>3.120884982308305E-06</v>
      </c>
      <c r="Z19" s="62">
        <f>+'逆行列係数表（開放型）(37部門)'!Z19/'逆行列係数表（開放型）(37部門)'!Z$27</f>
        <v>2.348608678609083E-06</v>
      </c>
      <c r="AA19" s="62">
        <f>+'逆行列係数表（開放型）(37部門)'!AA19/'逆行列係数表（開放型）(37部門)'!AA$28</f>
        <v>2.8955950933098202E-06</v>
      </c>
      <c r="AB19" s="62">
        <f>+'逆行列係数表（開放型）(37部門)'!AB19/'逆行列係数表（開放型）(37部門)'!AB$29</f>
        <v>4.192483691543997E-06</v>
      </c>
      <c r="AC19" s="62">
        <f>+'逆行列係数表（開放型）(37部門)'!AC19/'逆行列係数表（開放型）(37部門)'!AC$30</f>
        <v>1.2509583014551845E-06</v>
      </c>
      <c r="AD19" s="62">
        <f>+'逆行列係数表（開放型）(37部門)'!AD19/'逆行列係数表（開放型）(37部門)'!AD$31</f>
        <v>3.858407994442426E-06</v>
      </c>
      <c r="AE19" s="62">
        <f>+'逆行列係数表（開放型）(37部門)'!AE19/'逆行列係数表（開放型）(37部門)'!AE$32</f>
        <v>5.155399109299973E-06</v>
      </c>
      <c r="AF19" s="62">
        <f>+'逆行列係数表（開放型）(37部門)'!AF19/'逆行列係数表（開放型）(37部門)'!AF$33</f>
        <v>5.5827767318254765E-06</v>
      </c>
      <c r="AG19" s="62">
        <f>+'逆行列係数表（開放型）(37部門)'!AG19/'逆行列係数表（開放型）(37部門)'!AG$34</f>
        <v>3.176122300816518E-06</v>
      </c>
      <c r="AH19" s="62">
        <f>+'逆行列係数表（開放型）(37部門)'!AH19/'逆行列係数表（開放型）(37部門)'!AH$35</f>
        <v>2.505537669643881E-06</v>
      </c>
      <c r="AI19" s="62">
        <f>+'逆行列係数表（開放型）(37部門)'!AI19/'逆行列係数表（開放型）(37部門)'!AI$36</f>
        <v>3.4045381124627438E-06</v>
      </c>
      <c r="AJ19" s="62">
        <f>+'逆行列係数表（開放型）(37部門)'!AJ19/'逆行列係数表（開放型）(37部門)'!AJ$37</f>
        <v>3.6301740724851834E-05</v>
      </c>
      <c r="AK19" s="62">
        <f>+'逆行列係数表（開放型）(37部門)'!AK19/'逆行列係数表（開放型）(37部門)'!AK$38</f>
        <v>1.6550709997089293E-06</v>
      </c>
      <c r="AL19" s="62">
        <f>+'逆行列係数表（開放型）(37部門)'!AL19/'逆行列係数表（開放型）(37部門)'!AL$39</f>
        <v>5.935828354101173E-05</v>
      </c>
      <c r="AM19" s="62">
        <f>+'逆行列係数表（開放型）(37部門)'!AM19/'逆行列係数表（開放型）(37部門)'!AM$40</f>
        <v>3.5681568752234637E-06</v>
      </c>
      <c r="AN19" s="64">
        <f t="shared" si="0"/>
        <v>1.0011973680071764</v>
      </c>
      <c r="AO19" s="64">
        <f t="shared" si="1"/>
        <v>0.7875724545119677</v>
      </c>
    </row>
    <row r="20" spans="1:41" ht="14.25">
      <c r="A20" s="59" t="s">
        <v>21</v>
      </c>
      <c r="B20" s="60" t="s">
        <v>30</v>
      </c>
      <c r="C20" s="61">
        <f>+'逆行列係数表（開放型）(37部門)'!C20/'逆行列係数表（開放型）(37部門)'!C$4</f>
        <v>3.443428057566996E-05</v>
      </c>
      <c r="D20" s="62">
        <f>+'逆行列係数表（開放型）(37部門)'!D20/'逆行列係数表（開放型）(37部門)'!D$5</f>
        <v>4.656440800575562E-05</v>
      </c>
      <c r="E20" s="62">
        <f>+'逆行列係数表（開放型）(37部門)'!E20/'逆行列係数表（開放型）(37部門)'!E$6</f>
        <v>3.0226662936170174E-05</v>
      </c>
      <c r="F20" s="62">
        <f>+'逆行列係数表（開放型）(37部門)'!F20/'逆行列係数表（開放型）(37部門)'!F$7</f>
        <v>2.9695835706264207E-05</v>
      </c>
      <c r="G20" s="62">
        <f>+'逆行列係数表（開放型）(37部門)'!G20/'逆行列係数表（開放型）(37部門)'!G$8</f>
        <v>3.15515933241175E-05</v>
      </c>
      <c r="H20" s="62">
        <f>+'逆行列係数表（開放型）(37部門)'!H20/'逆行列係数表（開放型）(37部門)'!H$9</f>
        <v>2.0044387398586317E-05</v>
      </c>
      <c r="I20" s="62">
        <f>+'逆行列係数表（開放型）(37部門)'!I20/'逆行列係数表（開放型）(37部門)'!I$10</f>
        <v>4.637539849628667E-06</v>
      </c>
      <c r="J20" s="62">
        <f>+'逆行列係数表（開放型）(37部門)'!J20/'逆行列係数表（開放型）(37部門)'!J$11</f>
        <v>3.286413041245188E-05</v>
      </c>
      <c r="K20" s="62">
        <f>+'逆行列係数表（開放型）(37部門)'!K20/'逆行列係数表（開放型）(37部門)'!K$12</f>
        <v>5.00265792804298E-05</v>
      </c>
      <c r="L20" s="62">
        <f>+'逆行列係数表（開放型）(37部門)'!L20/'逆行列係数表（開放型）(37部門)'!L$13</f>
        <v>1.0197920991650598E-05</v>
      </c>
      <c r="M20" s="62">
        <f>+'逆行列係数表（開放型）(37部門)'!M20/'逆行列係数表（開放型）(37部門)'!M$14</f>
        <v>1.4667036234820835E-05</v>
      </c>
      <c r="N20" s="62">
        <f>+'逆行列係数表（開放型）(37部門)'!N20/'逆行列係数表（開放型）(37部門)'!N$15</f>
        <v>6.232745399008519E-05</v>
      </c>
      <c r="O20" s="62">
        <f>+'逆行列係数表（開放型）(37部門)'!O20/'逆行列係数表（開放型）(37部門)'!O$16</f>
        <v>0.0007859123772632185</v>
      </c>
      <c r="P20" s="62">
        <f>+'逆行列係数表（開放型）(37部門)'!P20/'逆行列係数表（開放型）(37部門)'!P$17</f>
        <v>0.001386868149825301</v>
      </c>
      <c r="Q20" s="62">
        <f>+'逆行列係数表（開放型）(37部門)'!Q20/'逆行列係数表（開放型）(37部門)'!Q$18</f>
        <v>0.0014401023571866012</v>
      </c>
      <c r="R20" s="62">
        <f>+'逆行列係数表（開放型）(37部門)'!R20/'逆行列係数表（開放型）(37部門)'!R$19</f>
        <v>0.000989788275651139</v>
      </c>
      <c r="S20" s="62">
        <f>+'逆行列係数表（開放型）(37部門)'!S20/'逆行列係数表（開放型）(37部門)'!S$20</f>
        <v>1</v>
      </c>
      <c r="T20" s="62">
        <f>+'逆行列係数表（開放型）(37部門)'!T20/'逆行列係数表（開放型）(37部門)'!T$21</f>
        <v>0.0017559287737668543</v>
      </c>
      <c r="U20" s="62">
        <f>+'逆行列係数表（開放型）(37部門)'!U20/'逆行列係数表（開放型）(37部門)'!U$22</f>
        <v>0.0017107011267821213</v>
      </c>
      <c r="V20" s="62">
        <f>+'逆行列係数表（開放型）(37部門)'!V20/'逆行列係数表（開放型）(37部門)'!V$23</f>
        <v>5.8406215360778496E-05</v>
      </c>
      <c r="W20" s="62">
        <f>+'逆行列係数表（開放型）(37部門)'!W20/'逆行列係数表（開放型）(37部門)'!W$24</f>
        <v>0.0005201338126802802</v>
      </c>
      <c r="X20" s="62">
        <f>+'逆行列係数表（開放型）(37部門)'!X20/'逆行列係数表（開放型）(37部門)'!X$25</f>
        <v>1.757663910980971E-05</v>
      </c>
      <c r="Y20" s="62">
        <f>+'逆行列係数表（開放型）(37部門)'!Y20/'逆行列係数表（開放型）(37部門)'!Y$26</f>
        <v>6.876513070457615E-05</v>
      </c>
      <c r="Z20" s="62">
        <f>+'逆行列係数表（開放型）(37部門)'!Z20/'逆行列係数表（開放型）(37部門)'!Z$27</f>
        <v>3.903137187501003E-05</v>
      </c>
      <c r="AA20" s="62">
        <f>+'逆行列係数表（開放型）(37部門)'!AA20/'逆行列係数表（開放型）(37部門)'!AA$28</f>
        <v>6.012337405608001E-05</v>
      </c>
      <c r="AB20" s="62">
        <f>+'逆行列係数表（開放型）(37部門)'!AB20/'逆行列係数表（開放型）(37部門)'!AB$29</f>
        <v>6.72553580645216E-05</v>
      </c>
      <c r="AC20" s="62">
        <f>+'逆行列係数表（開放型）(37部門)'!AC20/'逆行列係数表（開放型）(37部門)'!AC$30</f>
        <v>3.1465355236625256E-05</v>
      </c>
      <c r="AD20" s="62">
        <f>+'逆行列係数表（開放型）(37部門)'!AD20/'逆行列係数表（開放型）(37部門)'!AD$31</f>
        <v>7.93035704826442E-05</v>
      </c>
      <c r="AE20" s="62">
        <f>+'逆行列係数表（開放型）(37部門)'!AE20/'逆行列係数表（開放型）(37部門)'!AE$32</f>
        <v>7.657083439202735E-05</v>
      </c>
      <c r="AF20" s="62">
        <f>+'逆行列係数表（開放型）(37部門)'!AF20/'逆行列係数表（開放型）(37部門)'!AF$33</f>
        <v>0.00012509785079045516</v>
      </c>
      <c r="AG20" s="62">
        <f>+'逆行列係数表（開放型）(37部門)'!AG20/'逆行列係数表（開放型）(37部門)'!AG$34</f>
        <v>6.605497778281313E-05</v>
      </c>
      <c r="AH20" s="62">
        <f>+'逆行列係数表（開放型）(37部門)'!AH20/'逆行列係数表（開放型）(37部門)'!AH$35</f>
        <v>4.158397364604449E-05</v>
      </c>
      <c r="AI20" s="62">
        <f>+'逆行列係数表（開放型）(37部門)'!AI20/'逆行列係数表（開放型）(37部門)'!AI$36</f>
        <v>5.3955143525067835E-05</v>
      </c>
      <c r="AJ20" s="62">
        <f>+'逆行列係数表（開放型）(37部門)'!AJ20/'逆行列係数表（開放型）(37部門)'!AJ$37</f>
        <v>0.0006108567840475389</v>
      </c>
      <c r="AK20" s="62">
        <f>+'逆行列係数表（開放型）(37部門)'!AK20/'逆行列係数表（開放型）(37部門)'!AK$38</f>
        <v>3.623657048188724E-05</v>
      </c>
      <c r="AL20" s="62">
        <f>+'逆行列係数表（開放型）(37部門)'!AL20/'逆行列係数表（開放型）(37部門)'!AL$39</f>
        <v>2.6456723191302022E-05</v>
      </c>
      <c r="AM20" s="62">
        <f>+'逆行列係数表（開放型）(37部門)'!AM20/'逆行列係数表（開放型）(37部門)'!AM$40</f>
        <v>0.00014949210975548816</v>
      </c>
      <c r="AN20" s="64">
        <f t="shared" si="0"/>
        <v>1.0105649046843639</v>
      </c>
      <c r="AO20" s="64">
        <f t="shared" si="1"/>
        <v>0.794941245211316</v>
      </c>
    </row>
    <row r="21" spans="1:41" ht="14.25">
      <c r="A21" s="59" t="s">
        <v>68</v>
      </c>
      <c r="B21" s="60" t="s">
        <v>52</v>
      </c>
      <c r="C21" s="61">
        <f>+'逆行列係数表（開放型）(37部門)'!C21/'逆行列係数表（開放型）(37部門)'!C$4</f>
        <v>1.5813032859813753E-05</v>
      </c>
      <c r="D21" s="62">
        <f>+'逆行列係数表（開放型）(37部門)'!D21/'逆行列係数表（開放型）(37部門)'!D$5</f>
        <v>2.1137703002098017E-05</v>
      </c>
      <c r="E21" s="62">
        <f>+'逆行列係数表（開放型）(37部門)'!E21/'逆行列係数表（開放型）(37部門)'!E$6</f>
        <v>1.8738108014669047E-05</v>
      </c>
      <c r="F21" s="62">
        <f>+'逆行列係数表（開放型）(37部門)'!F21/'逆行列係数表（開放型）(37部門)'!F$7</f>
        <v>1.654298242047662E-05</v>
      </c>
      <c r="G21" s="62">
        <f>+'逆行列係数表（開放型）(37部門)'!G21/'逆行列係数表（開放型）(37部門)'!G$8</f>
        <v>1.4955692761532093E-05</v>
      </c>
      <c r="H21" s="62">
        <f>+'逆行列係数表（開放型）(37部門)'!H21/'逆行列係数表（開放型）(37部門)'!H$9</f>
        <v>1.0896858383497862E-05</v>
      </c>
      <c r="I21" s="62">
        <f>+'逆行列係数表（開放型）(37部門)'!I21/'逆行列係数表（開放型）(37部門)'!I$10</f>
        <v>2.801328810177967E-06</v>
      </c>
      <c r="J21" s="62">
        <f>+'逆行列係数表（開放型）(37部門)'!J21/'逆行列係数表（開放型）(37部門)'!J$11</f>
        <v>1.557388452884435E-05</v>
      </c>
      <c r="K21" s="62">
        <f>+'逆行列係数表（開放型）(37部門)'!K21/'逆行列係数表（開放型）(37部門)'!K$12</f>
        <v>2.164548576495517E-05</v>
      </c>
      <c r="L21" s="62">
        <f>+'逆行列係数表（開放型）(37部門)'!L21/'逆行列係数表（開放型）(37部門)'!L$13</f>
        <v>5.159381742874875E-06</v>
      </c>
      <c r="M21" s="62">
        <f>+'逆行列係数表（開放型）(37部門)'!M21/'逆行列係数表（開放型）(37部門)'!M$14</f>
        <v>7.467878958527371E-06</v>
      </c>
      <c r="N21" s="62">
        <f>+'逆行列係数表（開放型）(37部門)'!N21/'逆行列係数表（開放型）(37部門)'!N$15</f>
        <v>2.1968529437641457E-05</v>
      </c>
      <c r="O21" s="62">
        <f>+'逆行列係数表（開放型）(37部門)'!O21/'逆行列係数表（開放型）(37部門)'!O$16</f>
        <v>4.130082915816127E-05</v>
      </c>
      <c r="P21" s="62">
        <f>+'逆行列係数表（開放型）(37部門)'!P21/'逆行列係数表（開放型）(37部門)'!P$17</f>
        <v>5.33207311435373E-05</v>
      </c>
      <c r="Q21" s="62">
        <f>+'逆行列係数表（開放型）(37部門)'!Q21/'逆行列係数表（開放型）(37部門)'!Q$18</f>
        <v>1.895885852393885E-05</v>
      </c>
      <c r="R21" s="62">
        <f>+'逆行列係数表（開放型）(37部門)'!R21/'逆行列係数表（開放型）(37部門)'!R$19</f>
        <v>3.035678393491253E-05</v>
      </c>
      <c r="S21" s="62">
        <f>+'逆行列係数表（開放型）(37部門)'!S21/'逆行列係数表（開放型）(37部門)'!S$20</f>
        <v>2.2572829710175965E-05</v>
      </c>
      <c r="T21" s="62">
        <f>+'逆行列係数表（開放型）(37部門)'!T21/'逆行列係数表（開放型）(37部門)'!T$21</f>
        <v>1</v>
      </c>
      <c r="U21" s="62">
        <f>+'逆行列係数表（開放型）(37部門)'!U21/'逆行列係数表（開放型）(37部門)'!U$22</f>
        <v>0.001042154884312846</v>
      </c>
      <c r="V21" s="62">
        <f>+'逆行列係数表（開放型）(37部門)'!V21/'逆行列係数表（開放型）(37部門)'!V$23</f>
        <v>2.4624771494179556E-05</v>
      </c>
      <c r="W21" s="62">
        <f>+'逆行列係数表（開放型）(37部門)'!W21/'逆行列係数表（開放型）(37部門)'!W$24</f>
        <v>0.0002737343367482557</v>
      </c>
      <c r="X21" s="62">
        <f>+'逆行列係数表（開放型）(37部門)'!X21/'逆行列係数表（開放型）(37部門)'!X$25</f>
        <v>8.627366643420316E-06</v>
      </c>
      <c r="Y21" s="62">
        <f>+'逆行列係数表（開放型）(37部門)'!Y21/'逆行列係数表（開放型）(37部門)'!Y$26</f>
        <v>2.9871320446608385E-05</v>
      </c>
      <c r="Z21" s="62">
        <f>+'逆行列係数表（開放型）(37部門)'!Z21/'逆行列係数表（開放型）(37部門)'!Z$27</f>
        <v>1.940574695594516E-05</v>
      </c>
      <c r="AA21" s="62">
        <f>+'逆行列係数表（開放型）(37部門)'!AA21/'逆行列係数表（開放型）(37部門)'!AA$28</f>
        <v>7.368735033027682E-05</v>
      </c>
      <c r="AB21" s="62">
        <f>+'逆行列係数表（開放型）(37部門)'!AB21/'逆行列係数表（開放型）(37部門)'!AB$29</f>
        <v>5.260365472263773E-05</v>
      </c>
      <c r="AC21" s="62">
        <f>+'逆行列係数表（開放型）(37部門)'!AC21/'逆行列係数表（開放型）(37部門)'!AC$30</f>
        <v>2.355947225165211E-05</v>
      </c>
      <c r="AD21" s="62">
        <f>+'逆行列係数表（開放型）(37部門)'!AD21/'逆行列係数表（開放型）(37部門)'!AD$31</f>
        <v>4.677562155139968E-05</v>
      </c>
      <c r="AE21" s="62">
        <f>+'逆行列係数表（開放型）(37部門)'!AE21/'逆行列係数表（開放型）(37部門)'!AE$32</f>
        <v>4.767980439124833E-05</v>
      </c>
      <c r="AF21" s="62">
        <f>+'逆行列係数表（開放型）(37部門)'!AF21/'逆行列係数表（開放型）(37部門)'!AF$33</f>
        <v>0.00015313213829600298</v>
      </c>
      <c r="AG21" s="62">
        <f>+'逆行列係数表（開放型）(37部門)'!AG21/'逆行列係数表（開放型）(37部門)'!AG$34</f>
        <v>2.4540782519130327E-05</v>
      </c>
      <c r="AH21" s="62">
        <f>+'逆行列係数表（開放型）(37部門)'!AH21/'逆行列係数表（開放型）(37部門)'!AH$35</f>
        <v>1.8105471326250598E-05</v>
      </c>
      <c r="AI21" s="62">
        <f>+'逆行列係数表（開放型）(37部門)'!AI21/'逆行列係数表（開放型）(37部門)'!AI$36</f>
        <v>3.7360108839480094E-05</v>
      </c>
      <c r="AJ21" s="62">
        <f>+'逆行列係数表（開放型）(37部門)'!AJ21/'逆行列係数表（開放型）(37部門)'!AJ$37</f>
        <v>0.00020607386175622582</v>
      </c>
      <c r="AK21" s="62">
        <f>+'逆行列係数表（開放型）(37部門)'!AK21/'逆行列係数表（開放型）(37部門)'!AK$38</f>
        <v>3.6786266408293764E-05</v>
      </c>
      <c r="AL21" s="62">
        <f>+'逆行列係数表（開放型）(37部門)'!AL21/'逆行列係数表（開放型）(37部門)'!AL$39</f>
        <v>1.5151392094191367E-05</v>
      </c>
      <c r="AM21" s="62">
        <f>+'逆行列係数表（開放型）(37部門)'!AM21/'逆行列係数表（開放型）(37部門)'!AM$40</f>
        <v>5.265992174961133E-05</v>
      </c>
      <c r="AN21" s="64">
        <f t="shared" si="0"/>
        <v>1.0025257451719936</v>
      </c>
      <c r="AO21" s="64">
        <f t="shared" si="1"/>
        <v>0.7886173965959595</v>
      </c>
    </row>
    <row r="22" spans="1:41" ht="14.25">
      <c r="A22" s="59" t="s">
        <v>22</v>
      </c>
      <c r="B22" s="60" t="s">
        <v>41</v>
      </c>
      <c r="C22" s="61">
        <f>+'逆行列係数表（開放型）(37部門)'!C22/'逆行列係数表（開放型）(37部門)'!C$4</f>
        <v>0.0006886382538814857</v>
      </c>
      <c r="D22" s="62">
        <f>+'逆行列係数表（開放型）(37部門)'!D22/'逆行列係数表（開放型）(37部門)'!D$5</f>
        <v>0.0010185789891862236</v>
      </c>
      <c r="E22" s="62">
        <f>+'逆行列係数表（開放型）(37部門)'!E22/'逆行列係数表（開放型）(37部門)'!E$6</f>
        <v>0.00045182534119988637</v>
      </c>
      <c r="F22" s="62">
        <f>+'逆行列係数表（開放型）(37部門)'!F22/'逆行列係数表（開放型）(37部門)'!F$7</f>
        <v>0.00039498768452966924</v>
      </c>
      <c r="G22" s="62">
        <f>+'逆行列係数表（開放型）(37部門)'!G22/'逆行列係数表（開放型）(37部門)'!G$8</f>
        <v>0.00035289722524169494</v>
      </c>
      <c r="H22" s="62">
        <f>+'逆行列係数表（開放型）(37部門)'!H22/'逆行列係数表（開放型）(37部門)'!H$9</f>
        <v>0.0002538930351655977</v>
      </c>
      <c r="I22" s="62">
        <f>+'逆行列係数表（開放型）(37部門)'!I22/'逆行列係数表（開放型）(37部門)'!I$10</f>
        <v>8.74400254449623E-05</v>
      </c>
      <c r="J22" s="62">
        <f>+'逆行列係数表（開放型）(37部門)'!J22/'逆行列係数表（開放型）(37部門)'!J$11</f>
        <v>0.0003860214067255171</v>
      </c>
      <c r="K22" s="62">
        <f>+'逆行列係数表（開放型）(37部門)'!K22/'逆行列係数表（開放型）(37部門)'!K$12</f>
        <v>0.0005641216839264944</v>
      </c>
      <c r="L22" s="62">
        <f>+'逆行列係数表（開放型）(37部門)'!L22/'逆行列係数表（開放型）(37部門)'!L$13</f>
        <v>0.0001301805371331216</v>
      </c>
      <c r="M22" s="62">
        <f>+'逆行列係数表（開放型）(37部門)'!M22/'逆行列係数表（開放型）(37部門)'!M$14</f>
        <v>0.00023726137978765532</v>
      </c>
      <c r="N22" s="62">
        <f>+'逆行列係数表（開放型）(37部門)'!N22/'逆行列係数表（開放型）(37部門)'!N$15</f>
        <v>0.0003805252202145279</v>
      </c>
      <c r="O22" s="62">
        <f>+'逆行列係数表（開放型）(37部門)'!O22/'逆行列係数表（開放型）(37部門)'!O$16</f>
        <v>0.0003788606187706515</v>
      </c>
      <c r="P22" s="62">
        <f>+'逆行列係数表（開放型）(37部門)'!P22/'逆行列係数表（開放型）(37部門)'!P$17</f>
        <v>0.0004023084915831736</v>
      </c>
      <c r="Q22" s="62">
        <f>+'逆行列係数表（開放型）(37部門)'!Q22/'逆行列係数表（開放型）(37部門)'!Q$18</f>
        <v>0.00036437188624170486</v>
      </c>
      <c r="R22" s="62">
        <f>+'逆行列係数表（開放型）(37部門)'!R22/'逆行列係数表（開放型）(37部門)'!R$19</f>
        <v>0.00044518862612419563</v>
      </c>
      <c r="S22" s="62">
        <f>+'逆行列係数表（開放型）(37部門)'!S22/'逆行列係数表（開放型）(37部門)'!S$20</f>
        <v>0.0003941736639723029</v>
      </c>
      <c r="T22" s="62">
        <f>+'逆行列係数表（開放型）(37部門)'!T22/'逆行列係数表（開放型）(37部門)'!T$21</f>
        <v>0.0003168038419407057</v>
      </c>
      <c r="U22" s="62">
        <f>+'逆行列係数表（開放型）(37部門)'!U22/'逆行列係数表（開放型）(37部門)'!U$22</f>
        <v>1</v>
      </c>
      <c r="V22" s="62">
        <f>+'逆行列係数表（開放型）(37部門)'!V22/'逆行列係数表（開放型）(37部門)'!V$23</f>
        <v>0.0005783195183704082</v>
      </c>
      <c r="W22" s="62">
        <f>+'逆行列係数表（開放型）(37部門)'!W22/'逆行列係数表（開放型）(37部門)'!W$24</f>
        <v>0.0008828772371287859</v>
      </c>
      <c r="X22" s="62">
        <f>+'逆行列係数表（開放型）(37部門)'!X22/'逆行列係数表（開放型）(37部門)'!X$25</f>
        <v>0.0001993832333751735</v>
      </c>
      <c r="Y22" s="62">
        <f>+'逆行列係数表（開放型）(37部門)'!Y22/'逆行列係数表（開放型）(37部門)'!Y$26</f>
        <v>0.0006898891454061955</v>
      </c>
      <c r="Z22" s="62">
        <f>+'逆行列係数表（開放型）(37部門)'!Z22/'逆行列係数表（開放型）(37部門)'!Z$27</f>
        <v>0.0005816284260840751</v>
      </c>
      <c r="AA22" s="62">
        <f>+'逆行列係数表（開放型）(37部門)'!AA22/'逆行列係数表（開放型）(37部門)'!AA$28</f>
        <v>0.0006686975155939869</v>
      </c>
      <c r="AB22" s="62">
        <f>+'逆行列係数表（開放型）(37部門)'!AB22/'逆行列係数表（開放型）(37部門)'!AB$29</f>
        <v>0.0009011214975298764</v>
      </c>
      <c r="AC22" s="62">
        <f>+'逆行列係数表（開放型）(37部門)'!AC22/'逆行列係数表（開放型）(37部門)'!AC$30</f>
        <v>0.0002721633808724645</v>
      </c>
      <c r="AD22" s="62">
        <f>+'逆行列係数表（開放型）(37部門)'!AD22/'逆行列係数表（開放型）(37部門)'!AD$31</f>
        <v>0.0025702768400291775</v>
      </c>
      <c r="AE22" s="62">
        <f>+'逆行列係数表（開放型）(37部門)'!AE22/'逆行列係数表（開放型）(37部門)'!AE$32</f>
        <v>0.0008946199722045783</v>
      </c>
      <c r="AF22" s="62">
        <f>+'逆行列係数表（開放型）(37部門)'!AF22/'逆行列係数表（開放型）(37部門)'!AF$33</f>
        <v>0.0017015914257222362</v>
      </c>
      <c r="AG22" s="62">
        <f>+'逆行列係数表（開放型）(37部門)'!AG22/'逆行列係数表（開放型）(37部門)'!AG$34</f>
        <v>0.00043310875546248215</v>
      </c>
      <c r="AH22" s="62">
        <f>+'逆行列係数表（開放型）(37部門)'!AH22/'逆行列係数表（開放型）(37部門)'!AH$35</f>
        <v>0.000410520245584545</v>
      </c>
      <c r="AI22" s="62">
        <f>+'逆行列係数表（開放型）(37部門)'!AI22/'逆行列係数表（開放型）(37部門)'!AI$36</f>
        <v>0.0007222686676549924</v>
      </c>
      <c r="AJ22" s="62">
        <f>+'逆行列係数表（開放型）(37部門)'!AJ22/'逆行列係数表（開放型）(37部門)'!AJ$37</f>
        <v>0.00799275672182163</v>
      </c>
      <c r="AK22" s="62">
        <f>+'逆行列係数表（開放型）(37部門)'!AK22/'逆行列係数表（開放型）(37部門)'!AK$38</f>
        <v>0.0003817456178725904</v>
      </c>
      <c r="AL22" s="62">
        <f>+'逆行列係数表（開放型）(37部門)'!AL22/'逆行列係数表（開放型）(37部門)'!AL$39</f>
        <v>0.0002741973977561047</v>
      </c>
      <c r="AM22" s="62">
        <f>+'逆行列係数表（開放型）(37部門)'!AM22/'逆行列係数表（開放型）(37部門)'!AM$40</f>
        <v>0.0010129969049945812</v>
      </c>
      <c r="AN22" s="64">
        <f t="shared" si="0"/>
        <v>1.028416240414533</v>
      </c>
      <c r="AO22" s="64">
        <f t="shared" si="1"/>
        <v>0.8089836515805122</v>
      </c>
    </row>
    <row r="23" spans="1:41" ht="14.25">
      <c r="A23" s="59" t="s">
        <v>95</v>
      </c>
      <c r="B23" s="60" t="s">
        <v>28</v>
      </c>
      <c r="C23" s="61">
        <f>+'逆行列係数表（開放型）(37部門)'!C23/'逆行列係数表（開放型）(37部門)'!C$4</f>
        <v>0.0007684295699498528</v>
      </c>
      <c r="D23" s="62">
        <f>+'逆行列係数表（開放型）(37部門)'!D23/'逆行列係数表（開放型）(37部門)'!D$5</f>
        <v>0.0010115175623475578</v>
      </c>
      <c r="E23" s="62">
        <f>+'逆行列係数表（開放型）(37部門)'!E23/'逆行列係数表（開放型）(37部門)'!E$6</f>
        <v>0.0028567261645669785</v>
      </c>
      <c r="F23" s="62">
        <f>+'逆行列係数表（開放型）(37部門)'!F23/'逆行列係数表（開放型）(37部門)'!F$7</f>
        <v>0.007172605861788177</v>
      </c>
      <c r="G23" s="62">
        <f>+'逆行列係数表（開放型）(37部門)'!G23/'逆行列係数表（開放型）(37部門)'!G$8</f>
        <v>0.004043620704624737</v>
      </c>
      <c r="H23" s="62">
        <f>+'逆行列係数表（開放型）(37部門)'!H23/'逆行列係数表（開放型）(37部門)'!H$9</f>
        <v>0.0010841067208053493</v>
      </c>
      <c r="I23" s="62">
        <f>+'逆行列係数表（開放型）(37部門)'!I23/'逆行列係数表（開放型）(37部門)'!I$10</f>
        <v>0.0009333963240061201</v>
      </c>
      <c r="J23" s="62">
        <f>+'逆行列係数表（開放型）(37部門)'!J23/'逆行列係数表（開放型）(37部門)'!J$11</f>
        <v>0.004263352115222221</v>
      </c>
      <c r="K23" s="62">
        <f>+'逆行列係数表（開放型）(37部門)'!K23/'逆行列係数表（開放型）(37部門)'!K$12</f>
        <v>0.004304300428576767</v>
      </c>
      <c r="L23" s="62">
        <f>+'逆行列係数表（開放型）(37部門)'!L23/'逆行列係数表（開放型）(37部門)'!L$13</f>
        <v>0.004072742475801822</v>
      </c>
      <c r="M23" s="62">
        <f>+'逆行列係数表（開放型）(37部門)'!M23/'逆行列係数表（開放型）(37部門)'!M$14</f>
        <v>0.001520250513808569</v>
      </c>
      <c r="N23" s="62">
        <f>+'逆行列係数表（開放型）(37部門)'!N23/'逆行列係数表（開放型）(37部門)'!N$15</f>
        <v>0.0018059057069006225</v>
      </c>
      <c r="O23" s="62">
        <f>+'逆行列係数表（開放型）(37部門)'!O23/'逆行列係数表（開放型）(37部門)'!O$16</f>
        <v>0.001558559365908647</v>
      </c>
      <c r="P23" s="62">
        <f>+'逆行列係数表（開放型）(37部門)'!P23/'逆行列係数表（開放型）(37部門)'!P$17</f>
        <v>0.0016088757955463474</v>
      </c>
      <c r="Q23" s="62">
        <f>+'逆行列係数表（開放型）(37部門)'!Q23/'逆行列係数表（開放型）(37部門)'!Q$18</f>
        <v>0.0018958297379195201</v>
      </c>
      <c r="R23" s="62">
        <f>+'逆行列係数表（開放型）(37部門)'!R23/'逆行列係数表（開放型）(37部門)'!R$19</f>
        <v>0.0024192671051365875</v>
      </c>
      <c r="S23" s="62">
        <f>+'逆行列係数表（開放型）(37部門)'!S23/'逆行列係数表（開放型）(37部門)'!S$20</f>
        <v>0.0018904700107330622</v>
      </c>
      <c r="T23" s="62">
        <f>+'逆行列係数表（開放型）(37部門)'!T23/'逆行列係数表（開放型）(37部門)'!T$21</f>
        <v>0.005653132442486573</v>
      </c>
      <c r="U23" s="62">
        <f>+'逆行列係数表（開放型）(37部門)'!U23/'逆行列係数表（開放型）(37部門)'!U$22</f>
        <v>0.0012501856162602638</v>
      </c>
      <c r="V23" s="62">
        <f>+'逆行列係数表（開放型）(37部門)'!V23/'逆行列係数表（開放型）(37部門)'!V$23</f>
        <v>1</v>
      </c>
      <c r="W23" s="62">
        <f>+'逆行列係数表（開放型）(37部門)'!W23/'逆行列係数表（開放型）(37部門)'!W$24</f>
        <v>0.001644564546265134</v>
      </c>
      <c r="X23" s="62">
        <f>+'逆行列係数表（開放型）(37部門)'!X23/'逆行列係数表（開放型）(37部門)'!X$25</f>
        <v>0.0025616553159760634</v>
      </c>
      <c r="Y23" s="62">
        <f>+'逆行列係数表（開放型）(37部門)'!Y23/'逆行列係数表（開放型）(37部門)'!Y$26</f>
        <v>0.0014680163871962145</v>
      </c>
      <c r="Z23" s="62">
        <f>+'逆行列係数表（開放型）(37部門)'!Z23/'逆行列係数表（開放型）(37部門)'!Z$27</f>
        <v>0.001919642652614433</v>
      </c>
      <c r="AA23" s="62">
        <f>+'逆行列係数表（開放型）(37部門)'!AA23/'逆行列係数表（開放型）(37部門)'!AA$28</f>
        <v>0.0024781909193771906</v>
      </c>
      <c r="AB23" s="62">
        <f>+'逆行列係数表（開放型）(37部門)'!AB23/'逆行列係数表（開放型）(37部門)'!AB$29</f>
        <v>0.006025192711737482</v>
      </c>
      <c r="AC23" s="62">
        <f>+'逆行列係数表（開放型）(37部門)'!AC23/'逆行列係数表（開放型）(37部門)'!AC$30</f>
        <v>0.0005417946957662216</v>
      </c>
      <c r="AD23" s="62">
        <f>+'逆行列係数表（開放型）(37部門)'!AD23/'逆行列係数表（開放型）(37部門)'!AD$31</f>
        <v>0.0012747179362818022</v>
      </c>
      <c r="AE23" s="62">
        <f>+'逆行列係数表（開放型）(37部門)'!AE23/'逆行列係数表（開放型）(37部門)'!AE$32</f>
        <v>0.006139331966690429</v>
      </c>
      <c r="AF23" s="62">
        <f>+'逆行列係数表（開放型）(37部門)'!AF23/'逆行列係数表（開放型）(37部門)'!AF$33</f>
        <v>0.0034802479680633783</v>
      </c>
      <c r="AG23" s="62">
        <f>+'逆行列係数表（開放型）(37部門)'!AG23/'逆行列係数表（開放型）(37部門)'!AG$34</f>
        <v>0.004577415176460553</v>
      </c>
      <c r="AH23" s="62">
        <f>+'逆行列係数表（開放型）(37部門)'!AH23/'逆行列係数表（開放型）(37部門)'!AH$35</f>
        <v>0.0016669234056554925</v>
      </c>
      <c r="AI23" s="62">
        <f>+'逆行列係数表（開放型）(37部門)'!AI23/'逆行列係数表（開放型）(37部門)'!AI$36</f>
        <v>0.013738066781868646</v>
      </c>
      <c r="AJ23" s="62">
        <f>+'逆行列係数表（開放型）(37部門)'!AJ23/'逆行列係数表（開放型）(37部門)'!AJ$37</f>
        <v>0.002708366122690964</v>
      </c>
      <c r="AK23" s="62">
        <f>+'逆行列係数表（開放型）(37部門)'!AK23/'逆行列係数表（開放型）(37部門)'!AK$38</f>
        <v>0.002519782622847457</v>
      </c>
      <c r="AL23" s="62">
        <f>+'逆行列係数表（開放型）(37部門)'!AL23/'逆行列係数表（開放型）(37部門)'!AL$39</f>
        <v>0.04228122767440459</v>
      </c>
      <c r="AM23" s="62">
        <f>+'逆行列係数表（開放型）(37部門)'!AM23/'逆行列係数表（開放型）(37部門)'!AM$40</f>
        <v>0.0020502059526954497</v>
      </c>
      <c r="AN23" s="64">
        <f t="shared" si="0"/>
        <v>1.1471886170589811</v>
      </c>
      <c r="AO23" s="64">
        <f t="shared" si="1"/>
        <v>0.902413633711086</v>
      </c>
    </row>
    <row r="24" spans="1:41" ht="14.25">
      <c r="A24" s="59" t="s">
        <v>98</v>
      </c>
      <c r="B24" s="60" t="s">
        <v>31</v>
      </c>
      <c r="C24" s="61">
        <f>+'逆行列係数表（開放型）(37部門)'!C24/'逆行列係数表（開放型）(37部門)'!C$4</f>
        <v>0.0045781745221031315</v>
      </c>
      <c r="D24" s="62">
        <f>+'逆行列係数表（開放型）(37部門)'!D24/'逆行列係数表（開放型）(37部門)'!D$5</f>
        <v>0.005564848290365756</v>
      </c>
      <c r="E24" s="62">
        <f>+'逆行列係数表（開放型）(37部門)'!E24/'逆行列係数表（開放型）(37部門)'!E$6</f>
        <v>0.0018858946939342713</v>
      </c>
      <c r="F24" s="62">
        <f>+'逆行列係数表（開放型）(37部門)'!F24/'逆行列係数表（開放型）(37部門)'!F$7</f>
        <v>0.004088829011429267</v>
      </c>
      <c r="G24" s="62">
        <f>+'逆行列係数表（開放型）(37部門)'!G24/'逆行列係数表（開放型）(37部門)'!G$8</f>
        <v>0.005053957928837267</v>
      </c>
      <c r="H24" s="62">
        <f>+'逆行列係数表（開放型）(37部門)'!H24/'逆行列係数表（開放型）(37部門)'!H$9</f>
        <v>0.004748632818272098</v>
      </c>
      <c r="I24" s="62">
        <f>+'逆行列係数表（開放型）(37部門)'!I24/'逆行列係数表（開放型）(37部門)'!I$10</f>
        <v>0.000567203528886119</v>
      </c>
      <c r="J24" s="62">
        <f>+'逆行列係数表（開放型）(37部門)'!J24/'逆行列係数表（開放型）(37部門)'!J$11</f>
        <v>0.004602860701780267</v>
      </c>
      <c r="K24" s="62">
        <f>+'逆行列係数表（開放型）(37部門)'!K24/'逆行列係数表（開放型）(37部門)'!K$12</f>
        <v>0.007997113570605273</v>
      </c>
      <c r="L24" s="62">
        <f>+'逆行列係数表（開放型）(37部門)'!L24/'逆行列係数表（開放型）(37部門)'!L$13</f>
        <v>0.004292659818238726</v>
      </c>
      <c r="M24" s="62">
        <f>+'逆行列係数表（開放型）(37部門)'!M24/'逆行列係数表（開放型）(37部門)'!M$14</f>
        <v>0.003803017878188954</v>
      </c>
      <c r="N24" s="62">
        <f>+'逆行列係数表（開放型）(37部門)'!N24/'逆行列係数表（開放型）(37部門)'!N$15</f>
        <v>0.00606256020945123</v>
      </c>
      <c r="O24" s="62">
        <f>+'逆行列係数表（開放型）(37部門)'!O24/'逆行列係数表（開放型）(37部門)'!O$16</f>
        <v>0.00384228679048601</v>
      </c>
      <c r="P24" s="62">
        <f>+'逆行列係数表（開放型）(37部門)'!P24/'逆行列係数表（開放型）(37部門)'!P$17</f>
        <v>0.003073068016259732</v>
      </c>
      <c r="Q24" s="62">
        <f>+'逆行列係数表（開放型）(37部門)'!Q24/'逆行列係数表（開放型）(37部門)'!Q$18</f>
        <v>0.002224355797828162</v>
      </c>
      <c r="R24" s="62">
        <f>+'逆行列係数表（開放型）(37部門)'!R24/'逆行列係数表（開放型）(37部門)'!R$19</f>
        <v>0.004498596908040411</v>
      </c>
      <c r="S24" s="62">
        <f>+'逆行列係数表（開放型）(37部門)'!S24/'逆行列係数表（開放型）(37部門)'!S$20</f>
        <v>0.003212294213656096</v>
      </c>
      <c r="T24" s="62">
        <f>+'逆行列係数表（開放型）(37部門)'!T24/'逆行列係数表（開放型）(37部門)'!T$21</f>
        <v>0.0014460126256284223</v>
      </c>
      <c r="U24" s="62">
        <f>+'逆行列係数表（開放型）(37部門)'!U24/'逆行列係数表（開放型）(37部門)'!U$22</f>
        <v>0.0016527473500433446</v>
      </c>
      <c r="V24" s="62">
        <f>+'逆行列係数表（開放型）(37部門)'!V24/'逆行列係数表（開放型）(37部門)'!V$23</f>
        <v>0.0030296186914182672</v>
      </c>
      <c r="W24" s="62">
        <f>+'逆行列係数表（開放型）(37部門)'!W24/'逆行列係数表（開放型）(37部門)'!W$24</f>
        <v>1</v>
      </c>
      <c r="X24" s="62">
        <f>+'逆行列係数表（開放型）(37部門)'!X24/'逆行列係数表（開放型）(37部門)'!X$25</f>
        <v>0.008545250299268368</v>
      </c>
      <c r="Y24" s="62">
        <f>+'逆行列係数表（開放型）(37部門)'!Y24/'逆行列係数表（開放型）(37部門)'!Y$26</f>
        <v>0.030895444935052616</v>
      </c>
      <c r="Z24" s="62">
        <f>+'逆行列係数表（開放型）(37部門)'!Z24/'逆行列係数表（開放型）(37部門)'!Z$27</f>
        <v>0.004749168403930066</v>
      </c>
      <c r="AA24" s="62">
        <f>+'逆行列係数表（開放型）(37部門)'!AA24/'逆行列係数表（開放型）(37部門)'!AA$28</f>
        <v>0.00476578755845261</v>
      </c>
      <c r="AB24" s="62">
        <f>+'逆行列係数表（開放型）(37部門)'!AB24/'逆行列係数表（開放型）(37部門)'!AB$29</f>
        <v>0.0038460581938105825</v>
      </c>
      <c r="AC24" s="62">
        <f>+'逆行列係数表（開放型）(37部門)'!AC24/'逆行列係数表（開放型）(37部門)'!AC$30</f>
        <v>0.022169049745373568</v>
      </c>
      <c r="AD24" s="62">
        <f>+'逆行列係数表（開放型）(37部門)'!AD24/'逆行列係数表（開放型）(37部門)'!AD$31</f>
        <v>0.007234605718855423</v>
      </c>
      <c r="AE24" s="62">
        <f>+'逆行列係数表（開放型）(37部門)'!AE24/'逆行列係数表（開放型）(37部門)'!AE$32</f>
        <v>0.004391778907337095</v>
      </c>
      <c r="AF24" s="62">
        <f>+'逆行列係数表（開放型）(37部門)'!AF24/'逆行列係数表（開放型）(37部門)'!AF$33</f>
        <v>0.01175001023022218</v>
      </c>
      <c r="AG24" s="62">
        <f>+'逆行列係数表（開放型）(37部門)'!AG24/'逆行列係数表（開放型）(37部門)'!AG$34</f>
        <v>0.006387159384402862</v>
      </c>
      <c r="AH24" s="62">
        <f>+'逆行列係数表（開放型）(37部門)'!AH24/'逆行列係数表（開放型）(37部門)'!AH$35</f>
        <v>0.003396095264522121</v>
      </c>
      <c r="AI24" s="62">
        <f>+'逆行列係数表（開放型）(37部門)'!AI24/'逆行列係数表（開放型）(37部門)'!AI$36</f>
        <v>0.0032851200574452307</v>
      </c>
      <c r="AJ24" s="62">
        <f>+'逆行列係数表（開放型）(37部門)'!AJ24/'逆行列係数表（開放型）(37部門)'!AJ$37</f>
        <v>0.0018506205713480898</v>
      </c>
      <c r="AK24" s="62">
        <f>+'逆行列係数表（開放型）(37部門)'!AK24/'逆行列係数表（開放型）(37部門)'!AK$38</f>
        <v>0.0038089328248619</v>
      </c>
      <c r="AL24" s="62">
        <f>+'逆行列係数表（開放型）(37部門)'!AL24/'逆行列係数表（開放型）(37部門)'!AL$39</f>
        <v>0.0017688721804975482</v>
      </c>
      <c r="AM24" s="62">
        <f>+'逆行列係数表（開放型）(37部門)'!AM24/'逆行列係数表（開放型）(37部門)'!AM$40</f>
        <v>0.004609864055884978</v>
      </c>
      <c r="AN24" s="64">
        <f t="shared" si="0"/>
        <v>1.1996785516967183</v>
      </c>
      <c r="AO24" s="64">
        <f t="shared" si="1"/>
        <v>0.9437038208218447</v>
      </c>
    </row>
    <row r="25" spans="1:41" ht="14.25">
      <c r="A25" s="59" t="s">
        <v>144</v>
      </c>
      <c r="B25" s="60" t="s">
        <v>42</v>
      </c>
      <c r="C25" s="61">
        <f>+'逆行列係数表（開放型）(37部門)'!C25/'逆行列係数表（開放型）(37部門)'!C$4</f>
        <v>0.007388491774103707</v>
      </c>
      <c r="D25" s="62">
        <f>+'逆行列係数表（開放型）(37部門)'!D25/'逆行列係数表（開放型）(37部門)'!D$5</f>
        <v>0.00832030073057438</v>
      </c>
      <c r="E25" s="62">
        <f>+'逆行列係数表（開放型）(37部門)'!E25/'逆行列係数表（開放型）(37部門)'!E$6</f>
        <v>0.010389373430766726</v>
      </c>
      <c r="F25" s="62">
        <f>+'逆行列係数表（開放型）(37部門)'!F25/'逆行列係数表（開放型）(37部門)'!F$7</f>
        <v>0.015938606137119678</v>
      </c>
      <c r="G25" s="62">
        <f>+'逆行列係数表（開放型）(37部門)'!G25/'逆行列係数表（開放型）(37部門)'!G$8</f>
        <v>0.024965417722976502</v>
      </c>
      <c r="H25" s="62">
        <f>+'逆行列係数表（開放型）(37部門)'!H25/'逆行列係数表（開放型）(37部門)'!H$9</f>
        <v>0.020301004597880423</v>
      </c>
      <c r="I25" s="62">
        <f>+'逆行列係数表（開放型）(37部門)'!I25/'逆行列係数表（開放型）(37部門)'!I$10</f>
        <v>0.004755851791187495</v>
      </c>
      <c r="J25" s="62">
        <f>+'逆行列係数表（開放型）(37部門)'!J25/'逆行列係数表（開放型）(37部門)'!J$11</f>
        <v>0.01534087452941316</v>
      </c>
      <c r="K25" s="62">
        <f>+'逆行列係数表（開放型）(37部門)'!K25/'逆行列係数表（開放型）(37部門)'!K$12</f>
        <v>0.029933843453332987</v>
      </c>
      <c r="L25" s="62">
        <f>+'逆行列係数表（開放型）(37部門)'!L25/'逆行列係数表（開放型）(37部門)'!L$13</f>
        <v>0.01675328690755934</v>
      </c>
      <c r="M25" s="62">
        <f>+'逆行列係数表（開放型）(37部門)'!M25/'逆行列係数表（開放型）(37部門)'!M$14</f>
        <v>0.018637146723037585</v>
      </c>
      <c r="N25" s="62">
        <f>+'逆行列係数表（開放型）(37部門)'!N25/'逆行列係数表（開放型）(37部門)'!N$15</f>
        <v>0.01773971405735133</v>
      </c>
      <c r="O25" s="62">
        <f>+'逆行列係数表（開放型）(37部門)'!O25/'逆行列係数表（開放型）(37部門)'!O$16</f>
        <v>0.01433648671452218</v>
      </c>
      <c r="P25" s="62">
        <f>+'逆行列係数表（開放型）(37部門)'!P25/'逆行列係数表（開放型）(37部門)'!P$17</f>
        <v>0.008733560849943652</v>
      </c>
      <c r="Q25" s="62">
        <f>+'逆行列係数表（開放型）(37部門)'!Q25/'逆行列係数表（開放型）(37部門)'!Q$18</f>
        <v>0.00588565205921101</v>
      </c>
      <c r="R25" s="62">
        <f>+'逆行列係数表（開放型）(37部門)'!R25/'逆行列係数表（開放型）(37部門)'!R$19</f>
        <v>0.020088471520894734</v>
      </c>
      <c r="S25" s="62">
        <f>+'逆行列係数表（開放型）(37部門)'!S25/'逆行列係数表（開放型）(37部門)'!S$20</f>
        <v>0.00686559578997045</v>
      </c>
      <c r="T25" s="62">
        <f>+'逆行列係数表（開放型）(37部門)'!T25/'逆行列係数表（開放型）(37部門)'!T$21</f>
        <v>0.005582276950724659</v>
      </c>
      <c r="U25" s="62">
        <f>+'逆行列係数表（開放型）(37部門)'!U25/'逆行列係数表（開放型）(37部門)'!U$22</f>
        <v>0.008986665527233042</v>
      </c>
      <c r="V25" s="62">
        <f>+'逆行列係数表（開放型）(37部門)'!V25/'逆行列係数表（開放型）(37部門)'!V$23</f>
        <v>0.011071557513627265</v>
      </c>
      <c r="W25" s="62">
        <f>+'逆行列係数表（開放型）(37部門)'!W25/'逆行列係数表（開放型）(37部門)'!W$24</f>
        <v>0.0055170121667522136</v>
      </c>
      <c r="X25" s="62">
        <f>+'逆行列係数表（開放型）(37部門)'!X25/'逆行列係数表（開放型）(37部門)'!X$25</f>
        <v>1</v>
      </c>
      <c r="Y25" s="62">
        <f>+'逆行列係数表（開放型）(37部門)'!Y25/'逆行列係数表（開放型）(37部門)'!Y$26</f>
        <v>0.01759159647487898</v>
      </c>
      <c r="Z25" s="62">
        <f>+'逆行列係数表（開放型）(37部門)'!Z25/'逆行列係数表（開放型）(37部門)'!Z$27</f>
        <v>0.02712158270731566</v>
      </c>
      <c r="AA25" s="62">
        <f>+'逆行列係数表（開放型）(37部門)'!AA25/'逆行列係数表（開放型）(37部門)'!AA$28</f>
        <v>0.01447281954740021</v>
      </c>
      <c r="AB25" s="62">
        <f>+'逆行列係数表（開放型）(37部門)'!AB25/'逆行列係数表（開放型）(37部門)'!AB$29</f>
        <v>0.003828745342924145</v>
      </c>
      <c r="AC25" s="62">
        <f>+'逆行列係数表（開放型）(37部門)'!AC25/'逆行列係数表（開放型）(37部門)'!AC$30</f>
        <v>0.003064878562423393</v>
      </c>
      <c r="AD25" s="62">
        <f>+'逆行列係数表（開放型）(37部門)'!AD25/'逆行列係数表（開放型）(37部門)'!AD$31</f>
        <v>0.006124433322554926</v>
      </c>
      <c r="AE25" s="62">
        <f>+'逆行列係数表（開放型）(37部門)'!AE25/'逆行列係数表（開放型）(37部門)'!AE$32</f>
        <v>0.006225624078734314</v>
      </c>
      <c r="AF25" s="62">
        <f>+'逆行列係数表（開放型）(37部門)'!AF25/'逆行列係数表（開放型）(37部門)'!AF$33</f>
        <v>0.0075420147288109245</v>
      </c>
      <c r="AG25" s="62">
        <f>+'逆行列係数表（開放型）(37部門)'!AG25/'逆行列係数表（開放型）(37部門)'!AG$34</f>
        <v>0.011613013130366744</v>
      </c>
      <c r="AH25" s="62">
        <f>+'逆行列係数表（開放型）(37部門)'!AH25/'逆行列係数表（開放型）(37部門)'!AH$35</f>
        <v>0.007638091001934967</v>
      </c>
      <c r="AI25" s="62">
        <f>+'逆行列係数表（開放型）(37部門)'!AI25/'逆行列係数表（開放型）(37部門)'!AI$36</f>
        <v>0.004226174422999954</v>
      </c>
      <c r="AJ25" s="62">
        <f>+'逆行列係数表（開放型）(37部門)'!AJ25/'逆行列係数表（開放型）(37部門)'!AJ$37</f>
        <v>0.0045950215187778466</v>
      </c>
      <c r="AK25" s="62">
        <f>+'逆行列係数表（開放型）(37部門)'!AK25/'逆行列係数表（開放型）(37部門)'!AK$38</f>
        <v>0.01690089850998108</v>
      </c>
      <c r="AL25" s="62">
        <f>+'逆行列係数表（開放型）(37部門)'!AL25/'逆行列係数表（開放型）(37部門)'!AL$39</f>
        <v>0.005946874372456204</v>
      </c>
      <c r="AM25" s="62">
        <f>+'逆行列係数表（開放型）(37部門)'!AM25/'逆行列係数表（開放型）(37部門)'!AM$40</f>
        <v>0.009672379290301479</v>
      </c>
      <c r="AN25" s="64">
        <f t="shared" si="0"/>
        <v>1.4240953379600434</v>
      </c>
      <c r="AO25" s="64">
        <f t="shared" si="1"/>
        <v>1.1202369249218822</v>
      </c>
    </row>
    <row r="26" spans="1:41" ht="14.25">
      <c r="A26" s="59" t="s">
        <v>145</v>
      </c>
      <c r="B26" s="60" t="s">
        <v>177</v>
      </c>
      <c r="C26" s="61">
        <f>+'逆行列係数表（開放型）(37部門)'!C26/'逆行列係数表（開放型）(37部門)'!C$4</f>
        <v>0.0016945738898709226</v>
      </c>
      <c r="D26" s="62">
        <f>+'逆行列係数表（開放型）(37部門)'!D26/'逆行列係数表（開放型）(37部門)'!D$5</f>
        <v>0.002244589029942271</v>
      </c>
      <c r="E26" s="62">
        <f>+'逆行列係数表（開放型）(37部門)'!E26/'逆行列係数表（開放型）(37部門)'!E$6</f>
        <v>0.0029331171565826633</v>
      </c>
      <c r="F26" s="62">
        <f>+'逆行列係数表（開放型）(37部門)'!F26/'逆行列係数表（開放型）(37部門)'!F$7</f>
        <v>0.0012809960540093681</v>
      </c>
      <c r="G26" s="62">
        <f>+'逆行列係数表（開放型）(37部門)'!G26/'逆行列係数表（開放型）(37部門)'!G$8</f>
        <v>0.0024893850471422096</v>
      </c>
      <c r="H26" s="62">
        <f>+'逆行列係数表（開放型）(37部門)'!H26/'逆行列係数表（開放型）(37部門)'!H$9</f>
        <v>0.002464214559663857</v>
      </c>
      <c r="I26" s="62">
        <f>+'逆行列係数表（開放型）(37部門)'!I26/'逆行列係数表（開放型）(37部門)'!I$10</f>
        <v>0.0004899925749609157</v>
      </c>
      <c r="J26" s="62">
        <f>+'逆行列係数表（開放型）(37部門)'!J26/'逆行列係数表（開放型）(37部門)'!J$11</f>
        <v>0.0015739307162716907</v>
      </c>
      <c r="K26" s="62">
        <f>+'逆行列係数表（開放型）(37部門)'!K26/'逆行列係数表（開放型）(37部門)'!K$12</f>
        <v>0.0015456095627557228</v>
      </c>
      <c r="L26" s="62">
        <f>+'逆行列係数表（開放型）(37部門)'!L26/'逆行列係数表（開放型）(37部門)'!L$13</f>
        <v>0.0008636131886079713</v>
      </c>
      <c r="M26" s="62">
        <f>+'逆行列係数表（開放型）(37部門)'!M26/'逆行列係数表（開放型）(37部門)'!M$14</f>
        <v>0.0008546799655160308</v>
      </c>
      <c r="N26" s="62">
        <f>+'逆行列係数表（開放型）(37部門)'!N26/'逆行列係数表（開放型）(37部門)'!N$15</f>
        <v>0.0013936134917756065</v>
      </c>
      <c r="O26" s="62">
        <f>+'逆行列係数表（開放型）(37部門)'!O26/'逆行列係数表（開放型）(37部門)'!O$16</f>
        <v>0.0013637018209460572</v>
      </c>
      <c r="P26" s="62">
        <f>+'逆行列係数表（開放型）(37部門)'!P26/'逆行列係数表（開放型）(37部門)'!P$17</f>
        <v>0.001185266349383384</v>
      </c>
      <c r="Q26" s="62">
        <f>+'逆行列係数表（開放型）(37部門)'!Q26/'逆行列係数表（開放型）(37部門)'!Q$18</f>
        <v>0.0011444478073213227</v>
      </c>
      <c r="R26" s="62">
        <f>+'逆行列係数表（開放型）(37部門)'!R26/'逆行列係数表（開放型）(37部門)'!R$19</f>
        <v>0.001921461299871226</v>
      </c>
      <c r="S26" s="62">
        <f>+'逆行列係数表（開放型）(37部門)'!S26/'逆行列係数表（開放型）(37部門)'!S$20</f>
        <v>0.0011249806715206727</v>
      </c>
      <c r="T26" s="62">
        <f>+'逆行列係数表（開放型）(37部門)'!T26/'逆行列係数表（開放型）(37部門)'!T$21</f>
        <v>0.0007436656257997534</v>
      </c>
      <c r="U26" s="62">
        <f>+'逆行列係数表（開放型）(37部門)'!U26/'逆行列係数表（開放型）(37部門)'!U$22</f>
        <v>0.0008002027047532028</v>
      </c>
      <c r="V26" s="62">
        <f>+'逆行列係数表（開放型）(37部門)'!V26/'逆行列係数表（開放型）(37部門)'!V$23</f>
        <v>0.001416428657963357</v>
      </c>
      <c r="W26" s="62">
        <f>+'逆行列係数表（開放型）(37部門)'!W26/'逆行列係数表（開放型）(37部門)'!W$24</f>
        <v>0.0013415545818714764</v>
      </c>
      <c r="X26" s="62">
        <f>+'逆行列係数表（開放型）(37部門)'!X26/'逆行列係数表（開放型）(37部門)'!X$25</f>
        <v>0.0005238004382298384</v>
      </c>
      <c r="Y26" s="62">
        <f>+'逆行列係数表（開放型）(37部門)'!Y26/'逆行列係数表（開放型）(37部門)'!Y$26</f>
        <v>1</v>
      </c>
      <c r="Z26" s="62">
        <f>+'逆行列係数表（開放型）(37部門)'!Z26/'逆行列係数表（開放型）(37部門)'!Z$27</f>
        <v>0.010579397381058111</v>
      </c>
      <c r="AA26" s="62">
        <f>+'逆行列係数表（開放型）(37部門)'!AA26/'逆行列係数表（開放型）(37部門)'!AA$28</f>
        <v>0.0029987863074330836</v>
      </c>
      <c r="AB26" s="62">
        <f>+'逆行列係数表（開放型）(37部門)'!AB26/'逆行列係数表（開放型）(37部門)'!AB$29</f>
        <v>0.002203749325073429</v>
      </c>
      <c r="AC26" s="62">
        <f>+'逆行列係数表（開放型）(37部門)'!AC26/'逆行列係数表（開放型）(37部門)'!AC$30</f>
        <v>0.0006443441034042871</v>
      </c>
      <c r="AD26" s="62">
        <f>+'逆行列係数表（開放型）(37部門)'!AD26/'逆行列係数表（開放型）(37部門)'!AD$31</f>
        <v>0.004431714850537597</v>
      </c>
      <c r="AE26" s="62">
        <f>+'逆行列係数表（開放型）(37部門)'!AE26/'逆行列係数表（開放型）(37部門)'!AE$32</f>
        <v>0.00350599872544453</v>
      </c>
      <c r="AF26" s="62">
        <f>+'逆行列係数表（開放型）(37部門)'!AF26/'逆行列係数表（開放型）(37部門)'!AF$33</f>
        <v>0.004162205297847658</v>
      </c>
      <c r="AG26" s="62">
        <f>+'逆行列係数表（開放型）(37部門)'!AG26/'逆行列係数表（開放型）(37部門)'!AG$34</f>
        <v>0.008586646731094232</v>
      </c>
      <c r="AH26" s="62">
        <f>+'逆行列係数表（開放型）(37部門)'!AH26/'逆行列係数表（開放型）(37部門)'!AH$35</f>
        <v>0.005353168468269247</v>
      </c>
      <c r="AI26" s="62">
        <f>+'逆行列係数表（開放型）(37部門)'!AI26/'逆行列係数表（開放型）(37部門)'!AI$36</f>
        <v>0.0030788473694369116</v>
      </c>
      <c r="AJ26" s="62">
        <f>+'逆行列係数表（開放型）(37部門)'!AJ26/'逆行列係数表（開放型）(37部門)'!AJ$37</f>
        <v>0.0010334658631150934</v>
      </c>
      <c r="AK26" s="62">
        <f>+'逆行列係数表（開放型）(37部門)'!AK26/'逆行列係数表（開放型）(37部門)'!AK$38</f>
        <v>0.009104651421550135</v>
      </c>
      <c r="AL26" s="62">
        <f>+'逆行列係数表（開放型）(37部門)'!AL26/'逆行列係数表（開放型）(37部門)'!AL$39</f>
        <v>0.000985195405156918</v>
      </c>
      <c r="AM26" s="62">
        <f>+'逆行列係数表（開放型）(37部門)'!AM26/'逆行列係数表（開放型）(37部門)'!AM$40</f>
        <v>0.0049339036508963575</v>
      </c>
      <c r="AN26" s="64">
        <f t="shared" si="0"/>
        <v>1.092995900095077</v>
      </c>
      <c r="AO26" s="64">
        <f t="shared" si="1"/>
        <v>0.8597839859715123</v>
      </c>
    </row>
    <row r="27" spans="1:41" ht="14.25">
      <c r="A27" s="59" t="s">
        <v>146</v>
      </c>
      <c r="B27" s="60" t="s">
        <v>178</v>
      </c>
      <c r="C27" s="61">
        <f>+'逆行列係数表（開放型）(37部門)'!C27/'逆行列係数表（開放型）(37部門)'!C$4</f>
        <v>0.0007567559089060199</v>
      </c>
      <c r="D27" s="62">
        <f>+'逆行列係数表（開放型）(37部門)'!D27/'逆行列係数表（開放型）(37部門)'!D$5</f>
        <v>0.0011517813907625475</v>
      </c>
      <c r="E27" s="62">
        <f>+'逆行列係数表（開放型）(37部門)'!E27/'逆行列係数表（開放型）(37部門)'!E$6</f>
        <v>0.0008108049099027774</v>
      </c>
      <c r="F27" s="62">
        <f>+'逆行列係数表（開放型）(37部門)'!F27/'逆行列係数表（開放型）(37部門)'!F$7</f>
        <v>0.0005737644896025394</v>
      </c>
      <c r="G27" s="62">
        <f>+'逆行列係数表（開放型）(37部門)'!G27/'逆行列係数表（開放型）(37部門)'!G$8</f>
        <v>0.0011856373306240802</v>
      </c>
      <c r="H27" s="62">
        <f>+'逆行列係数表（開放型）(37部門)'!H27/'逆行列係数表（開放型）(37部門)'!H$9</f>
        <v>0.0017736935260664664</v>
      </c>
      <c r="I27" s="62">
        <f>+'逆行列係数表（開放型）(37部門)'!I27/'逆行列係数表（開放型）(37部門)'!I$10</f>
        <v>0.00010907596232022589</v>
      </c>
      <c r="J27" s="62">
        <f>+'逆行列係数表（開放型）(37部門)'!J27/'逆行列係数表（開放型）(37部門)'!J$11</f>
        <v>0.00042591658305403835</v>
      </c>
      <c r="K27" s="62">
        <f>+'逆行列係数表（開放型）(37部門)'!K27/'逆行列係数表（開放型）(37部門)'!K$12</f>
        <v>0.004007523834340628</v>
      </c>
      <c r="L27" s="62">
        <f>+'逆行列係数表（開放型）(37部門)'!L27/'逆行列係数表（開放型）(37部門)'!L$13</f>
        <v>0.0002769371745320494</v>
      </c>
      <c r="M27" s="62">
        <f>+'逆行列係数表（開放型）(37部門)'!M27/'逆行列係数表（開放型）(37部門)'!M$14</f>
        <v>0.00025445924716269776</v>
      </c>
      <c r="N27" s="62">
        <f>+'逆行列係数表（開放型）(37部門)'!N27/'逆行列係数表（開放型）(37部門)'!N$15</f>
        <v>0.0004386496063851085</v>
      </c>
      <c r="O27" s="62">
        <f>+'逆行列係数表（開放型）(37部門)'!O27/'逆行列係数表（開放型）(37部門)'!O$16</f>
        <v>0.0006416804979719989</v>
      </c>
      <c r="P27" s="62">
        <f>+'逆行列係数表（開放型）(37部門)'!P27/'逆行列係数表（開放型）(37部門)'!P$17</f>
        <v>0.000409627593564998</v>
      </c>
      <c r="Q27" s="62">
        <f>+'逆行列係数表（開放型）(37部門)'!Q27/'逆行列係数表（開放型）(37部門)'!Q$18</f>
        <v>0.0005494745583907261</v>
      </c>
      <c r="R27" s="62">
        <f>+'逆行列係数表（開放型）(37部門)'!R27/'逆行列係数表（開放型）(37部門)'!R$19</f>
        <v>0.0010768970069007409</v>
      </c>
      <c r="S27" s="62">
        <f>+'逆行列係数表（開放型）(37部門)'!S27/'逆行列係数表（開放型）(37部門)'!S$20</f>
        <v>0.0005126185200492161</v>
      </c>
      <c r="T27" s="62">
        <f>+'逆行列係数表（開放型）(37部門)'!T27/'逆行列係数表（開放型）(37部門)'!T$21</f>
        <v>0.0003981764350403464</v>
      </c>
      <c r="U27" s="62">
        <f>+'逆行列係数表（開放型）(37部門)'!U27/'逆行列係数表（開放型）(37部門)'!U$22</f>
        <v>0.0003929032602470986</v>
      </c>
      <c r="V27" s="62">
        <f>+'逆行列係数表（開放型）(37部門)'!V27/'逆行列係数表（開放型）(37部門)'!V$23</f>
        <v>0.0008096038138936837</v>
      </c>
      <c r="W27" s="62">
        <f>+'逆行列係数表（開放型）(37部門)'!W27/'逆行列係数表（開放型）(37部門)'!W$24</f>
        <v>0.0018113806810552426</v>
      </c>
      <c r="X27" s="62">
        <f>+'逆行列係数表（開放型）(37部門)'!X27/'逆行列係数表（開放型）(37部門)'!X$25</f>
        <v>0.0017715505867193346</v>
      </c>
      <c r="Y27" s="62">
        <f>+'逆行列係数表（開放型）(37部門)'!Y27/'逆行列係数表（開放型）(37部門)'!Y$26</f>
        <v>0.002217352962700374</v>
      </c>
      <c r="Z27" s="62">
        <f>+'逆行列係数表（開放型）(37部門)'!Z27/'逆行列係数表（開放型）(37部門)'!Z$27</f>
        <v>1</v>
      </c>
      <c r="AA27" s="62">
        <f>+'逆行列係数表（開放型）(37部門)'!AA27/'逆行列係数表（開放型）(37部門)'!AA$28</f>
        <v>0.0016574978312094298</v>
      </c>
      <c r="AB27" s="62">
        <f>+'逆行列係数表（開放型）(37部門)'!AB27/'逆行列係数表（開放型）(37部門)'!AB$29</f>
        <v>0.0029608681002955143</v>
      </c>
      <c r="AC27" s="62">
        <f>+'逆行列係数表（開放型）(37部門)'!AC27/'逆行列係数表（開放型）(37部門)'!AC$30</f>
        <v>0.00034830433953085836</v>
      </c>
      <c r="AD27" s="62">
        <f>+'逆行列係数表（開放型）(37部門)'!AD27/'逆行列係数表（開放型）(37部門)'!AD$31</f>
        <v>0.0024666618791713973</v>
      </c>
      <c r="AE27" s="62">
        <f>+'逆行列係数表（開放型）(37部門)'!AE27/'逆行列係数表（開放型）(37部門)'!AE$32</f>
        <v>0.004009105302523092</v>
      </c>
      <c r="AF27" s="62">
        <f>+'逆行列係数表（開放型）(37部門)'!AF27/'逆行列係数表（開放型）(37部門)'!AF$33</f>
        <v>0.02587206531467007</v>
      </c>
      <c r="AG27" s="62">
        <f>+'逆行列係数表（開放型）(37部門)'!AG27/'逆行列係数表（開放型）(37部門)'!AG$34</f>
        <v>0.0038286486595131264</v>
      </c>
      <c r="AH27" s="62">
        <f>+'逆行列係数表（開放型）(37部門)'!AH27/'逆行列係数表（開放型）(37部門)'!AH$35</f>
        <v>0.0028919374724780565</v>
      </c>
      <c r="AI27" s="62">
        <f>+'逆行列係数表（開放型）(37部門)'!AI27/'逆行列係数表（開放型）(37部門)'!AI$36</f>
        <v>0.0006363489350946795</v>
      </c>
      <c r="AJ27" s="62">
        <f>+'逆行列係数表（開放型）(37部門)'!AJ27/'逆行列係数表（開放型）(37部門)'!AJ$37</f>
        <v>0.0006155019804048274</v>
      </c>
      <c r="AK27" s="62">
        <f>+'逆行列係数表（開放型）(37部門)'!AK27/'逆行列係数表（開放型）(37部門)'!AK$38</f>
        <v>0.010884145695820857</v>
      </c>
      <c r="AL27" s="62">
        <f>+'逆行列係数表（開放型）(37部門)'!AL27/'逆行列係数表（開放型）(37部門)'!AL$39</f>
        <v>0.0005251791431112775</v>
      </c>
      <c r="AM27" s="62">
        <f>+'逆行列係数表（開放型）(37部門)'!AM27/'逆行列係数表（開放型）(37部門)'!AM$40</f>
        <v>0.010405992506804388</v>
      </c>
      <c r="AN27" s="64">
        <f t="shared" si="0"/>
        <v>1.0894585230408205</v>
      </c>
      <c r="AO27" s="64">
        <f t="shared" si="1"/>
        <v>0.857001377049257</v>
      </c>
    </row>
    <row r="28" spans="1:41" ht="14.25">
      <c r="A28" s="59" t="s">
        <v>147</v>
      </c>
      <c r="B28" s="60" t="s">
        <v>43</v>
      </c>
      <c r="C28" s="61">
        <f>+'逆行列係数表（開放型）(37部門)'!C28/'逆行列係数表（開放型）(37部門)'!C$4</f>
        <v>0.037543769242977004</v>
      </c>
      <c r="D28" s="62">
        <f>+'逆行列係数表（開放型）(37部門)'!D28/'逆行列係数表（開放型）(37部門)'!D$5</f>
        <v>0.012492451187085763</v>
      </c>
      <c r="E28" s="62">
        <f>+'逆行列係数表（開放型）(37部門)'!E28/'逆行列係数表（開放型）(37部門)'!E$6</f>
        <v>0.046280780875158835</v>
      </c>
      <c r="F28" s="62">
        <f>+'逆行列係数表（開放型）(37部門)'!F28/'逆行列係数表（開放型）(37部門)'!F$7</f>
        <v>0.06623669948851241</v>
      </c>
      <c r="G28" s="62">
        <f>+'逆行列係数表（開放型）(37部門)'!G28/'逆行列係数表（開放型）(37部門)'!G$8</f>
        <v>0.0657335340577391</v>
      </c>
      <c r="H28" s="62">
        <f>+'逆行列係数表（開放型）(37部門)'!H28/'逆行列係数表（開放型）(37部門)'!H$9</f>
        <v>0.022951701995272116</v>
      </c>
      <c r="I28" s="62">
        <f>+'逆行列係数表（開放型）(37部門)'!I28/'逆行列係数表（開放型）(37部門)'!I$10</f>
        <v>0.005072458503711062</v>
      </c>
      <c r="J28" s="62">
        <f>+'逆行列係数表（開放型）(37部門)'!J28/'逆行列係数表（開放型）(37部門)'!J$11</f>
        <v>0.0507676672134496</v>
      </c>
      <c r="K28" s="62">
        <f>+'逆行列係数表（開放型）(37部門)'!K28/'逆行列係数表（開放型）(37部門)'!K$12</f>
        <v>0.03416255868174571</v>
      </c>
      <c r="L28" s="62">
        <f>+'逆行列係数表（開放型）(37部門)'!L28/'逆行列係数表（開放型）(37部門)'!L$13</f>
        <v>0.014197138857926063</v>
      </c>
      <c r="M28" s="62">
        <f>+'逆行列係数表（開放型）(37部門)'!M28/'逆行列係数表（開放型）(37部門)'!M$14</f>
        <v>0.017536502642712743</v>
      </c>
      <c r="N28" s="62">
        <f>+'逆行列係数表（開放型）(37部門)'!N28/'逆行列係数表（開放型）(37部門)'!N$15</f>
        <v>0.04535563884346581</v>
      </c>
      <c r="O28" s="62">
        <f>+'逆行列係数表（開放型）(37部門)'!O28/'逆行列係数表（開放型）(37部門)'!O$16</f>
        <v>0.04034272851907772</v>
      </c>
      <c r="P28" s="62">
        <f>+'逆行列係数表（開放型）(37部門)'!P28/'逆行列係数表（開放型）(37部門)'!P$17</f>
        <v>0.035155793490776965</v>
      </c>
      <c r="Q28" s="62">
        <f>+'逆行列係数表（開放型）(37部門)'!Q28/'逆行列係数表（開放型）(37部門)'!Q$18</f>
        <v>0.041628263277643275</v>
      </c>
      <c r="R28" s="62">
        <f>+'逆行列係数表（開放型）(37部門)'!R28/'逆行列係数表（開放型）(37部門)'!R$19</f>
        <v>0.0344931727511776</v>
      </c>
      <c r="S28" s="62">
        <f>+'逆行列係数表（開放型）(37部門)'!S28/'逆行列係数表（開放型）(37部門)'!S$20</f>
        <v>0.04262539473833242</v>
      </c>
      <c r="T28" s="62">
        <f>+'逆行列係数表（開放型）(37部門)'!T28/'逆行列係数表（開放型）(37部門)'!T$21</f>
        <v>0.035968906004688585</v>
      </c>
      <c r="U28" s="62">
        <f>+'逆行列係数表（開放型）(37部門)'!U28/'逆行列係数表（開放型）(37部門)'!U$22</f>
        <v>0.02875750240113356</v>
      </c>
      <c r="V28" s="62">
        <f>+'逆行列係数表（開放型）(37部門)'!V28/'逆行列係数表（開放型）(37部門)'!V$23</f>
        <v>0.05451452427864642</v>
      </c>
      <c r="W28" s="62">
        <f>+'逆行列係数表（開放型）(37部門)'!W28/'逆行列係数表（開放型）(37部門)'!W$24</f>
        <v>0.04495178933813269</v>
      </c>
      <c r="X28" s="62">
        <f>+'逆行列係数表（開放型）(37部門)'!X28/'逆行列係数表（開放型）(37部門)'!X$25</f>
        <v>0.006383133333307165</v>
      </c>
      <c r="Y28" s="62">
        <f>+'逆行列係数表（開放型）(37部門)'!Y28/'逆行列係数表（開放型）(37部門)'!Y$26</f>
        <v>0.013301472385512736</v>
      </c>
      <c r="Z28" s="62">
        <f>+'逆行列係数表（開放型）(37部門)'!Z28/'逆行列係数表（開放型）(37部門)'!Z$27</f>
        <v>0.012845323658485558</v>
      </c>
      <c r="AA28" s="62">
        <f>+'逆行列係数表（開放型）(37部門)'!AA28/'逆行列係数表（開放型）(37部門)'!AA$28</f>
        <v>1</v>
      </c>
      <c r="AB28" s="62">
        <f>+'逆行列係数表（開放型）(37部門)'!AB28/'逆行列係数表（開放型）(37部門)'!AB$29</f>
        <v>0.008394294286205833</v>
      </c>
      <c r="AC28" s="62">
        <f>+'逆行列係数表（開放型）(37部門)'!AC28/'逆行列係数表（開放型）(37部門)'!AC$30</f>
        <v>0.0036280202143179805</v>
      </c>
      <c r="AD28" s="62">
        <f>+'逆行列係数表（開放型）(37部門)'!AD28/'逆行列係数表（開放型）(37部門)'!AD$31</f>
        <v>0.02223624444211519</v>
      </c>
      <c r="AE28" s="62">
        <f>+'逆行列係数表（開放型）(37部門)'!AE28/'逆行列係数表（開放型）(37部門)'!AE$32</f>
        <v>0.010055203727940878</v>
      </c>
      <c r="AF28" s="62">
        <f>+'逆行列係数表（開放型）(37部門)'!AF28/'逆行列係数表（開放型）(37部門)'!AF$33</f>
        <v>0.010698269539578654</v>
      </c>
      <c r="AG28" s="62">
        <f>+'逆行列係数表（開放型）(37部門)'!AG28/'逆行列係数表（開放型）(37部門)'!AG$34</f>
        <v>0.010331963014525474</v>
      </c>
      <c r="AH28" s="62">
        <f>+'逆行列係数表（開放型）(37部門)'!AH28/'逆行列係数表（開放型）(37部門)'!AH$35</f>
        <v>0.028708967792506184</v>
      </c>
      <c r="AI28" s="62">
        <f>+'逆行列係数表（開放型）(37部門)'!AI28/'逆行列係数表（開放型）(37部門)'!AI$36</f>
        <v>0.030145747702399715</v>
      </c>
      <c r="AJ28" s="62">
        <f>+'逆行列係数表（開放型）(37部門)'!AJ28/'逆行列係数表（開放型）(37部門)'!AJ$37</f>
        <v>0.01677556899776034</v>
      </c>
      <c r="AK28" s="62">
        <f>+'逆行列係数表（開放型）(37部門)'!AK28/'逆行列係数表（開放型）(37部門)'!AK$38</f>
        <v>0.04318180099948975</v>
      </c>
      <c r="AL28" s="62">
        <f>+'逆行列係数表（開放型）(37部門)'!AL28/'逆行列係数表（開放型）(37部門)'!AL$39</f>
        <v>0.14760151665695279</v>
      </c>
      <c r="AM28" s="62">
        <f>+'逆行列係数表（開放型）(37部門)'!AM28/'逆行列係数表（開放型）(37部門)'!AM$40</f>
        <v>0.015572617098247487</v>
      </c>
      <c r="AN28" s="64">
        <f t="shared" si="0"/>
        <v>2.156629120238711</v>
      </c>
      <c r="AO28" s="64">
        <f t="shared" si="1"/>
        <v>1.6964703903278864</v>
      </c>
    </row>
    <row r="29" spans="1:41" ht="14.25">
      <c r="A29" s="59" t="s">
        <v>148</v>
      </c>
      <c r="B29" s="65" t="s">
        <v>44</v>
      </c>
      <c r="C29" s="61">
        <f>+'逆行列係数表（開放型）(37部門)'!C29/'逆行列係数表（開放型）(37部門)'!C$4</f>
        <v>0.0067951039642567225</v>
      </c>
      <c r="D29" s="62">
        <f>+'逆行列係数表（開放型）(37部門)'!D29/'逆行列係数表（開放型）(37部門)'!D$5</f>
        <v>0.017995473573199906</v>
      </c>
      <c r="E29" s="62">
        <f>+'逆行列係数表（開放型）(37部門)'!E29/'逆行列係数表（開放型）(37部門)'!E$6</f>
        <v>0.007496448454214844</v>
      </c>
      <c r="F29" s="62">
        <f>+'逆行列係数表（開放型）(37部門)'!F29/'逆行列係数表（開放型）(37部門)'!F$7</f>
        <v>0.013848703645924687</v>
      </c>
      <c r="G29" s="62">
        <f>+'逆行列係数表（開放型）(37部門)'!G29/'逆行列係数表（開放型）(37部門)'!G$8</f>
        <v>0.008640744500658222</v>
      </c>
      <c r="H29" s="62">
        <f>+'逆行列係数表（開放型）(37部門)'!H29/'逆行列係数表（開放型）(37部門)'!H$9</f>
        <v>0.005035699115986427</v>
      </c>
      <c r="I29" s="62">
        <f>+'逆行列係数表（開放型）(37部門)'!I29/'逆行列係数表（開放型）(37部門)'!I$10</f>
        <v>0.0024897030080807624</v>
      </c>
      <c r="J29" s="62">
        <f>+'逆行列係数表（開放型）(37部門)'!J29/'逆行列係数表（開放型）(37部門)'!J$11</f>
        <v>0.003852968630114149</v>
      </c>
      <c r="K29" s="62">
        <f>+'逆行列係数表（開放型）(37部門)'!K29/'逆行列係数表（開放型）(37部門)'!K$12</f>
        <v>0.008671036211500494</v>
      </c>
      <c r="L29" s="62">
        <f>+'逆行列係数表（開放型）(37部門)'!L29/'逆行列係数表（開放型）(37部門)'!L$13</f>
        <v>0.002957809448130548</v>
      </c>
      <c r="M29" s="62">
        <f>+'逆行列係数表（開放型）(37部門)'!M29/'逆行列係数表（開放型）(37部門)'!M$14</f>
        <v>0.004648880649077251</v>
      </c>
      <c r="N29" s="62">
        <f>+'逆行列係数表（開放型）(37部門)'!N29/'逆行列係数表（開放型）(37部門)'!N$15</f>
        <v>0.009065758609788073</v>
      </c>
      <c r="O29" s="62">
        <f>+'逆行列係数表（開放型）(37部門)'!O29/'逆行列係数表（開放型）(37部門)'!O$16</f>
        <v>0.00666630944597358</v>
      </c>
      <c r="P29" s="62">
        <f>+'逆行列係数表（開放型）(37部門)'!P29/'逆行列係数表（開放型）(37部門)'!P$17</f>
        <v>0.006393617025751705</v>
      </c>
      <c r="Q29" s="62">
        <f>+'逆行列係数表（開放型）(37部門)'!Q29/'逆行列係数表（開放型）(37部門)'!Q$18</f>
        <v>0.006696447329275263</v>
      </c>
      <c r="R29" s="62">
        <f>+'逆行列係数表（開放型）(37部門)'!R29/'逆行列係数表（開放型）(37部門)'!R$19</f>
        <v>0.005898688384185326</v>
      </c>
      <c r="S29" s="62">
        <f>+'逆行列係数表（開放型）(37部門)'!S29/'逆行列係数表（開放型）(37部門)'!S$20</f>
        <v>0.004433244379552564</v>
      </c>
      <c r="T29" s="62">
        <f>+'逆行列係数表（開放型）(37部門)'!T29/'逆行列係数表（開放型）(37部門)'!T$21</f>
        <v>0.0038892106605674945</v>
      </c>
      <c r="U29" s="62">
        <f>+'逆行列係数表（開放型）(37部門)'!U29/'逆行列係数表（開放型）(37部門)'!U$22</f>
        <v>0.004900385514627634</v>
      </c>
      <c r="V29" s="62">
        <f>+'逆行列係数表（開放型）(37部門)'!V29/'逆行列係数表（開放型）(37部門)'!V$23</f>
        <v>0.010208266903288223</v>
      </c>
      <c r="W29" s="62">
        <f>+'逆行列係数表（開放型）(37部門)'!W29/'逆行列係数表（開放型）(37部門)'!W$24</f>
        <v>0.01089883999372352</v>
      </c>
      <c r="X29" s="62">
        <f>+'逆行列係数表（開放型）(37部門)'!X29/'逆行列係数表（開放型）(37部門)'!X$25</f>
        <v>0.004446632450746666</v>
      </c>
      <c r="Y29" s="62">
        <f>+'逆行列係数表（開放型）(37部門)'!Y29/'逆行列係数表（開放型）(37部門)'!Y$26</f>
        <v>0.0048315815528711</v>
      </c>
      <c r="Z29" s="62">
        <f>+'逆行列係数表（開放型）(37部門)'!Z29/'逆行列係数表（開放型）(37部門)'!Z$27</f>
        <v>0.00789946246966813</v>
      </c>
      <c r="AA29" s="62">
        <f>+'逆行列係数表（開放型）(37部門)'!AA29/'逆行列係数表（開放型）(37部門)'!AA$28</f>
        <v>0.013822353289286042</v>
      </c>
      <c r="AB29" s="62">
        <f>+'逆行列係数表（開放型）(37部門)'!AB29/'逆行列係数表（開放型）(37部門)'!AB$29</f>
        <v>1</v>
      </c>
      <c r="AC29" s="62">
        <f>+'逆行列係数表（開放型）(37部門)'!AC29/'逆行列係数表（開放型）(37部門)'!AC$30</f>
        <v>0.06104781426686829</v>
      </c>
      <c r="AD29" s="62">
        <f>+'逆行列係数表（開放型）(37部門)'!AD29/'逆行列係数表（開放型）(37部門)'!AD$31</f>
        <v>0.01662976785535406</v>
      </c>
      <c r="AE29" s="62">
        <f>+'逆行列係数表（開放型）(37部門)'!AE29/'逆行列係数表（開放型）(37部門)'!AE$32</f>
        <v>0.006277727094245636</v>
      </c>
      <c r="AF29" s="62">
        <f>+'逆行列係数表（開放型）(37部門)'!AF29/'逆行列係数表（開放型）(37部門)'!AF$33</f>
        <v>0.01956830136517505</v>
      </c>
      <c r="AG29" s="62">
        <f>+'逆行列係数表（開放型）(37部門)'!AG29/'逆行列係数表（開放型）(37部門)'!AG$34</f>
        <v>0.0023629149375135367</v>
      </c>
      <c r="AH29" s="62">
        <f>+'逆行列係数表（開放型）(37部門)'!AH29/'逆行列係数表（開放型）(37部門)'!AH$35</f>
        <v>0.005457143541088462</v>
      </c>
      <c r="AI29" s="62">
        <f>+'逆行列係数表（開放型）(37部門)'!AI29/'逆行列係数表（開放型）(37部門)'!AI$36</f>
        <v>0.04096324504094993</v>
      </c>
      <c r="AJ29" s="62">
        <f>+'逆行列係数表（開放型）(37部門)'!AJ29/'逆行列係数表（開放型）(37部門)'!AJ$37</f>
        <v>0.008537965813387284</v>
      </c>
      <c r="AK29" s="62">
        <f>+'逆行列係数表（開放型）(37部門)'!AK29/'逆行列係数表（開放型）(37部門)'!AK$38</f>
        <v>0.006533214500420212</v>
      </c>
      <c r="AL29" s="62">
        <f>+'逆行列係数表（開放型）(37部門)'!AL29/'逆行列係数表（開放型）(37部門)'!AL$39</f>
        <v>0.004161733242376225</v>
      </c>
      <c r="AM29" s="62">
        <f>+'逆行列係数表（開放型）(37部門)'!AM29/'逆行列係数表（開放型）(37部門)'!AM$40</f>
        <v>0.010975410408521218</v>
      </c>
      <c r="AN29" s="64">
        <f t="shared" si="0"/>
        <v>1.3649986072763487</v>
      </c>
      <c r="AO29" s="64">
        <f t="shared" si="1"/>
        <v>1.073749630083272</v>
      </c>
    </row>
    <row r="30" spans="1:41" ht="14.25">
      <c r="A30" s="59" t="s">
        <v>149</v>
      </c>
      <c r="B30" s="60" t="s">
        <v>45</v>
      </c>
      <c r="C30" s="61">
        <f>+'逆行列係数表（開放型）(37部門)'!C30/'逆行列係数表（開放型）(37部門)'!C$4</f>
        <v>0.004895144430499194</v>
      </c>
      <c r="D30" s="62">
        <f>+'逆行列係数表（開放型）(37部門)'!D30/'逆行列係数表（開放型）(37部門)'!D$5</f>
        <v>0.010343006115661814</v>
      </c>
      <c r="E30" s="62">
        <f>+'逆行列係数表（開放型）(37部門)'!E30/'逆行列係数表（開放型）(37部門)'!E$6</f>
        <v>0.004789294541675936</v>
      </c>
      <c r="F30" s="62">
        <f>+'逆行列係数表（開放型）(37部門)'!F30/'逆行列係数表（開放型）(37部門)'!F$7</f>
        <v>0.005972426440779821</v>
      </c>
      <c r="G30" s="62">
        <f>+'逆行列係数表（開放型）(37部門)'!G30/'逆行列係数表（開放型）(37部門)'!G$8</f>
        <v>0.004719487668432526</v>
      </c>
      <c r="H30" s="62">
        <f>+'逆行列係数表（開放型）(37部門)'!H30/'逆行列係数表（開放型）(37部門)'!H$9</f>
        <v>0.0028764430575066078</v>
      </c>
      <c r="I30" s="62">
        <f>+'逆行列係数表（開放型）(37部門)'!I30/'逆行列係数表（開放型）(37部門)'!I$10</f>
        <v>0.0008277632283044588</v>
      </c>
      <c r="J30" s="62">
        <f>+'逆行列係数表（開放型）(37部門)'!J30/'逆行列係数表（開放型）(37部門)'!J$11</f>
        <v>0.005081956979922846</v>
      </c>
      <c r="K30" s="62">
        <f>+'逆行列係数表（開放型）(37部門)'!K30/'逆行列係数表（開放型）(37部門)'!K$12</f>
        <v>0.004579353321451597</v>
      </c>
      <c r="L30" s="62">
        <f>+'逆行列係数表（開放型）(37部門)'!L30/'逆行列係数表（開放型）(37部門)'!L$13</f>
        <v>0.0016758376318624958</v>
      </c>
      <c r="M30" s="62">
        <f>+'逆行列係数表（開放型）(37部門)'!M30/'逆行列係数表（開放型）(37部門)'!M$14</f>
        <v>0.002175437184182746</v>
      </c>
      <c r="N30" s="62">
        <f>+'逆行列係数表（開放型）(37部門)'!N30/'逆行列係数表（開放型）(37部門)'!N$15</f>
        <v>0.0053450958251639496</v>
      </c>
      <c r="O30" s="62">
        <f>+'逆行列係数表（開放型）(37部門)'!O30/'逆行列係数表（開放型）(37部門)'!O$16</f>
        <v>0.004323996581351777</v>
      </c>
      <c r="P30" s="62">
        <f>+'逆行列係数表（開放型）(37部門)'!P30/'逆行列係数表（開放型）(37部門)'!P$17</f>
        <v>0.0043500843261693335</v>
      </c>
      <c r="Q30" s="62">
        <f>+'逆行列係数表（開放型）(37部門)'!Q30/'逆行列係数表（開放型）(37部門)'!Q$18</f>
        <v>0.003396056909431374</v>
      </c>
      <c r="R30" s="62">
        <f>+'逆行列係数表（開放型）(37部門)'!R30/'逆行列係数表（開放型）(37部門)'!R$19</f>
        <v>0.0035399354918086196</v>
      </c>
      <c r="S30" s="62">
        <f>+'逆行列係数表（開放型）(37部門)'!S30/'逆行列係数表（開放型）(37部門)'!S$20</f>
        <v>0.0035740401879883793</v>
      </c>
      <c r="T30" s="62">
        <f>+'逆行列係数表（開放型）(37部門)'!T30/'逆行列係数表（開放型）(37部門)'!T$21</f>
        <v>0.004867733120286924</v>
      </c>
      <c r="U30" s="62">
        <f>+'逆行列係数表（開放型）(37部門)'!U30/'逆行列係数表（開放型）(37部門)'!U$22</f>
        <v>0.002389747449651009</v>
      </c>
      <c r="V30" s="62">
        <f>+'逆行列係数表（開放型）(37部門)'!V30/'逆行列係数表（開放型）(37部門)'!V$23</f>
        <v>0.006157044261229527</v>
      </c>
      <c r="W30" s="62">
        <f>+'逆行列係数表（開放型）(37部門)'!W30/'逆行列係数表（開放型）(37部門)'!W$24</f>
        <v>0.006868510538971046</v>
      </c>
      <c r="X30" s="62">
        <f>+'逆行列係数表（開放型）(37部門)'!X30/'逆行列係数表（開放型）(37部門)'!X$25</f>
        <v>0.0030654996021293335</v>
      </c>
      <c r="Y30" s="62">
        <f>+'逆行列係数表（開放型）(37部門)'!Y30/'逆行列係数表（開放型）(37部門)'!Y$26</f>
        <v>0.003889267389308581</v>
      </c>
      <c r="Z30" s="62">
        <f>+'逆行列係数表（開放型）(37部門)'!Z30/'逆行列係数表（開放型）(37部門)'!Z$27</f>
        <v>0.004632558848931476</v>
      </c>
      <c r="AA30" s="62">
        <f>+'逆行列係数表（開放型）(37部門)'!AA30/'逆行列係数表（開放型）(37部門)'!AA$28</f>
        <v>0.025138616434245618</v>
      </c>
      <c r="AB30" s="62">
        <f>+'逆行列係数表（開放型）(37部門)'!AB30/'逆行列係数表（開放型）(37部門)'!AB$29</f>
        <v>0.017474054267911807</v>
      </c>
      <c r="AC30" s="62">
        <f>+'逆行列係数表（開放型）(37部門)'!AC30/'逆行列係数表（開放型）(37部門)'!AC$30</f>
        <v>1</v>
      </c>
      <c r="AD30" s="62">
        <f>+'逆行列係数表（開放型）(37部門)'!AD30/'逆行列係数表（開放型）(37部門)'!AD$31</f>
        <v>0.021648537180697782</v>
      </c>
      <c r="AE30" s="62">
        <f>+'逆行列係数表（開放型）(37部門)'!AE30/'逆行列係数表（開放型）(37部門)'!AE$32</f>
        <v>0.013438421220466876</v>
      </c>
      <c r="AF30" s="62">
        <f>+'逆行列係数表（開放型）(37部門)'!AF30/'逆行列係数表（開放型）(37部門)'!AF$33</f>
        <v>0.002790907922037354</v>
      </c>
      <c r="AG30" s="62">
        <f>+'逆行列係数表（開放型）(37部門)'!AG30/'逆行列係数表（開放型）(37部門)'!AG$34</f>
        <v>0.005482582040815497</v>
      </c>
      <c r="AH30" s="62">
        <f>+'逆行列係数表（開放型）(37部門)'!AH30/'逆行列係数表（開放型）(37部門)'!AH$35</f>
        <v>0.013225497767168798</v>
      </c>
      <c r="AI30" s="62">
        <f>+'逆行列係数表（開放型）(37部門)'!AI30/'逆行列係数表（開放型）(37部門)'!AI$36</f>
        <v>0.01960601061758064</v>
      </c>
      <c r="AJ30" s="62">
        <f>+'逆行列係数表（開放型）(37部門)'!AJ30/'逆行列係数表（開放型）(37部門)'!AJ$37</f>
        <v>0.007161263286033447</v>
      </c>
      <c r="AK30" s="62">
        <f>+'逆行列係数表（開放型）(37部門)'!AK30/'逆行列係数表（開放型）(37部門)'!AK$38</f>
        <v>0.013452204989747068</v>
      </c>
      <c r="AL30" s="62">
        <f>+'逆行列係数表（開放型）(37部門)'!AL30/'逆行列係数表（開放型）(37部門)'!AL$39</f>
        <v>0.005256322079655561</v>
      </c>
      <c r="AM30" s="62">
        <f>+'逆行列係数表（開放型）(37部門)'!AM30/'逆行列係数表（開放型）(37部門)'!AM$40</f>
        <v>0.031178216054009257</v>
      </c>
      <c r="AN30" s="64">
        <f t="shared" si="0"/>
        <v>1.280188354993071</v>
      </c>
      <c r="AO30" s="64">
        <f t="shared" si="1"/>
        <v>1.007035293137431</v>
      </c>
    </row>
    <row r="31" spans="1:41" ht="14.25">
      <c r="A31" s="59" t="s">
        <v>101</v>
      </c>
      <c r="B31" s="60" t="s">
        <v>179</v>
      </c>
      <c r="C31" s="61">
        <f>+'逆行列係数表（開放型）(37部門)'!C31/'逆行列係数表（開放型）(37部門)'!C$4</f>
        <v>0.07533723406230511</v>
      </c>
      <c r="D31" s="62">
        <f>+'逆行列係数表（開放型）(37部門)'!D31/'逆行列係数表（開放型）(37部門)'!D$5</f>
        <v>0.34097684809838597</v>
      </c>
      <c r="E31" s="62">
        <f>+'逆行列係数表（開放型）(37部門)'!E31/'逆行列係数表（開放型）(37部門)'!E$6</f>
        <v>0.044990964763770604</v>
      </c>
      <c r="F31" s="62">
        <f>+'逆行列係数表（開放型）(37部門)'!F31/'逆行列係数表（開放型）(37部門)'!F$7</f>
        <v>0.03477748174200712</v>
      </c>
      <c r="G31" s="62">
        <f>+'逆行列係数表（開放型）(37部門)'!G31/'逆行列係数表（開放型）(37部門)'!G$8</f>
        <v>0.047483923642365734</v>
      </c>
      <c r="H31" s="62">
        <f>+'逆行列係数表（開放型）(37部門)'!H31/'逆行列係数表（開放型）(37部門)'!H$9</f>
        <v>0.024689276949640678</v>
      </c>
      <c r="I31" s="62">
        <f>+'逆行列係数表（開放型）(37部門)'!I31/'逆行列係数表（開放型）(37部門)'!I$10</f>
        <v>0.020673121068571866</v>
      </c>
      <c r="J31" s="62">
        <f>+'逆行列係数表（開放型）(37部門)'!J31/'逆行列係数表（開放型）(37部門)'!J$11</f>
        <v>0.025212329297385518</v>
      </c>
      <c r="K31" s="62">
        <f>+'逆行列係数表（開放型）(37部門)'!K31/'逆行列係数表（開放型）(37部門)'!K$12</f>
        <v>0.05814724727604475</v>
      </c>
      <c r="L31" s="62">
        <f>+'逆行列係数表（開放型）(37部門)'!L31/'逆行列係数表（開放型）(37部門)'!L$13</f>
        <v>0.01932199623546799</v>
      </c>
      <c r="M31" s="62">
        <f>+'逆行列係数表（開放型）(37部門)'!M31/'逆行列係数表（開放型）(37部門)'!M$14</f>
        <v>0.0490640188212166</v>
      </c>
      <c r="N31" s="62">
        <f>+'逆行列係数表（開放型）(37部門)'!N31/'逆行列係数表（開放型）(37部門)'!N$15</f>
        <v>0.0403015350393707</v>
      </c>
      <c r="O31" s="62">
        <f>+'逆行列係数表（開放型）(37部門)'!O31/'逆行列係数表（開放型）(37部門)'!O$16</f>
        <v>0.029498649638684146</v>
      </c>
      <c r="P31" s="62">
        <f>+'逆行列係数表（開放型）(37部門)'!P31/'逆行列係数表（開放型）(37部門)'!P$17</f>
        <v>0.02852619361915797</v>
      </c>
      <c r="Q31" s="62">
        <f>+'逆行列係数表（開放型）(37部門)'!Q31/'逆行列係数表（開放型）(37部門)'!Q$18</f>
        <v>0.02848930766546055</v>
      </c>
      <c r="R31" s="62">
        <f>+'逆行列係数表（開放型）(37部門)'!R31/'逆行列係数表（開放型）(37部門)'!R$19</f>
        <v>0.025583747174382974</v>
      </c>
      <c r="S31" s="62">
        <f>+'逆行列係数表（開放型）(37部門)'!S31/'逆行列係数表（開放型）(37部門)'!S$20</f>
        <v>0.02846829164183609</v>
      </c>
      <c r="T31" s="62">
        <f>+'逆行列係数表（開放型）(37部門)'!T31/'逆行列係数表（開放型）(37部門)'!T$21</f>
        <v>0.020052452516546568</v>
      </c>
      <c r="U31" s="62">
        <f>+'逆行列係数表（開放型）(37部門)'!U31/'逆行列係数表（開放型）(37部門)'!U$22</f>
        <v>0.02048353887058937</v>
      </c>
      <c r="V31" s="62">
        <f>+'逆行列係数表（開放型）(37部門)'!V31/'逆行列係数表（開放型）(37部門)'!V$23</f>
        <v>0.09253989758148154</v>
      </c>
      <c r="W31" s="62">
        <f>+'逆行列係数表（開放型）(37部門)'!W31/'逆行列係数表（開放型）(37部門)'!W$24</f>
        <v>0.05365052538089957</v>
      </c>
      <c r="X31" s="62">
        <f>+'逆行列係数表（開放型）(37部門)'!X31/'逆行列係数表（開放型）(37部門)'!X$25</f>
        <v>0.01679682698492621</v>
      </c>
      <c r="Y31" s="62">
        <f>+'逆行列係数表（開放型）(37部門)'!Y31/'逆行列係数表（開放型）(37部門)'!Y$26</f>
        <v>0.019264722354106825</v>
      </c>
      <c r="Z31" s="62">
        <f>+'逆行列係数表（開放型）(37部門)'!Z31/'逆行列係数表（開放型）(37部門)'!Z$27</f>
        <v>0.06779588180594338</v>
      </c>
      <c r="AA31" s="62">
        <f>+'逆行列係数表（開放型）(37部門)'!AA31/'逆行列係数表（開放型）(37部門)'!AA$28</f>
        <v>0.06205543930707758</v>
      </c>
      <c r="AB31" s="62">
        <f>+'逆行列係数表（開放型）(37部門)'!AB31/'逆行列係数表（開放型）(37部門)'!AB$29</f>
        <v>0.04111937641837446</v>
      </c>
      <c r="AC31" s="62">
        <f>+'逆行列係数表（開放型）(37部門)'!AC31/'逆行列係数表（開放型）(37部門)'!AC$30</f>
        <v>0.007571063637489717</v>
      </c>
      <c r="AD31" s="62">
        <f>+'逆行列係数表（開放型）(37部門)'!AD31/'逆行列係数表（開放型）(37部門)'!AD$31</f>
        <v>1</v>
      </c>
      <c r="AE31" s="62">
        <f>+'逆行列係数表（開放型）(37部門)'!AE31/'逆行列係数表（開放型）(37部門)'!AE$32</f>
        <v>0.02807684458944709</v>
      </c>
      <c r="AF31" s="62">
        <f>+'逆行列係数表（開放型）(37部門)'!AF31/'逆行列係数表（開放型）(37部門)'!AF$33</f>
        <v>0.035393203860045595</v>
      </c>
      <c r="AG31" s="62">
        <f>+'逆行列係数表（開放型）(37部門)'!AG31/'逆行列係数表（開放型）(37部門)'!AG$34</f>
        <v>0.026120314377909702</v>
      </c>
      <c r="AH31" s="62">
        <f>+'逆行列係数表（開放型）(37部門)'!AH31/'逆行列係数表（開放型）(37部門)'!AH$35</f>
        <v>0.019356652439818038</v>
      </c>
      <c r="AI31" s="62">
        <f>+'逆行列係数表（開放型）(37部門)'!AI31/'逆行列係数表（開放型）(37部門)'!AI$36</f>
        <v>0.04252178451617399</v>
      </c>
      <c r="AJ31" s="62">
        <f>+'逆行列係数表（開放型）(37部門)'!AJ31/'逆行列係数表（開放型）(37部門)'!AJ$37</f>
        <v>0.019242926747700496</v>
      </c>
      <c r="AK31" s="62">
        <f>+'逆行列係数表（開放型）(37部門)'!AK31/'逆行列係数表（開放型）(37部門)'!AK$38</f>
        <v>0.037498952636454426</v>
      </c>
      <c r="AL31" s="62">
        <f>+'逆行列係数表（開放型）(37部門)'!AL31/'逆行列係数表（開放型）(37部門)'!AL$39</f>
        <v>0.06099701643662558</v>
      </c>
      <c r="AM31" s="62">
        <f>+'逆行列係数表（開放型）(37部門)'!AM31/'逆行列係数表（開放型）(37部門)'!AM$40</f>
        <v>0.09067684015888781</v>
      </c>
      <c r="AN31" s="64">
        <f t="shared" si="0"/>
        <v>2.6827564273565527</v>
      </c>
      <c r="AO31" s="64">
        <f t="shared" si="1"/>
        <v>2.1103382128905204</v>
      </c>
    </row>
    <row r="32" spans="1:41" ht="14.25">
      <c r="A32" s="59" t="s">
        <v>150</v>
      </c>
      <c r="B32" s="60" t="s">
        <v>54</v>
      </c>
      <c r="C32" s="61">
        <f>+'逆行列係数表（開放型）(37部門)'!C32/'逆行列係数表（開放型）(37部門)'!C$4</f>
        <v>0.007744470833673195</v>
      </c>
      <c r="D32" s="62">
        <f>+'逆行列係数表（開放型）(37部門)'!D32/'逆行列係数表（開放型）(37部門)'!D$5</f>
        <v>0.009754564910020505</v>
      </c>
      <c r="E32" s="62">
        <f>+'逆行列係数表（開放型）(37部門)'!E32/'逆行列係数表（開放型）(37部門)'!E$6</f>
        <v>0.009562981265898439</v>
      </c>
      <c r="F32" s="62">
        <f>+'逆行列係数表（開放型）(37部門)'!F32/'逆行列係数表（開放型）(37部門)'!F$7</f>
        <v>0.011066964277515466</v>
      </c>
      <c r="G32" s="62">
        <f>+'逆行列係数表（開放型）(37部門)'!G32/'逆行列係数表（開放型）(37部門)'!G$8</f>
        <v>0.009820614061304704</v>
      </c>
      <c r="H32" s="62">
        <f>+'逆行列係数表（開放型）(37部門)'!H32/'逆行列係数表（開放型）(37部門)'!H$9</f>
        <v>0.007652208444539197</v>
      </c>
      <c r="I32" s="62">
        <f>+'逆行列係数表（開放型）(37部門)'!I32/'逆行列係数表（開放型）(37部門)'!I$10</f>
        <v>0.0014275260898579314</v>
      </c>
      <c r="J32" s="62">
        <f>+'逆行列係数表（開放型）(37部門)'!J32/'逆行列係数表（開放型）(37部門)'!J$11</f>
        <v>0.009823954679559635</v>
      </c>
      <c r="K32" s="62">
        <f>+'逆行列係数表（開放型）(37部門)'!K32/'逆行列係数表（開放型）(37部門)'!K$12</f>
        <v>0.011971341576052556</v>
      </c>
      <c r="L32" s="62">
        <f>+'逆行列係数表（開放型）(37部門)'!L32/'逆行列係数表（開放型）(37部門)'!L$13</f>
        <v>0.003256704028316279</v>
      </c>
      <c r="M32" s="62">
        <f>+'逆行列係数表（開放型）(37部門)'!M32/'逆行列係数表（開放型）(37部門)'!M$14</f>
        <v>0.0049761916171446995</v>
      </c>
      <c r="N32" s="62">
        <f>+'逆行列係数表（開放型）(37部門)'!N32/'逆行列係数表（開放型）(37部門)'!N$15</f>
        <v>0.010747734748874667</v>
      </c>
      <c r="O32" s="62">
        <f>+'逆行列係数表（開放型）(37部門)'!O32/'逆行列係数表（開放型）(37部門)'!O$16</f>
        <v>0.01034608152451975</v>
      </c>
      <c r="P32" s="62">
        <f>+'逆行列係数表（開放型）(37部門)'!P32/'逆行列係数表（開放型）(37部門)'!P$17</f>
        <v>0.013485453424945608</v>
      </c>
      <c r="Q32" s="62">
        <f>+'逆行列係数表（開放型）(37部門)'!Q32/'逆行列係数表（開放型）(37部門)'!Q$18</f>
        <v>0.012633803235800899</v>
      </c>
      <c r="R32" s="62">
        <f>+'逆行列係数表（開放型）(37部門)'!R32/'逆行列係数表（開放型）(37部門)'!R$19</f>
        <v>0.014195404045585431</v>
      </c>
      <c r="S32" s="62">
        <f>+'逆行列係数表（開放型）(37部門)'!S32/'逆行列係数表（開放型）(37部門)'!S$20</f>
        <v>0.016864102523061603</v>
      </c>
      <c r="T32" s="62">
        <f>+'逆行列係数表（開放型）(37部門)'!T32/'逆行列係数表（開放型）(37部門)'!T$21</f>
        <v>0.01744967378407117</v>
      </c>
      <c r="U32" s="62">
        <f>+'逆行列係数表（開放型）(37部門)'!U32/'逆行列係数表（開放型）(37部門)'!U$22</f>
        <v>0.005915938477110491</v>
      </c>
      <c r="V32" s="62">
        <f>+'逆行列係数表（開放型）(37部門)'!V32/'逆行列係数表（開放型）(37部門)'!V$23</f>
        <v>0.011748127198481392</v>
      </c>
      <c r="W32" s="62">
        <f>+'逆行列係数表（開放型）(37部門)'!W32/'逆行列係数表（開放型）(37部門)'!W$24</f>
        <v>0.014168063844446127</v>
      </c>
      <c r="X32" s="62">
        <f>+'逆行列係数表（開放型）(37部門)'!X32/'逆行列係数表（開放型）(37部門)'!X$25</f>
        <v>0.0049877345027795365</v>
      </c>
      <c r="Y32" s="62">
        <f>+'逆行列係数表（開放型）(37部門)'!Y32/'逆行列係数表（開放型）(37部門)'!Y$26</f>
        <v>0.030337924021710365</v>
      </c>
      <c r="Z32" s="62">
        <f>+'逆行列係数表（開放型）(37部門)'!Z32/'逆行列係数表（開放型）(37部門)'!Z$27</f>
        <v>0.01283784435858587</v>
      </c>
      <c r="AA32" s="62">
        <f>+'逆行列係数表（開放型）(37部門)'!AA32/'逆行列係数表（開放型）(37部門)'!AA$28</f>
        <v>0.03712800107639928</v>
      </c>
      <c r="AB32" s="62">
        <f>+'逆行列係数表（開放型）(37部門)'!AB32/'逆行列係数表（開放型）(37部門)'!AB$29</f>
        <v>0.058167923295053</v>
      </c>
      <c r="AC32" s="62">
        <f>+'逆行列係数表（開放型）(37部門)'!AC32/'逆行列係数表（開放型）(37部門)'!AC$30</f>
        <v>0.008219893986438813</v>
      </c>
      <c r="AD32" s="62">
        <f>+'逆行列係数表（開放型）(37部門)'!AD32/'逆行列係数表（開放型）(37部門)'!AD$31</f>
        <v>0.017559642864152285</v>
      </c>
      <c r="AE32" s="62">
        <f>+'逆行列係数表（開放型）(37部門)'!AE32/'逆行列係数表（開放型）(37部門)'!AE$32</f>
        <v>1</v>
      </c>
      <c r="AF32" s="62">
        <f>+'逆行列係数表（開放型）(37部門)'!AF32/'逆行列係数表（開放型）(37部門)'!AF$33</f>
        <v>0.02682977768853066</v>
      </c>
      <c r="AG32" s="62">
        <f>+'逆行列係数表（開放型）(37部門)'!AG32/'逆行列係数表（開放型）(37部門)'!AG$34</f>
        <v>0.01827679677471787</v>
      </c>
      <c r="AH32" s="62">
        <f>+'逆行列係数表（開放型）(37部門)'!AH32/'逆行列係数表（開放型）(37部門)'!AH$35</f>
        <v>0.014760998502885413</v>
      </c>
      <c r="AI32" s="62">
        <f>+'逆行列係数表（開放型）(37部門)'!AI32/'逆行列係数表（開放型）(37部門)'!AI$36</f>
        <v>0.06270431864131347</v>
      </c>
      <c r="AJ32" s="62">
        <f>+'逆行列係数表（開放型）(37部門)'!AJ32/'逆行列係数表（開放型）(37部門)'!AJ$37</f>
        <v>0.03988129030132912</v>
      </c>
      <c r="AK32" s="62">
        <f>+'逆行列係数表（開放型）(37部門)'!AK32/'逆行列係数表（開放型）(37部門)'!AK$38</f>
        <v>0.02014018979022354</v>
      </c>
      <c r="AL32" s="62">
        <f>+'逆行列係数表（開放型）(37部門)'!AL32/'逆行列係数表（開放型）(37部門)'!AL$39</f>
        <v>0.007685736989140496</v>
      </c>
      <c r="AM32" s="62">
        <f>+'逆行列係数表（開放型）(37部門)'!AM32/'逆行列係数表（開放型）(37部門)'!AM$40</f>
        <v>0.048563967201433945</v>
      </c>
      <c r="AN32" s="64">
        <f t="shared" si="0"/>
        <v>1.6226939445854736</v>
      </c>
      <c r="AO32" s="64">
        <f t="shared" si="1"/>
        <v>1.276460659702541</v>
      </c>
    </row>
    <row r="33" spans="1:41" ht="14.25">
      <c r="A33" s="59" t="s">
        <v>151</v>
      </c>
      <c r="B33" s="60" t="s">
        <v>46</v>
      </c>
      <c r="C33" s="61">
        <f>+'逆行列係数表（開放型）(37部門)'!C33/'逆行列係数表（開放型）(37部門)'!C$4</f>
        <v>0.004186918458682865</v>
      </c>
      <c r="D33" s="62">
        <f>+'逆行列係数表（開放型）(37部門)'!D33/'逆行列係数表（開放型）(37部門)'!D$5</f>
        <v>0.0010511956543930922</v>
      </c>
      <c r="E33" s="62">
        <f>+'逆行列係数表（開放型）(37部門)'!E33/'逆行列係数表（開放型）(37部門)'!E$6</f>
        <v>0.0011868277889117568</v>
      </c>
      <c r="F33" s="62">
        <f>+'逆行列係数表（開放型）(37部門)'!F33/'逆行列係数表（開放型）(37部門)'!F$7</f>
        <v>0.0010825668707493605</v>
      </c>
      <c r="G33" s="62">
        <f>+'逆行列係数表（開放型）(37部門)'!G33/'逆行列係数表（開放型）(37部門)'!G$8</f>
        <v>0.0011164566043565818</v>
      </c>
      <c r="H33" s="62">
        <f>+'逆行列係数表（開放型）(37部門)'!H33/'逆行列係数表（開放型）(37部門)'!H$9</f>
        <v>0.00046596495096822027</v>
      </c>
      <c r="I33" s="62">
        <f>+'逆行列係数表（開放型）(37部門)'!I33/'逆行列係数表（開放型）(37部門)'!I$10</f>
        <v>0.00015678000959533966</v>
      </c>
      <c r="J33" s="62">
        <f>+'逆行列係数表（開放型）(37部門)'!J33/'逆行列係数表（開放型）(37部門)'!J$11</f>
        <v>0.000894185969612708</v>
      </c>
      <c r="K33" s="62">
        <f>+'逆行列係数表（開放型）(37部門)'!K33/'逆行列係数表（開放型）(37部門)'!K$12</f>
        <v>0.0017433489510906106</v>
      </c>
      <c r="L33" s="62">
        <f>+'逆行列係数表（開放型）(37部門)'!L33/'逆行列係数表（開放型）(37部門)'!L$13</f>
        <v>0.0005724914232199108</v>
      </c>
      <c r="M33" s="62">
        <f>+'逆行列係数表（開放型）(37部門)'!M33/'逆行列係数表（開放型）(37部門)'!M$14</f>
        <v>0.0008761230755454453</v>
      </c>
      <c r="N33" s="62">
        <f>+'逆行列係数表（開放型）(37部門)'!N33/'逆行列係数表（開放型）(37部門)'!N$15</f>
        <v>0.001260992384584989</v>
      </c>
      <c r="O33" s="62">
        <f>+'逆行列係数表（開放型）(37部門)'!O33/'逆行列係数表（開放型）(37部門)'!O$16</f>
        <v>0.0025413369622247013</v>
      </c>
      <c r="P33" s="62">
        <f>+'逆行列係数表（開放型）(37部門)'!P33/'逆行列係数表（開放型）(37部門)'!P$17</f>
        <v>0.002254927496481029</v>
      </c>
      <c r="Q33" s="62">
        <f>+'逆行列係数表（開放型）(37部門)'!Q33/'逆行列係数表（開放型）(37部門)'!Q$18</f>
        <v>0.001280733502832691</v>
      </c>
      <c r="R33" s="62">
        <f>+'逆行列係数表（開放型）(37部門)'!R33/'逆行列係数表（開放型）(37部門)'!R$19</f>
        <v>0.0006989012303456034</v>
      </c>
      <c r="S33" s="62">
        <f>+'逆行列係数表（開放型）(37部門)'!S33/'逆行列係数表（開放型）(37部門)'!S$20</f>
        <v>0.0016334711707707286</v>
      </c>
      <c r="T33" s="62">
        <f>+'逆行列係数表（開放型）(37部門)'!T33/'逆行列係数表（開放型）(37部門)'!T$21</f>
        <v>0.0009127615890685176</v>
      </c>
      <c r="U33" s="62">
        <f>+'逆行列係数表（開放型）(37部門)'!U33/'逆行列係数表（開放型）(37部門)'!U$22</f>
        <v>0.0006138586679496979</v>
      </c>
      <c r="V33" s="62">
        <f>+'逆行列係数表（開放型）(37部門)'!V33/'逆行列係数表（開放型）(37部門)'!V$23</f>
        <v>0.0009393655443590712</v>
      </c>
      <c r="W33" s="62">
        <f>+'逆行列係数表（開放型）(37部門)'!W33/'逆行列係数表（開放型）(37部門)'!W$24</f>
        <v>0.004120123271415719</v>
      </c>
      <c r="X33" s="62">
        <f>+'逆行列係数表（開放型）(37部門)'!X33/'逆行列係数表（開放型）(37部門)'!X$25</f>
        <v>0.00033328912859579613</v>
      </c>
      <c r="Y33" s="62">
        <f>+'逆行列係数表（開放型）(37部門)'!Y33/'逆行列係数表（開放型）(37部門)'!Y$26</f>
        <v>0.002283695778559594</v>
      </c>
      <c r="Z33" s="62">
        <f>+'逆行列係数表（開放型）(37部門)'!Z33/'逆行列係数表（開放型）(37部門)'!Z$27</f>
        <v>0.0006540795748810289</v>
      </c>
      <c r="AA33" s="62">
        <f>+'逆行列係数表（開放型）(37部門)'!AA33/'逆行列係数表（開放型）(37部門)'!AA$28</f>
        <v>0.0020112168953345575</v>
      </c>
      <c r="AB33" s="62">
        <f>+'逆行列係数表（開放型）(37部門)'!AB33/'逆行列係数表（開放型）(37部門)'!AB$29</f>
        <v>0.0017227996303338722</v>
      </c>
      <c r="AC33" s="62">
        <f>+'逆行列係数表（開放型）(37部門)'!AC33/'逆行列係数表（開放型）(37部門)'!AC$30</f>
        <v>0.0018332236934740693</v>
      </c>
      <c r="AD33" s="62">
        <f>+'逆行列係数表（開放型）(37部門)'!AD33/'逆行列係数表（開放型）(37部門)'!AD$31</f>
        <v>0.002670982568721291</v>
      </c>
      <c r="AE33" s="62">
        <f>+'逆行列係数表（開放型）(37部門)'!AE33/'逆行列係数表（開放型）(37部門)'!AE$32</f>
        <v>0.0021476240548771847</v>
      </c>
      <c r="AF33" s="62">
        <f>+'逆行列係数表（開放型）(37部門)'!AF33/'逆行列係数表（開放型）(37部門)'!AF$33</f>
        <v>1</v>
      </c>
      <c r="AG33" s="62">
        <f>+'逆行列係数表（開放型）(37部門)'!AG33/'逆行列係数表（開放型）(37部門)'!AG$34</f>
        <v>0.002932644009438331</v>
      </c>
      <c r="AH33" s="62">
        <f>+'逆行列係数表（開放型）(37部門)'!AH33/'逆行列係数表（開放型）(37部門)'!AH$35</f>
        <v>0.0011066407274694504</v>
      </c>
      <c r="AI33" s="62">
        <f>+'逆行列係数表（開放型）(37部門)'!AI33/'逆行列係数表（開放型）(37部門)'!AI$36</f>
        <v>0.0015774137348395167</v>
      </c>
      <c r="AJ33" s="62">
        <f>+'逆行列係数表（開放型）(37部門)'!AJ33/'逆行列係数表（開放型）(37部門)'!AJ$37</f>
        <v>0.0021482984154589857</v>
      </c>
      <c r="AK33" s="62">
        <f>+'逆行列係数表（開放型）(37部門)'!AK33/'逆行列係数表（開放型）(37部門)'!AK$38</f>
        <v>0.0008968755781988675</v>
      </c>
      <c r="AL33" s="62">
        <f>+'逆行列係数表（開放型）(37部門)'!AL33/'逆行列係数表（開放型）(37部門)'!AL$39</f>
        <v>0.0007026414793528362</v>
      </c>
      <c r="AM33" s="62">
        <f>+'逆行列係数表（開放型）(37部門)'!AM33/'逆行列係数表（開放型）(37部門)'!AM$40</f>
        <v>0.23504954136821443</v>
      </c>
      <c r="AN33" s="64">
        <f t="shared" si="0"/>
        <v>1.2876602982149081</v>
      </c>
      <c r="AO33" s="64">
        <f t="shared" si="1"/>
        <v>1.0129129520798523</v>
      </c>
    </row>
    <row r="34" spans="1:41" ht="14.25">
      <c r="A34" s="59" t="s">
        <v>152</v>
      </c>
      <c r="B34" s="60" t="s">
        <v>47</v>
      </c>
      <c r="C34" s="61">
        <f>+'逆行列係数表（開放型）(37部門)'!C34/'逆行列係数表（開放型）(37部門)'!C$4</f>
        <v>0.0014363236519127638</v>
      </c>
      <c r="D34" s="62">
        <f>+'逆行列係数表（開放型）(37部門)'!D34/'逆行列係数表（開放型）(37部門)'!D$5</f>
        <v>0.0021284965172539668</v>
      </c>
      <c r="E34" s="62">
        <f>+'逆行列係数表（開放型）(37部門)'!E34/'逆行列係数表（開放型）(37部門)'!E$6</f>
        <v>0.004155936325176589</v>
      </c>
      <c r="F34" s="62">
        <f>+'逆行列係数表（開放型）(37部門)'!F34/'逆行列係数表（開放型）(37部門)'!F$7</f>
        <v>0.011225441729224569</v>
      </c>
      <c r="G34" s="62">
        <f>+'逆行列係数表（開放型）(37部門)'!G34/'逆行列係数表（開放型）(37部門)'!G$8</f>
        <v>0.004629394727042977</v>
      </c>
      <c r="H34" s="62">
        <f>+'逆行列係数表（開放型）(37部門)'!H34/'逆行列係数表（開放型）(37部門)'!H$9</f>
        <v>0.02167737283855263</v>
      </c>
      <c r="I34" s="62">
        <f>+'逆行列係数表（開放型）(37部門)'!I34/'逆行列係数表（開放型）(37部門)'!I$10</f>
        <v>0.001355801964367755</v>
      </c>
      <c r="J34" s="62">
        <f>+'逆行列係数表（開放型）(37部門)'!J34/'逆行列係数表（開放型）(37部門)'!J$11</f>
        <v>0.015520858889119983</v>
      </c>
      <c r="K34" s="62">
        <f>+'逆行列係数表（開放型）(37部門)'!K34/'逆行列係数表（開放型）(37部門)'!K$12</f>
        <v>0.010088384592549295</v>
      </c>
      <c r="L34" s="62">
        <f>+'逆行列係数表（開放型）(37部門)'!L34/'逆行列係数表（開放型）(37部門)'!L$13</f>
        <v>0.0035924854829135424</v>
      </c>
      <c r="M34" s="62">
        <f>+'逆行列係数表（開放型）(37部門)'!M34/'逆行列係数表（開放型）(37部門)'!M$14</f>
        <v>0.0039693831448516246</v>
      </c>
      <c r="N34" s="62">
        <f>+'逆行列係数表（開放型）(37部門)'!N34/'逆行列係数表（開放型）(37部門)'!N$15</f>
        <v>0.007702741762542147</v>
      </c>
      <c r="O34" s="62">
        <f>+'逆行列係数表（開放型）(37部門)'!O34/'逆行列係数表（開放型）(37部門)'!O$16</f>
        <v>0.013929385941820069</v>
      </c>
      <c r="P34" s="62">
        <f>+'逆行列係数表（開放型）(37部門)'!P34/'逆行列係数表（開放型）(37部門)'!P$17</f>
        <v>0.021338848530948522</v>
      </c>
      <c r="Q34" s="62">
        <f>+'逆行列係数表（開放型）(37部門)'!Q34/'逆行列係数表（開放型）(37部門)'!Q$18</f>
        <v>0.04275615885335881</v>
      </c>
      <c r="R34" s="62">
        <f>+'逆行列係数表（開放型）(37部門)'!R34/'逆行列係数表（開放型）(37部門)'!R$19</f>
        <v>0.044549470343522336</v>
      </c>
      <c r="S34" s="62">
        <f>+'逆行列係数表（開放型）(37部門)'!S34/'逆行列係数表（開放型）(37部門)'!S$20</f>
        <v>0.035787817372094737</v>
      </c>
      <c r="T34" s="62">
        <f>+'逆行列係数表（開放型）(37部門)'!T34/'逆行列係数表（開放型）(37部門)'!T$21</f>
        <v>0.03124596822919528</v>
      </c>
      <c r="U34" s="62">
        <f>+'逆行列係数表（開放型）(37部門)'!U34/'逆行列係数表（開放型）(37部門)'!U$22</f>
        <v>0.024580453406863823</v>
      </c>
      <c r="V34" s="62">
        <f>+'逆行列係数表（開放型）(37部門)'!V34/'逆行列係数表（開放型）(37部門)'!V$23</f>
        <v>0.007374994921985858</v>
      </c>
      <c r="W34" s="62">
        <f>+'逆行列係数表（開放型）(37部門)'!W34/'逆行列係数表（開放型）(37部門)'!W$24</f>
        <v>0.0026768280743742203</v>
      </c>
      <c r="X34" s="62">
        <f>+'逆行列係数表（開放型）(37部門)'!X34/'逆行列係数表（開放型）(37部門)'!X$25</f>
        <v>0.002527292137213172</v>
      </c>
      <c r="Y34" s="62">
        <f>+'逆行列係数表（開放型）(37部門)'!Y34/'逆行列係数表（開放型）(37部門)'!Y$26</f>
        <v>0.0013454589729834268</v>
      </c>
      <c r="Z34" s="62">
        <f>+'逆行列係数表（開放型）(37部門)'!Z34/'逆行列係数表（開放型）(37部門)'!Z$27</f>
        <v>0.0009425721348022844</v>
      </c>
      <c r="AA34" s="62">
        <f>+'逆行列係数表（開放型）(37部門)'!AA34/'逆行列係数表（開放型）(37部門)'!AA$28</f>
        <v>0.0029814680686445372</v>
      </c>
      <c r="AB34" s="62">
        <f>+'逆行列係数表（開放型）(37部門)'!AB34/'逆行列係数表（開放型）(37部門)'!AB$29</f>
        <v>0.002070280819729611</v>
      </c>
      <c r="AC34" s="62">
        <f>+'逆行列係数表（開放型）(37部門)'!AC34/'逆行列係数表（開放型）(37部門)'!AC$30</f>
        <v>0.00043896023041111706</v>
      </c>
      <c r="AD34" s="62">
        <f>+'逆行列係数表（開放型）(37部門)'!AD34/'逆行列係数表（開放型）(37部門)'!AD$31</f>
        <v>0.0021528124357546186</v>
      </c>
      <c r="AE34" s="62">
        <f>+'逆行列係数表（開放型）(37部門)'!AE34/'逆行列係数表（開放型）(37部門)'!AE$32</f>
        <v>0.015607713714437449</v>
      </c>
      <c r="AF34" s="62">
        <f>+'逆行列係数表（開放型）(37部門)'!AF34/'逆行列係数表（開放型）(37部門)'!AF$33</f>
        <v>0.0009763007945588594</v>
      </c>
      <c r="AG34" s="62">
        <f>+'逆行列係数表（開放型）(37部門)'!AG34/'逆行列係数表（開放型）(37部門)'!AG$34</f>
        <v>1</v>
      </c>
      <c r="AH34" s="62">
        <f>+'逆行列係数表（開放型）(37部門)'!AH34/'逆行列係数表（開放型）(37部門)'!AH$35</f>
        <v>0.0031452955634851732</v>
      </c>
      <c r="AI34" s="62">
        <f>+'逆行列係数表（開放型）(37部門)'!AI34/'逆行列係数表（開放型）(37部門)'!AI$36</f>
        <v>0.0016024566480651041</v>
      </c>
      <c r="AJ34" s="62">
        <f>+'逆行列係数表（開放型）(37部門)'!AJ34/'逆行列係数表（開放型）(37部門)'!AJ$37</f>
        <v>0.003209318969622944</v>
      </c>
      <c r="AK34" s="62">
        <f>+'逆行列係数表（開放型）(37部門)'!AK34/'逆行列係数表（開放型）(37部門)'!AK$38</f>
        <v>0.0014435337362202563</v>
      </c>
      <c r="AL34" s="62">
        <f>+'逆行列係数表（開放型）(37部門)'!AL34/'逆行列係数表（開放型）(37部門)'!AL$39</f>
        <v>0.0018791848792518602</v>
      </c>
      <c r="AM34" s="62">
        <f>+'逆行列係数表（開放型）(37部門)'!AM34/'逆行列係数表（開放型）(37部門)'!AM$40</f>
        <v>0.0163143224256603</v>
      </c>
      <c r="AN34" s="64">
        <f t="shared" si="0"/>
        <v>1.3683595188305122</v>
      </c>
      <c r="AO34" s="64">
        <f t="shared" si="1"/>
        <v>1.076393425848915</v>
      </c>
    </row>
    <row r="35" spans="1:41" ht="14.25">
      <c r="A35" s="59" t="s">
        <v>153</v>
      </c>
      <c r="B35" s="60" t="s">
        <v>180</v>
      </c>
      <c r="C35" s="61">
        <f>+'逆行列係数表（開放型）(37部門)'!C35/'逆行列係数表（開放型）(37部門)'!C$4</f>
        <v>0.0005501396283292217</v>
      </c>
      <c r="D35" s="62">
        <f>+'逆行列係数表（開放型）(37部門)'!D35/'逆行列係数表（開放型）(37部門)'!D$5</f>
        <v>0.0004272354565998504</v>
      </c>
      <c r="E35" s="62">
        <f>+'逆行列係数表（開放型）(37部門)'!E35/'逆行列係数表（開放型）(37部門)'!E$6</f>
        <v>0.00011453471612859556</v>
      </c>
      <c r="F35" s="62">
        <f>+'逆行列係数表（開放型）(37部門)'!F35/'逆行列係数表（開放型）(37部門)'!F$7</f>
        <v>7.017066966997166E-05</v>
      </c>
      <c r="G35" s="62">
        <f>+'逆行列係数表（開放型）(37部門)'!G35/'逆行列係数表（開放型）(37部門)'!G$8</f>
        <v>9.209211272502656E-05</v>
      </c>
      <c r="H35" s="62">
        <f>+'逆行列係数表（開放型）(37部門)'!H35/'逆行列係数表（開放型）(37部門)'!H$9</f>
        <v>4.7121439805079655E-05</v>
      </c>
      <c r="I35" s="62">
        <f>+'逆行列係数表（開放型）(37部門)'!I35/'逆行列係数表（開放型）(37部門)'!I$10</f>
        <v>2.8301653629324526E-05</v>
      </c>
      <c r="J35" s="62">
        <f>+'逆行列係数表（開放型）(37部門)'!J35/'逆行列係数表（開放型）(37部門)'!J$11</f>
        <v>5.479869051724095E-05</v>
      </c>
      <c r="K35" s="62">
        <f>+'逆行列係数表（開放型）(37部門)'!K35/'逆行列係数表（開放型）(37部門)'!K$12</f>
        <v>0.0001052426306823192</v>
      </c>
      <c r="L35" s="62">
        <f>+'逆行列係数表（開放型）(37部門)'!L35/'逆行列係数表（開放型）(37部門)'!L$13</f>
        <v>3.610182204497759E-05</v>
      </c>
      <c r="M35" s="62">
        <f>+'逆行列係数表（開放型）(37部門)'!M35/'逆行列係数表（開放型）(37部門)'!M$14</f>
        <v>7.539172547351931E-05</v>
      </c>
      <c r="N35" s="62">
        <f>+'逆行列係数表（開放型）(37部門)'!N35/'逆行列係数表（開放型）(37部門)'!N$15</f>
        <v>7.675556286372924E-05</v>
      </c>
      <c r="O35" s="62">
        <f>+'逆行列係数表（開放型）(37部門)'!O35/'逆行列係数表（開放型）(37部門)'!O$16</f>
        <v>8.16633012774812E-05</v>
      </c>
      <c r="P35" s="62">
        <f>+'逆行列係数表（開放型）(37部門)'!P35/'逆行列係数表（開放型）(37部門)'!P$17</f>
        <v>7.836605396174031E-05</v>
      </c>
      <c r="Q35" s="62">
        <f>+'逆行列係数表（開放型）(37部門)'!Q35/'逆行列係数表（開放型）(37部門)'!Q$18</f>
        <v>6.401105253568429E-05</v>
      </c>
      <c r="R35" s="62">
        <f>+'逆行列係数表（開放型）(37部門)'!R35/'逆行列係数表（開放型）(37部門)'!R$19</f>
        <v>5.342179142137724E-05</v>
      </c>
      <c r="S35" s="62">
        <f>+'逆行列係数表（開放型）(37部門)'!S35/'逆行列係数表（開放型）(37部門)'!S$20</f>
        <v>7.16034480909977E-05</v>
      </c>
      <c r="T35" s="62">
        <f>+'逆行列係数表（開放型）(37部門)'!T35/'逆行列係数表（開放型）(37部門)'!T$21</f>
        <v>5.126400930415293E-05</v>
      </c>
      <c r="U35" s="62">
        <f>+'逆行列係数表（開放型）(37部門)'!U35/'逆行列係数表（開放型）(37部門)'!U$22</f>
        <v>3.940527456641081E-05</v>
      </c>
      <c r="V35" s="62">
        <f>+'逆行列係数表（開放型）(37部門)'!V35/'逆行列係数表（開放型）(37部門)'!V$23</f>
        <v>0.00014866203636475009</v>
      </c>
      <c r="W35" s="62">
        <f>+'逆行列係数表（開放型）(37部門)'!W35/'逆行列係数表（開放型）(37部門)'!W$24</f>
        <v>0.0001379845280740796</v>
      </c>
      <c r="X35" s="62">
        <f>+'逆行列係数表（開放型）(37部門)'!X35/'逆行列係数表（開放型）(37部門)'!X$25</f>
        <v>3.008456647878305E-05</v>
      </c>
      <c r="Y35" s="62">
        <f>+'逆行列係数表（開放型）(37部門)'!Y35/'逆行列係数表（開放型）(37部門)'!Y$26</f>
        <v>0.00041467553349522286</v>
      </c>
      <c r="Z35" s="62">
        <f>+'逆行列係数表（開放型）(37部門)'!Z35/'逆行列係数表（開放型）(37部門)'!Z$27</f>
        <v>0.00010381260008061881</v>
      </c>
      <c r="AA35" s="62">
        <f>+'逆行列係数表（開放型）(37部門)'!AA35/'逆行列係数表（開放型）(37部門)'!AA$28</f>
        <v>0.00015290771311178458</v>
      </c>
      <c r="AB35" s="62">
        <f>+'逆行列係数表（開放型）(37部門)'!AB35/'逆行列係数表（開放型）(37部門)'!AB$29</f>
        <v>0.00025990376128189757</v>
      </c>
      <c r="AC35" s="62">
        <f>+'逆行列係数表（開放型）(37部門)'!AC35/'逆行列係数表（開放型）(37部門)'!AC$30</f>
        <v>5.681281164793986E-05</v>
      </c>
      <c r="AD35" s="62">
        <f>+'逆行列係数表（開放型）(37部門)'!AD35/'逆行列係数表（開放型）(37部門)'!AD$31</f>
        <v>0.0012323373967114896</v>
      </c>
      <c r="AE35" s="62">
        <f>+'逆行列係数表（開放型）(37部門)'!AE35/'逆行列係数表（開放型）(37部門)'!AE$32</f>
        <v>0.0007530777682458164</v>
      </c>
      <c r="AF35" s="62">
        <f>+'逆行列係数表（開放型）(37部門)'!AF35/'逆行列係数表（開放型）(37部門)'!AF$33</f>
        <v>9.186784583531237E-05</v>
      </c>
      <c r="AG35" s="62">
        <f>+'逆行列係数表（開放型）(37部門)'!AG35/'逆行列係数表（開放型）(37部門)'!AG$34</f>
        <v>0.00010092505543947833</v>
      </c>
      <c r="AH35" s="62">
        <f>+'逆行列係数表（開放型）(37部門)'!AH35/'逆行列係数表（開放型）(37部門)'!AH$35</f>
        <v>1</v>
      </c>
      <c r="AI35" s="62">
        <f>+'逆行列係数表（開放型）(37部門)'!AI35/'逆行列係数表（開放型）(37部門)'!AI$36</f>
        <v>0.00013597897796332973</v>
      </c>
      <c r="AJ35" s="62">
        <f>+'逆行列係数表（開放型）(37部門)'!AJ35/'逆行列係数表（開放型）(37部門)'!AJ$37</f>
        <v>9.597715150887105E-05</v>
      </c>
      <c r="AK35" s="62">
        <f>+'逆行列係数表（開放型）(37部門)'!AK35/'逆行列係数表（開放型）(37部門)'!AK$38</f>
        <v>0.0001276212427782683</v>
      </c>
      <c r="AL35" s="62">
        <f>+'逆行列係数表（開放型）(37部門)'!AL35/'逆行列係数表（開放型）(37部門)'!AL$39</f>
        <v>9.327832825441463E-05</v>
      </c>
      <c r="AM35" s="62">
        <f>+'逆行列係数表（開放型）(37部門)'!AM35/'逆行列係数表（開放型）(37部門)'!AM$40</f>
        <v>0.0035222050042943757</v>
      </c>
      <c r="AN35" s="64">
        <f t="shared" si="0"/>
        <v>1.0095757333611932</v>
      </c>
      <c r="AO35" s="64">
        <f t="shared" si="1"/>
        <v>0.7941631328112875</v>
      </c>
    </row>
    <row r="36" spans="1:41" ht="14.25">
      <c r="A36" s="59" t="s">
        <v>154</v>
      </c>
      <c r="B36" s="60" t="s">
        <v>181</v>
      </c>
      <c r="C36" s="61">
        <f>+'逆行列係数表（開放型）(37部門)'!C36/'逆行列係数表（開放型）(37部門)'!C$4</f>
        <v>0.0008011682177341047</v>
      </c>
      <c r="D36" s="62">
        <f>+'逆行列係数表（開放型）(37部門)'!D36/'逆行列係数表（開放型）(37部門)'!D$5</f>
        <v>0.0015781661226372163</v>
      </c>
      <c r="E36" s="62">
        <f>+'逆行列係数表（開放型）(37部門)'!E36/'逆行列係数表（開放型）(37部門)'!E$6</f>
        <v>0.0013736695918990219</v>
      </c>
      <c r="F36" s="62">
        <f>+'逆行列係数表（開放型）(37部門)'!F36/'逆行列係数表（開放型）(37部門)'!F$7</f>
        <v>0.0017665952478260966</v>
      </c>
      <c r="G36" s="62">
        <f>+'逆行列係数表（開放型）(37部門)'!G36/'逆行列係数表（開放型）(37部門)'!G$8</f>
        <v>0.0011500578776265345</v>
      </c>
      <c r="H36" s="62">
        <f>+'逆行列係数表（開放型）(37部門)'!H36/'逆行列係数表（開放型）(37部門)'!H$9</f>
        <v>0.0012430311584237155</v>
      </c>
      <c r="I36" s="62">
        <f>+'逆行列係数表（開放型）(37部門)'!I36/'逆行列係数表（開放型）(37部門)'!I$10</f>
        <v>0.0002152593057087545</v>
      </c>
      <c r="J36" s="62">
        <f>+'逆行列係数表（開放型）(37部門)'!J36/'逆行列係数表（開放型）(37部門)'!J$11</f>
        <v>0.0007727160743472003</v>
      </c>
      <c r="K36" s="62">
        <f>+'逆行列係数表（開放型）(37部門)'!K36/'逆行列係数表（開放型）(37部門)'!K$12</f>
        <v>0.001144970565241258</v>
      </c>
      <c r="L36" s="62">
        <f>+'逆行列係数表（開放型）(37部門)'!L36/'逆行列係数表（開放型）(37部門)'!L$13</f>
        <v>0.0008816935854352491</v>
      </c>
      <c r="M36" s="62">
        <f>+'逆行列係数表（開放型）(37部門)'!M36/'逆行列係数表（開放型）(37部門)'!M$14</f>
        <v>0.0005723531927000314</v>
      </c>
      <c r="N36" s="62">
        <f>+'逆行列係数表（開放型）(37部門)'!N36/'逆行列係数表（開放型）(37部門)'!N$15</f>
        <v>0.0016083016837409611</v>
      </c>
      <c r="O36" s="62">
        <f>+'逆行列係数表（開放型）(37部門)'!O36/'逆行列係数表（開放型）(37部門)'!O$16</f>
        <v>0.0031558994431244874</v>
      </c>
      <c r="P36" s="62">
        <f>+'逆行列係数表（開放型）(37部門)'!P36/'逆行列係数表（開放型）(37部門)'!P$17</f>
        <v>0.002186571239867452</v>
      </c>
      <c r="Q36" s="62">
        <f>+'逆行列係数表（開放型）(37部門)'!Q36/'逆行列係数表（開放型）(37部門)'!Q$18</f>
        <v>0.0028191023318977926</v>
      </c>
      <c r="R36" s="62">
        <f>+'逆行列係数表（開放型）(37部門)'!R36/'逆行列係数表（開放型）(37部門)'!R$19</f>
        <v>0.0011496191270706935</v>
      </c>
      <c r="S36" s="62">
        <f>+'逆行列係数表（開放型）(37部門)'!S36/'逆行列係数表（開放型）(37部門)'!S$20</f>
        <v>0.0006664490580318877</v>
      </c>
      <c r="T36" s="62">
        <f>+'逆行列係数表（開放型）(37部門)'!T36/'逆行列係数表（開放型）(37部門)'!T$21</f>
        <v>0.00043654958918077085</v>
      </c>
      <c r="U36" s="62">
        <f>+'逆行列係数表（開放型）(37部門)'!U36/'逆行列係数表（開放型）(37部門)'!U$22</f>
        <v>0.0005307533395615046</v>
      </c>
      <c r="V36" s="62">
        <f>+'逆行列係数表（開放型）(37部門)'!V36/'逆行列係数表（開放型）(37部門)'!V$23</f>
        <v>0.0012771409908857762</v>
      </c>
      <c r="W36" s="62">
        <f>+'逆行列係数表（開放型）(37部門)'!W36/'逆行列係数表（開放型）(37部門)'!W$24</f>
        <v>0.0014090027840558512</v>
      </c>
      <c r="X36" s="62">
        <f>+'逆行列係数表（開放型）(37部門)'!X36/'逆行列係数表（開放型）(37部門)'!X$25</f>
        <v>0.0006695168170715157</v>
      </c>
      <c r="Y36" s="62">
        <f>+'逆行列係数表（開放型）(37部門)'!Y36/'逆行列係数表（開放型）(37部門)'!Y$26</f>
        <v>0.012739101713875614</v>
      </c>
      <c r="Z36" s="62">
        <f>+'逆行列係数表（開放型）(37部門)'!Z36/'逆行列係数表（開放型）(37部門)'!Z$27</f>
        <v>0.002546738661551794</v>
      </c>
      <c r="AA36" s="62">
        <f>+'逆行列係数表（開放型）(37部門)'!AA36/'逆行列係数表（開放型）(37部門)'!AA$28</f>
        <v>0.0009783318557075756</v>
      </c>
      <c r="AB36" s="62">
        <f>+'逆行列係数表（開放型）(37部門)'!AB36/'逆行列係数表（開放型）(37部門)'!AB$29</f>
        <v>0.0033615969605118702</v>
      </c>
      <c r="AC36" s="62">
        <f>+'逆行列係数表（開放型）(37部門)'!AC36/'逆行列係数表（開放型）(37部門)'!AC$30</f>
        <v>0.0006433588837583763</v>
      </c>
      <c r="AD36" s="62">
        <f>+'逆行列係数表（開放型）(37部門)'!AD36/'逆行列係数表（開放型）(37部門)'!AD$31</f>
        <v>0.0019255283891965198</v>
      </c>
      <c r="AE36" s="62">
        <f>+'逆行列係数表（開放型）(37部門)'!AE36/'逆行列係数表（開放型）(37部門)'!AE$32</f>
        <v>0.0016581031195763345</v>
      </c>
      <c r="AF36" s="62">
        <f>+'逆行列係数表（開放型）(37部門)'!AF36/'逆行列係数表（開放型）(37部門)'!AF$33</f>
        <v>0.0004471636960357388</v>
      </c>
      <c r="AG36" s="62">
        <f>+'逆行列係数表（開放型）(37部門)'!AG36/'逆行列係数表（開放型）(37部門)'!AG$34</f>
        <v>0.001280433896227294</v>
      </c>
      <c r="AH36" s="62">
        <f>+'逆行列係数表（開放型）(37部門)'!AH36/'逆行列係数表（開放型）(37部門)'!AH$35</f>
        <v>0.001380802293435523</v>
      </c>
      <c r="AI36" s="62">
        <f>+'逆行列係数表（開放型）(37部門)'!AI36/'逆行列係数表（開放型）(37部門)'!AI$36</f>
        <v>1</v>
      </c>
      <c r="AJ36" s="62">
        <f>+'逆行列係数表（開放型）(37部門)'!AJ36/'逆行列係数表（開放型）(37部門)'!AJ$37</f>
        <v>0.002258417538981065</v>
      </c>
      <c r="AK36" s="62">
        <f>+'逆行列係数表（開放型）(37部門)'!AK36/'逆行列係数表（開放型）(37部門)'!AK$38</f>
        <v>0.0037060256313956722</v>
      </c>
      <c r="AL36" s="62">
        <f>+'逆行列係数表（開放型）(37部門)'!AL36/'逆行列係数表（開放型）(37部門)'!AL$39</f>
        <v>0.00043784293207455537</v>
      </c>
      <c r="AM36" s="62">
        <f>+'逆行列係数表（開放型）(37部門)'!AM36/'逆行列係数表（開放型）(37部門)'!AM$40</f>
        <v>0.002635476534584975</v>
      </c>
      <c r="AN36" s="64">
        <f t="shared" si="0"/>
        <v>1.063407509450981</v>
      </c>
      <c r="AO36" s="64">
        <f t="shared" si="1"/>
        <v>0.8365088534259554</v>
      </c>
    </row>
    <row r="37" spans="1:41" ht="14.25">
      <c r="A37" s="59" t="s">
        <v>155</v>
      </c>
      <c r="B37" s="60" t="s">
        <v>24</v>
      </c>
      <c r="C37" s="61">
        <f>+'逆行列係数表（開放型）(37部門)'!C37/'逆行列係数表（開放型）(37部門)'!C$4</f>
        <v>0.039702800020132906</v>
      </c>
      <c r="D37" s="62">
        <f>+'逆行列係数表（開放型）(37部門)'!D37/'逆行列係数表（開放型）(37部門)'!D$5</f>
        <v>0.05225749730036055</v>
      </c>
      <c r="E37" s="62">
        <f>+'逆行列係数表（開放型）(37部門)'!E37/'逆行列係数表（開放型）(37部門)'!E$6</f>
        <v>0.04407734867450279</v>
      </c>
      <c r="F37" s="62">
        <f>+'逆行列係数表（開放型）(37部門)'!F37/'逆行列係数表（開放型）(37部門)'!F$7</f>
        <v>0.041672706940906565</v>
      </c>
      <c r="G37" s="62">
        <f>+'逆行列係数表（開放型）(37部門)'!G37/'逆行列係数表（開放型）(37部門)'!G$8</f>
        <v>0.03306971122407459</v>
      </c>
      <c r="H37" s="62">
        <f>+'逆行列係数表（開放型）(37部門)'!H37/'逆行列係数表（開放型）(37部門)'!H$9</f>
        <v>0.026343185660326347</v>
      </c>
      <c r="I37" s="62">
        <f>+'逆行列係数表（開放型）(37部門)'!I37/'逆行列係数表（開放型）(37部門)'!I$10</f>
        <v>0.006382831769890574</v>
      </c>
      <c r="J37" s="62">
        <f>+'逆行列係数表（開放型）(37部門)'!J37/'逆行列係数表（開放型）(37部門)'!J$11</f>
        <v>0.04266795369952498</v>
      </c>
      <c r="K37" s="62">
        <f>+'逆行列係数表（開放型）(37部門)'!K37/'逆行列係数表（開放型）(37部門)'!K$12</f>
        <v>0.05776019205977158</v>
      </c>
      <c r="L37" s="62">
        <f>+'逆行列係数表（開放型）(37部門)'!L37/'逆行列係数表（開放型）(37部門)'!L$13</f>
        <v>0.011996558889314685</v>
      </c>
      <c r="M37" s="62">
        <f>+'逆行列係数表（開放型）(37部門)'!M37/'逆行列係数表（開放型）(37部門)'!M$14</f>
        <v>0.01881855653031564</v>
      </c>
      <c r="N37" s="62">
        <f>+'逆行列係数表（開放型）(37部門)'!N37/'逆行列係数表（開放型）(37部門)'!N$15</f>
        <v>0.03871198169114438</v>
      </c>
      <c r="O37" s="62">
        <f>+'逆行列係数表（開放型）(37部門)'!O37/'逆行列係数表（開放型）(37部門)'!O$16</f>
        <v>0.04072175317801834</v>
      </c>
      <c r="P37" s="62">
        <f>+'逆行列係数表（開放型）(37部門)'!P37/'逆行列係数表（開放型）(37部門)'!P$17</f>
        <v>0.04262585444040048</v>
      </c>
      <c r="Q37" s="62">
        <f>+'逆行列係数表（開放型）(37部門)'!Q37/'逆行列係数表（開放型）(37部門)'!Q$18</f>
        <v>0.03926265296676482</v>
      </c>
      <c r="R37" s="62">
        <f>+'逆行列係数表（開放型）(37部門)'!R37/'逆行列係数表（開放型）(37部門)'!R$19</f>
        <v>0.05013905625115809</v>
      </c>
      <c r="S37" s="62">
        <f>+'逆行列係数表（開放型）(37部門)'!S37/'逆行列係数表（開放型）(37部門)'!S$20</f>
        <v>0.04297394300276016</v>
      </c>
      <c r="T37" s="62">
        <f>+'逆行列係数表（開放型）(37部門)'!T37/'逆行列係数表（開放型）(37部門)'!T$21</f>
        <v>0.03521545318647709</v>
      </c>
      <c r="U37" s="62">
        <f>+'逆行列係数表（開放型）(37部門)'!U37/'逆行列係数表（開放型）(37部門)'!U$22</f>
        <v>0.02809355441087544</v>
      </c>
      <c r="V37" s="62">
        <f>+'逆行列係数表（開放型）(37部門)'!V37/'逆行列係数表（開放型）(37部門)'!V$23</f>
        <v>0.05194067544194136</v>
      </c>
      <c r="W37" s="62">
        <f>+'逆行列係数表（開放型）(37部門)'!W37/'逆行列係数表（開放型）(37部門)'!W$24</f>
        <v>0.09849207285645557</v>
      </c>
      <c r="X37" s="62">
        <f>+'逆行列係数表（開放型）(37部門)'!X37/'逆行列係数表（開放型）(37部門)'!X$25</f>
        <v>0.021286632017491813</v>
      </c>
      <c r="Y37" s="62">
        <f>+'逆行列係数表（開放型）(37部門)'!Y37/'逆行列係数表（開放型）(37部門)'!Y$26</f>
        <v>0.08212907859978726</v>
      </c>
      <c r="Z37" s="62">
        <f>+'逆行列係数表（開放型）(37部門)'!Z37/'逆行列係数表（開放型）(37部門)'!Z$27</f>
        <v>0.057976597859187275</v>
      </c>
      <c r="AA37" s="62">
        <f>+'逆行列係数表（開放型）(37部門)'!AA37/'逆行列係数表（開放型）(37部門)'!AA$28</f>
        <v>0.0700087326927631</v>
      </c>
      <c r="AB37" s="62">
        <f>+'逆行列係数表（開放型）(37部門)'!AB37/'逆行列係数表（開放型）(37部門)'!AB$29</f>
        <v>0.10390441142209209</v>
      </c>
      <c r="AC37" s="62">
        <f>+'逆行列係数表（開放型）(37部門)'!AC37/'逆行列係数表（開放型）(37部門)'!AC$30</f>
        <v>0.03228263758963876</v>
      </c>
      <c r="AD37" s="62">
        <f>+'逆行列係数表（開放型）(37部門)'!AD37/'逆行列係数表（開放型）(37部門)'!AD$31</f>
        <v>0.10091367731322061</v>
      </c>
      <c r="AE37" s="62">
        <f>+'逆行列係数表（開放型）(37部門)'!AE37/'逆行列係数表（開放型）(37部門)'!AE$32</f>
        <v>0.10590424531494737</v>
      </c>
      <c r="AF37" s="62">
        <f>+'逆行列係数表（開放型）(37部門)'!AF37/'逆行列係数表（開放型）(37部門)'!AF$33</f>
        <v>0.07380458733886389</v>
      </c>
      <c r="AG37" s="62">
        <f>+'逆行列係数表（開放型）(37部門)'!AG37/'逆行列係数表（開放型）(37部門)'!AG$34</f>
        <v>0.04728302423696776</v>
      </c>
      <c r="AH37" s="62">
        <f>+'逆行列係数表（開放型）(37部門)'!AH37/'逆行列係数表（開放型）(37部門)'!AH$35</f>
        <v>0.0471023130968187</v>
      </c>
      <c r="AI37" s="62">
        <f>+'逆行列係数表（開放型）(37部門)'!AI37/'逆行列係数表（開放型）(37部門)'!AI$36</f>
        <v>0.0811050089576293</v>
      </c>
      <c r="AJ37" s="62">
        <f>+'逆行列係数表（開放型）(37部門)'!AJ37/'逆行列係数表（開放型）(37部門)'!AJ$37</f>
        <v>1</v>
      </c>
      <c r="AK37" s="62">
        <f>+'逆行列係数表（開放型）(37部門)'!AK37/'逆行列係数表（開放型）(37部門)'!AK$38</f>
        <v>0.03850542678352781</v>
      </c>
      <c r="AL37" s="62">
        <f>+'逆行列係数表（開放型）(37部門)'!AL37/'逆行列係数表（開放型）(37部門)'!AL$39</f>
        <v>0.02076338928268222</v>
      </c>
      <c r="AM37" s="62">
        <f>+'逆行列係数表（開放型）(37部門)'!AM37/'逆行列係数表（開放型）(37部門)'!AM$40</f>
        <v>0.07611166941655043</v>
      </c>
      <c r="AN37" s="64">
        <f t="shared" si="0"/>
        <v>2.8020077721172854</v>
      </c>
      <c r="AO37" s="64">
        <f t="shared" si="1"/>
        <v>2.204144965982574</v>
      </c>
    </row>
    <row r="38" spans="1:41" ht="14.25">
      <c r="A38" s="59" t="s">
        <v>156</v>
      </c>
      <c r="B38" s="60" t="s">
        <v>25</v>
      </c>
      <c r="C38" s="61">
        <f>+'逆行列係数表（開放型）(37部門)'!C38/'逆行列係数表（開放型）(37部門)'!C$4</f>
        <v>0.0003704999505703067</v>
      </c>
      <c r="D38" s="62">
        <f>+'逆行列係数表（開放型）(37部門)'!D38/'逆行列係数表（開放型）(37部門)'!D$5</f>
        <v>0.0002637373798572181</v>
      </c>
      <c r="E38" s="62">
        <f>+'逆行列係数表（開放型）(37部門)'!E38/'逆行列係数表（開放型）(37部門)'!E$6</f>
        <v>0.001989865048617708</v>
      </c>
      <c r="F38" s="62">
        <f>+'逆行列係数表（開放型）(37部門)'!F38/'逆行列係数表（開放型）(37部門)'!F$7</f>
        <v>0.00031452246059736913</v>
      </c>
      <c r="G38" s="62">
        <f>+'逆行列係数表（開放型）(37部門)'!G38/'逆行列係数表（開放型）(37部門)'!G$8</f>
        <v>0.0002395904414714501</v>
      </c>
      <c r="H38" s="62">
        <f>+'逆行列係数表（開放型）(37部門)'!H38/'逆行列係数表（開放型）(37部門)'!H$9</f>
        <v>0.0001775688433159367</v>
      </c>
      <c r="I38" s="62">
        <f>+'逆行列係数表（開放型）(37部門)'!I38/'逆行列係数表（開放型）(37部門)'!I$10</f>
        <v>3.752946671070255E-05</v>
      </c>
      <c r="J38" s="62">
        <f>+'逆行列係数表（開放型）(37部門)'!J38/'逆行列係数表（開放型）(37部門)'!J$11</f>
        <v>0.0002231041183939705</v>
      </c>
      <c r="K38" s="62">
        <f>+'逆行列係数表（開放型）(37部門)'!K38/'逆行列係数表（開放型）(37部門)'!K$12</f>
        <v>0.00024085820075306843</v>
      </c>
      <c r="L38" s="62">
        <f>+'逆行列係数表（開放型）(37部門)'!L38/'逆行列係数表（開放型）(37部門)'!L$13</f>
        <v>0.0001012492916730691</v>
      </c>
      <c r="M38" s="62">
        <f>+'逆行列係数表（開放型）(37部門)'!M38/'逆行列係数表（開放型）(37部門)'!M$14</f>
        <v>0.00012485541487398057</v>
      </c>
      <c r="N38" s="62">
        <f>+'逆行列係数表（開放型）(37部門)'!N38/'逆行列係数表（開放型）(37部門)'!N$15</f>
        <v>0.00024407346513328633</v>
      </c>
      <c r="O38" s="62">
        <f>+'逆行列係数表（開放型）(37部門)'!O38/'逆行列係数表（開放型）(37部門)'!O$16</f>
        <v>0.0002736497186284387</v>
      </c>
      <c r="P38" s="62">
        <f>+'逆行列係数表（開放型）(37部門)'!P38/'逆行列係数表（開放型）(37部門)'!P$17</f>
        <v>0.00040343002516186573</v>
      </c>
      <c r="Q38" s="62">
        <f>+'逆行列係数表（開放型）(37部門)'!Q38/'逆行列係数表（開放型）(37部門)'!Q$18</f>
        <v>0.0002863257080711269</v>
      </c>
      <c r="R38" s="62">
        <f>+'逆行列係数表（開放型）(37部門)'!R38/'逆行列係数表（開放型）(37部門)'!R$19</f>
        <v>0.0003711602337418743</v>
      </c>
      <c r="S38" s="62">
        <f>+'逆行列係数表（開放型）(37部門)'!S38/'逆行列係数表（開放型）(37部門)'!S$20</f>
        <v>0.0003140794227780028</v>
      </c>
      <c r="T38" s="62">
        <f>+'逆行列係数表（開放型）(37部門)'!T38/'逆行列係数表（開放型）(37部門)'!T$21</f>
        <v>0.00033595653601194164</v>
      </c>
      <c r="U38" s="62">
        <f>+'逆行列係数表（開放型）(37部門)'!U38/'逆行列係数表（開放型）(37部門)'!U$22</f>
        <v>0.00018076269025781575</v>
      </c>
      <c r="V38" s="62">
        <f>+'逆行列係数表（開放型）(37部門)'!V38/'逆行列係数表（開放型）(37部門)'!V$23</f>
        <v>0.0004362224050230233</v>
      </c>
      <c r="W38" s="62">
        <f>+'逆行列係数表（開放型）(37部門)'!W38/'逆行列係数表（開放型）(37部門)'!W$24</f>
        <v>0.0004531895154226548</v>
      </c>
      <c r="X38" s="62">
        <f>+'逆行列係数表（開放型）(37部門)'!X38/'逆行列係数表（開放型）(37部門)'!X$25</f>
        <v>9.296707397635878E-05</v>
      </c>
      <c r="Y38" s="62">
        <f>+'逆行列係数表（開放型）(37部門)'!Y38/'逆行列係数表（開放型）(37部門)'!Y$26</f>
        <v>0.0004817371619799067</v>
      </c>
      <c r="Z38" s="62">
        <f>+'逆行列係数表（開放型）(37部門)'!Z38/'逆行列係数表（開放型）(37部門)'!Z$27</f>
        <v>0.00021012941971233933</v>
      </c>
      <c r="AA38" s="62">
        <f>+'逆行列係数表（開放型）(37部門)'!AA38/'逆行列係数表（開放型）(37部門)'!AA$28</f>
        <v>0.0009321640498604735</v>
      </c>
      <c r="AB38" s="62">
        <f>+'逆行列係数表（開放型）(37部門)'!AB38/'逆行列係数表（開放型）(37部門)'!AB$29</f>
        <v>0.0006403162059096953</v>
      </c>
      <c r="AC38" s="62">
        <f>+'逆行列係数表（開放型）(37部門)'!AC38/'逆行列係数表（開放型）(37部門)'!AC$30</f>
        <v>0.00089263514834547</v>
      </c>
      <c r="AD38" s="62">
        <f>+'逆行列係数表（開放型）(37部門)'!AD38/'逆行列係数表（開放型）(37部門)'!AD$31</f>
        <v>0.0005816745052267818</v>
      </c>
      <c r="AE38" s="62">
        <f>+'逆行列係数表（開放型）(37部門)'!AE38/'逆行列係数表（開放型）(37部門)'!AE$32</f>
        <v>0.0057158383538129555</v>
      </c>
      <c r="AF38" s="62">
        <f>+'逆行列係数表（開放型）(37部門)'!AF38/'逆行列係数表（開放型）(37部門)'!AF$33</f>
        <v>0.000574537615484535</v>
      </c>
      <c r="AG38" s="62">
        <f>+'逆行列係数表（開放型）(37部門)'!AG38/'逆行列係数表（開放型）(37部門)'!AG$34</f>
        <v>0.0008139751129252563</v>
      </c>
      <c r="AH38" s="62">
        <f>+'逆行列係数表（開放型）(37部門)'!AH38/'逆行列係数表（開放型）(37部門)'!AH$35</f>
        <v>0.013991651609877672</v>
      </c>
      <c r="AI38" s="62">
        <f>+'逆行列係数表（開放型）(37部門)'!AI38/'逆行列係数表（開放型）(37部門)'!AI$36</f>
        <v>0.0024424567639251727</v>
      </c>
      <c r="AJ38" s="62">
        <f>+'逆行列係数表（開放型）(37部門)'!AJ38/'逆行列係数表（開放型）(37部門)'!AJ$37</f>
        <v>0.0011084611387099325</v>
      </c>
      <c r="AK38" s="62">
        <f>+'逆行列係数表（開放型）(37部門)'!AK38/'逆行列係数表（開放型）(37部門)'!AK$38</f>
        <v>1</v>
      </c>
      <c r="AL38" s="62">
        <f>+'逆行列係数表（開放型）(37部門)'!AL38/'逆行列係数表（開放型）(37部門)'!AL$39</f>
        <v>0.0002043722974744186</v>
      </c>
      <c r="AM38" s="62">
        <f>+'逆行列係数表（開放型）(37部門)'!AM38/'逆行列係数表（開放型）(37部門)'!AM$40</f>
        <v>0.0027519199924480034</v>
      </c>
      <c r="AN38" s="64">
        <f t="shared" si="0"/>
        <v>1.0388170667867338</v>
      </c>
      <c r="AO38" s="64">
        <f t="shared" si="1"/>
        <v>0.8171652595398016</v>
      </c>
    </row>
    <row r="39" spans="1:41" ht="14.25">
      <c r="A39" s="59" t="s">
        <v>157</v>
      </c>
      <c r="B39" s="60" t="s">
        <v>48</v>
      </c>
      <c r="C39" s="61">
        <f>+'逆行列係数表（開放型）(37部門)'!C39/'逆行列係数表（開放型）(37部門)'!C$4</f>
        <v>0.0008358407377462835</v>
      </c>
      <c r="D39" s="62">
        <f>+'逆行列係数表（開放型）(37部門)'!D39/'逆行列係数表（開放型）(37部門)'!D$5</f>
        <v>0.0012679060661676365</v>
      </c>
      <c r="E39" s="62">
        <f>+'逆行列係数表（開放型）(37部門)'!E39/'逆行列係数表（開放型）(37部門)'!E$6</f>
        <v>0.0010194852907042355</v>
      </c>
      <c r="F39" s="62">
        <f>+'逆行列係数表（開放型）(37部門)'!F39/'逆行列係数表（開放型）(37部門)'!F$7</f>
        <v>0.0015918242625112921</v>
      </c>
      <c r="G39" s="62">
        <f>+'逆行列係数表（開放型）(37部門)'!G39/'逆行列係数表（開放型）(37部門)'!G$8</f>
        <v>0.0010303102290219817</v>
      </c>
      <c r="H39" s="62">
        <f>+'逆行列係数表（開放型）(37部門)'!H39/'逆行列係数表（開放型）(37部門)'!H$9</f>
        <v>0.0007389621637627703</v>
      </c>
      <c r="I39" s="62">
        <f>+'逆行列係数表（開放型）(37部門)'!I39/'逆行列係数表（開放型）(37部門)'!I$10</f>
        <v>9.428512023646706E-05</v>
      </c>
      <c r="J39" s="62">
        <f>+'逆行列係数表（開放型）(37部門)'!J39/'逆行列係数表（開放型）(37部門)'!J$11</f>
        <v>0.000497164716376342</v>
      </c>
      <c r="K39" s="62">
        <f>+'逆行列係数表（開放型）(37部門)'!K39/'逆行列係数表（開放型）(37部門)'!K$12</f>
        <v>0.0014058341748948763</v>
      </c>
      <c r="L39" s="62">
        <f>+'逆行列係数表（開放型）(37部門)'!L39/'逆行列係数表（開放型）(37部門)'!L$13</f>
        <v>0.00022112294115684644</v>
      </c>
      <c r="M39" s="62">
        <f>+'逆行列係数表（開放型）(37部門)'!M39/'逆行列係数表（開放型）(37部門)'!M$14</f>
        <v>0.00034969845009232405</v>
      </c>
      <c r="N39" s="62">
        <f>+'逆行列係数表（開放型）(37部門)'!N39/'逆行列係数表（開放型）(37部門)'!N$15</f>
        <v>0.0007619507003211505</v>
      </c>
      <c r="O39" s="62">
        <f>+'逆行列係数表（開放型）(37部門)'!O39/'逆行列係数表（開放型）(37部門)'!O$16</f>
        <v>0.0011357655904139083</v>
      </c>
      <c r="P39" s="62">
        <f>+'逆行列係数表（開放型）(37部門)'!P39/'逆行列係数表（開放型）(37部門)'!P$17</f>
        <v>0.00144120482833146</v>
      </c>
      <c r="Q39" s="62">
        <f>+'逆行列係数表（開放型）(37部門)'!Q39/'逆行列係数表（開放型）(37部門)'!Q$18</f>
        <v>0.0012868142867160908</v>
      </c>
      <c r="R39" s="62">
        <f>+'逆行列係数表（開放型）(37部門)'!R39/'逆行列係数表（開放型）(37部門)'!R$19</f>
        <v>0.0010397215013135449</v>
      </c>
      <c r="S39" s="62">
        <f>+'逆行列係数表（開放型）(37部門)'!S39/'逆行列係数表（開放型）(37部門)'!S$20</f>
        <v>0.001494279677251403</v>
      </c>
      <c r="T39" s="62">
        <f>+'逆行列係数表（開放型）(37部門)'!T39/'逆行列係数表（開放型）(37部門)'!T$21</f>
        <v>0.0008176069990455719</v>
      </c>
      <c r="U39" s="62">
        <f>+'逆行列係数表（開放型）(37部門)'!U39/'逆行列係数表（開放型）(37部門)'!U$22</f>
        <v>0.0005517144667104922</v>
      </c>
      <c r="V39" s="62">
        <f>+'逆行列係数表（開放型）(37部門)'!V39/'逆行列係数表（開放型）(37部門)'!V$23</f>
        <v>0.0014071937508957138</v>
      </c>
      <c r="W39" s="62">
        <f>+'逆行列係数表（開放型）(37部門)'!W39/'逆行列係数表（開放型）(37部門)'!W$24</f>
        <v>0.0013554871056935592</v>
      </c>
      <c r="X39" s="62">
        <f>+'逆行列係数表（開放型）(37部門)'!X39/'逆行列係数表（開放型）(37部門)'!X$25</f>
        <v>0.00015085560470103266</v>
      </c>
      <c r="Y39" s="62">
        <f>+'逆行列係数表（開放型）(37部門)'!Y39/'逆行列係数表（開放型）(37部門)'!Y$26</f>
        <v>0.0008646301968928868</v>
      </c>
      <c r="Z39" s="62">
        <f>+'逆行列係数表（開放型）(37部門)'!Z39/'逆行列係数表（開放型）(37部門)'!Z$27</f>
        <v>0.003631120380296778</v>
      </c>
      <c r="AA39" s="62">
        <f>+'逆行列係数表（開放型）(37部門)'!AA39/'逆行列係数表（開放型）(37部門)'!AA$28</f>
        <v>0.0024617489387435383</v>
      </c>
      <c r="AB39" s="62">
        <f>+'逆行列係数表（開放型）(37部門)'!AB39/'逆行列係数表（開放型）(37部門)'!AB$29</f>
        <v>0.0043572013007069895</v>
      </c>
      <c r="AC39" s="62">
        <f>+'逆行列係数表（開放型）(37部門)'!AC39/'逆行列係数表（開放型）(37部門)'!AC$30</f>
        <v>0.0006683785710090766</v>
      </c>
      <c r="AD39" s="62">
        <f>+'逆行列係数表（開放型）(37部門)'!AD39/'逆行列係数表（開放型）(37部門)'!AD$31</f>
        <v>0.002151379364836615</v>
      </c>
      <c r="AE39" s="62">
        <f>+'逆行列係数表（開放型）(37部門)'!AE39/'逆行列係数表（開放型）(37部門)'!AE$32</f>
        <v>0.002232924826882395</v>
      </c>
      <c r="AF39" s="62">
        <f>+'逆行列係数表（開放型）(37部門)'!AF39/'逆行列係数表（開放型）(37部門)'!AF$33</f>
        <v>0.003513684287579982</v>
      </c>
      <c r="AG39" s="62">
        <f>+'逆行列係数表（開放型）(37部門)'!AG39/'逆行列係数表（開放型）(37部門)'!AG$34</f>
        <v>0.0031407538212643972</v>
      </c>
      <c r="AH39" s="62">
        <f>+'逆行列係数表（開放型）(37部門)'!AH39/'逆行列係数表（開放型）(37部門)'!AH$35</f>
        <v>0.0022921584232048872</v>
      </c>
      <c r="AI39" s="62">
        <f>+'逆行列係数表（開放型）(37部門)'!AI39/'逆行列係数表（開放型）(37部門)'!AI$36</f>
        <v>0.0052147481770425125</v>
      </c>
      <c r="AJ39" s="62">
        <f>+'逆行列係数表（開放型）(37部門)'!AJ39/'逆行列係数表（開放型）(37部門)'!AJ$37</f>
        <v>0.001493878946806445</v>
      </c>
      <c r="AK39" s="62">
        <f>+'逆行列係数表（開放型）(37部門)'!AK39/'逆行列係数表（開放型）(37部門)'!AK$38</f>
        <v>0.0022019794584575174</v>
      </c>
      <c r="AL39" s="62">
        <f>+'逆行列係数表（開放型）(37部門)'!AL39/'逆行列係数表（開放型）(37部門)'!AL$39</f>
        <v>1</v>
      </c>
      <c r="AM39" s="62">
        <f>+'逆行列係数表（開放型）(37部門)'!AM39/'逆行列係数表（開放型）(37部門)'!AM$40</f>
        <v>0.001484133266545764</v>
      </c>
      <c r="AN39" s="64">
        <f t="shared" si="0"/>
        <v>1.0562037486243347</v>
      </c>
      <c r="AO39" s="64">
        <f t="shared" si="1"/>
        <v>0.8308421549534538</v>
      </c>
    </row>
    <row r="40" spans="1:41" ht="14.25">
      <c r="A40" s="59" t="s">
        <v>158</v>
      </c>
      <c r="B40" s="60" t="s">
        <v>49</v>
      </c>
      <c r="C40" s="61">
        <f>+'逆行列係数表（開放型）(37部門)'!C40/'逆行列係数表（開放型）(37部門)'!C$4</f>
        <v>0.017812919073617296</v>
      </c>
      <c r="D40" s="67">
        <f>+'逆行列係数表（開放型）(37部門)'!D40/'逆行列係数表（開放型）(37部門)'!D$5</f>
        <v>0.00447223018719425</v>
      </c>
      <c r="E40" s="62">
        <f>+'逆行列係数表（開放型）(37部門)'!E40/'逆行列係数表（開放型）(37部門)'!E$6</f>
        <v>0.005049266558884894</v>
      </c>
      <c r="F40" s="62">
        <f>+'逆行列係数表（開放型）(37部門)'!F40/'逆行列係数表（開放型）(37部門)'!F$7</f>
        <v>0.004605696588250205</v>
      </c>
      <c r="G40" s="62">
        <f>+'逆行列係数表（開放型）(37部門)'!G40/'逆行列係数表（開放型）(37部門)'!G$8</f>
        <v>0.004749877825150095</v>
      </c>
      <c r="H40" s="62">
        <f>+'逆行列係数表（開放型）(37部門)'!H40/'逆行列係数表（開放型）(37部門)'!H$9</f>
        <v>0.001982411657797144</v>
      </c>
      <c r="I40" s="62">
        <f>+'逆行列係数表（開放型）(37部門)'!I40/'逆行列係数表（開放型）(37部門)'!I$10</f>
        <v>0.0006670083620786036</v>
      </c>
      <c r="J40" s="62">
        <f>+'逆行列係数表（開放型）(37部門)'!J40/'逆行列係数表（開放型）(37部門)'!J$11</f>
        <v>0.0038042446898968</v>
      </c>
      <c r="K40" s="62">
        <f>+'逆行列係数表（開放型）(37部門)'!K40/'逆行列係数表（開放型）(37部門)'!K$12</f>
        <v>0.007416942577052662</v>
      </c>
      <c r="L40" s="62">
        <f>+'逆行列係数表（開放型）(37部門)'!L40/'逆行列係数表（開放型）(37部門)'!L$13</f>
        <v>0.002435620252170925</v>
      </c>
      <c r="M40" s="62">
        <f>+'逆行列係数表（開放型）(37部門)'!M40/'逆行列係数表（開放型）(37部門)'!M$14</f>
        <v>0.003727397511373841</v>
      </c>
      <c r="N40" s="62">
        <f>+'逆行列係数表（開放型）(37部門)'!N40/'逆行列係数表（開放型）(37部門)'!N$15</f>
        <v>0.0053647940653055535</v>
      </c>
      <c r="O40" s="62">
        <f>+'逆行列係数表（開放型）(37部門)'!O40/'逆行列係数表（開放型）(37部門)'!O$16</f>
        <v>0.010811920531440629</v>
      </c>
      <c r="P40" s="62">
        <f>+'逆行列係数表（開放型）(37部門)'!P40/'逆行列係数表（開放型）(37部門)'!P$17</f>
        <v>0.009593413726124211</v>
      </c>
      <c r="Q40" s="62">
        <f>+'逆行列係数表（開放型）(37部門)'!Q40/'逆行列係数表（開放型）(37部門)'!Q$18</f>
        <v>0.005448781118131905</v>
      </c>
      <c r="R40" s="62">
        <f>+'逆行列係数表（開放型）(37部門)'!R40/'逆行列係数表（開放型）(37部門)'!R$19</f>
        <v>0.002973420948951127</v>
      </c>
      <c r="S40" s="62">
        <f>+'逆行列係数表（開放型）(37部門)'!S40/'逆行列係数表（開放型）(37部門)'!S$20</f>
        <v>0.006949476103047703</v>
      </c>
      <c r="T40" s="62">
        <f>+'逆行列係数表（開放型）(37部門)'!T40/'逆行列係数表（開放型）(37部門)'!T$21</f>
        <v>0.003883273218723879</v>
      </c>
      <c r="U40" s="62">
        <f>+'逆行列係数表（開放型）(37部門)'!U40/'逆行列係数表（開放型）(37部門)'!U$22</f>
        <v>0.0026116139788082545</v>
      </c>
      <c r="V40" s="62">
        <f>+'逆行列係数表（開放型）(37部門)'!V40/'逆行列係数表（開放型）(37部門)'!V$23</f>
        <v>0.003996457678202902</v>
      </c>
      <c r="W40" s="62">
        <f>+'逆行列係数表（開放型）(37部門)'!W40/'逆行列係数表（開放型）(37部門)'!W$24</f>
        <v>0.01752874414233118</v>
      </c>
      <c r="X40" s="62">
        <f>+'逆行列係数表（開放型）(37部門)'!X40/'逆行列係数表（開放型）(37部門)'!X$25</f>
        <v>0.0014179526862963987</v>
      </c>
      <c r="Y40" s="62">
        <f>+'逆行列係数表（開放型）(37部門)'!Y40/'逆行列係数表（開放型）(37部門)'!Y$26</f>
        <v>0.009715806145658859</v>
      </c>
      <c r="Z40" s="62">
        <f>+'逆行列係数表（開放型）(37部門)'!Z40/'逆行列係数表（開放型）(37部門)'!Z$27</f>
        <v>0.002782730700403228</v>
      </c>
      <c r="AA40" s="62">
        <f>+'逆行列係数表（開放型）(37部門)'!AA40/'逆行列係数表（開放型）(37部門)'!AA$28</f>
        <v>0.008556565920645241</v>
      </c>
      <c r="AB40" s="62">
        <f>+'逆行列係数表（開放型）(37部門)'!AB40/'逆行列係数表（開放型）(37部門)'!AB$29</f>
        <v>0.007329517089484715</v>
      </c>
      <c r="AC40" s="62">
        <f>+'逆行列係数表（開放型）(37部門)'!AC40/'逆行列係数表（開放型）(37部門)'!AC$30</f>
        <v>0.007799307681278355</v>
      </c>
      <c r="AD40" s="62">
        <f>+'逆行列係数表（開放型）(37部門)'!AD40/'逆行列係数表（開放型）(37部門)'!AD$31</f>
        <v>0.011363487685079509</v>
      </c>
      <c r="AE40" s="62">
        <f>+'逆行列係数表（開放型）(37部門)'!AE40/'逆行列係数表（開放型）(37部門)'!AE$32</f>
        <v>0.009136899576046595</v>
      </c>
      <c r="AF40" s="62">
        <f>+'逆行列係数表（開放型）(37部門)'!AF40/'逆行列係数表（開放型）(37部門)'!AF$33</f>
        <v>0.002170255458409086</v>
      </c>
      <c r="AG40" s="62">
        <f>+'逆行列係数表（開放型）(37部門)'!AG40/'逆行列係数表（開放型）(37部門)'!AG$34</f>
        <v>0.012476705941936844</v>
      </c>
      <c r="AH40" s="62">
        <f>+'逆行列係数表（開放型）(37部門)'!AH40/'逆行列係数表（開放型）(37部門)'!AH$35</f>
        <v>0.004708116940061813</v>
      </c>
      <c r="AI40" s="62">
        <f>+'逆行列係数表（開放型）(37部門)'!AI40/'逆行列係数表（開放型）(37部門)'!AI$36</f>
        <v>0.006710984100021856</v>
      </c>
      <c r="AJ40" s="62">
        <f>+'逆行列係数表（開放型）(37部門)'!AJ40/'逆行列係数表（開放型）(37部門)'!AJ$37</f>
        <v>0.009139768590714204</v>
      </c>
      <c r="AK40" s="62">
        <f>+'逆行列係数表（開放型）(37部門)'!AK40/'逆行列係数表（開放型）(37部門)'!AK$38</f>
        <v>0.0038156874205250045</v>
      </c>
      <c r="AL40" s="62">
        <f>+'逆行列係数表（開放型）(37部門)'!AL40/'逆行列係数表（開放型）(37部門)'!AL$39</f>
        <v>0.002989333547569533</v>
      </c>
      <c r="AM40" s="62">
        <f>+'逆行列係数表（開放型）(37部門)'!AM40/'逆行列係数表（開放型）(37部門)'!AM$40</f>
        <v>1</v>
      </c>
      <c r="AN40" s="64">
        <f t="shared" si="0"/>
        <v>1.2259986302786654</v>
      </c>
      <c r="AO40" s="64">
        <f t="shared" si="1"/>
        <v>0.9644079991927804</v>
      </c>
    </row>
    <row r="41" spans="1:41" ht="14.25">
      <c r="A41" s="70"/>
      <c r="B41" s="71" t="s">
        <v>73</v>
      </c>
      <c r="C41" s="72">
        <f>SUM(C4:C40)</f>
        <v>1.280015632282415</v>
      </c>
      <c r="D41" s="72">
        <f aca="true" t="shared" si="2" ref="D41:AM41">SUM(D4:D40)</f>
        <v>1.4963808512236607</v>
      </c>
      <c r="E41" s="72">
        <f t="shared" si="2"/>
        <v>1.300783448190527</v>
      </c>
      <c r="F41" s="72">
        <f t="shared" si="2"/>
        <v>1.2566819375642304</v>
      </c>
      <c r="G41" s="72">
        <f t="shared" si="2"/>
        <v>1.270114400981695</v>
      </c>
      <c r="H41" s="72">
        <f t="shared" si="2"/>
        <v>1.2110784180246783</v>
      </c>
      <c r="I41" s="72">
        <f t="shared" si="2"/>
        <v>1.048344834972356</v>
      </c>
      <c r="J41" s="72">
        <f t="shared" si="2"/>
        <v>1.2564452668475175</v>
      </c>
      <c r="K41" s="72">
        <f t="shared" si="2"/>
        <v>1.287446459747732</v>
      </c>
      <c r="L41" s="72">
        <f t="shared" si="2"/>
        <v>1.1069028454439835</v>
      </c>
      <c r="M41" s="72">
        <f t="shared" si="2"/>
        <v>1.139474867971947</v>
      </c>
      <c r="N41" s="72">
        <f t="shared" si="2"/>
        <v>1.4760274435075313</v>
      </c>
      <c r="O41" s="72">
        <f t="shared" si="2"/>
        <v>1.377996684185903</v>
      </c>
      <c r="P41" s="72">
        <f t="shared" si="2"/>
        <v>1.3283518524700262</v>
      </c>
      <c r="Q41" s="72">
        <f t="shared" si="2"/>
        <v>1.2757942065538321</v>
      </c>
      <c r="R41" s="72">
        <f t="shared" si="2"/>
        <v>1.2591165969859872</v>
      </c>
      <c r="S41" s="72">
        <f t="shared" si="2"/>
        <v>1.2881072356957388</v>
      </c>
      <c r="T41" s="72">
        <f t="shared" si="2"/>
        <v>1.2248763529086122</v>
      </c>
      <c r="U41" s="72">
        <f t="shared" si="2"/>
        <v>1.2319426794895272</v>
      </c>
      <c r="V41" s="72">
        <f t="shared" si="2"/>
        <v>1.3266744754203976</v>
      </c>
      <c r="W41" s="72">
        <f t="shared" si="2"/>
        <v>1.3451956830556033</v>
      </c>
      <c r="X41" s="72">
        <f t="shared" si="2"/>
        <v>1.0996533465877718</v>
      </c>
      <c r="Y41" s="72">
        <f t="shared" si="2"/>
        <v>1.2527318451077138</v>
      </c>
      <c r="Z41" s="72">
        <f t="shared" si="2"/>
        <v>1.237786830986477</v>
      </c>
      <c r="AA41" s="72">
        <f t="shared" si="2"/>
        <v>1.2642606522575055</v>
      </c>
      <c r="AB41" s="72">
        <f t="shared" si="2"/>
        <v>1.2766802054285282</v>
      </c>
      <c r="AC41" s="72">
        <f t="shared" si="2"/>
        <v>1.1562155050167497</v>
      </c>
      <c r="AD41" s="72">
        <f t="shared" si="2"/>
        <v>1.2703023863362048</v>
      </c>
      <c r="AE41" s="72">
        <f t="shared" si="2"/>
        <v>1.235804110778036</v>
      </c>
      <c r="AF41" s="72">
        <f t="shared" si="2"/>
        <v>1.2429498657085736</v>
      </c>
      <c r="AG41" s="72">
        <f t="shared" si="2"/>
        <v>1.1749911434634868</v>
      </c>
      <c r="AH41" s="72">
        <f t="shared" si="2"/>
        <v>1.217236972254862</v>
      </c>
      <c r="AI41" s="72">
        <f t="shared" si="2"/>
        <v>1.340548289256971</v>
      </c>
      <c r="AJ41" s="72">
        <f t="shared" si="2"/>
        <v>1.14913670006674</v>
      </c>
      <c r="AK41" s="72">
        <f t="shared" si="2"/>
        <v>1.2650740851132565</v>
      </c>
      <c r="AL41" s="72">
        <f t="shared" si="2"/>
        <v>1.4588283371412578</v>
      </c>
      <c r="AM41" s="72">
        <f t="shared" si="2"/>
        <v>1.6061042388872844</v>
      </c>
      <c r="AN41" s="75"/>
      <c r="AO41" s="74"/>
    </row>
    <row r="42" spans="1:41" ht="14.25">
      <c r="A42" s="70"/>
      <c r="B42" s="71" t="s">
        <v>74</v>
      </c>
      <c r="C42" s="72">
        <f>+C41/AVERAGE($C$41:$AM$41)</f>
        <v>1.0068994241734004</v>
      </c>
      <c r="D42" s="72">
        <f aca="true" t="shared" si="3" ref="D42:AM42">+D41/AVERAGE($C$41:$AM$41)</f>
        <v>1.1770989192956796</v>
      </c>
      <c r="E42" s="72">
        <f t="shared" si="3"/>
        <v>1.023236023002221</v>
      </c>
      <c r="F42" s="72">
        <f t="shared" si="3"/>
        <v>0.9885444266381872</v>
      </c>
      <c r="G42" s="72">
        <f t="shared" si="3"/>
        <v>0.9991108129690779</v>
      </c>
      <c r="H42" s="72">
        <f t="shared" si="3"/>
        <v>0.9526713041492235</v>
      </c>
      <c r="I42" s="72">
        <f t="shared" si="3"/>
        <v>0.8246600932416795</v>
      </c>
      <c r="J42" s="72">
        <f t="shared" si="3"/>
        <v>0.9883582542178145</v>
      </c>
      <c r="K42" s="72">
        <f t="shared" si="3"/>
        <v>1.012744740204907</v>
      </c>
      <c r="L42" s="72">
        <f t="shared" si="3"/>
        <v>0.870723614293751</v>
      </c>
      <c r="M42" s="72">
        <f t="shared" si="3"/>
        <v>0.8963457628835219</v>
      </c>
      <c r="N42" s="72">
        <f t="shared" si="3"/>
        <v>1.1610883066183997</v>
      </c>
      <c r="O42" s="72">
        <f t="shared" si="3"/>
        <v>1.0839743147086114</v>
      </c>
      <c r="P42" s="72">
        <f t="shared" si="3"/>
        <v>1.0449221725259659</v>
      </c>
      <c r="Q42" s="72">
        <f t="shared" si="3"/>
        <v>1.0035787216537588</v>
      </c>
      <c r="R42" s="72">
        <f t="shared" si="3"/>
        <v>0.9904596041625852</v>
      </c>
      <c r="S42" s="72">
        <f t="shared" si="3"/>
        <v>1.0132645267643643</v>
      </c>
      <c r="T42" s="72">
        <f t="shared" si="3"/>
        <v>0.963525181507457</v>
      </c>
      <c r="U42" s="72">
        <f t="shared" si="3"/>
        <v>0.9690837700011441</v>
      </c>
      <c r="V42" s="72">
        <f t="shared" si="3"/>
        <v>1.0436026964642704</v>
      </c>
      <c r="W42" s="72">
        <f t="shared" si="3"/>
        <v>1.058172044550771</v>
      </c>
      <c r="X42" s="72">
        <f t="shared" si="3"/>
        <v>0.8650209368890623</v>
      </c>
      <c r="Y42" s="72">
        <f t="shared" si="3"/>
        <v>0.9854371631645326</v>
      </c>
      <c r="Z42" s="72">
        <f t="shared" si="3"/>
        <v>0.9736809582140475</v>
      </c>
      <c r="AA42" s="72">
        <f t="shared" si="3"/>
        <v>0.9945060752838575</v>
      </c>
      <c r="AB42" s="72">
        <f t="shared" si="3"/>
        <v>1.0042756754520175</v>
      </c>
      <c r="AC42" s="72">
        <f t="shared" si="3"/>
        <v>0.9095144597147092</v>
      </c>
      <c r="AD42" s="72">
        <f t="shared" si="3"/>
        <v>0.9992586879953161</v>
      </c>
      <c r="AE42" s="72">
        <f t="shared" si="3"/>
        <v>0.9721212898898284</v>
      </c>
      <c r="AF42" s="72">
        <f t="shared" si="3"/>
        <v>0.977742359151313</v>
      </c>
      <c r="AG42" s="72">
        <f t="shared" si="3"/>
        <v>0.9242839508550614</v>
      </c>
      <c r="AH42" s="72">
        <f t="shared" si="3"/>
        <v>0.9575158111628257</v>
      </c>
      <c r="AI42" s="72">
        <f t="shared" si="3"/>
        <v>1.054516262526136</v>
      </c>
      <c r="AJ42" s="72">
        <f t="shared" si="3"/>
        <v>0.9039460553544506</v>
      </c>
      <c r="AK42" s="72">
        <f t="shared" si="3"/>
        <v>0.9951459464333988</v>
      </c>
      <c r="AL42" s="72">
        <f t="shared" si="3"/>
        <v>1.147558963804345</v>
      </c>
      <c r="AM42" s="72">
        <f t="shared" si="3"/>
        <v>1.2634106900823052</v>
      </c>
      <c r="AN42" s="61"/>
      <c r="AO42" s="62"/>
    </row>
  </sheetData>
  <sheetProtection password="BDD0" sheet="1"/>
  <mergeCells count="1">
    <mergeCell ref="C1:N1"/>
  </mergeCells>
  <conditionalFormatting sqref="C4:AJ37">
    <cfRule type="cellIs" priority="4" dxfId="0" operator="equal" stopIfTrue="1">
      <formula>1</formula>
    </cfRule>
  </conditionalFormatting>
  <conditionalFormatting sqref="C38:AJ40">
    <cfRule type="cellIs" priority="3" dxfId="0" operator="equal" stopIfTrue="1">
      <formula>1</formula>
    </cfRule>
  </conditionalFormatting>
  <conditionalFormatting sqref="AK4:AM37">
    <cfRule type="cellIs" priority="2" dxfId="0" operator="equal" stopIfTrue="1">
      <formula>1</formula>
    </cfRule>
  </conditionalFormatting>
  <conditionalFormatting sqref="AK38:AM40">
    <cfRule type="cellIs" priority="1" dxfId="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3"/>
  <colBreaks count="1" manualBreakCount="1">
    <brk id="13" max="65535" man="1"/>
  </colBreaks>
  <legacyDrawing r:id="rId2"/>
  <oleObjects>
    <oleObject progId="Equation.3" shapeId="4649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82"/>
  <sheetViews>
    <sheetView zoomScalePageLayoutView="0" workbookViewId="0" topLeftCell="A1">
      <selection activeCell="C1" sqref="C1:D1"/>
    </sheetView>
  </sheetViews>
  <sheetFormatPr defaultColWidth="9.00390625" defaultRowHeight="13.5"/>
  <cols>
    <col min="1" max="1" width="3.25390625" style="167" bestFit="1" customWidth="1"/>
    <col min="2" max="2" width="21.50390625" style="124" customWidth="1"/>
    <col min="3" max="4" width="12.625" style="124" customWidth="1"/>
    <col min="5" max="5" width="13.00390625" style="124" bestFit="1" customWidth="1"/>
    <col min="6" max="6" width="13.00390625" style="124" customWidth="1"/>
    <col min="7" max="7" width="13.00390625" style="124" bestFit="1" customWidth="1"/>
    <col min="8" max="8" width="19.25390625" style="124" bestFit="1" customWidth="1"/>
    <col min="9" max="16384" width="9.00390625" style="124" customWidth="1"/>
  </cols>
  <sheetData>
    <row r="1" spans="1:4" ht="18" customHeight="1">
      <c r="A1" s="299"/>
      <c r="B1" s="299"/>
      <c r="C1" s="301" t="s">
        <v>103</v>
      </c>
      <c r="D1" s="301"/>
    </row>
    <row r="2" spans="1:8" ht="18" customHeight="1">
      <c r="A2" s="297" t="s">
        <v>84</v>
      </c>
      <c r="B2" s="298"/>
      <c r="C2" s="166" t="s">
        <v>85</v>
      </c>
      <c r="D2" s="166" t="s">
        <v>86</v>
      </c>
      <c r="E2" s="166" t="s">
        <v>29</v>
      </c>
      <c r="F2" s="166" t="s">
        <v>117</v>
      </c>
      <c r="G2" s="219" t="s">
        <v>102</v>
      </c>
      <c r="H2" s="219" t="s">
        <v>50</v>
      </c>
    </row>
    <row r="3" spans="1:8" ht="18" customHeight="1">
      <c r="A3" s="125" t="s">
        <v>5</v>
      </c>
      <c r="B3" s="170" t="s">
        <v>32</v>
      </c>
      <c r="C3" s="204">
        <f>-'（参考）H23取引基本表（購入者）（37）'!BG4/'（参考）H23取引基本表（購入者）（37）'!BA4</f>
        <v>0.24526897051202218</v>
      </c>
      <c r="D3" s="204">
        <f>-'（参考）H23取引基本表（購入者）（37）'!BH4/'（参考）H23取引基本表（購入者）（37）'!BA4</f>
        <v>0.03820481132889943</v>
      </c>
      <c r="E3" s="206">
        <f>1-(-'取引基本表（37部門）'!BA4/'取引基本表（37部門）'!AW4)</f>
        <v>0.4349293546392915</v>
      </c>
      <c r="F3" s="206">
        <v>0.4326392239078283</v>
      </c>
      <c r="G3" s="206">
        <v>0.13792338672314713</v>
      </c>
      <c r="H3" s="206">
        <f>'取引基本表（37部門）'!AP4/'取引基本表（37部門）'!$AP$41</f>
        <v>0.010789835135317567</v>
      </c>
    </row>
    <row r="4" spans="1:8" ht="18" customHeight="1">
      <c r="A4" s="125" t="s">
        <v>6</v>
      </c>
      <c r="B4" s="170" t="s">
        <v>33</v>
      </c>
      <c r="C4" s="205">
        <f>-'（参考）H23取引基本表（購入者）（37）'!BG5/'（参考）H23取引基本表（購入者）（37）'!BA5</f>
        <v>0.015818790147168107</v>
      </c>
      <c r="D4" s="205">
        <f>-'（参考）H23取引基本表（購入者）（37）'!BH5/'（参考）H23取引基本表（購入者）（37）'!BA5</f>
        <v>0.05604855464796353</v>
      </c>
      <c r="E4" s="206">
        <f>1-(-'取引基本表（37部門）'!BA5/'取引基本表（37部門）'!AW5)</f>
        <v>0.0017197741278464074</v>
      </c>
      <c r="F4" s="206">
        <v>0.5274267132017486</v>
      </c>
      <c r="G4" s="206">
        <v>0.22829984157425165</v>
      </c>
      <c r="H4" s="206">
        <f>'取引基本表（37部門）'!AP5/'取引基本表（37部門）'!$AP$41</f>
        <v>-2.2323081990935765E-05</v>
      </c>
    </row>
    <row r="5" spans="1:8" ht="18" customHeight="1">
      <c r="A5" s="125" t="s">
        <v>7</v>
      </c>
      <c r="B5" s="170" t="s">
        <v>51</v>
      </c>
      <c r="C5" s="205">
        <f>-'（参考）H23取引基本表（購入者）（37）'!BG6/'（参考）H23取引基本表（購入者）（37）'!BA6</f>
        <v>0.3183896419479518</v>
      </c>
      <c r="D5" s="205">
        <f>-'（参考）H23取引基本表（購入者）（37）'!BH6/'（参考）H23取引基本表（購入者）（37）'!BA6</f>
        <v>0.030341455807555616</v>
      </c>
      <c r="E5" s="206">
        <f>1-(-'取引基本表（37部門）'!BA6/'取引基本表（37部門）'!AW6)</f>
        <v>0.2317152668004353</v>
      </c>
      <c r="F5" s="206">
        <v>0.34743072352106497</v>
      </c>
      <c r="G5" s="206">
        <v>0.11714685281353007</v>
      </c>
      <c r="H5" s="206">
        <f>'取引基本表（37部門）'!AP6/'取引基本表（37部門）'!$AP$41</f>
        <v>0.09457541523334194</v>
      </c>
    </row>
    <row r="6" spans="1:8" ht="18" customHeight="1">
      <c r="A6" s="125" t="s">
        <v>8</v>
      </c>
      <c r="B6" s="170" t="s">
        <v>34</v>
      </c>
      <c r="C6" s="205">
        <f>-'（参考）H23取引基本表（購入者）（37）'!BG7/'（参考）H23取引基本表（購入者）（37）'!BA7</f>
        <v>0.4740000894581316</v>
      </c>
      <c r="D6" s="205">
        <f>-'（参考）H23取引基本表（購入者）（37）'!BH7/'（参考）H23取引基本表（購入者）（37）'!BA7</f>
        <v>0.02225113032174944</v>
      </c>
      <c r="E6" s="206">
        <f>1-(-'取引基本表（37部門）'!BA7/'取引基本表（37部門）'!AW7)</f>
        <v>0.15518968429158508</v>
      </c>
      <c r="F6" s="206">
        <v>0.3353195303216451</v>
      </c>
      <c r="G6" s="206">
        <v>0.5490131115183984</v>
      </c>
      <c r="H6" s="206">
        <f>'取引基本表（37部門）'!AP7/'取引基本表（37部門）'!$AP$41</f>
        <v>0.01317757063688031</v>
      </c>
    </row>
    <row r="7" spans="1:8" ht="18" customHeight="1">
      <c r="A7" s="125" t="s">
        <v>9</v>
      </c>
      <c r="B7" s="170" t="s">
        <v>23</v>
      </c>
      <c r="C7" s="205">
        <f>-'（参考）H23取引基本表（購入者）（37）'!BG8/'（参考）H23取引基本表（購入者）（37）'!BA8</f>
        <v>0.26380514773925895</v>
      </c>
      <c r="D7" s="205">
        <f>-'（参考）H23取引基本表（購入者）（37）'!BH8/'（参考）H23取引基本表（購入者）（37）'!BA8</f>
        <v>0.054722189919422196</v>
      </c>
      <c r="E7" s="206">
        <f>1-(-'取引基本表（37部門）'!BA8/'取引基本表（37部門）'!AW8)</f>
        <v>0.2548797965206123</v>
      </c>
      <c r="F7" s="206">
        <v>0.3165245946336065</v>
      </c>
      <c r="G7" s="206">
        <v>0.20351050237098575</v>
      </c>
      <c r="H7" s="206">
        <f>'取引基本表（37部門）'!AP8/'取引基本表（37部門）'!$AP$41</f>
        <v>0.0017630937010734546</v>
      </c>
    </row>
    <row r="8" spans="1:8" ht="18" customHeight="1">
      <c r="A8" s="125" t="s">
        <v>10</v>
      </c>
      <c r="B8" s="170" t="s">
        <v>35</v>
      </c>
      <c r="C8" s="205">
        <f>-'（参考）H23取引基本表（購入者）（37）'!BG9/'（参考）H23取引基本表（購入者）（37）'!BA9</f>
        <v>0.21610179614489533</v>
      </c>
      <c r="D8" s="205">
        <f>-'（参考）H23取引基本表（購入者）（37）'!BH9/'（参考）H23取引基本表（購入者）（37）'!BA9</f>
        <v>0.025184880220448083</v>
      </c>
      <c r="E8" s="206">
        <f>1-(-'取引基本表（37部門）'!BA9/'取引基本表（37部門）'!AW9)</f>
        <v>0.22590261010744983</v>
      </c>
      <c r="F8" s="206">
        <v>0.16868331664476033</v>
      </c>
      <c r="G8" s="206">
        <v>0.07919992453261696</v>
      </c>
      <c r="H8" s="206">
        <f>'取引基本表（37部門）'!AP9/'取引基本表（37部門）'!$AP$41</f>
        <v>0.009275632422013947</v>
      </c>
    </row>
    <row r="9" spans="1:8" ht="18" customHeight="1">
      <c r="A9" s="125" t="s">
        <v>11</v>
      </c>
      <c r="B9" s="170" t="s">
        <v>36</v>
      </c>
      <c r="C9" s="205">
        <f>-'（参考）H23取引基本表（購入者）（37）'!BG10/'（参考）H23取引基本表（購入者）（37）'!BA10</f>
        <v>0.17489991908870317</v>
      </c>
      <c r="D9" s="205">
        <f>-'（参考）H23取引基本表（購入者）（37）'!BH10/'（参考）H23取引基本表（購入者）（37）'!BA10</f>
        <v>0.019672477095893467</v>
      </c>
      <c r="E9" s="206">
        <f>1-(-'取引基本表（37部門）'!BA10/'取引基本表（37部門）'!AW10)</f>
        <v>0.27703305005542167</v>
      </c>
      <c r="F9" s="206">
        <v>0.17557294083145433</v>
      </c>
      <c r="G9" s="206">
        <v>0.010019868019854557</v>
      </c>
      <c r="H9" s="206">
        <f>'取引基本表（37部門）'!AP10/'取引基本表（37部門）'!$AP$41</f>
        <v>0.023344887571807388</v>
      </c>
    </row>
    <row r="10" spans="1:8" ht="18" customHeight="1">
      <c r="A10" s="125" t="s">
        <v>12</v>
      </c>
      <c r="B10" s="170" t="s">
        <v>173</v>
      </c>
      <c r="C10" s="205">
        <f>-'（参考）H23取引基本表（購入者）（37）'!BG11/'（参考）H23取引基本表（購入者）（37）'!BA11</f>
        <v>0.20846154884027782</v>
      </c>
      <c r="D10" s="205">
        <f>-'（参考）H23取引基本表（購入者）（37）'!BH11/'（参考）H23取引基本表（購入者）（37）'!BA11</f>
        <v>0.028207689258989314</v>
      </c>
      <c r="E10" s="206">
        <f>1-(-'取引基本表（37部門）'!BA11/'取引基本表（37部門）'!AW11)</f>
        <v>0.2048539761448771</v>
      </c>
      <c r="F10" s="206">
        <v>0.31822822887362295</v>
      </c>
      <c r="G10" s="206">
        <v>0.2676725970247551</v>
      </c>
      <c r="H10" s="206">
        <f>'取引基本表（37部門）'!AP11/'取引基本表（37部門）'!$AP$41</f>
        <v>0.0025903876252766052</v>
      </c>
    </row>
    <row r="11" spans="1:8" ht="18" customHeight="1">
      <c r="A11" s="125" t="s">
        <v>13</v>
      </c>
      <c r="B11" s="170" t="s">
        <v>37</v>
      </c>
      <c r="C11" s="205">
        <f>-'（参考）H23取引基本表（購入者）（37）'!BG12/'（参考）H23取引基本表（購入者）（37）'!BA12</f>
        <v>0.20717089461298105</v>
      </c>
      <c r="D11" s="205">
        <f>-'（参考）H23取引基本表（購入者）（37）'!BH12/'（参考）H23取引基本表（購入者）（37）'!BA12</f>
        <v>0.04834294355980041</v>
      </c>
      <c r="E11" s="206">
        <f>1-(-'取引基本表（37部門）'!BA12/'取引基本表（37部門）'!AW12)</f>
        <v>0.06346195651613984</v>
      </c>
      <c r="F11" s="206">
        <v>0.4503755657274715</v>
      </c>
      <c r="G11" s="206">
        <v>0.2096031432938373</v>
      </c>
      <c r="H11" s="206">
        <f>'取引基本表（37部門）'!AP12/'取引基本表（37部門）'!$AP$41</f>
        <v>0.0004462088302831441</v>
      </c>
    </row>
    <row r="12" spans="1:8" ht="18" customHeight="1">
      <c r="A12" s="125" t="s">
        <v>14</v>
      </c>
      <c r="B12" s="170" t="s">
        <v>38</v>
      </c>
      <c r="C12" s="205">
        <f>-'（参考）H23取引基本表（購入者）（37）'!BG13/'（参考）H23取引基本表（購入者）（37）'!BA13</f>
        <v>0.08070525784141448</v>
      </c>
      <c r="D12" s="205">
        <f>-'（参考）H23取引基本表（購入者）（37）'!BH13/'（参考）H23取引基本表（購入者）（37）'!BA13</f>
        <v>0.025828790866337506</v>
      </c>
      <c r="E12" s="206">
        <f>1-(-'取引基本表（37部門）'!BA13/'取引基本表（37部門）'!AW13)</f>
        <v>0.6574027364669099</v>
      </c>
      <c r="F12" s="206">
        <v>0.17606354681493686</v>
      </c>
      <c r="G12" s="206">
        <v>0.033556997071206296</v>
      </c>
      <c r="H12" s="206">
        <f>'取引基本表（37部門）'!AP13/'取引基本表（37部門）'!$AP$41</f>
        <v>2.0224762845694918E-07</v>
      </c>
    </row>
    <row r="13" spans="1:8" ht="18" customHeight="1">
      <c r="A13" s="125" t="s">
        <v>15</v>
      </c>
      <c r="B13" s="170" t="s">
        <v>39</v>
      </c>
      <c r="C13" s="205">
        <f>-'（参考）H23取引基本表（購入者）（37）'!BG14/'（参考）H23取引基本表（購入者）（37）'!BA14</f>
        <v>0.12605910737576298</v>
      </c>
      <c r="D13" s="205">
        <f>-'（参考）H23取引基本表（購入者）（37）'!BH14/'（参考）H23取引基本表（購入者）（37）'!BA14</f>
        <v>0.028230628902280227</v>
      </c>
      <c r="E13" s="206">
        <f>1-(-'取引基本表（37部門）'!BA14/'取引基本表（37部門）'!AW14)</f>
        <v>0.15367087092370824</v>
      </c>
      <c r="F13" s="206">
        <v>0.18132539134528008</v>
      </c>
      <c r="G13" s="206">
        <v>0.046293929413671796</v>
      </c>
      <c r="H13" s="206">
        <f>'取引基本表（37部門）'!AP14/'取引基本表（37部門）'!$AP$41</f>
        <v>0.0006864537319364427</v>
      </c>
    </row>
    <row r="14" spans="1:8" ht="18" customHeight="1">
      <c r="A14" s="125" t="s">
        <v>16</v>
      </c>
      <c r="B14" s="170" t="s">
        <v>40</v>
      </c>
      <c r="C14" s="205">
        <f>-'（参考）H23取引基本表（購入者）（37）'!BG15/'（参考）H23取引基本表（購入者）（37）'!BA15</f>
        <v>0.1557985820480488</v>
      </c>
      <c r="D14" s="205">
        <f>-'（参考）H23取引基本表（購入者）（37）'!BH15/'（参考）H23取引基本表（購入者）（37）'!BA15</f>
        <v>0.04146932407777332</v>
      </c>
      <c r="E14" s="206">
        <f>1-(-'取引基本表（37部門）'!BA15/'取引基本表（37部門）'!AW15)</f>
        <v>0.15725628765695976</v>
      </c>
      <c r="F14" s="206">
        <v>0.408301465172232</v>
      </c>
      <c r="G14" s="206">
        <v>0.37984776547824484</v>
      </c>
      <c r="H14" s="206">
        <f>'取引基本表（37部門）'!AP15/'取引基本表（37部門）'!$AP$41</f>
        <v>0.0010741624356884142</v>
      </c>
    </row>
    <row r="15" spans="1:8" ht="18" customHeight="1">
      <c r="A15" s="125" t="s">
        <v>17</v>
      </c>
      <c r="B15" s="170" t="s">
        <v>174</v>
      </c>
      <c r="C15" s="205">
        <f>-'（参考）H23取引基本表（購入者）（37）'!BG16/'（参考）H23取引基本表（購入者）（37）'!BA16</f>
        <v>0.1136099390163936</v>
      </c>
      <c r="D15" s="205">
        <f>-'（参考）H23取引基本表（購入者）（37）'!BH16/'（参考）H23取引基本表（購入者）（37）'!BA16</f>
        <v>0.012679515504163786</v>
      </c>
      <c r="E15" s="206">
        <f>1-(-'取引基本表（37部門）'!BA16/'取引基本表（37部門）'!AW16)</f>
        <v>0.1044951229639064</v>
      </c>
      <c r="F15" s="206">
        <v>0.40783879515611476</v>
      </c>
      <c r="G15" s="206">
        <v>0.2589941359534316</v>
      </c>
      <c r="H15" s="206">
        <f>'取引基本表（37部門）'!AP16/'取引基本表（37部門）'!$AP$41</f>
        <v>4.828662129409662E-05</v>
      </c>
    </row>
    <row r="16" spans="1:8" ht="18" customHeight="1">
      <c r="A16" s="125" t="s">
        <v>18</v>
      </c>
      <c r="B16" s="170" t="s">
        <v>175</v>
      </c>
      <c r="C16" s="205">
        <f>-'（参考）H23取引基本表（購入者）（37）'!BG17/'（参考）H23取引基本表（購入者）（37）'!BA17</f>
        <v>0.13663692229406815</v>
      </c>
      <c r="D16" s="205">
        <f>-'（参考）H23取引基本表（購入者）（37）'!BH17/'（参考）H23取引基本表（購入者）（37）'!BA17</f>
        <v>0.011031209925021827</v>
      </c>
      <c r="E16" s="206">
        <f>1-(-'取引基本表（37部門）'!BA17/'取引基本表（37部門）'!AW17)</f>
        <v>0.27508759362604474</v>
      </c>
      <c r="F16" s="206">
        <v>0.41577051772629536</v>
      </c>
      <c r="G16" s="206">
        <v>0.2561564295034327</v>
      </c>
      <c r="H16" s="206">
        <f>'取引基本表（37部門）'!AP17/'取引基本表（37部門）'!$AP$41</f>
        <v>3.463490637325255E-05</v>
      </c>
    </row>
    <row r="17" spans="1:8" ht="18" customHeight="1">
      <c r="A17" s="125" t="s">
        <v>19</v>
      </c>
      <c r="B17" s="170" t="s">
        <v>176</v>
      </c>
      <c r="C17" s="205">
        <f>-'（参考）H23取引基本表（購入者）（37）'!BG18/'（参考）H23取引基本表（購入者）（37）'!BA18</f>
        <v>0.1886542849060413</v>
      </c>
      <c r="D17" s="205">
        <f>-'（参考）H23取引基本表（購入者）（37）'!BH18/'（参考）H23取引基本表（購入者）（37）'!BA18</f>
        <v>0.013582657354325588</v>
      </c>
      <c r="E17" s="206">
        <f>1-(-'取引基本表（37部門）'!BA18/'取引基本表（37部門）'!AW18)</f>
        <v>0.2196780581141815</v>
      </c>
      <c r="F17" s="206">
        <v>0.2724376990818812</v>
      </c>
      <c r="G17" s="206">
        <v>0.1246699712129729</v>
      </c>
      <c r="H17" s="206">
        <f>'取引基本表（37部門）'!AP18/'取引基本表（37部門）'!$AP$41</f>
        <v>0.0008415271010558085</v>
      </c>
    </row>
    <row r="18" spans="1:8" ht="18" customHeight="1">
      <c r="A18" s="125" t="s">
        <v>20</v>
      </c>
      <c r="B18" s="170" t="s">
        <v>53</v>
      </c>
      <c r="C18" s="205">
        <f>-'（参考）H23取引基本表（購入者）（37）'!BG19/'（参考）H23取引基本表（購入者）（37）'!BA19</f>
        <v>0.06251690622588019</v>
      </c>
      <c r="D18" s="205">
        <f>-'（参考）H23取引基本表（購入者）（37）'!BH19/'（参考）H23取引基本表（購入者）（37）'!BA19</f>
        <v>0.008936741572128431</v>
      </c>
      <c r="E18" s="206">
        <f>1-(-'取引基本表（37部門）'!BA19/'取引基本表（37部門）'!AW19)</f>
        <v>0.01783128103489373</v>
      </c>
      <c r="F18" s="206">
        <v>0.29153575959804606</v>
      </c>
      <c r="G18" s="206">
        <v>0.407008834672297</v>
      </c>
      <c r="H18" s="206">
        <f>'取引基本表（37部門）'!AP19/'取引基本表（37部門）'!$AP$41</f>
        <v>0.0005358298106431298</v>
      </c>
    </row>
    <row r="19" spans="1:8" ht="18" customHeight="1">
      <c r="A19" s="125" t="s">
        <v>21</v>
      </c>
      <c r="B19" s="170" t="s">
        <v>30</v>
      </c>
      <c r="C19" s="205">
        <f>-'（参考）H23取引基本表（購入者）（37）'!BG20/'（参考）H23取引基本表（購入者）（37）'!BA20</f>
        <v>0.18349828611826635</v>
      </c>
      <c r="D19" s="205">
        <f>-'（参考）H23取引基本表（購入者）（37）'!BH20/'（参考）H23取引基本表（購入者）（37）'!BA20</f>
        <v>0.008735748364535553</v>
      </c>
      <c r="E19" s="206">
        <f>1-(-'取引基本表（37部門）'!BA20/'取引基本表（37部門）'!AW20)</f>
        <v>0.05753874728708308</v>
      </c>
      <c r="F19" s="206">
        <v>0.2829016589919889</v>
      </c>
      <c r="G19" s="206">
        <v>0.34649424924830213</v>
      </c>
      <c r="H19" s="206">
        <f>'取引基本表（37部門）'!AP20/'取引基本表（37部門）'!$AP$41</f>
        <v>0.010933026456265088</v>
      </c>
    </row>
    <row r="20" spans="1:8" ht="18" customHeight="1">
      <c r="A20" s="125" t="s">
        <v>68</v>
      </c>
      <c r="B20" s="170" t="s">
        <v>52</v>
      </c>
      <c r="C20" s="205">
        <f>-'（参考）H23取引基本表（購入者）（37）'!BG21/'（参考）H23取引基本表（購入者）（37）'!BA21</f>
        <v>0.20265167088307476</v>
      </c>
      <c r="D20" s="205">
        <f>-'（参考）H23取引基本表（購入者）（37）'!BH21/'（参考）H23取引基本表（購入者）（37）'!BA21</f>
        <v>0.00795532793397685</v>
      </c>
      <c r="E20" s="206">
        <f>1-(-'取引基本表（37部門）'!BA21/'取引基本表（37部門）'!AW21)</f>
        <v>0.13730080876424844</v>
      </c>
      <c r="F20" s="206">
        <v>0.30184630202689733</v>
      </c>
      <c r="G20" s="206">
        <v>0.2730893507355597</v>
      </c>
      <c r="H20" s="206">
        <f>'取引基本表（37部門）'!AP21/'取引基本表（37部門）'!$AP$41</f>
        <v>0.015021007208358288</v>
      </c>
    </row>
    <row r="21" spans="1:8" ht="18" customHeight="1">
      <c r="A21" s="125" t="s">
        <v>22</v>
      </c>
      <c r="B21" s="171" t="s">
        <v>41</v>
      </c>
      <c r="C21" s="205">
        <f>-'（参考）H23取引基本表（購入者）（37）'!BG22/'（参考）H23取引基本表（購入者）（37）'!BA22</f>
        <v>0.08178921056506801</v>
      </c>
      <c r="D21" s="205">
        <f>-'（参考）H23取引基本表（購入者）（37）'!BH22/'（参考）H23取引基本表（購入者）（37）'!BA22</f>
        <v>0.015314180459841235</v>
      </c>
      <c r="E21" s="206">
        <f>1-(-'取引基本表（37部門）'!BA22/'取引基本表（37部門）'!AW22)</f>
        <v>0.19100387317264078</v>
      </c>
      <c r="F21" s="206">
        <v>0.20461354961600642</v>
      </c>
      <c r="G21" s="206">
        <v>0.14814910388562796</v>
      </c>
      <c r="H21" s="206">
        <f>'取引基本表（37部門）'!AP22/'取引基本表（37部門）'!$AP$41</f>
        <v>0.01991835768858264</v>
      </c>
    </row>
    <row r="22" spans="1:8" s="126" customFormat="1" ht="18" customHeight="1">
      <c r="A22" s="173" t="s">
        <v>95</v>
      </c>
      <c r="B22" s="171" t="s">
        <v>28</v>
      </c>
      <c r="C22" s="205">
        <f>-'（参考）H23取引基本表（購入者）（37）'!BG23/'（参考）H23取引基本表（購入者）（37）'!BA23</f>
        <v>0.3069931413466416</v>
      </c>
      <c r="D22" s="205">
        <f>-'（参考）H23取引基本表（購入者）（37）'!BH23/'（参考）H23取引基本表（購入者）（37）'!BA23</f>
        <v>0.03190791881274404</v>
      </c>
      <c r="E22" s="206">
        <f>1-(-'取引基本表（37部門）'!BA23/'取引基本表（37部門）'!AW23)</f>
        <v>0.28558616880378684</v>
      </c>
      <c r="F22" s="206">
        <v>0.4450336340258383</v>
      </c>
      <c r="G22" s="205">
        <v>0.29118748017968443</v>
      </c>
      <c r="H22" s="206">
        <f>'取引基本表（37部門）'!AP23/'取引基本表（37部門）'!$AP$41</f>
        <v>0.00955382403495648</v>
      </c>
    </row>
    <row r="23" spans="1:8" ht="18" customHeight="1">
      <c r="A23" s="125" t="s">
        <v>98</v>
      </c>
      <c r="B23" s="170" t="s">
        <v>31</v>
      </c>
      <c r="C23" s="205">
        <f>-'（参考）H23取引基本表（購入者）（37）'!BG24/'（参考）H23取引基本表（購入者）（37）'!BA24</f>
        <v>0</v>
      </c>
      <c r="D23" s="205">
        <f>-'（参考）H23取引基本表（購入者）（37）'!BH24/'（参考）H23取引基本表（購入者）（37）'!BA24</f>
        <v>0</v>
      </c>
      <c r="E23" s="206">
        <f>1-(-'取引基本表（37部門）'!BA24/'取引基本表（37部門）'!AW24)</f>
        <v>1</v>
      </c>
      <c r="F23" s="206">
        <v>0.45127664362511716</v>
      </c>
      <c r="G23" s="206">
        <v>0.35743286716368994</v>
      </c>
      <c r="H23" s="206">
        <f>'取引基本表（37部門）'!AP24/'取引基本表（37部門）'!$AP$41</f>
        <v>0</v>
      </c>
    </row>
    <row r="24" spans="1:8" ht="18" customHeight="1">
      <c r="A24" s="125" t="s">
        <v>144</v>
      </c>
      <c r="B24" s="171" t="s">
        <v>42</v>
      </c>
      <c r="C24" s="205">
        <f>-'（参考）H23取引基本表（購入者）（37）'!BG25/'（参考）H23取引基本表（購入者）（37）'!BA25</f>
        <v>0</v>
      </c>
      <c r="D24" s="205">
        <f>-'（参考）H23取引基本表（購入者）（37）'!BH25/'（参考）H23取引基本表（購入者）（37）'!BA25</f>
        <v>0</v>
      </c>
      <c r="E24" s="206">
        <f>1-(-'取引基本表（37部門）'!BA25/'取引基本表（37部門）'!AW25)</f>
        <v>0.585623077031071</v>
      </c>
      <c r="F24" s="206">
        <v>0.6942369214551873</v>
      </c>
      <c r="G24" s="206">
        <v>0.085605020592273</v>
      </c>
      <c r="H24" s="206">
        <f>'取引基本表（37部門）'!AP25/'取引基本表（37部門）'!$AP$41</f>
        <v>0.023335078561827226</v>
      </c>
    </row>
    <row r="25" spans="1:8" s="126" customFormat="1" ht="18" customHeight="1">
      <c r="A25" s="173" t="s">
        <v>145</v>
      </c>
      <c r="B25" s="171" t="s">
        <v>177</v>
      </c>
      <c r="C25" s="205">
        <f>-'（参考）H23取引基本表（購入者）（37）'!BG26/'（参考）H23取引基本表（購入者）（37）'!BA26</f>
        <v>0</v>
      </c>
      <c r="D25" s="205">
        <f>-'（参考）H23取引基本表（購入者）（37）'!BH26/'（参考）H23取引基本表（購入者）（37）'!BA26</f>
        <v>0</v>
      </c>
      <c r="E25" s="206">
        <f>1-(-'取引基本表（37部門）'!BA26/'取引基本表（37部門）'!AW26)</f>
        <v>0.8443133073457401</v>
      </c>
      <c r="F25" s="206">
        <v>0.5952887286705204</v>
      </c>
      <c r="G25" s="205">
        <v>0.19165303773699194</v>
      </c>
      <c r="H25" s="206">
        <f>'取引基本表（37部門）'!AP26/'取引基本表（37部門）'!$AP$41</f>
        <v>0.007221984721708527</v>
      </c>
    </row>
    <row r="26" spans="1:8" ht="18" customHeight="1">
      <c r="A26" s="125" t="s">
        <v>146</v>
      </c>
      <c r="B26" s="170" t="s">
        <v>178</v>
      </c>
      <c r="C26" s="205">
        <f>-'（参考）H23取引基本表（購入者）（37）'!BG27/'（参考）H23取引基本表（購入者）（37）'!BA27</f>
        <v>0</v>
      </c>
      <c r="D26" s="205">
        <f>-'（参考）H23取引基本表（購入者）（37）'!BH27/'（参考）H23取引基本表（購入者）（37）'!BA27</f>
        <v>0</v>
      </c>
      <c r="E26" s="206">
        <f>1-(-'取引基本表（37部門）'!BA27/'取引基本表（37部門）'!AW27)</f>
        <v>0.996503977983899</v>
      </c>
      <c r="F26" s="206">
        <v>0.7182741924484554</v>
      </c>
      <c r="G26" s="206">
        <v>0.7306252036401385</v>
      </c>
      <c r="H26" s="206">
        <f>'取引基本表（37部門）'!AP27/'取引基本表（37部門）'!$AP$41</f>
        <v>0.0007988528514513922</v>
      </c>
    </row>
    <row r="27" spans="1:8" ht="18" customHeight="1">
      <c r="A27" s="125" t="s">
        <v>147</v>
      </c>
      <c r="B27" s="170" t="s">
        <v>43</v>
      </c>
      <c r="C27" s="205">
        <v>0</v>
      </c>
      <c r="D27" s="205">
        <f>-'（参考）H23取引基本表（購入者）（37）'!BH28/'（参考）H23取引基本表（購入者）（37）'!BA28</f>
        <v>0</v>
      </c>
      <c r="E27" s="206">
        <f>1-(-'取引基本表（37部門）'!BA28/'取引基本表（37部門）'!AW28)</f>
        <v>0.5658890247911208</v>
      </c>
      <c r="F27" s="206">
        <v>0.7023756410239004</v>
      </c>
      <c r="G27" s="206">
        <v>0.3479437225028976</v>
      </c>
      <c r="H27" s="206">
        <f>'取引基本表（37部門）'!AP28/'取引基本表（37部門）'!$AP$41</f>
        <v>0.15928858891071196</v>
      </c>
    </row>
    <row r="28" spans="1:8" ht="18" customHeight="1">
      <c r="A28" s="125" t="s">
        <v>148</v>
      </c>
      <c r="B28" s="170" t="s">
        <v>44</v>
      </c>
      <c r="C28" s="205">
        <f>-'（参考）H23取引基本表（購入者）（37）'!BG29/'（参考）H23取引基本表（購入者）（37）'!BA29</f>
        <v>0</v>
      </c>
      <c r="D28" s="205">
        <f>-'（参考）H23取引基本表（購入者）（37）'!BH29/'（参考）H23取引基本表（購入者）（37）'!BA29</f>
        <v>0</v>
      </c>
      <c r="E28" s="206">
        <f>1-(-'取引基本表（37部門）'!BA29/'取引基本表（37部門）'!AW29)</f>
        <v>0.7110562816751134</v>
      </c>
      <c r="F28" s="206">
        <v>0.6619586675582887</v>
      </c>
      <c r="G28" s="206">
        <v>0.36637507639046646</v>
      </c>
      <c r="H28" s="206">
        <f>'取引基本表（37部門）'!AP29/'取引基本表（37部門）'!$AP$41</f>
        <v>0.057763035049261204</v>
      </c>
    </row>
    <row r="29" spans="1:8" ht="18" customHeight="1">
      <c r="A29" s="125" t="s">
        <v>149</v>
      </c>
      <c r="B29" s="170" t="s">
        <v>45</v>
      </c>
      <c r="C29" s="205">
        <f>-'（参考）H23取引基本表（購入者）（37）'!BG30/'（参考）H23取引基本表（購入者）（37）'!BA30</f>
        <v>0</v>
      </c>
      <c r="D29" s="205">
        <f>-'（参考）H23取引基本表（購入者）（37）'!BH30/'（参考）H23取引基本表（購入者）（37）'!BA30</f>
        <v>0</v>
      </c>
      <c r="E29" s="206">
        <f>1-(-'取引基本表（37部門）'!BA30/'取引基本表（37部門）'!AW30)</f>
        <v>0.9835580789047905</v>
      </c>
      <c r="F29" s="206">
        <v>0.8262962575483728</v>
      </c>
      <c r="G29" s="206">
        <v>0.029633055529278102</v>
      </c>
      <c r="H29" s="206">
        <f>'取引基本表（37部門）'!AP30/'取引基本表（37部門）'!$AP$41</f>
        <v>0.1889736615441556</v>
      </c>
    </row>
    <row r="30" spans="1:8" ht="18" customHeight="1">
      <c r="A30" s="125" t="s">
        <v>101</v>
      </c>
      <c r="B30" s="170" t="s">
        <v>179</v>
      </c>
      <c r="C30" s="205">
        <f>-'（参考）H23取引基本表（購入者）（37）'!BG31/'（参考）H23取引基本表（購入者）（37）'!BA31</f>
        <v>0</v>
      </c>
      <c r="D30" s="205">
        <v>0</v>
      </c>
      <c r="E30" s="206">
        <f>1-(-'取引基本表（37部門）'!BA31/'取引基本表（37部門）'!AW31)</f>
        <v>0.7991290531156254</v>
      </c>
      <c r="F30" s="206">
        <v>0.49041851569026346</v>
      </c>
      <c r="G30" s="206">
        <v>0.29364997352409244</v>
      </c>
      <c r="H30" s="206">
        <f>'取引基本表（37部門）'!AP31/'取引基本表（37部門）'!$AP$41</f>
        <v>0.05027271828649742</v>
      </c>
    </row>
    <row r="31" spans="1:8" ht="18" customHeight="1">
      <c r="A31" s="125" t="s">
        <v>150</v>
      </c>
      <c r="B31" s="170" t="s">
        <v>54</v>
      </c>
      <c r="C31" s="205">
        <f>-'（参考）H23取引基本表（購入者）（37）'!BG32/'（参考）H23取引基本表（購入者）（37）'!BA32</f>
        <v>0.04902878081843</v>
      </c>
      <c r="D31" s="205">
        <f>-'（参考）H23取引基本表（購入者）（37）'!BH32/'（参考）H23取引基本表（購入者）（37）'!BA32</f>
        <v>0.004129084098130965</v>
      </c>
      <c r="E31" s="206">
        <f>1-(-'取引基本表（37部門）'!BA32/'取引基本表（37部門）'!AW32)</f>
        <v>0.7434522335698295</v>
      </c>
      <c r="F31" s="206">
        <v>0.5581048434902528</v>
      </c>
      <c r="G31" s="206">
        <v>0.2277345259645177</v>
      </c>
      <c r="H31" s="206">
        <f>'取引基本表（37部門）'!AP32/'取引基本表（37部門）'!$AP$41</f>
        <v>0.04831367191440274</v>
      </c>
    </row>
    <row r="32" spans="1:8" ht="18" customHeight="1">
      <c r="A32" s="125" t="s">
        <v>151</v>
      </c>
      <c r="B32" s="170" t="s">
        <v>46</v>
      </c>
      <c r="C32" s="205">
        <f>-'（参考）H23取引基本表（購入者）（37）'!BG33/'（参考）H23取引基本表（購入者）（37）'!BA33</f>
        <v>0</v>
      </c>
      <c r="D32" s="205">
        <f>-'（参考）H23取引基本表（購入者）（37）'!BH33/'（参考）H23取引基本表（購入者）（37）'!BA33</f>
        <v>0</v>
      </c>
      <c r="E32" s="206">
        <f>1-(-'取引基本表（37部門）'!BA33/'取引基本表（37部門）'!AW33)</f>
        <v>1</v>
      </c>
      <c r="F32" s="206">
        <v>0.730677175839251</v>
      </c>
      <c r="G32" s="206">
        <v>0.459192194084054</v>
      </c>
      <c r="H32" s="206">
        <f>'取引基本表（37部門）'!AP33/'取引基本表（37部門）'!$AP$41</f>
        <v>0.0040743795990794696</v>
      </c>
    </row>
    <row r="33" spans="1:8" ht="18" customHeight="1">
      <c r="A33" s="125" t="s">
        <v>152</v>
      </c>
      <c r="B33" s="172" t="s">
        <v>47</v>
      </c>
      <c r="C33" s="205">
        <f>-'（参考）H23取引基本表（購入者）（37）'!BG34/'（参考）H23取引基本表（購入者）（37）'!BA34</f>
        <v>0</v>
      </c>
      <c r="D33" s="205">
        <f>-'（参考）H23取引基本表（購入者）（37）'!BH34/'（参考）H23取引基本表（購入者）（37）'!BA34</f>
        <v>0</v>
      </c>
      <c r="E33" s="206">
        <f>1-(-'取引基本表（37部門）'!BA34/'取引基本表（37部門）'!AW34)</f>
        <v>0.9555657032656324</v>
      </c>
      <c r="F33" s="206">
        <v>0.8038764612351763</v>
      </c>
      <c r="G33" s="206">
        <v>0.6536100557246851</v>
      </c>
      <c r="H33" s="206">
        <f>'取引基本表（37部門）'!AP34/'取引基本表（37部門）'!$AP$41</f>
        <v>0.02477644684793279</v>
      </c>
    </row>
    <row r="34" spans="1:8" ht="18" customHeight="1">
      <c r="A34" s="125" t="s">
        <v>153</v>
      </c>
      <c r="B34" s="170" t="s">
        <v>180</v>
      </c>
      <c r="C34" s="205">
        <f>-'（参考）H23取引基本表（購入者）（37）'!BG35/'（参考）H23取引基本表（購入者）（37）'!BA35</f>
        <v>0</v>
      </c>
      <c r="D34" s="205">
        <f>-'（参考）H23取引基本表（購入者）（37）'!BH35/'（参考）H23取引基本表（購入者）（37）'!BA35</f>
        <v>0</v>
      </c>
      <c r="E34" s="206">
        <f>1-(-'取引基本表（37部門）'!BA35/'取引基本表（37部門）'!AW35)</f>
        <v>0.9888494705619083</v>
      </c>
      <c r="F34" s="206">
        <v>0.6432882089465868</v>
      </c>
      <c r="G34" s="206">
        <v>0.4935895382289057</v>
      </c>
      <c r="H34" s="206">
        <f>'取引基本表（37部門）'!AP35/'取引基本表（37部門）'!$AP$41</f>
        <v>0.046384684596087467</v>
      </c>
    </row>
    <row r="35" spans="1:8" ht="18" customHeight="1">
      <c r="A35" s="125" t="s">
        <v>154</v>
      </c>
      <c r="B35" s="170" t="s">
        <v>181</v>
      </c>
      <c r="C35" s="205">
        <f>-'（参考）H23取引基本表（購入者）（37）'!BG36/'（参考）H23取引基本表（購入者）（37）'!BA36</f>
        <v>0</v>
      </c>
      <c r="D35" s="205">
        <f>-'（参考）H23取引基本表（購入者）（37）'!BH36/'（参考）H23取引基本表（購入者）（37）'!BA36</f>
        <v>0</v>
      </c>
      <c r="E35" s="206">
        <f>1-(-'取引基本表（37部門）'!BA36/'取引基本表（37部門）'!AW36)</f>
        <v>0.9934441520956714</v>
      </c>
      <c r="F35" s="206">
        <v>0.584416695074599</v>
      </c>
      <c r="G35" s="206">
        <v>0.5047695631671657</v>
      </c>
      <c r="H35" s="206">
        <f>'取引基本表（37部門）'!AP36/'取引基本表（37部門）'!$AP$41</f>
        <v>0.01586574499051585</v>
      </c>
    </row>
    <row r="36" spans="1:8" ht="18" customHeight="1">
      <c r="A36" s="125" t="s">
        <v>155</v>
      </c>
      <c r="B36" s="170" t="s">
        <v>24</v>
      </c>
      <c r="C36" s="205">
        <f>-'（参考）H23取引基本表（購入者）（37）'!BG37/'（参考）H23取引基本表（購入者）（37）'!BA37</f>
        <v>0</v>
      </c>
      <c r="D36" s="205">
        <f>-'（参考）H23取引基本表（購入者）（37）'!BH37/'（参考）H23取引基本表（購入者）（37）'!BA37</f>
        <v>0</v>
      </c>
      <c r="E36" s="206">
        <f>1-(-'取引基本表（37部門）'!BA37/'取引基本表（37部門）'!AW37)</f>
        <v>0.7558390498120857</v>
      </c>
      <c r="F36" s="206">
        <v>0.6263529845261625</v>
      </c>
      <c r="G36" s="206">
        <v>0.3390819338083731</v>
      </c>
      <c r="H36" s="206">
        <f>'取引基本表（37部門）'!AP37/'取引基本表（37部門）'!$AP$41</f>
        <v>0.014100072632179569</v>
      </c>
    </row>
    <row r="37" spans="1:8" ht="18" customHeight="1">
      <c r="A37" s="125" t="s">
        <v>156</v>
      </c>
      <c r="B37" s="170" t="s">
        <v>25</v>
      </c>
      <c r="C37" s="205">
        <f>-'（参考）H23取引基本表（購入者）（37）'!BG38/'（参考）H23取引基本表（購入者）（37）'!BA38</f>
        <v>2.2713362839656938E-05</v>
      </c>
      <c r="D37" s="205">
        <f>-'（参考）H23取引基本表（購入者）（37）'!BH38/'（参考）H23取引基本表（購入者）（37）'!BA38</f>
        <v>4.104377095310043E-06</v>
      </c>
      <c r="E37" s="206">
        <f>1-(-'取引基本表（37部門）'!BA38/'取引基本表（37部門）'!AW38)</f>
        <v>0.7006299958770186</v>
      </c>
      <c r="F37" s="206">
        <v>0.5991728079678214</v>
      </c>
      <c r="G37" s="206">
        <v>0.2864312246297536</v>
      </c>
      <c r="H37" s="206">
        <f>'取引基本表（37部門）'!AP38/'取引基本表（37部門）'!$AP$41</f>
        <v>0.14417025003115877</v>
      </c>
    </row>
    <row r="38" spans="1:8" ht="18" customHeight="1">
      <c r="A38" s="125" t="s">
        <v>157</v>
      </c>
      <c r="B38" s="170" t="s">
        <v>48</v>
      </c>
      <c r="C38" s="205">
        <f>-'（参考）H23取引基本表（購入者）（37）'!BG39/'（参考）H23取引基本表（購入者）（37）'!BA39</f>
        <v>0</v>
      </c>
      <c r="D38" s="205">
        <f>-'（参考）H23取引基本表（購入者）（37）'!BH39/'（参考）H23取引基本表（購入者）（37）'!BA39</f>
        <v>0</v>
      </c>
      <c r="E38" s="206">
        <f>1-(-'取引基本表（37部門）'!BA39/'取引基本表（37部門）'!AW39)</f>
        <v>1</v>
      </c>
      <c r="F38" s="206">
        <v>0</v>
      </c>
      <c r="G38" s="206">
        <v>0</v>
      </c>
      <c r="H38" s="206">
        <f>'取引基本表（37部門）'!AP39/'取引基本表（37部門）'!$AP$41</f>
        <v>0</v>
      </c>
    </row>
    <row r="39" spans="1:8" ht="18" customHeight="1">
      <c r="A39" s="125" t="s">
        <v>158</v>
      </c>
      <c r="B39" s="170" t="s">
        <v>49</v>
      </c>
      <c r="C39" s="205">
        <f>-'（参考）H23取引基本表（購入者）（37）'!BG40/'（参考）H23取引基本表（購入者）（37）'!BA40</f>
        <v>0.025631946822416617</v>
      </c>
      <c r="D39" s="205">
        <f>-'（参考）H23取引基本表（購入者）（37）'!BH40/'（参考）H23取引基本表（購入者）（37）'!BA40</f>
        <v>0.025823353363711686</v>
      </c>
      <c r="E39" s="206">
        <f>1-(-'取引基本表（37部門）'!BA40/'取引基本表（37部門）'!AW40)</f>
        <v>0.9949710113748323</v>
      </c>
      <c r="F39" s="206">
        <v>0.39892971893101714</v>
      </c>
      <c r="G39" s="206">
        <v>0.025326619635522657</v>
      </c>
      <c r="H39" s="206">
        <f>'取引基本表（37部門）'!AP40/'取引基本表（37部門）'!$AP$41</f>
        <v>7.280914624450171E-05</v>
      </c>
    </row>
    <row r="40" spans="1:8" ht="18" customHeight="1">
      <c r="A40" s="300" t="s">
        <v>87</v>
      </c>
      <c r="B40" s="298"/>
      <c r="C40" s="168"/>
      <c r="D40" s="168"/>
      <c r="E40" s="206">
        <f>1-(-'取引基本表（37部門）'!BA41/'取引基本表（37部門）'!AW41)</f>
        <v>0.54825977736328</v>
      </c>
      <c r="F40" s="206">
        <v>0.42552574290887557</v>
      </c>
      <c r="G40" s="206">
        <v>0.21845795050185146</v>
      </c>
      <c r="H40" s="206">
        <f>'取引基本表（37部門）'!AP41/'取引基本表（37部門）'!$AP$41</f>
        <v>1</v>
      </c>
    </row>
    <row r="41" spans="3:4" ht="18" customHeight="1">
      <c r="C41" s="169"/>
      <c r="D41" s="169" t="s">
        <v>91</v>
      </c>
    </row>
    <row r="42" spans="3:4" ht="18" customHeight="1">
      <c r="C42" s="169"/>
      <c r="D42" s="169" t="s">
        <v>92</v>
      </c>
    </row>
    <row r="43" spans="2:4" ht="18" customHeight="1">
      <c r="B43" s="81"/>
      <c r="C43" s="169"/>
      <c r="D43" s="169" t="s">
        <v>90</v>
      </c>
    </row>
    <row r="44" spans="2:4" ht="18" customHeight="1">
      <c r="B44" s="81"/>
      <c r="C44" s="81"/>
      <c r="D44" s="81"/>
    </row>
    <row r="45" spans="2:4" ht="18" customHeight="1">
      <c r="B45" s="81"/>
      <c r="C45" s="81"/>
      <c r="D45" s="81"/>
    </row>
    <row r="46" spans="2:4" ht="18" customHeight="1">
      <c r="B46" s="81"/>
      <c r="C46" s="81"/>
      <c r="D46" s="81"/>
    </row>
    <row r="47" spans="2:4" ht="18" customHeight="1">
      <c r="B47" s="81"/>
      <c r="C47" s="81"/>
      <c r="D47" s="81"/>
    </row>
    <row r="48" spans="2:4" ht="18" customHeight="1">
      <c r="B48" s="81"/>
      <c r="C48" s="81"/>
      <c r="D48" s="81"/>
    </row>
    <row r="49" spans="2:4" ht="18" customHeight="1">
      <c r="B49" s="81"/>
      <c r="C49" s="81"/>
      <c r="D49" s="81"/>
    </row>
    <row r="50" spans="2:4" ht="18" customHeight="1">
      <c r="B50" s="81"/>
      <c r="C50" s="81"/>
      <c r="D50" s="81"/>
    </row>
    <row r="51" spans="2:4" ht="18" customHeight="1">
      <c r="B51" s="81"/>
      <c r="C51" s="81"/>
      <c r="D51" s="81"/>
    </row>
    <row r="52" spans="2:4" ht="18" customHeight="1">
      <c r="B52" s="81"/>
      <c r="C52" s="81"/>
      <c r="D52" s="81"/>
    </row>
    <row r="53" spans="2:4" ht="18" customHeight="1">
      <c r="B53" s="81"/>
      <c r="C53" s="81"/>
      <c r="D53" s="81"/>
    </row>
    <row r="54" spans="2:4" ht="18" customHeight="1">
      <c r="B54" s="81"/>
      <c r="C54" s="81"/>
      <c r="D54" s="81"/>
    </row>
    <row r="55" spans="2:4" ht="18" customHeight="1">
      <c r="B55" s="81"/>
      <c r="C55" s="81"/>
      <c r="D55" s="81"/>
    </row>
    <row r="56" spans="2:4" ht="18" customHeight="1">
      <c r="B56" s="81"/>
      <c r="C56" s="81"/>
      <c r="D56" s="81"/>
    </row>
    <row r="57" spans="2:4" ht="18" customHeight="1">
      <c r="B57" s="81"/>
      <c r="C57" s="81"/>
      <c r="D57" s="81"/>
    </row>
    <row r="58" spans="2:4" ht="18" customHeight="1">
      <c r="B58" s="81"/>
      <c r="C58" s="81"/>
      <c r="D58" s="81"/>
    </row>
    <row r="59" spans="2:4" ht="18" customHeight="1">
      <c r="B59" s="81"/>
      <c r="C59" s="81"/>
      <c r="D59" s="81"/>
    </row>
    <row r="60" spans="2:4" ht="18" customHeight="1">
      <c r="B60" s="81"/>
      <c r="C60" s="81"/>
      <c r="D60" s="81"/>
    </row>
    <row r="61" spans="2:4" ht="18" customHeight="1">
      <c r="B61" s="81"/>
      <c r="C61" s="81"/>
      <c r="D61" s="81"/>
    </row>
    <row r="62" spans="2:4" ht="18" customHeight="1">
      <c r="B62" s="81"/>
      <c r="C62" s="81"/>
      <c r="D62" s="81"/>
    </row>
    <row r="63" spans="2:4" ht="18" customHeight="1">
      <c r="B63" s="81"/>
      <c r="C63" s="81"/>
      <c r="D63" s="81"/>
    </row>
    <row r="64" spans="2:4" ht="18" customHeight="1">
      <c r="B64" s="81"/>
      <c r="C64" s="81"/>
      <c r="D64" s="81"/>
    </row>
    <row r="65" spans="2:4" ht="18" customHeight="1">
      <c r="B65" s="81"/>
      <c r="C65" s="81"/>
      <c r="D65" s="81"/>
    </row>
    <row r="66" spans="2:4" ht="18" customHeight="1">
      <c r="B66" s="81"/>
      <c r="C66" s="81"/>
      <c r="D66" s="81"/>
    </row>
    <row r="67" spans="1:4" s="126" customFormat="1" ht="18" customHeight="1">
      <c r="A67" s="174"/>
      <c r="B67" s="81"/>
      <c r="C67" s="81"/>
      <c r="D67" s="81"/>
    </row>
    <row r="68" spans="2:4" ht="18" customHeight="1">
      <c r="B68" s="81"/>
      <c r="C68" s="81"/>
      <c r="D68" s="81"/>
    </row>
    <row r="69" spans="2:4" ht="18" customHeight="1">
      <c r="B69" s="81"/>
      <c r="C69" s="81"/>
      <c r="D69" s="81"/>
    </row>
    <row r="70" spans="1:4" s="126" customFormat="1" ht="18" customHeight="1">
      <c r="A70" s="174"/>
      <c r="B70" s="81"/>
      <c r="C70" s="81"/>
      <c r="D70" s="81"/>
    </row>
    <row r="71" spans="2:4" ht="18" customHeight="1">
      <c r="B71" s="81"/>
      <c r="C71" s="81"/>
      <c r="D71" s="81"/>
    </row>
    <row r="72" spans="2:4" ht="18" customHeight="1">
      <c r="B72" s="81"/>
      <c r="C72" s="81"/>
      <c r="D72" s="81"/>
    </row>
    <row r="73" spans="2:4" ht="18" customHeight="1">
      <c r="B73" s="81"/>
      <c r="C73" s="81"/>
      <c r="D73" s="81"/>
    </row>
    <row r="74" spans="2:4" ht="18" customHeight="1">
      <c r="B74" s="81"/>
      <c r="C74" s="81"/>
      <c r="D74" s="81"/>
    </row>
    <row r="75" spans="2:4" ht="18" customHeight="1">
      <c r="B75" s="81"/>
      <c r="C75" s="81"/>
      <c r="D75" s="81"/>
    </row>
    <row r="76" spans="2:4" ht="18" customHeight="1">
      <c r="B76" s="81"/>
      <c r="C76" s="81"/>
      <c r="D76" s="81"/>
    </row>
    <row r="77" spans="2:4" ht="18" customHeight="1">
      <c r="B77" s="81"/>
      <c r="C77" s="81"/>
      <c r="D77" s="81"/>
    </row>
    <row r="78" spans="2:4" ht="18" customHeight="1">
      <c r="B78" s="81"/>
      <c r="C78" s="81"/>
      <c r="D78" s="81"/>
    </row>
    <row r="79" spans="2:4" ht="18" customHeight="1">
      <c r="B79" s="81"/>
      <c r="C79" s="81"/>
      <c r="D79" s="81"/>
    </row>
    <row r="80" spans="2:4" ht="18" customHeight="1">
      <c r="B80" s="81"/>
      <c r="C80" s="81"/>
      <c r="D80" s="81"/>
    </row>
    <row r="81" ht="13.5">
      <c r="B81" s="81"/>
    </row>
    <row r="82" ht="13.5">
      <c r="B82" s="81"/>
    </row>
  </sheetData>
  <sheetProtection password="BDD0" sheet="1"/>
  <mergeCells count="4">
    <mergeCell ref="A2:B2"/>
    <mergeCell ref="A1:B1"/>
    <mergeCell ref="A40:B40"/>
    <mergeCell ref="C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AA50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3.5"/>
  <cols>
    <col min="1" max="1" width="9.625" style="113" customWidth="1"/>
    <col min="2" max="2" width="27.125" style="114" customWidth="1"/>
    <col min="3" max="12" width="14.625" style="115" customWidth="1"/>
    <col min="13" max="13" width="13.125" style="115" customWidth="1"/>
    <col min="14" max="14" width="9.50390625" style="116" bestFit="1" customWidth="1"/>
    <col min="15" max="16384" width="9.00390625" style="95" customWidth="1"/>
  </cols>
  <sheetData>
    <row r="1" spans="1:14" ht="13.5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3"/>
    </row>
    <row r="2" spans="1:14" ht="18.75" customHeight="1">
      <c r="A2" s="83"/>
      <c r="B2" s="80"/>
      <c r="C2" s="80"/>
      <c r="D2" s="80"/>
      <c r="E2" s="84"/>
      <c r="F2" s="85" t="s">
        <v>212</v>
      </c>
      <c r="G2" s="80"/>
      <c r="H2" s="80"/>
      <c r="I2" s="86"/>
      <c r="J2" s="86"/>
      <c r="K2" s="86"/>
      <c r="L2" s="87" t="s">
        <v>75</v>
      </c>
      <c r="M2" s="87"/>
      <c r="N2" s="3"/>
    </row>
    <row r="3" spans="1:14" ht="13.5">
      <c r="A3" s="88"/>
      <c r="B3" s="89"/>
      <c r="C3" s="90"/>
      <c r="D3" s="90"/>
      <c r="E3" s="90"/>
      <c r="F3" s="91"/>
      <c r="G3" s="92"/>
      <c r="H3" s="93"/>
      <c r="I3" s="93"/>
      <c r="J3" s="93"/>
      <c r="K3" s="93"/>
      <c r="L3" s="94"/>
      <c r="M3" s="302" t="s">
        <v>104</v>
      </c>
      <c r="N3" s="305" t="s">
        <v>83</v>
      </c>
    </row>
    <row r="4" spans="1:14" ht="13.5">
      <c r="A4" s="96" t="s">
        <v>76</v>
      </c>
      <c r="B4" s="97"/>
      <c r="C4" s="98" t="s">
        <v>77</v>
      </c>
      <c r="D4" s="98" t="s">
        <v>78</v>
      </c>
      <c r="E4" s="98" t="s">
        <v>79</v>
      </c>
      <c r="F4" s="99" t="s">
        <v>80</v>
      </c>
      <c r="G4" s="90"/>
      <c r="H4" s="100"/>
      <c r="I4" s="93"/>
      <c r="J4" s="93"/>
      <c r="K4" s="93"/>
      <c r="L4" s="94"/>
      <c r="M4" s="303"/>
      <c r="N4" s="306"/>
    </row>
    <row r="5" spans="1:14" ht="13.5">
      <c r="A5" s="101"/>
      <c r="B5" s="97"/>
      <c r="C5" s="102"/>
      <c r="D5" s="102"/>
      <c r="E5" s="102"/>
      <c r="F5" s="99" t="s">
        <v>213</v>
      </c>
      <c r="G5" s="98" t="s">
        <v>80</v>
      </c>
      <c r="H5" s="98" t="s">
        <v>81</v>
      </c>
      <c r="I5" s="88" t="s">
        <v>214</v>
      </c>
      <c r="J5" s="93"/>
      <c r="K5" s="93"/>
      <c r="L5" s="260" t="s">
        <v>215</v>
      </c>
      <c r="M5" s="303"/>
      <c r="N5" s="306"/>
    </row>
    <row r="6" spans="1:14" ht="14.25" thickBot="1">
      <c r="A6" s="101"/>
      <c r="B6" s="97"/>
      <c r="C6" s="102"/>
      <c r="D6" s="102"/>
      <c r="E6" s="102"/>
      <c r="F6" s="100"/>
      <c r="G6" s="102"/>
      <c r="H6" s="102"/>
      <c r="I6" s="103"/>
      <c r="J6" s="103" t="s">
        <v>216</v>
      </c>
      <c r="K6" s="103" t="s">
        <v>217</v>
      </c>
      <c r="L6" s="104"/>
      <c r="M6" s="304"/>
      <c r="N6" s="307"/>
    </row>
    <row r="7" spans="1:14" ht="13.5">
      <c r="A7" s="7" t="s">
        <v>5</v>
      </c>
      <c r="B7" s="8" t="s">
        <v>218</v>
      </c>
      <c r="C7" s="105">
        <v>44809</v>
      </c>
      <c r="D7" s="105">
        <v>23869</v>
      </c>
      <c r="E7" s="105">
        <v>13405</v>
      </c>
      <c r="F7" s="105">
        <v>7535</v>
      </c>
      <c r="G7" s="105">
        <v>935</v>
      </c>
      <c r="H7" s="105">
        <v>6600</v>
      </c>
      <c r="I7" s="105">
        <v>3311</v>
      </c>
      <c r="J7" s="105">
        <v>2208</v>
      </c>
      <c r="K7" s="105">
        <v>1103</v>
      </c>
      <c r="L7" s="105">
        <v>3289</v>
      </c>
      <c r="M7" s="118">
        <f>+$C7/'取引基本表（37部門）'!$BC4</f>
        <v>0.026786968605163466</v>
      </c>
      <c r="N7" s="118">
        <f>+$F7/'取引基本表（37部門）'!$BC4</f>
        <v>0.0045044479555425634</v>
      </c>
    </row>
    <row r="8" spans="1:14" ht="13.5">
      <c r="A8" s="9" t="s">
        <v>6</v>
      </c>
      <c r="B8" s="10" t="s">
        <v>219</v>
      </c>
      <c r="C8" s="106">
        <v>710</v>
      </c>
      <c r="D8" s="106">
        <v>9</v>
      </c>
      <c r="E8" s="106">
        <v>5</v>
      </c>
      <c r="F8" s="106">
        <v>696</v>
      </c>
      <c r="G8" s="106">
        <v>93</v>
      </c>
      <c r="H8" s="106">
        <v>603</v>
      </c>
      <c r="I8" s="106">
        <v>570</v>
      </c>
      <c r="J8" s="106">
        <v>518</v>
      </c>
      <c r="K8" s="106">
        <v>52</v>
      </c>
      <c r="L8" s="106">
        <v>33</v>
      </c>
      <c r="M8" s="106">
        <f>+$C8/'取引基本表（37部門）'!$BC5</f>
        <v>0.008457314385772654</v>
      </c>
      <c r="N8" s="119">
        <f>+$F8/'取引基本表（37部門）'!$BC5</f>
        <v>0.0082905504401377</v>
      </c>
    </row>
    <row r="9" spans="1:14" ht="13.5">
      <c r="A9" s="9" t="s">
        <v>7</v>
      </c>
      <c r="B9" s="10" t="s">
        <v>220</v>
      </c>
      <c r="C9" s="106">
        <v>24578</v>
      </c>
      <c r="D9" s="106">
        <v>565</v>
      </c>
      <c r="E9" s="106">
        <v>294</v>
      </c>
      <c r="F9" s="106">
        <v>23719</v>
      </c>
      <c r="G9" s="106">
        <v>996</v>
      </c>
      <c r="H9" s="106">
        <v>22723</v>
      </c>
      <c r="I9" s="106">
        <v>21716</v>
      </c>
      <c r="J9" s="106">
        <v>11502</v>
      </c>
      <c r="K9" s="106">
        <v>10214</v>
      </c>
      <c r="L9" s="106">
        <v>1007</v>
      </c>
      <c r="M9" s="106">
        <f>+$C9/'取引基本表（37部門）'!$BC6</f>
        <v>0.003754856656078474</v>
      </c>
      <c r="N9" s="119">
        <f>+$F9/'取引基本表（37部門）'!$BC6</f>
        <v>0.0036236245839989145</v>
      </c>
    </row>
    <row r="10" spans="1:14" ht="13.5">
      <c r="A10" s="9" t="s">
        <v>8</v>
      </c>
      <c r="B10" s="10" t="s">
        <v>221</v>
      </c>
      <c r="C10" s="106">
        <v>17045</v>
      </c>
      <c r="D10" s="106">
        <v>1487</v>
      </c>
      <c r="E10" s="106">
        <v>493</v>
      </c>
      <c r="F10" s="106">
        <v>15065</v>
      </c>
      <c r="G10" s="106">
        <v>1252</v>
      </c>
      <c r="H10" s="106">
        <v>13813</v>
      </c>
      <c r="I10" s="106">
        <v>13316</v>
      </c>
      <c r="J10" s="106">
        <v>10182</v>
      </c>
      <c r="K10" s="106">
        <v>3134</v>
      </c>
      <c r="L10" s="106">
        <v>497</v>
      </c>
      <c r="M10" s="106">
        <f>+$C10/'取引基本表（37部門）'!$BC7</f>
        <v>0.008582405188213732</v>
      </c>
      <c r="N10" s="119">
        <f>+$F10/'取引基本表（37部門）'!$BC7</f>
        <v>0.007585446415983565</v>
      </c>
    </row>
    <row r="11" spans="1:14" ht="13.5">
      <c r="A11" s="9" t="s">
        <v>9</v>
      </c>
      <c r="B11" s="10" t="s">
        <v>23</v>
      </c>
      <c r="C11" s="106">
        <v>14035</v>
      </c>
      <c r="D11" s="106">
        <v>2564</v>
      </c>
      <c r="E11" s="106">
        <v>834</v>
      </c>
      <c r="F11" s="106">
        <v>10637</v>
      </c>
      <c r="G11" s="106">
        <v>674</v>
      </c>
      <c r="H11" s="106">
        <v>9963</v>
      </c>
      <c r="I11" s="106">
        <v>9685</v>
      </c>
      <c r="J11" s="106">
        <v>6138</v>
      </c>
      <c r="K11" s="106">
        <v>3547</v>
      </c>
      <c r="L11" s="106">
        <v>278</v>
      </c>
      <c r="M11" s="106">
        <f>+$C11/'取引基本表（37部門）'!$BC8</f>
        <v>0.009379026265283101</v>
      </c>
      <c r="N11" s="119">
        <f>+$F11/'取引基本表（37部門）'!$BC8</f>
        <v>0.007108279471593613</v>
      </c>
    </row>
    <row r="12" spans="1:14" ht="13.5">
      <c r="A12" s="9" t="s">
        <v>10</v>
      </c>
      <c r="B12" s="10" t="s">
        <v>222</v>
      </c>
      <c r="C12" s="106">
        <v>11720</v>
      </c>
      <c r="D12" s="106">
        <v>97</v>
      </c>
      <c r="E12" s="106">
        <v>54</v>
      </c>
      <c r="F12" s="106">
        <v>11569</v>
      </c>
      <c r="G12" s="106">
        <v>214</v>
      </c>
      <c r="H12" s="106">
        <v>11355</v>
      </c>
      <c r="I12" s="106">
        <v>11094</v>
      </c>
      <c r="J12" s="106">
        <v>9688</v>
      </c>
      <c r="K12" s="106">
        <v>1406</v>
      </c>
      <c r="L12" s="106">
        <v>261</v>
      </c>
      <c r="M12" s="106">
        <f>+$C12/'取引基本表（37部門）'!$BC9</f>
        <v>0.0009345707198515021</v>
      </c>
      <c r="N12" s="119">
        <f>+$F12/'取引基本表（37部門）'!$BC9</f>
        <v>0.0009225297489728694</v>
      </c>
    </row>
    <row r="13" spans="1:14" ht="13.5">
      <c r="A13" s="9" t="s">
        <v>11</v>
      </c>
      <c r="B13" s="10" t="s">
        <v>223</v>
      </c>
      <c r="C13" s="106">
        <v>1306</v>
      </c>
      <c r="D13" s="106">
        <v>1</v>
      </c>
      <c r="E13" s="106">
        <v>1</v>
      </c>
      <c r="F13" s="106">
        <v>1304</v>
      </c>
      <c r="G13" s="106">
        <v>18</v>
      </c>
      <c r="H13" s="106">
        <v>1286</v>
      </c>
      <c r="I13" s="106">
        <v>1269</v>
      </c>
      <c r="J13" s="106">
        <v>1173</v>
      </c>
      <c r="K13" s="106">
        <v>96</v>
      </c>
      <c r="L13" s="106">
        <v>17</v>
      </c>
      <c r="M13" s="106">
        <f>+$C13/'取引基本表（37部門）'!$BC10</f>
        <v>8.293688528431666E-05</v>
      </c>
      <c r="N13" s="119">
        <f>+$F13/'取引基本表（37部門）'!$BC10</f>
        <v>8.280987627163011E-05</v>
      </c>
    </row>
    <row r="14" spans="1:14" ht="13.5">
      <c r="A14" s="9" t="s">
        <v>12</v>
      </c>
      <c r="B14" s="10" t="s">
        <v>173</v>
      </c>
      <c r="C14" s="106">
        <v>13827</v>
      </c>
      <c r="D14" s="106">
        <v>333</v>
      </c>
      <c r="E14" s="106">
        <v>99</v>
      </c>
      <c r="F14" s="106">
        <v>13395</v>
      </c>
      <c r="G14" s="106">
        <v>591</v>
      </c>
      <c r="H14" s="106">
        <v>12804</v>
      </c>
      <c r="I14" s="106">
        <v>12567</v>
      </c>
      <c r="J14" s="106">
        <v>9476</v>
      </c>
      <c r="K14" s="106">
        <v>3091</v>
      </c>
      <c r="L14" s="106">
        <v>237</v>
      </c>
      <c r="M14" s="106">
        <f>+$C14/'取引基本表（37部門）'!$BC11</f>
        <v>0.005036694250038156</v>
      </c>
      <c r="N14" s="119">
        <f>+$F14/'取引基本表（37部門）'!$BC11</f>
        <v>0.004879331704582419</v>
      </c>
    </row>
    <row r="15" spans="1:14" ht="13.5">
      <c r="A15" s="9" t="s">
        <v>13</v>
      </c>
      <c r="B15" s="10" t="s">
        <v>224</v>
      </c>
      <c r="C15" s="106">
        <v>5828</v>
      </c>
      <c r="D15" s="106">
        <v>304</v>
      </c>
      <c r="E15" s="106">
        <v>119</v>
      </c>
      <c r="F15" s="106">
        <v>5405</v>
      </c>
      <c r="G15" s="106">
        <v>423</v>
      </c>
      <c r="H15" s="106">
        <v>4982</v>
      </c>
      <c r="I15" s="106">
        <v>4758</v>
      </c>
      <c r="J15" s="106">
        <v>4237</v>
      </c>
      <c r="K15" s="106">
        <v>521</v>
      </c>
      <c r="L15" s="106">
        <v>224</v>
      </c>
      <c r="M15" s="106">
        <f>+$C15/'取引基本表（37部門）'!$BC12</f>
        <v>0.003851142886784461</v>
      </c>
      <c r="N15" s="119">
        <f>+$F15/'取引基本表（37部門）'!$BC12</f>
        <v>0.0035716244514533307</v>
      </c>
    </row>
    <row r="16" spans="1:14" ht="13.5">
      <c r="A16" s="9" t="s">
        <v>14</v>
      </c>
      <c r="B16" s="10" t="s">
        <v>225</v>
      </c>
      <c r="C16" s="106">
        <v>12731</v>
      </c>
      <c r="D16" s="106">
        <v>36</v>
      </c>
      <c r="E16" s="106">
        <v>7</v>
      </c>
      <c r="F16" s="106">
        <v>12688</v>
      </c>
      <c r="G16" s="106">
        <v>513</v>
      </c>
      <c r="H16" s="106">
        <v>12175</v>
      </c>
      <c r="I16" s="106">
        <v>12123</v>
      </c>
      <c r="J16" s="106">
        <v>11594</v>
      </c>
      <c r="K16" s="106">
        <v>529</v>
      </c>
      <c r="L16" s="106">
        <v>52</v>
      </c>
      <c r="M16" s="106">
        <f>+$C16/'取引基本表（37部門）'!$BC13</f>
        <v>0.0006068761821953749</v>
      </c>
      <c r="N16" s="119">
        <f>+$F16/'取引基本表（37部門）'!$BC13</f>
        <v>0.0006048264079565563</v>
      </c>
    </row>
    <row r="17" spans="1:14" ht="13.5">
      <c r="A17" s="9" t="s">
        <v>15</v>
      </c>
      <c r="B17" s="10" t="s">
        <v>226</v>
      </c>
      <c r="C17" s="106">
        <v>2016</v>
      </c>
      <c r="D17" s="106">
        <v>18</v>
      </c>
      <c r="E17" s="106">
        <v>6</v>
      </c>
      <c r="F17" s="106">
        <v>1992</v>
      </c>
      <c r="G17" s="106">
        <v>89</v>
      </c>
      <c r="H17" s="106">
        <v>1903</v>
      </c>
      <c r="I17" s="106">
        <v>1873</v>
      </c>
      <c r="J17" s="106">
        <v>1656</v>
      </c>
      <c r="K17" s="106">
        <v>217</v>
      </c>
      <c r="L17" s="106">
        <v>30</v>
      </c>
      <c r="M17" s="106">
        <f>+$C17/'取引基本表（37部門）'!$BC14</f>
        <v>0.0007855741159563508</v>
      </c>
      <c r="N17" s="119">
        <f>+$F17/'取引基本表（37部門）'!$BC14</f>
        <v>0.0007762220431473466</v>
      </c>
    </row>
    <row r="18" spans="1:14" ht="13.5">
      <c r="A18" s="9" t="s">
        <v>16</v>
      </c>
      <c r="B18" s="10" t="s">
        <v>227</v>
      </c>
      <c r="C18" s="106">
        <v>10709</v>
      </c>
      <c r="D18" s="106">
        <v>783</v>
      </c>
      <c r="E18" s="106">
        <v>230</v>
      </c>
      <c r="F18" s="106">
        <v>9696</v>
      </c>
      <c r="G18" s="106">
        <v>1117</v>
      </c>
      <c r="H18" s="106">
        <v>8579</v>
      </c>
      <c r="I18" s="106">
        <v>8385</v>
      </c>
      <c r="J18" s="106">
        <v>7059</v>
      </c>
      <c r="K18" s="106">
        <v>1326</v>
      </c>
      <c r="L18" s="106">
        <v>194</v>
      </c>
      <c r="M18" s="106">
        <f>+$C18/'取引基本表（37部門）'!$BC15</f>
        <v>0.0070053261149713416</v>
      </c>
      <c r="N18" s="119">
        <f>+$F18/'取引基本表（37部門）'!$BC15</f>
        <v>0.006342668971030174</v>
      </c>
    </row>
    <row r="19" spans="1:14" ht="13.5">
      <c r="A19" s="9" t="s">
        <v>17</v>
      </c>
      <c r="B19" s="10" t="s">
        <v>174</v>
      </c>
      <c r="C19" s="106">
        <v>6286</v>
      </c>
      <c r="D19" s="106">
        <v>83</v>
      </c>
      <c r="E19" s="106">
        <v>27</v>
      </c>
      <c r="F19" s="106">
        <v>6176</v>
      </c>
      <c r="G19" s="106">
        <v>407</v>
      </c>
      <c r="H19" s="106">
        <v>5769</v>
      </c>
      <c r="I19" s="106">
        <v>5673</v>
      </c>
      <c r="J19" s="106">
        <v>4754</v>
      </c>
      <c r="K19" s="106">
        <v>919</v>
      </c>
      <c r="L19" s="106">
        <v>96</v>
      </c>
      <c r="M19" s="106">
        <f>+$C19/'取引基本表（37部門）'!$BC16</f>
        <v>0.003378679810157539</v>
      </c>
      <c r="N19" s="119">
        <f>+$F19/'取引基本表（37部門）'!$BC16</f>
        <v>0.0033195556009438373</v>
      </c>
    </row>
    <row r="20" spans="1:14" ht="13.5">
      <c r="A20" s="9" t="s">
        <v>18</v>
      </c>
      <c r="B20" s="10" t="s">
        <v>175</v>
      </c>
      <c r="C20" s="106">
        <v>10341</v>
      </c>
      <c r="D20" s="106">
        <v>184</v>
      </c>
      <c r="E20" s="106">
        <v>58</v>
      </c>
      <c r="F20" s="106">
        <v>10099</v>
      </c>
      <c r="G20" s="106">
        <v>865</v>
      </c>
      <c r="H20" s="106">
        <v>9234</v>
      </c>
      <c r="I20" s="106">
        <v>9125</v>
      </c>
      <c r="J20" s="106">
        <v>8090</v>
      </c>
      <c r="K20" s="106">
        <v>1035</v>
      </c>
      <c r="L20" s="106">
        <v>109</v>
      </c>
      <c r="M20" s="106">
        <f>+$C20/'取引基本表（37部門）'!$BC17</f>
        <v>0.005285153476952264</v>
      </c>
      <c r="N20" s="119">
        <f>+$F20/'取引基本表（37部門）'!$BC17</f>
        <v>0.005161470357193784</v>
      </c>
    </row>
    <row r="21" spans="1:14" ht="13.5">
      <c r="A21" s="9" t="s">
        <v>19</v>
      </c>
      <c r="B21" s="10" t="s">
        <v>176</v>
      </c>
      <c r="C21" s="106">
        <v>2311</v>
      </c>
      <c r="D21" s="106">
        <v>29</v>
      </c>
      <c r="E21" s="106">
        <v>0</v>
      </c>
      <c r="F21" s="106">
        <v>2282</v>
      </c>
      <c r="G21" s="106">
        <v>108</v>
      </c>
      <c r="H21" s="106">
        <v>2174</v>
      </c>
      <c r="I21" s="106">
        <v>2098</v>
      </c>
      <c r="J21" s="106">
        <v>1617</v>
      </c>
      <c r="K21" s="106">
        <v>481</v>
      </c>
      <c r="L21" s="106">
        <v>76</v>
      </c>
      <c r="M21" s="106">
        <f>+$C21/'取引基本表（37部門）'!$BC18</f>
        <v>0.0043738868921555825</v>
      </c>
      <c r="N21" s="119">
        <f>+$F21/'取引基本表（37部門）'!$BC18</f>
        <v>0.004319000384205555</v>
      </c>
    </row>
    <row r="22" spans="1:14" ht="13.5">
      <c r="A22" s="9" t="s">
        <v>20</v>
      </c>
      <c r="B22" s="10" t="s">
        <v>53</v>
      </c>
      <c r="C22" s="106">
        <v>9313</v>
      </c>
      <c r="D22" s="106">
        <v>147</v>
      </c>
      <c r="E22" s="106">
        <v>0</v>
      </c>
      <c r="F22" s="106">
        <v>9166</v>
      </c>
      <c r="G22" s="106">
        <v>140</v>
      </c>
      <c r="H22" s="106">
        <v>9026</v>
      </c>
      <c r="I22" s="106">
        <v>8979</v>
      </c>
      <c r="J22" s="106">
        <v>7981</v>
      </c>
      <c r="K22" s="106">
        <v>998</v>
      </c>
      <c r="L22" s="106">
        <v>47</v>
      </c>
      <c r="M22" s="106">
        <f>+$C22/'取引基本表（37部門）'!$BC19</f>
        <v>0.003736820015520262</v>
      </c>
      <c r="N22" s="119">
        <f>+$F22/'取引基本表（37部門）'!$BC19</f>
        <v>0.0036778366006935165</v>
      </c>
    </row>
    <row r="23" spans="1:14" ht="13.5">
      <c r="A23" s="9" t="s">
        <v>21</v>
      </c>
      <c r="B23" s="10" t="s">
        <v>228</v>
      </c>
      <c r="C23" s="106">
        <v>5601</v>
      </c>
      <c r="D23" s="106">
        <v>164</v>
      </c>
      <c r="E23" s="106">
        <v>56</v>
      </c>
      <c r="F23" s="106">
        <v>5381</v>
      </c>
      <c r="G23" s="106">
        <v>340</v>
      </c>
      <c r="H23" s="106">
        <v>5041</v>
      </c>
      <c r="I23" s="106">
        <v>4950</v>
      </c>
      <c r="J23" s="106">
        <v>3939</v>
      </c>
      <c r="K23" s="106">
        <v>1011</v>
      </c>
      <c r="L23" s="106">
        <v>91</v>
      </c>
      <c r="M23" s="106">
        <f>+$C23/'取引基本表（37部門）'!$BC20</f>
        <v>0.0047107802939506714</v>
      </c>
      <c r="N23" s="119">
        <f>+$F23/'取引基本表（37部門）'!$BC20</f>
        <v>0.004525746966925293</v>
      </c>
    </row>
    <row r="24" spans="1:14" ht="13.5">
      <c r="A24" s="9" t="s">
        <v>68</v>
      </c>
      <c r="B24" s="10" t="s">
        <v>52</v>
      </c>
      <c r="C24" s="106">
        <v>1902</v>
      </c>
      <c r="D24" s="106">
        <v>0</v>
      </c>
      <c r="E24" s="106">
        <v>0</v>
      </c>
      <c r="F24" s="106">
        <v>1902</v>
      </c>
      <c r="G24" s="106">
        <v>18</v>
      </c>
      <c r="H24" s="106">
        <v>1884</v>
      </c>
      <c r="I24" s="106">
        <v>1874</v>
      </c>
      <c r="J24" s="106">
        <v>1605</v>
      </c>
      <c r="K24" s="106">
        <v>269</v>
      </c>
      <c r="L24" s="106">
        <v>10</v>
      </c>
      <c r="M24" s="106">
        <f>+$C24/'取引基本表（37部門）'!$BC21</f>
        <v>0.0030945245463153684</v>
      </c>
      <c r="N24" s="119">
        <f>+$F24/'取引基本表（37部門）'!$BC21</f>
        <v>0.0030945245463153684</v>
      </c>
    </row>
    <row r="25" spans="1:14" ht="13.5">
      <c r="A25" s="9" t="s">
        <v>22</v>
      </c>
      <c r="B25" s="10" t="s">
        <v>229</v>
      </c>
      <c r="C25" s="106">
        <v>23354</v>
      </c>
      <c r="D25" s="106">
        <v>366</v>
      </c>
      <c r="E25" s="106">
        <v>114</v>
      </c>
      <c r="F25" s="106">
        <v>22874</v>
      </c>
      <c r="G25" s="106">
        <v>636</v>
      </c>
      <c r="H25" s="106">
        <v>22238</v>
      </c>
      <c r="I25" s="106">
        <v>21724</v>
      </c>
      <c r="J25" s="106">
        <v>19721</v>
      </c>
      <c r="K25" s="106">
        <v>2003</v>
      </c>
      <c r="L25" s="106">
        <v>514</v>
      </c>
      <c r="M25" s="106">
        <f>+$C25/'取引基本表（37部門）'!$BC22</f>
        <v>0.0022655936609166662</v>
      </c>
      <c r="N25" s="119">
        <f>+$F25/'取引基本表（37部門）'!$BC22</f>
        <v>0.0022190284062605045</v>
      </c>
    </row>
    <row r="26" spans="1:14" ht="13.5">
      <c r="A26" s="9" t="s">
        <v>95</v>
      </c>
      <c r="B26" s="10" t="s">
        <v>28</v>
      </c>
      <c r="C26" s="106">
        <v>6221</v>
      </c>
      <c r="D26" s="106">
        <v>1587</v>
      </c>
      <c r="E26" s="106">
        <v>464</v>
      </c>
      <c r="F26" s="106">
        <v>4170</v>
      </c>
      <c r="G26" s="106">
        <v>875</v>
      </c>
      <c r="H26" s="106">
        <v>3295</v>
      </c>
      <c r="I26" s="106">
        <v>3172</v>
      </c>
      <c r="J26" s="106">
        <v>2539</v>
      </c>
      <c r="K26" s="106">
        <v>633</v>
      </c>
      <c r="L26" s="106">
        <v>123</v>
      </c>
      <c r="M26" s="106">
        <f>+$C26/'取引基本表（37部門）'!$BC23</f>
        <v>0.0030729516043464904</v>
      </c>
      <c r="N26" s="119">
        <f>+$F26/'取引基本表（37部門）'!$BC23</f>
        <v>0.0020598309259162294</v>
      </c>
    </row>
    <row r="27" spans="1:14" ht="13.5">
      <c r="A27" s="9" t="s">
        <v>98</v>
      </c>
      <c r="B27" s="10" t="s">
        <v>230</v>
      </c>
      <c r="C27" s="106">
        <v>66998</v>
      </c>
      <c r="D27" s="106">
        <v>10689</v>
      </c>
      <c r="E27" s="106">
        <v>2697</v>
      </c>
      <c r="F27" s="106">
        <v>53612</v>
      </c>
      <c r="G27" s="106">
        <v>10325</v>
      </c>
      <c r="H27" s="106">
        <v>43287</v>
      </c>
      <c r="I27" s="106">
        <v>40606</v>
      </c>
      <c r="J27" s="106">
        <v>35163</v>
      </c>
      <c r="K27" s="106">
        <v>5443</v>
      </c>
      <c r="L27" s="106">
        <v>2681</v>
      </c>
      <c r="M27" s="106">
        <f>+$C27/'取引基本表（37部門）'!$BC24</f>
        <v>0.009746024121693363</v>
      </c>
      <c r="N27" s="119">
        <f>+$F27/'取引基本表（37部門）'!$BC24</f>
        <v>0.007798797653843764</v>
      </c>
    </row>
    <row r="28" spans="1:14" ht="13.5">
      <c r="A28" s="9" t="s">
        <v>144</v>
      </c>
      <c r="B28" s="10" t="s">
        <v>42</v>
      </c>
      <c r="C28" s="106">
        <v>2270</v>
      </c>
      <c r="D28" s="106">
        <v>0</v>
      </c>
      <c r="E28" s="106">
        <v>0</v>
      </c>
      <c r="F28" s="106">
        <v>2270</v>
      </c>
      <c r="G28" s="106">
        <v>28</v>
      </c>
      <c r="H28" s="106">
        <v>2242</v>
      </c>
      <c r="I28" s="106">
        <v>2217</v>
      </c>
      <c r="J28" s="106">
        <v>2176</v>
      </c>
      <c r="K28" s="106">
        <v>41</v>
      </c>
      <c r="L28" s="106">
        <v>25</v>
      </c>
      <c r="M28" s="106">
        <f>+$C28/'取引基本表（37部門）'!$BC25</f>
        <v>0.0008695025985487351</v>
      </c>
      <c r="N28" s="119">
        <f>+$F28/'取引基本表（37部門）'!$BC25</f>
        <v>0.0008695025985487351</v>
      </c>
    </row>
    <row r="29" spans="1:14" ht="13.5">
      <c r="A29" s="9" t="s">
        <v>145</v>
      </c>
      <c r="B29" s="10" t="s">
        <v>177</v>
      </c>
      <c r="C29" s="106">
        <v>2674</v>
      </c>
      <c r="D29" s="106">
        <v>0</v>
      </c>
      <c r="E29" s="106">
        <v>0</v>
      </c>
      <c r="F29" s="106">
        <v>2674</v>
      </c>
      <c r="G29" s="106">
        <v>33</v>
      </c>
      <c r="H29" s="106">
        <v>2641</v>
      </c>
      <c r="I29" s="106">
        <v>2616</v>
      </c>
      <c r="J29" s="106">
        <v>2364</v>
      </c>
      <c r="K29" s="106">
        <v>252</v>
      </c>
      <c r="L29" s="106">
        <v>25</v>
      </c>
      <c r="M29" s="106">
        <f>+$C29/'取引基本表（37部門）'!$BC26</f>
        <v>0.004377628582607685</v>
      </c>
      <c r="N29" s="119">
        <f>+$F29/'取引基本表（37部門）'!$BC26</f>
        <v>0.004377628582607685</v>
      </c>
    </row>
    <row r="30" spans="1:14" ht="13.5">
      <c r="A30" s="9" t="s">
        <v>146</v>
      </c>
      <c r="B30" s="10" t="s">
        <v>178</v>
      </c>
      <c r="C30" s="106">
        <v>5985</v>
      </c>
      <c r="D30" s="106">
        <v>70</v>
      </c>
      <c r="E30" s="106">
        <v>18</v>
      </c>
      <c r="F30" s="106">
        <v>5897</v>
      </c>
      <c r="G30" s="106">
        <v>618</v>
      </c>
      <c r="H30" s="106">
        <v>5279</v>
      </c>
      <c r="I30" s="106">
        <v>5124</v>
      </c>
      <c r="J30" s="106">
        <v>4316</v>
      </c>
      <c r="K30" s="106">
        <v>808</v>
      </c>
      <c r="L30" s="106">
        <v>155</v>
      </c>
      <c r="M30" s="106">
        <f>+$C30/'取引基本表（37部門）'!$BC27</f>
        <v>0.009070037053033575</v>
      </c>
      <c r="N30" s="119">
        <f>+$F30/'取引基本表（37部門）'!$BC27</f>
        <v>0.008936676441393315</v>
      </c>
    </row>
    <row r="31" spans="1:14" ht="13.5">
      <c r="A31" s="9" t="s">
        <v>147</v>
      </c>
      <c r="B31" s="10" t="s">
        <v>231</v>
      </c>
      <c r="C31" s="106">
        <v>158314</v>
      </c>
      <c r="D31" s="106">
        <v>13124</v>
      </c>
      <c r="E31" s="106">
        <v>5086</v>
      </c>
      <c r="F31" s="106">
        <v>140104</v>
      </c>
      <c r="G31" s="106">
        <v>12706</v>
      </c>
      <c r="H31" s="106">
        <v>127398</v>
      </c>
      <c r="I31" s="106">
        <v>119826</v>
      </c>
      <c r="J31" s="106">
        <v>59545</v>
      </c>
      <c r="K31" s="106">
        <v>60281</v>
      </c>
      <c r="L31" s="106">
        <v>7572</v>
      </c>
      <c r="M31" s="106">
        <f>+$C31/'取引基本表（37部門）'!$BC28</f>
        <v>0.014329970206616638</v>
      </c>
      <c r="N31" s="119">
        <f>+$F31/'取引基本表（37部門）'!$BC28</f>
        <v>0.012681671525119809</v>
      </c>
    </row>
    <row r="32" spans="1:14" ht="13.5">
      <c r="A32" s="9" t="s">
        <v>148</v>
      </c>
      <c r="B32" s="10" t="s">
        <v>232</v>
      </c>
      <c r="C32" s="106">
        <v>20860</v>
      </c>
      <c r="D32" s="106">
        <v>607</v>
      </c>
      <c r="E32" s="106">
        <v>141</v>
      </c>
      <c r="F32" s="106">
        <v>20112</v>
      </c>
      <c r="G32" s="106">
        <v>970</v>
      </c>
      <c r="H32" s="106">
        <v>19142</v>
      </c>
      <c r="I32" s="106">
        <v>18936</v>
      </c>
      <c r="J32" s="106">
        <v>15631</v>
      </c>
      <c r="K32" s="106">
        <v>3305</v>
      </c>
      <c r="L32" s="106">
        <v>206</v>
      </c>
      <c r="M32" s="106">
        <f>+$C32/'取引基本表（37部門）'!$BC29</f>
        <v>0.006674367038993534</v>
      </c>
      <c r="N32" s="119">
        <f>+$F32/'取引基本表（37部門）'!$BC29</f>
        <v>0.006435036907393958</v>
      </c>
    </row>
    <row r="33" spans="1:14" ht="13.5">
      <c r="A33" s="9" t="s">
        <v>149</v>
      </c>
      <c r="B33" s="10" t="s">
        <v>233</v>
      </c>
      <c r="C33" s="106">
        <v>11626</v>
      </c>
      <c r="D33" s="106">
        <v>2096</v>
      </c>
      <c r="E33" s="106">
        <v>653</v>
      </c>
      <c r="F33" s="106">
        <v>8877</v>
      </c>
      <c r="G33" s="106">
        <v>3760</v>
      </c>
      <c r="H33" s="106">
        <v>5117</v>
      </c>
      <c r="I33" s="106">
        <v>4811</v>
      </c>
      <c r="J33" s="106">
        <v>3294</v>
      </c>
      <c r="K33" s="106">
        <v>1517</v>
      </c>
      <c r="L33" s="106">
        <v>306</v>
      </c>
      <c r="M33" s="106">
        <f>+$C33/'取引基本表（37部門）'!$BC30</f>
        <v>0.001386892895866007</v>
      </c>
      <c r="N33" s="119">
        <f>+$F33/'取引基本表（37部門）'!$BC30</f>
        <v>0.001058958217495488</v>
      </c>
    </row>
    <row r="34" spans="1:14" ht="13.5">
      <c r="A34" s="9" t="s">
        <v>101</v>
      </c>
      <c r="B34" s="10" t="s">
        <v>234</v>
      </c>
      <c r="C34" s="106">
        <v>54117</v>
      </c>
      <c r="D34" s="106">
        <v>1507</v>
      </c>
      <c r="E34" s="106">
        <v>371</v>
      </c>
      <c r="F34" s="106">
        <v>52239</v>
      </c>
      <c r="G34" s="106">
        <v>2297</v>
      </c>
      <c r="H34" s="106">
        <v>49942</v>
      </c>
      <c r="I34" s="106">
        <v>47512</v>
      </c>
      <c r="J34" s="106">
        <v>35961</v>
      </c>
      <c r="K34" s="106">
        <v>11551</v>
      </c>
      <c r="L34" s="106">
        <v>2430</v>
      </c>
      <c r="M34" s="106">
        <f>+$C34/'取引基本表（37部門）'!$BC31</f>
        <v>0.0068114888950339455</v>
      </c>
      <c r="N34" s="119">
        <f>+$F34/'取引基本表（37部門）'!$BC31</f>
        <v>0.0065751125965533615</v>
      </c>
    </row>
    <row r="35" spans="1:14" ht="13.5">
      <c r="A35" s="9" t="s">
        <v>150</v>
      </c>
      <c r="B35" s="10" t="s">
        <v>54</v>
      </c>
      <c r="C35" s="106">
        <v>12146</v>
      </c>
      <c r="D35" s="106">
        <v>565</v>
      </c>
      <c r="E35" s="106">
        <v>93</v>
      </c>
      <c r="F35" s="106">
        <v>11488</v>
      </c>
      <c r="G35" s="106">
        <v>947</v>
      </c>
      <c r="H35" s="106">
        <v>10541</v>
      </c>
      <c r="I35" s="106">
        <v>10165</v>
      </c>
      <c r="J35" s="106">
        <v>8735</v>
      </c>
      <c r="K35" s="106">
        <v>1430</v>
      </c>
      <c r="L35" s="106">
        <v>376</v>
      </c>
      <c r="M35" s="106">
        <f>+$C35/'取引基本表（37部門）'!$BC32</f>
        <v>0.0031169020467468585</v>
      </c>
      <c r="N35" s="119">
        <f>+$F35/'取引基本表（37部門）'!$BC32</f>
        <v>0.0029480463290818305</v>
      </c>
    </row>
    <row r="36" spans="1:14" ht="13.5">
      <c r="A36" s="9" t="s">
        <v>151</v>
      </c>
      <c r="B36" s="10" t="s">
        <v>235</v>
      </c>
      <c r="C36" s="106">
        <v>27931</v>
      </c>
      <c r="D36" s="106">
        <v>0</v>
      </c>
      <c r="E36" s="106">
        <v>0</v>
      </c>
      <c r="F36" s="106">
        <v>27931</v>
      </c>
      <c r="G36" s="106">
        <v>0</v>
      </c>
      <c r="H36" s="106">
        <v>27931</v>
      </c>
      <c r="I36" s="106">
        <v>27727</v>
      </c>
      <c r="J36" s="106">
        <v>24474</v>
      </c>
      <c r="K36" s="106">
        <v>3253</v>
      </c>
      <c r="L36" s="106">
        <v>204</v>
      </c>
      <c r="M36" s="106">
        <f>+$C36/'取引基本表（37部門）'!$BC33</f>
        <v>0.006211171836935558</v>
      </c>
      <c r="N36" s="119">
        <f>+$F36/'取引基本表（37部門）'!$BC33</f>
        <v>0.006211171836935558</v>
      </c>
    </row>
    <row r="37" spans="1:14" ht="13.5">
      <c r="A37" s="9" t="s">
        <v>152</v>
      </c>
      <c r="B37" s="10" t="s">
        <v>236</v>
      </c>
      <c r="C37" s="106">
        <v>28408</v>
      </c>
      <c r="D37" s="106">
        <v>52</v>
      </c>
      <c r="E37" s="106">
        <v>16</v>
      </c>
      <c r="F37" s="106">
        <v>28340</v>
      </c>
      <c r="G37" s="106">
        <v>241</v>
      </c>
      <c r="H37" s="106">
        <v>28099</v>
      </c>
      <c r="I37" s="106">
        <v>26956</v>
      </c>
      <c r="J37" s="106">
        <v>20396</v>
      </c>
      <c r="K37" s="106">
        <v>6560</v>
      </c>
      <c r="L37" s="106">
        <v>1143</v>
      </c>
      <c r="M37" s="106">
        <f>+$C37/'取引基本表（37部門）'!$BC34</f>
        <v>0.00600495734510199</v>
      </c>
      <c r="N37" s="119">
        <f>+$F37/'取引基本表（37部門）'!$BC34</f>
        <v>0.005990583327238468</v>
      </c>
    </row>
    <row r="38" spans="1:14" ht="13.5">
      <c r="A38" s="9" t="s">
        <v>153</v>
      </c>
      <c r="B38" s="10" t="s">
        <v>180</v>
      </c>
      <c r="C38" s="106">
        <v>109528</v>
      </c>
      <c r="D38" s="106">
        <v>4046</v>
      </c>
      <c r="E38" s="106">
        <v>893</v>
      </c>
      <c r="F38" s="106">
        <v>104589</v>
      </c>
      <c r="G38" s="106">
        <v>3854</v>
      </c>
      <c r="H38" s="106">
        <v>100735</v>
      </c>
      <c r="I38" s="106">
        <v>96437</v>
      </c>
      <c r="J38" s="106">
        <v>67528</v>
      </c>
      <c r="K38" s="106">
        <v>28909</v>
      </c>
      <c r="L38" s="106">
        <v>4298</v>
      </c>
      <c r="M38" s="106">
        <f>+$C38/'取引基本表（37部門）'!$BC35</f>
        <v>0.011139272536182956</v>
      </c>
      <c r="N38" s="119">
        <f>+$F38/'取引基本表（37部門）'!$BC35</f>
        <v>0.01063696383835037</v>
      </c>
    </row>
    <row r="39" spans="1:14" ht="13.5">
      <c r="A39" s="9" t="s">
        <v>154</v>
      </c>
      <c r="B39" s="10" t="s">
        <v>181</v>
      </c>
      <c r="C39" s="106">
        <v>6497</v>
      </c>
      <c r="D39" s="106">
        <v>233</v>
      </c>
      <c r="E39" s="106">
        <v>103</v>
      </c>
      <c r="F39" s="106">
        <v>6161</v>
      </c>
      <c r="G39" s="106">
        <v>1284</v>
      </c>
      <c r="H39" s="106">
        <v>4877</v>
      </c>
      <c r="I39" s="106">
        <v>4489</v>
      </c>
      <c r="J39" s="106">
        <v>3495</v>
      </c>
      <c r="K39" s="106">
        <v>994</v>
      </c>
      <c r="L39" s="106">
        <v>388</v>
      </c>
      <c r="M39" s="106">
        <f>+$C39/'取引基本表（37部門）'!$BC36</f>
        <v>0.007717059369213245</v>
      </c>
      <c r="N39" s="119">
        <f>+$F39/'取引基本表（37部門）'!$BC36</f>
        <v>0.007317962563294259</v>
      </c>
    </row>
    <row r="40" spans="1:14" ht="13.5">
      <c r="A40" s="9" t="s">
        <v>155</v>
      </c>
      <c r="B40" s="10" t="s">
        <v>24</v>
      </c>
      <c r="C40" s="106">
        <v>69985</v>
      </c>
      <c r="D40" s="106">
        <v>7968</v>
      </c>
      <c r="E40" s="106">
        <v>1746</v>
      </c>
      <c r="F40" s="106">
        <v>60271</v>
      </c>
      <c r="G40" s="106">
        <v>4753</v>
      </c>
      <c r="H40" s="106">
        <v>55518</v>
      </c>
      <c r="I40" s="106">
        <v>51264</v>
      </c>
      <c r="J40" s="106">
        <v>29705</v>
      </c>
      <c r="K40" s="106">
        <v>21559</v>
      </c>
      <c r="L40" s="106">
        <v>4254</v>
      </c>
      <c r="M40" s="106">
        <f>+$C40/'取引基本表（37部門）'!$BC37</f>
        <v>0.01078074399071918</v>
      </c>
      <c r="N40" s="119">
        <f>+$F40/'取引基本表（37部門）'!$BC37</f>
        <v>0.009284364093229058</v>
      </c>
    </row>
    <row r="41" spans="1:14" ht="13.5">
      <c r="A41" s="9" t="s">
        <v>156</v>
      </c>
      <c r="B41" s="10" t="s">
        <v>25</v>
      </c>
      <c r="C41" s="106">
        <v>112334</v>
      </c>
      <c r="D41" s="106">
        <v>17990</v>
      </c>
      <c r="E41" s="106">
        <v>3971</v>
      </c>
      <c r="F41" s="106">
        <v>90373</v>
      </c>
      <c r="G41" s="106">
        <v>4749</v>
      </c>
      <c r="H41" s="106">
        <v>85624</v>
      </c>
      <c r="I41" s="106">
        <v>74883</v>
      </c>
      <c r="J41" s="106">
        <v>23818</v>
      </c>
      <c r="K41" s="106">
        <v>51065</v>
      </c>
      <c r="L41" s="106">
        <v>10741</v>
      </c>
      <c r="M41" s="106">
        <f>+$C41/'取引基本表（37部門）'!$BC38</f>
        <v>0.018182168383900233</v>
      </c>
      <c r="N41" s="119">
        <f>+$F41/'取引基本表（37部門）'!$BC38</f>
        <v>0.014627602536704967</v>
      </c>
    </row>
    <row r="42" spans="1:14" ht="13.5">
      <c r="A42" s="9" t="s">
        <v>157</v>
      </c>
      <c r="B42" s="10" t="s">
        <v>48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f>+$C42/'取引基本表（37部門）'!$BC39</f>
        <v>0</v>
      </c>
      <c r="N42" s="119">
        <f>+$F42/'取引基本表（37部門）'!$BC39</f>
        <v>0</v>
      </c>
    </row>
    <row r="43" spans="1:14" ht="13.5">
      <c r="A43" s="9" t="s">
        <v>158</v>
      </c>
      <c r="B43" s="10" t="s">
        <v>49</v>
      </c>
      <c r="C43" s="106">
        <v>387</v>
      </c>
      <c r="D43" s="106">
        <v>43</v>
      </c>
      <c r="E43" s="106">
        <v>17</v>
      </c>
      <c r="F43" s="106">
        <v>327</v>
      </c>
      <c r="G43" s="106">
        <v>23</v>
      </c>
      <c r="H43" s="106">
        <v>304</v>
      </c>
      <c r="I43" s="106">
        <v>293</v>
      </c>
      <c r="J43" s="106">
        <v>293</v>
      </c>
      <c r="K43" s="106">
        <v>0</v>
      </c>
      <c r="L43" s="106">
        <v>11</v>
      </c>
      <c r="M43" s="275">
        <f>+$C43/'取引基本表（37部門）'!$BC40</f>
        <v>0.0004651828096320488</v>
      </c>
      <c r="N43" s="120">
        <f>+$F43/'取引基本表（37部門）'!$BC40</f>
        <v>0.0003930614437976226</v>
      </c>
    </row>
    <row r="44" spans="1:20" s="109" customFormat="1" ht="13.5">
      <c r="A44" s="107"/>
      <c r="B44" s="108" t="s">
        <v>82</v>
      </c>
      <c r="C44" s="207">
        <f>SUM(C7:C43)</f>
        <v>914703</v>
      </c>
      <c r="D44" s="207">
        <f aca="true" t="shared" si="0" ref="D44:L44">SUM(D7:D43)</f>
        <v>91616</v>
      </c>
      <c r="E44" s="207">
        <f t="shared" si="0"/>
        <v>32071</v>
      </c>
      <c r="F44" s="207">
        <f t="shared" si="0"/>
        <v>791016</v>
      </c>
      <c r="G44" s="207">
        <f t="shared" si="0"/>
        <v>56892</v>
      </c>
      <c r="H44" s="207">
        <f t="shared" si="0"/>
        <v>734124</v>
      </c>
      <c r="I44" s="207">
        <f t="shared" si="0"/>
        <v>692124</v>
      </c>
      <c r="J44" s="207">
        <f t="shared" si="0"/>
        <v>462571</v>
      </c>
      <c r="K44" s="207">
        <f t="shared" si="0"/>
        <v>229553</v>
      </c>
      <c r="L44" s="207">
        <f t="shared" si="0"/>
        <v>42000</v>
      </c>
      <c r="M44" s="208"/>
      <c r="N44" s="116"/>
      <c r="O44" s="95"/>
      <c r="P44" s="95"/>
      <c r="Q44" s="95"/>
      <c r="R44" s="95"/>
      <c r="S44" s="95"/>
      <c r="T44" s="95"/>
    </row>
    <row r="45" spans="1:27" ht="13.5">
      <c r="A45" s="110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7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1" ht="13.5">
      <c r="A46" s="110"/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7"/>
      <c r="O46" s="109"/>
      <c r="P46" s="109"/>
      <c r="Q46" s="109"/>
      <c r="R46" s="109"/>
      <c r="S46" s="109"/>
      <c r="T46" s="109"/>
      <c r="U46" s="109"/>
    </row>
    <row r="47" spans="1:20" ht="13.5">
      <c r="A47" s="110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7"/>
      <c r="O47" s="109"/>
      <c r="P47" s="109"/>
      <c r="Q47" s="109"/>
      <c r="R47" s="109"/>
      <c r="S47" s="109"/>
      <c r="T47" s="109"/>
    </row>
    <row r="48" spans="1:13" ht="13.5">
      <c r="A48" s="110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3.5">
      <c r="A49" s="110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3.5">
      <c r="A50" s="110"/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</sheetData>
  <sheetProtection password="BDD0" sheet="1"/>
  <mergeCells count="2">
    <mergeCell ref="M3:M6"/>
    <mergeCell ref="N3:N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BJ49"/>
  <sheetViews>
    <sheetView zoomScale="70" zoomScaleNormal="7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L1"/>
    </sheetView>
  </sheetViews>
  <sheetFormatPr defaultColWidth="9.00390625" defaultRowHeight="13.5"/>
  <cols>
    <col min="1" max="1" width="5.00390625" style="127" customWidth="1"/>
    <col min="2" max="2" width="29.625" style="128" customWidth="1"/>
    <col min="3" max="61" width="13.125" style="128" customWidth="1"/>
    <col min="62" max="62" width="6.375" style="128" customWidth="1"/>
    <col min="63" max="16384" width="9.00390625" style="128" customWidth="1"/>
  </cols>
  <sheetData>
    <row r="1" spans="3:61" ht="19.5" customHeight="1">
      <c r="C1" s="293" t="s">
        <v>200</v>
      </c>
      <c r="D1" s="294"/>
      <c r="E1" s="294"/>
      <c r="F1" s="294"/>
      <c r="G1" s="294"/>
      <c r="H1" s="294"/>
      <c r="I1" s="294"/>
      <c r="J1" s="294"/>
      <c r="K1" s="294"/>
      <c r="L1" s="294"/>
      <c r="BI1" s="129"/>
    </row>
    <row r="2" spans="1:62" ht="13.5">
      <c r="A2" s="130"/>
      <c r="B2" s="131"/>
      <c r="C2" s="130" t="s">
        <v>5</v>
      </c>
      <c r="D2" s="132" t="s">
        <v>6</v>
      </c>
      <c r="E2" s="132" t="s">
        <v>7</v>
      </c>
      <c r="F2" s="132" t="s">
        <v>8</v>
      </c>
      <c r="G2" s="132" t="s">
        <v>9</v>
      </c>
      <c r="H2" s="132" t="s">
        <v>10</v>
      </c>
      <c r="I2" s="132" t="s">
        <v>11</v>
      </c>
      <c r="J2" s="132" t="s">
        <v>12</v>
      </c>
      <c r="K2" s="132" t="s">
        <v>13</v>
      </c>
      <c r="L2" s="132" t="s">
        <v>14</v>
      </c>
      <c r="M2" s="132" t="s">
        <v>15</v>
      </c>
      <c r="N2" s="132" t="s">
        <v>16</v>
      </c>
      <c r="O2" s="133" t="s">
        <v>17</v>
      </c>
      <c r="P2" s="133" t="s">
        <v>18</v>
      </c>
      <c r="Q2" s="133" t="s">
        <v>19</v>
      </c>
      <c r="R2" s="133" t="s">
        <v>20</v>
      </c>
      <c r="S2" s="133" t="s">
        <v>21</v>
      </c>
      <c r="T2" s="133" t="s">
        <v>68</v>
      </c>
      <c r="U2" s="133" t="s">
        <v>22</v>
      </c>
      <c r="V2" s="133" t="s">
        <v>95</v>
      </c>
      <c r="W2" s="133" t="s">
        <v>98</v>
      </c>
      <c r="X2" s="133" t="s">
        <v>144</v>
      </c>
      <c r="Y2" s="133" t="s">
        <v>145</v>
      </c>
      <c r="Z2" s="133" t="s">
        <v>146</v>
      </c>
      <c r="AA2" s="133" t="s">
        <v>147</v>
      </c>
      <c r="AB2" s="133" t="s">
        <v>148</v>
      </c>
      <c r="AC2" s="133" t="s">
        <v>149</v>
      </c>
      <c r="AD2" s="133" t="s">
        <v>101</v>
      </c>
      <c r="AE2" s="133" t="s">
        <v>150</v>
      </c>
      <c r="AF2" s="133" t="s">
        <v>151</v>
      </c>
      <c r="AG2" s="133" t="s">
        <v>152</v>
      </c>
      <c r="AH2" s="133" t="s">
        <v>153</v>
      </c>
      <c r="AI2" s="133" t="s">
        <v>154</v>
      </c>
      <c r="AJ2" s="133" t="s">
        <v>155</v>
      </c>
      <c r="AK2" s="133" t="s">
        <v>156</v>
      </c>
      <c r="AL2" s="133" t="s">
        <v>157</v>
      </c>
      <c r="AM2" s="134" t="s">
        <v>158</v>
      </c>
      <c r="AN2" s="135" t="s">
        <v>159</v>
      </c>
      <c r="AO2" s="133" t="s">
        <v>160</v>
      </c>
      <c r="AP2" s="133" t="s">
        <v>161</v>
      </c>
      <c r="AQ2" s="133" t="s">
        <v>162</v>
      </c>
      <c r="AR2" s="133" t="s">
        <v>163</v>
      </c>
      <c r="AS2" s="133" t="s">
        <v>164</v>
      </c>
      <c r="AT2" s="132" t="s">
        <v>165</v>
      </c>
      <c r="AU2" s="136" t="s">
        <v>166</v>
      </c>
      <c r="AV2" s="130" t="s">
        <v>167</v>
      </c>
      <c r="AW2" s="130" t="s">
        <v>168</v>
      </c>
      <c r="AX2" s="137" t="s">
        <v>201</v>
      </c>
      <c r="AY2" s="137" t="s">
        <v>202</v>
      </c>
      <c r="AZ2" s="137" t="s">
        <v>169</v>
      </c>
      <c r="BA2" s="137" t="s">
        <v>170</v>
      </c>
      <c r="BB2" s="130" t="s">
        <v>203</v>
      </c>
      <c r="BC2" s="132" t="s">
        <v>204</v>
      </c>
      <c r="BD2" s="132" t="s">
        <v>205</v>
      </c>
      <c r="BE2" s="137" t="s">
        <v>206</v>
      </c>
      <c r="BF2" s="130" t="s">
        <v>171</v>
      </c>
      <c r="BG2" s="130" t="s">
        <v>207</v>
      </c>
      <c r="BH2" s="137" t="s">
        <v>208</v>
      </c>
      <c r="BI2" s="130" t="s">
        <v>172</v>
      </c>
      <c r="BJ2" s="138"/>
    </row>
    <row r="3" spans="1:62" ht="31.5" customHeight="1">
      <c r="A3" s="139"/>
      <c r="B3" s="140"/>
      <c r="C3" s="141" t="s">
        <v>32</v>
      </c>
      <c r="D3" s="142" t="s">
        <v>33</v>
      </c>
      <c r="E3" s="142" t="s">
        <v>51</v>
      </c>
      <c r="F3" s="142" t="s">
        <v>34</v>
      </c>
      <c r="G3" s="142" t="s">
        <v>23</v>
      </c>
      <c r="H3" s="142" t="s">
        <v>35</v>
      </c>
      <c r="I3" s="142" t="s">
        <v>36</v>
      </c>
      <c r="J3" s="142" t="s">
        <v>173</v>
      </c>
      <c r="K3" s="142" t="s">
        <v>37</v>
      </c>
      <c r="L3" s="142" t="s">
        <v>38</v>
      </c>
      <c r="M3" s="142" t="s">
        <v>39</v>
      </c>
      <c r="N3" s="142" t="s">
        <v>40</v>
      </c>
      <c r="O3" s="142" t="s">
        <v>174</v>
      </c>
      <c r="P3" s="142" t="s">
        <v>175</v>
      </c>
      <c r="Q3" s="142" t="s">
        <v>176</v>
      </c>
      <c r="R3" s="142" t="s">
        <v>53</v>
      </c>
      <c r="S3" s="142" t="s">
        <v>30</v>
      </c>
      <c r="T3" s="142" t="s">
        <v>52</v>
      </c>
      <c r="U3" s="142" t="s">
        <v>41</v>
      </c>
      <c r="V3" s="142" t="s">
        <v>28</v>
      </c>
      <c r="W3" s="142" t="s">
        <v>31</v>
      </c>
      <c r="X3" s="142" t="s">
        <v>42</v>
      </c>
      <c r="Y3" s="142" t="s">
        <v>177</v>
      </c>
      <c r="Z3" s="142" t="s">
        <v>178</v>
      </c>
      <c r="AA3" s="142" t="s">
        <v>43</v>
      </c>
      <c r="AB3" s="142" t="s">
        <v>44</v>
      </c>
      <c r="AC3" s="142" t="s">
        <v>45</v>
      </c>
      <c r="AD3" s="142" t="s">
        <v>179</v>
      </c>
      <c r="AE3" s="142" t="s">
        <v>54</v>
      </c>
      <c r="AF3" s="142" t="s">
        <v>46</v>
      </c>
      <c r="AG3" s="142" t="s">
        <v>47</v>
      </c>
      <c r="AH3" s="142" t="s">
        <v>180</v>
      </c>
      <c r="AI3" s="142" t="s">
        <v>181</v>
      </c>
      <c r="AJ3" s="142" t="s">
        <v>24</v>
      </c>
      <c r="AK3" s="142" t="s">
        <v>25</v>
      </c>
      <c r="AL3" s="142" t="s">
        <v>48</v>
      </c>
      <c r="AM3" s="143" t="s">
        <v>49</v>
      </c>
      <c r="AN3" s="144" t="s">
        <v>55</v>
      </c>
      <c r="AO3" s="142" t="s">
        <v>0</v>
      </c>
      <c r="AP3" s="142" t="s">
        <v>1</v>
      </c>
      <c r="AQ3" s="142" t="s">
        <v>2</v>
      </c>
      <c r="AR3" s="142" t="s">
        <v>56</v>
      </c>
      <c r="AS3" s="142" t="s">
        <v>57</v>
      </c>
      <c r="AT3" s="142" t="s">
        <v>3</v>
      </c>
      <c r="AU3" s="143" t="s">
        <v>61</v>
      </c>
      <c r="AV3" s="141" t="s">
        <v>58</v>
      </c>
      <c r="AW3" s="141" t="s">
        <v>59</v>
      </c>
      <c r="AX3" s="144" t="s">
        <v>60</v>
      </c>
      <c r="AY3" s="144" t="s">
        <v>62</v>
      </c>
      <c r="AZ3" s="144" t="s">
        <v>4</v>
      </c>
      <c r="BA3" s="271" t="s">
        <v>26</v>
      </c>
      <c r="BB3" s="141" t="s">
        <v>63</v>
      </c>
      <c r="BC3" s="142" t="s">
        <v>64</v>
      </c>
      <c r="BD3" s="142" t="s">
        <v>65</v>
      </c>
      <c r="BE3" s="144" t="s">
        <v>66</v>
      </c>
      <c r="BF3" s="141" t="s">
        <v>27</v>
      </c>
      <c r="BG3" s="272" t="s">
        <v>88</v>
      </c>
      <c r="BH3" s="271" t="s">
        <v>89</v>
      </c>
      <c r="BI3" s="141" t="s">
        <v>67</v>
      </c>
      <c r="BJ3" s="145"/>
    </row>
    <row r="4" spans="1:62" ht="14.25">
      <c r="A4" s="146" t="s">
        <v>5</v>
      </c>
      <c r="B4" s="147" t="s">
        <v>32</v>
      </c>
      <c r="C4" s="148">
        <v>1567498</v>
      </c>
      <c r="D4" s="149">
        <v>97</v>
      </c>
      <c r="E4" s="149">
        <v>8475395</v>
      </c>
      <c r="F4" s="149">
        <v>48815</v>
      </c>
      <c r="G4" s="149">
        <v>386070</v>
      </c>
      <c r="H4" s="149">
        <v>45538</v>
      </c>
      <c r="I4" s="149">
        <v>0</v>
      </c>
      <c r="J4" s="149">
        <v>378276</v>
      </c>
      <c r="K4" s="149">
        <v>2346</v>
      </c>
      <c r="L4" s="149">
        <v>3</v>
      </c>
      <c r="M4" s="149">
        <v>902</v>
      </c>
      <c r="N4" s="149">
        <v>0</v>
      </c>
      <c r="O4" s="149">
        <v>0</v>
      </c>
      <c r="P4" s="149">
        <v>0</v>
      </c>
      <c r="Q4" s="149">
        <v>0</v>
      </c>
      <c r="R4" s="149">
        <v>0</v>
      </c>
      <c r="S4" s="149">
        <v>0</v>
      </c>
      <c r="T4" s="149">
        <v>0</v>
      </c>
      <c r="U4" s="149">
        <v>6</v>
      </c>
      <c r="V4" s="149">
        <v>79844</v>
      </c>
      <c r="W4" s="149">
        <v>127945</v>
      </c>
      <c r="X4" s="149">
        <v>0</v>
      </c>
      <c r="Y4" s="149">
        <v>0</v>
      </c>
      <c r="Z4" s="149">
        <v>0</v>
      </c>
      <c r="AA4" s="149">
        <v>19997</v>
      </c>
      <c r="AB4" s="149">
        <v>0</v>
      </c>
      <c r="AC4" s="149">
        <v>401</v>
      </c>
      <c r="AD4" s="149">
        <v>3368</v>
      </c>
      <c r="AE4" s="149">
        <v>0</v>
      </c>
      <c r="AF4" s="149">
        <v>2925</v>
      </c>
      <c r="AG4" s="149">
        <v>33675</v>
      </c>
      <c r="AH4" s="149">
        <v>226349</v>
      </c>
      <c r="AI4" s="149">
        <v>18105</v>
      </c>
      <c r="AJ4" s="149">
        <v>1835</v>
      </c>
      <c r="AK4" s="149">
        <v>2025013</v>
      </c>
      <c r="AL4" s="149">
        <v>0</v>
      </c>
      <c r="AM4" s="150">
        <v>0</v>
      </c>
      <c r="AN4" s="151">
        <v>13444403</v>
      </c>
      <c r="AO4" s="152">
        <v>135706</v>
      </c>
      <c r="AP4" s="152">
        <v>6291859</v>
      </c>
      <c r="AQ4" s="152">
        <v>0</v>
      </c>
      <c r="AR4" s="152">
        <v>0</v>
      </c>
      <c r="AS4" s="152">
        <v>168260</v>
      </c>
      <c r="AT4" s="149">
        <v>256721</v>
      </c>
      <c r="AU4" s="150">
        <v>2333</v>
      </c>
      <c r="AV4" s="148">
        <v>6854879</v>
      </c>
      <c r="AW4" s="148">
        <v>20299282</v>
      </c>
      <c r="AX4" s="151">
        <v>75089</v>
      </c>
      <c r="AY4" s="151">
        <v>75089</v>
      </c>
      <c r="AZ4" s="151">
        <v>6929968</v>
      </c>
      <c r="BA4" s="151">
        <v>20374371</v>
      </c>
      <c r="BB4" s="148">
        <v>-2403086</v>
      </c>
      <c r="BC4" s="149">
        <v>-37758</v>
      </c>
      <c r="BD4" s="149">
        <v>-121965</v>
      </c>
      <c r="BE4" s="151">
        <v>-2562809</v>
      </c>
      <c r="BF4" s="148">
        <v>4367159</v>
      </c>
      <c r="BG4" s="148">
        <v>-4997201</v>
      </c>
      <c r="BH4" s="151">
        <v>-778399</v>
      </c>
      <c r="BI4" s="148">
        <v>12035962</v>
      </c>
      <c r="BJ4" s="153"/>
    </row>
    <row r="5" spans="1:62" ht="14.25">
      <c r="A5" s="146" t="s">
        <v>6</v>
      </c>
      <c r="B5" s="147" t="s">
        <v>33</v>
      </c>
      <c r="C5" s="148">
        <v>330</v>
      </c>
      <c r="D5" s="149">
        <v>2103</v>
      </c>
      <c r="E5" s="149">
        <v>3075</v>
      </c>
      <c r="F5" s="149">
        <v>33</v>
      </c>
      <c r="G5" s="149">
        <v>64954</v>
      </c>
      <c r="H5" s="149">
        <v>145331</v>
      </c>
      <c r="I5" s="149">
        <v>13579497</v>
      </c>
      <c r="J5" s="149">
        <v>1467</v>
      </c>
      <c r="K5" s="149">
        <v>513715</v>
      </c>
      <c r="L5" s="149">
        <v>2062953</v>
      </c>
      <c r="M5" s="149">
        <v>1323552</v>
      </c>
      <c r="N5" s="149">
        <v>2220</v>
      </c>
      <c r="O5" s="149">
        <v>501</v>
      </c>
      <c r="P5" s="149">
        <v>868</v>
      </c>
      <c r="Q5" s="149">
        <v>327</v>
      </c>
      <c r="R5" s="149">
        <v>972</v>
      </c>
      <c r="S5" s="149">
        <v>616</v>
      </c>
      <c r="T5" s="149">
        <v>147</v>
      </c>
      <c r="U5" s="149">
        <v>3980</v>
      </c>
      <c r="V5" s="149">
        <v>8489</v>
      </c>
      <c r="W5" s="149">
        <v>499487</v>
      </c>
      <c r="X5" s="149">
        <v>7727615</v>
      </c>
      <c r="Y5" s="149">
        <v>0</v>
      </c>
      <c r="Z5" s="149">
        <v>0</v>
      </c>
      <c r="AA5" s="149">
        <v>0</v>
      </c>
      <c r="AB5" s="149">
        <v>0</v>
      </c>
      <c r="AC5" s="149">
        <v>0</v>
      </c>
      <c r="AD5" s="149">
        <v>127</v>
      </c>
      <c r="AE5" s="149">
        <v>0</v>
      </c>
      <c r="AF5" s="149">
        <v>527</v>
      </c>
      <c r="AG5" s="149">
        <v>1596</v>
      </c>
      <c r="AH5" s="149">
        <v>0</v>
      </c>
      <c r="AI5" s="149">
        <v>0</v>
      </c>
      <c r="AJ5" s="149">
        <v>13</v>
      </c>
      <c r="AK5" s="149">
        <v>-134</v>
      </c>
      <c r="AL5" s="149">
        <v>0</v>
      </c>
      <c r="AM5" s="150">
        <v>709</v>
      </c>
      <c r="AN5" s="151">
        <v>25945070</v>
      </c>
      <c r="AO5" s="152">
        <v>-5385</v>
      </c>
      <c r="AP5" s="152">
        <v>-5628</v>
      </c>
      <c r="AQ5" s="152">
        <v>0</v>
      </c>
      <c r="AR5" s="152">
        <v>0</v>
      </c>
      <c r="AS5" s="152">
        <v>-6977</v>
      </c>
      <c r="AT5" s="149">
        <v>-34806</v>
      </c>
      <c r="AU5" s="150">
        <v>1735</v>
      </c>
      <c r="AV5" s="148">
        <v>-51061</v>
      </c>
      <c r="AW5" s="148">
        <v>25894009</v>
      </c>
      <c r="AX5" s="151">
        <v>39327</v>
      </c>
      <c r="AY5" s="151">
        <v>39327</v>
      </c>
      <c r="AZ5" s="151">
        <v>-11734</v>
      </c>
      <c r="BA5" s="151">
        <v>25933336</v>
      </c>
      <c r="BB5" s="148">
        <v>-21672797</v>
      </c>
      <c r="BC5" s="149">
        <v>-7</v>
      </c>
      <c r="BD5" s="149">
        <v>-1636792</v>
      </c>
      <c r="BE5" s="151">
        <v>-23309596</v>
      </c>
      <c r="BF5" s="148">
        <v>-23321330</v>
      </c>
      <c r="BG5" s="148">
        <v>-410234</v>
      </c>
      <c r="BH5" s="151">
        <v>-1453526</v>
      </c>
      <c r="BI5" s="148">
        <v>759980</v>
      </c>
      <c r="BJ5" s="153"/>
    </row>
    <row r="6" spans="1:62" ht="14.25">
      <c r="A6" s="146" t="s">
        <v>7</v>
      </c>
      <c r="B6" s="147" t="s">
        <v>51</v>
      </c>
      <c r="C6" s="148">
        <v>1429100</v>
      </c>
      <c r="D6" s="149">
        <v>0</v>
      </c>
      <c r="E6" s="149">
        <v>7860824</v>
      </c>
      <c r="F6" s="149">
        <v>9562</v>
      </c>
      <c r="G6" s="149">
        <v>23637</v>
      </c>
      <c r="H6" s="149">
        <v>199347</v>
      </c>
      <c r="I6" s="149">
        <v>78</v>
      </c>
      <c r="J6" s="149">
        <v>235</v>
      </c>
      <c r="K6" s="149">
        <v>3850</v>
      </c>
      <c r="L6" s="149">
        <v>28</v>
      </c>
      <c r="M6" s="149">
        <v>0</v>
      </c>
      <c r="N6" s="149">
        <v>0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  <c r="T6" s="149">
        <v>0</v>
      </c>
      <c r="U6" s="149">
        <v>0</v>
      </c>
      <c r="V6" s="149">
        <v>26355</v>
      </c>
      <c r="W6" s="149">
        <v>767</v>
      </c>
      <c r="X6" s="149">
        <v>0</v>
      </c>
      <c r="Y6" s="149">
        <v>0</v>
      </c>
      <c r="Z6" s="149">
        <v>0</v>
      </c>
      <c r="AA6" s="149">
        <v>18466</v>
      </c>
      <c r="AB6" s="149">
        <v>0</v>
      </c>
      <c r="AC6" s="149">
        <v>0</v>
      </c>
      <c r="AD6" s="149">
        <v>11845</v>
      </c>
      <c r="AE6" s="149">
        <v>19</v>
      </c>
      <c r="AF6" s="149">
        <v>19383</v>
      </c>
      <c r="AG6" s="149">
        <v>102825</v>
      </c>
      <c r="AH6" s="149">
        <v>569979</v>
      </c>
      <c r="AI6" s="149">
        <v>8307</v>
      </c>
      <c r="AJ6" s="149">
        <v>673</v>
      </c>
      <c r="AK6" s="149">
        <v>9098579</v>
      </c>
      <c r="AL6" s="149">
        <v>0</v>
      </c>
      <c r="AM6" s="150">
        <v>7767</v>
      </c>
      <c r="AN6" s="151">
        <v>19391626</v>
      </c>
      <c r="AO6" s="152">
        <v>1345679</v>
      </c>
      <c r="AP6" s="152">
        <v>42891061</v>
      </c>
      <c r="AQ6" s="152">
        <v>235981</v>
      </c>
      <c r="AR6" s="152">
        <v>0</v>
      </c>
      <c r="AS6" s="152">
        <v>0</v>
      </c>
      <c r="AT6" s="149">
        <v>239377</v>
      </c>
      <c r="AU6" s="150">
        <v>11315</v>
      </c>
      <c r="AV6" s="148">
        <v>44723413</v>
      </c>
      <c r="AW6" s="148">
        <v>64115039</v>
      </c>
      <c r="AX6" s="151">
        <v>433314</v>
      </c>
      <c r="AY6" s="151">
        <v>433314</v>
      </c>
      <c r="AZ6" s="151">
        <v>45156727</v>
      </c>
      <c r="BA6" s="151">
        <v>64548353</v>
      </c>
      <c r="BB6" s="148">
        <v>-4752482</v>
      </c>
      <c r="BC6" s="149">
        <v>-352767</v>
      </c>
      <c r="BD6" s="149">
        <v>-1392176</v>
      </c>
      <c r="BE6" s="151">
        <v>-6497425</v>
      </c>
      <c r="BF6" s="148">
        <v>38659302</v>
      </c>
      <c r="BG6" s="148">
        <v>-20551527</v>
      </c>
      <c r="BH6" s="151">
        <v>-1958491</v>
      </c>
      <c r="BI6" s="148">
        <v>35540910</v>
      </c>
      <c r="BJ6" s="153"/>
    </row>
    <row r="7" spans="1:62" ht="14.25">
      <c r="A7" s="146" t="s">
        <v>8</v>
      </c>
      <c r="B7" s="147" t="s">
        <v>34</v>
      </c>
      <c r="C7" s="148">
        <v>89515</v>
      </c>
      <c r="D7" s="149">
        <v>4934</v>
      </c>
      <c r="E7" s="149">
        <v>52413</v>
      </c>
      <c r="F7" s="149">
        <v>1011266</v>
      </c>
      <c r="G7" s="149">
        <v>80451</v>
      </c>
      <c r="H7" s="149">
        <v>33667</v>
      </c>
      <c r="I7" s="149">
        <v>754</v>
      </c>
      <c r="J7" s="149">
        <v>65483</v>
      </c>
      <c r="K7" s="149">
        <v>31776</v>
      </c>
      <c r="L7" s="149">
        <v>14571</v>
      </c>
      <c r="M7" s="149">
        <v>12962</v>
      </c>
      <c r="N7" s="149">
        <v>17851</v>
      </c>
      <c r="O7" s="149">
        <v>15798</v>
      </c>
      <c r="P7" s="149">
        <v>27162</v>
      </c>
      <c r="Q7" s="149">
        <v>11799</v>
      </c>
      <c r="R7" s="149">
        <v>83367</v>
      </c>
      <c r="S7" s="149">
        <v>57872</v>
      </c>
      <c r="T7" s="149">
        <v>16933</v>
      </c>
      <c r="U7" s="149">
        <v>104193</v>
      </c>
      <c r="V7" s="149">
        <v>57229</v>
      </c>
      <c r="W7" s="149">
        <v>201795</v>
      </c>
      <c r="X7" s="149">
        <v>5330</v>
      </c>
      <c r="Y7" s="149">
        <v>4846</v>
      </c>
      <c r="Z7" s="149">
        <v>11882</v>
      </c>
      <c r="AA7" s="149">
        <v>550518</v>
      </c>
      <c r="AB7" s="149">
        <v>78349</v>
      </c>
      <c r="AC7" s="149">
        <v>3677</v>
      </c>
      <c r="AD7" s="149">
        <v>119069</v>
      </c>
      <c r="AE7" s="149">
        <v>72835</v>
      </c>
      <c r="AF7" s="149">
        <v>214599</v>
      </c>
      <c r="AG7" s="149">
        <v>26720</v>
      </c>
      <c r="AH7" s="149">
        <v>255693</v>
      </c>
      <c r="AI7" s="149">
        <v>169775</v>
      </c>
      <c r="AJ7" s="149">
        <v>219801</v>
      </c>
      <c r="AK7" s="149">
        <v>271127</v>
      </c>
      <c r="AL7" s="149">
        <v>29264</v>
      </c>
      <c r="AM7" s="150">
        <v>4564</v>
      </c>
      <c r="AN7" s="151">
        <v>4029840</v>
      </c>
      <c r="AO7" s="152">
        <v>226357</v>
      </c>
      <c r="AP7" s="152">
        <v>9121560</v>
      </c>
      <c r="AQ7" s="152">
        <v>0</v>
      </c>
      <c r="AR7" s="152">
        <v>959</v>
      </c>
      <c r="AS7" s="152">
        <v>362850</v>
      </c>
      <c r="AT7" s="149">
        <v>-141431</v>
      </c>
      <c r="AU7" s="150">
        <v>20503</v>
      </c>
      <c r="AV7" s="148">
        <v>9590798</v>
      </c>
      <c r="AW7" s="148">
        <v>13620638</v>
      </c>
      <c r="AX7" s="151">
        <v>620661</v>
      </c>
      <c r="AY7" s="151">
        <v>620661</v>
      </c>
      <c r="AZ7" s="151">
        <v>10211459</v>
      </c>
      <c r="BA7" s="151">
        <v>14241299</v>
      </c>
      <c r="BB7" s="148">
        <v>-3414541</v>
      </c>
      <c r="BC7" s="149">
        <v>-226270</v>
      </c>
      <c r="BD7" s="149">
        <v>-179084</v>
      </c>
      <c r="BE7" s="151">
        <v>-3819895</v>
      </c>
      <c r="BF7" s="148">
        <v>6391564</v>
      </c>
      <c r="BG7" s="148">
        <v>-6750377</v>
      </c>
      <c r="BH7" s="151">
        <v>-316885</v>
      </c>
      <c r="BI7" s="148">
        <v>3354142</v>
      </c>
      <c r="BJ7" s="153"/>
    </row>
    <row r="8" spans="1:62" ht="14.25">
      <c r="A8" s="146" t="s">
        <v>9</v>
      </c>
      <c r="B8" s="147" t="s">
        <v>23</v>
      </c>
      <c r="C8" s="148">
        <v>318865</v>
      </c>
      <c r="D8" s="149">
        <v>2867</v>
      </c>
      <c r="E8" s="149">
        <v>673124</v>
      </c>
      <c r="F8" s="149">
        <v>32655</v>
      </c>
      <c r="G8" s="149">
        <v>4309863</v>
      </c>
      <c r="H8" s="149">
        <v>485449</v>
      </c>
      <c r="I8" s="149">
        <v>478</v>
      </c>
      <c r="J8" s="149">
        <v>121324</v>
      </c>
      <c r="K8" s="149">
        <v>190832</v>
      </c>
      <c r="L8" s="149">
        <v>13874</v>
      </c>
      <c r="M8" s="149">
        <v>31358</v>
      </c>
      <c r="N8" s="149">
        <v>50913</v>
      </c>
      <c r="O8" s="149">
        <v>21672</v>
      </c>
      <c r="P8" s="149">
        <v>23300</v>
      </c>
      <c r="Q8" s="149">
        <v>41239</v>
      </c>
      <c r="R8" s="149">
        <v>123359</v>
      </c>
      <c r="S8" s="149">
        <v>147782</v>
      </c>
      <c r="T8" s="149">
        <v>73064</v>
      </c>
      <c r="U8" s="149">
        <v>101916</v>
      </c>
      <c r="V8" s="149">
        <v>1345489</v>
      </c>
      <c r="W8" s="149">
        <v>3267514</v>
      </c>
      <c r="X8" s="149">
        <v>51223</v>
      </c>
      <c r="Y8" s="149">
        <v>14980</v>
      </c>
      <c r="Z8" s="149">
        <v>23098</v>
      </c>
      <c r="AA8" s="149">
        <v>1021601</v>
      </c>
      <c r="AB8" s="149">
        <v>213144</v>
      </c>
      <c r="AC8" s="149">
        <v>63805</v>
      </c>
      <c r="AD8" s="149">
        <v>329949</v>
      </c>
      <c r="AE8" s="149">
        <v>1107129</v>
      </c>
      <c r="AF8" s="149">
        <v>89060</v>
      </c>
      <c r="AG8" s="149">
        <v>322294</v>
      </c>
      <c r="AH8" s="149">
        <v>523518</v>
      </c>
      <c r="AI8" s="149">
        <v>140288</v>
      </c>
      <c r="AJ8" s="149">
        <v>341567</v>
      </c>
      <c r="AK8" s="149">
        <v>492337</v>
      </c>
      <c r="AL8" s="149">
        <v>809580</v>
      </c>
      <c r="AM8" s="150">
        <v>15042</v>
      </c>
      <c r="AN8" s="151">
        <v>16935552</v>
      </c>
      <c r="AO8" s="152">
        <v>199714</v>
      </c>
      <c r="AP8" s="152">
        <v>1009282</v>
      </c>
      <c r="AQ8" s="152">
        <v>4115</v>
      </c>
      <c r="AR8" s="152">
        <v>22664</v>
      </c>
      <c r="AS8" s="152">
        <v>451244</v>
      </c>
      <c r="AT8" s="149">
        <v>-62573</v>
      </c>
      <c r="AU8" s="150">
        <v>14028</v>
      </c>
      <c r="AV8" s="148">
        <v>1638474</v>
      </c>
      <c r="AW8" s="148">
        <v>18574026</v>
      </c>
      <c r="AX8" s="151">
        <v>498968</v>
      </c>
      <c r="AY8" s="151">
        <v>498968</v>
      </c>
      <c r="AZ8" s="151">
        <v>2137442</v>
      </c>
      <c r="BA8" s="151">
        <v>19072994</v>
      </c>
      <c r="BB8" s="148">
        <v>-1811380</v>
      </c>
      <c r="BC8" s="149">
        <v>-26266</v>
      </c>
      <c r="BD8" s="149">
        <v>-91609</v>
      </c>
      <c r="BE8" s="151">
        <v>-1929255</v>
      </c>
      <c r="BF8" s="148">
        <v>208187</v>
      </c>
      <c r="BG8" s="148">
        <v>-5031554</v>
      </c>
      <c r="BH8" s="151">
        <v>-1043716</v>
      </c>
      <c r="BI8" s="148">
        <v>11068469</v>
      </c>
      <c r="BJ8" s="153"/>
    </row>
    <row r="9" spans="1:62" ht="14.25">
      <c r="A9" s="146" t="s">
        <v>10</v>
      </c>
      <c r="B9" s="147" t="s">
        <v>35</v>
      </c>
      <c r="C9" s="148">
        <v>956301</v>
      </c>
      <c r="D9" s="149">
        <v>11370</v>
      </c>
      <c r="E9" s="149">
        <v>447336</v>
      </c>
      <c r="F9" s="149">
        <v>499972</v>
      </c>
      <c r="G9" s="149">
        <v>522281</v>
      </c>
      <c r="H9" s="149">
        <v>10853997</v>
      </c>
      <c r="I9" s="149">
        <v>40856</v>
      </c>
      <c r="J9" s="149">
        <v>3363486</v>
      </c>
      <c r="K9" s="149">
        <v>277168</v>
      </c>
      <c r="L9" s="149">
        <v>123140</v>
      </c>
      <c r="M9" s="149">
        <v>119586</v>
      </c>
      <c r="N9" s="149">
        <v>116494</v>
      </c>
      <c r="O9" s="149">
        <v>51859</v>
      </c>
      <c r="P9" s="149">
        <v>80902</v>
      </c>
      <c r="Q9" s="149">
        <v>142443</v>
      </c>
      <c r="R9" s="149">
        <v>316546</v>
      </c>
      <c r="S9" s="149">
        <v>265615</v>
      </c>
      <c r="T9" s="149">
        <v>102154</v>
      </c>
      <c r="U9" s="149">
        <v>587602</v>
      </c>
      <c r="V9" s="149">
        <v>431571</v>
      </c>
      <c r="W9" s="149">
        <v>371896</v>
      </c>
      <c r="X9" s="149">
        <v>26272</v>
      </c>
      <c r="Y9" s="149">
        <v>75587</v>
      </c>
      <c r="Z9" s="149">
        <v>79503</v>
      </c>
      <c r="AA9" s="149">
        <v>1133</v>
      </c>
      <c r="AB9" s="149">
        <v>1101</v>
      </c>
      <c r="AC9" s="149">
        <v>3302</v>
      </c>
      <c r="AD9" s="149">
        <v>27875</v>
      </c>
      <c r="AE9" s="149">
        <v>89941</v>
      </c>
      <c r="AF9" s="149">
        <v>55221</v>
      </c>
      <c r="AG9" s="149">
        <v>258782</v>
      </c>
      <c r="AH9" s="149">
        <v>10201837</v>
      </c>
      <c r="AI9" s="149">
        <v>14051</v>
      </c>
      <c r="AJ9" s="149">
        <v>376724</v>
      </c>
      <c r="AK9" s="149">
        <v>518521</v>
      </c>
      <c r="AL9" s="149">
        <v>29492</v>
      </c>
      <c r="AM9" s="150">
        <v>82028</v>
      </c>
      <c r="AN9" s="151">
        <v>31523945</v>
      </c>
      <c r="AO9" s="152">
        <v>367877</v>
      </c>
      <c r="AP9" s="152">
        <v>5848201</v>
      </c>
      <c r="AQ9" s="152">
        <v>0</v>
      </c>
      <c r="AR9" s="152">
        <v>0</v>
      </c>
      <c r="AS9" s="152">
        <v>0</v>
      </c>
      <c r="AT9" s="149">
        <v>135327</v>
      </c>
      <c r="AU9" s="150">
        <v>141299</v>
      </c>
      <c r="AV9" s="148">
        <v>6492704</v>
      </c>
      <c r="AW9" s="148">
        <v>38016649</v>
      </c>
      <c r="AX9" s="151">
        <v>5976294</v>
      </c>
      <c r="AY9" s="151">
        <v>5976294</v>
      </c>
      <c r="AZ9" s="151">
        <v>12468998</v>
      </c>
      <c r="BA9" s="151">
        <v>43992943</v>
      </c>
      <c r="BB9" s="148">
        <v>-5429336</v>
      </c>
      <c r="BC9" s="149">
        <v>-44487</v>
      </c>
      <c r="BD9" s="149">
        <v>-270295</v>
      </c>
      <c r="BE9" s="151">
        <v>-5744118</v>
      </c>
      <c r="BF9" s="148">
        <v>6724880</v>
      </c>
      <c r="BG9" s="148">
        <v>-9506954</v>
      </c>
      <c r="BH9" s="151">
        <v>-1107957</v>
      </c>
      <c r="BI9" s="148">
        <v>27633914</v>
      </c>
      <c r="BJ9" s="153"/>
    </row>
    <row r="10" spans="1:62" ht="14.25">
      <c r="A10" s="146" t="s">
        <v>11</v>
      </c>
      <c r="B10" s="147" t="s">
        <v>36</v>
      </c>
      <c r="C10" s="148">
        <v>289664</v>
      </c>
      <c r="D10" s="149">
        <v>25463</v>
      </c>
      <c r="E10" s="149">
        <v>202986</v>
      </c>
      <c r="F10" s="149">
        <v>35279</v>
      </c>
      <c r="G10" s="149">
        <v>81423</v>
      </c>
      <c r="H10" s="149">
        <v>2340085</v>
      </c>
      <c r="I10" s="149">
        <v>1368292</v>
      </c>
      <c r="J10" s="149">
        <v>35782</v>
      </c>
      <c r="K10" s="149">
        <v>228522</v>
      </c>
      <c r="L10" s="149">
        <v>1226381</v>
      </c>
      <c r="M10" s="149">
        <v>49467</v>
      </c>
      <c r="N10" s="149">
        <v>44069</v>
      </c>
      <c r="O10" s="149">
        <v>19946</v>
      </c>
      <c r="P10" s="149">
        <v>23862</v>
      </c>
      <c r="Q10" s="149">
        <v>9879</v>
      </c>
      <c r="R10" s="149">
        <v>35035</v>
      </c>
      <c r="S10" s="149">
        <v>24372</v>
      </c>
      <c r="T10" s="149">
        <v>6309</v>
      </c>
      <c r="U10" s="149">
        <v>134158</v>
      </c>
      <c r="V10" s="149">
        <v>30954</v>
      </c>
      <c r="W10" s="149">
        <v>882164</v>
      </c>
      <c r="X10" s="149">
        <v>1729804</v>
      </c>
      <c r="Y10" s="149">
        <v>88936</v>
      </c>
      <c r="Z10" s="149">
        <v>69830</v>
      </c>
      <c r="AA10" s="149">
        <v>264086</v>
      </c>
      <c r="AB10" s="149">
        <v>23757</v>
      </c>
      <c r="AC10" s="149">
        <v>65189</v>
      </c>
      <c r="AD10" s="149">
        <v>6724465</v>
      </c>
      <c r="AE10" s="149">
        <v>64516</v>
      </c>
      <c r="AF10" s="149">
        <v>506829</v>
      </c>
      <c r="AG10" s="149">
        <v>273616</v>
      </c>
      <c r="AH10" s="149">
        <v>285209</v>
      </c>
      <c r="AI10" s="149">
        <v>37340</v>
      </c>
      <c r="AJ10" s="149">
        <v>246190</v>
      </c>
      <c r="AK10" s="149">
        <v>594423</v>
      </c>
      <c r="AL10" s="149">
        <v>0</v>
      </c>
      <c r="AM10" s="150">
        <v>175595</v>
      </c>
      <c r="AN10" s="151">
        <v>18243877</v>
      </c>
      <c r="AO10" s="152">
        <v>41393</v>
      </c>
      <c r="AP10" s="152">
        <v>9218337</v>
      </c>
      <c r="AQ10" s="152">
        <v>0</v>
      </c>
      <c r="AR10" s="152">
        <v>0</v>
      </c>
      <c r="AS10" s="152">
        <v>0</v>
      </c>
      <c r="AT10" s="149">
        <v>134462</v>
      </c>
      <c r="AU10" s="150">
        <v>26827</v>
      </c>
      <c r="AV10" s="148">
        <v>9421019</v>
      </c>
      <c r="AW10" s="148">
        <v>27664896</v>
      </c>
      <c r="AX10" s="151">
        <v>1677113</v>
      </c>
      <c r="AY10" s="151">
        <v>1677113</v>
      </c>
      <c r="AZ10" s="151">
        <v>11098132</v>
      </c>
      <c r="BA10" s="151">
        <v>29342009</v>
      </c>
      <c r="BB10" s="148">
        <v>-3532642</v>
      </c>
      <c r="BC10" s="149">
        <v>-7115</v>
      </c>
      <c r="BD10" s="149">
        <v>-235900</v>
      </c>
      <c r="BE10" s="151">
        <v>-3775657</v>
      </c>
      <c r="BF10" s="148">
        <v>7322475</v>
      </c>
      <c r="BG10" s="148">
        <v>-5131915</v>
      </c>
      <c r="BH10" s="151">
        <v>-577230</v>
      </c>
      <c r="BI10" s="148">
        <v>19857207</v>
      </c>
      <c r="BJ10" s="153"/>
    </row>
    <row r="11" spans="1:62" ht="14.25">
      <c r="A11" s="146" t="s">
        <v>12</v>
      </c>
      <c r="B11" s="147" t="s">
        <v>173</v>
      </c>
      <c r="C11" s="148">
        <v>186490</v>
      </c>
      <c r="D11" s="149">
        <v>4649</v>
      </c>
      <c r="E11" s="149">
        <v>806417</v>
      </c>
      <c r="F11" s="149">
        <v>50560</v>
      </c>
      <c r="G11" s="149">
        <v>313304</v>
      </c>
      <c r="H11" s="149">
        <v>624280</v>
      </c>
      <c r="I11" s="149">
        <v>2960</v>
      </c>
      <c r="J11" s="149">
        <v>2987055</v>
      </c>
      <c r="K11" s="149">
        <v>79133</v>
      </c>
      <c r="L11" s="149">
        <v>22485</v>
      </c>
      <c r="M11" s="149">
        <v>76323</v>
      </c>
      <c r="N11" s="149">
        <v>61828</v>
      </c>
      <c r="O11" s="149">
        <v>147397</v>
      </c>
      <c r="P11" s="149">
        <v>382857</v>
      </c>
      <c r="Q11" s="149">
        <v>323974</v>
      </c>
      <c r="R11" s="149">
        <v>360202</v>
      </c>
      <c r="S11" s="149">
        <v>699126</v>
      </c>
      <c r="T11" s="149">
        <v>406512</v>
      </c>
      <c r="U11" s="149">
        <v>1996430</v>
      </c>
      <c r="V11" s="149">
        <v>757510</v>
      </c>
      <c r="W11" s="149">
        <v>903082</v>
      </c>
      <c r="X11" s="149">
        <v>0</v>
      </c>
      <c r="Y11" s="149">
        <v>200917</v>
      </c>
      <c r="Z11" s="149">
        <v>53193</v>
      </c>
      <c r="AA11" s="149">
        <v>608841</v>
      </c>
      <c r="AB11" s="149">
        <v>128448</v>
      </c>
      <c r="AC11" s="149">
        <v>65519</v>
      </c>
      <c r="AD11" s="149">
        <v>184259</v>
      </c>
      <c r="AE11" s="149">
        <v>232618</v>
      </c>
      <c r="AF11" s="149">
        <v>97770</v>
      </c>
      <c r="AG11" s="149">
        <v>183932</v>
      </c>
      <c r="AH11" s="149">
        <v>159057</v>
      </c>
      <c r="AI11" s="149">
        <v>43604</v>
      </c>
      <c r="AJ11" s="149">
        <v>826798</v>
      </c>
      <c r="AK11" s="149">
        <v>182001</v>
      </c>
      <c r="AL11" s="149">
        <v>89736</v>
      </c>
      <c r="AM11" s="150">
        <v>53255</v>
      </c>
      <c r="AN11" s="151">
        <v>14302522</v>
      </c>
      <c r="AO11" s="152">
        <v>49206</v>
      </c>
      <c r="AP11" s="152">
        <v>1434008</v>
      </c>
      <c r="AQ11" s="152">
        <v>9847</v>
      </c>
      <c r="AR11" s="152">
        <v>0</v>
      </c>
      <c r="AS11" s="152">
        <v>-661</v>
      </c>
      <c r="AT11" s="149">
        <v>73694</v>
      </c>
      <c r="AU11" s="150">
        <v>53362</v>
      </c>
      <c r="AV11" s="148">
        <v>1619456</v>
      </c>
      <c r="AW11" s="148">
        <v>15921978</v>
      </c>
      <c r="AX11" s="151">
        <v>2681141</v>
      </c>
      <c r="AY11" s="151">
        <v>2681141</v>
      </c>
      <c r="AZ11" s="151">
        <v>4300597</v>
      </c>
      <c r="BA11" s="151">
        <v>18603119</v>
      </c>
      <c r="BB11" s="148">
        <v>-1193114</v>
      </c>
      <c r="BC11" s="149">
        <v>-39476</v>
      </c>
      <c r="BD11" s="149">
        <v>-61612</v>
      </c>
      <c r="BE11" s="151">
        <v>-1294202</v>
      </c>
      <c r="BF11" s="148">
        <v>3006395</v>
      </c>
      <c r="BG11" s="148">
        <v>-3878035</v>
      </c>
      <c r="BH11" s="151">
        <v>-524751</v>
      </c>
      <c r="BI11" s="148">
        <v>12906131</v>
      </c>
      <c r="BJ11" s="153"/>
    </row>
    <row r="12" spans="1:62" ht="14.25">
      <c r="A12" s="146" t="s">
        <v>13</v>
      </c>
      <c r="B12" s="147" t="s">
        <v>37</v>
      </c>
      <c r="C12" s="148">
        <v>37675</v>
      </c>
      <c r="D12" s="149">
        <v>631</v>
      </c>
      <c r="E12" s="149">
        <v>109528</v>
      </c>
      <c r="F12" s="149">
        <v>2650</v>
      </c>
      <c r="G12" s="149">
        <v>69982</v>
      </c>
      <c r="H12" s="149">
        <v>189760</v>
      </c>
      <c r="I12" s="149">
        <v>6868</v>
      </c>
      <c r="J12" s="149">
        <v>66044</v>
      </c>
      <c r="K12" s="149">
        <v>717685</v>
      </c>
      <c r="L12" s="149">
        <v>167389</v>
      </c>
      <c r="M12" s="149">
        <v>70146</v>
      </c>
      <c r="N12" s="149">
        <v>51236</v>
      </c>
      <c r="O12" s="149">
        <v>98755</v>
      </c>
      <c r="P12" s="149">
        <v>81744</v>
      </c>
      <c r="Q12" s="149">
        <v>166820</v>
      </c>
      <c r="R12" s="149">
        <v>791394</v>
      </c>
      <c r="S12" s="149">
        <v>168390</v>
      </c>
      <c r="T12" s="149">
        <v>27179</v>
      </c>
      <c r="U12" s="149">
        <v>419722</v>
      </c>
      <c r="V12" s="149">
        <v>53653</v>
      </c>
      <c r="W12" s="149">
        <v>4159193</v>
      </c>
      <c r="X12" s="149">
        <v>1383</v>
      </c>
      <c r="Y12" s="149">
        <v>22545</v>
      </c>
      <c r="Z12" s="149">
        <v>3160</v>
      </c>
      <c r="AA12" s="149">
        <v>27056</v>
      </c>
      <c r="AB12" s="149">
        <v>525</v>
      </c>
      <c r="AC12" s="149">
        <v>8504</v>
      </c>
      <c r="AD12" s="149">
        <v>1892</v>
      </c>
      <c r="AE12" s="149">
        <v>610</v>
      </c>
      <c r="AF12" s="149">
        <v>11000</v>
      </c>
      <c r="AG12" s="149">
        <v>80870</v>
      </c>
      <c r="AH12" s="149">
        <v>69180</v>
      </c>
      <c r="AI12" s="149">
        <v>2697</v>
      </c>
      <c r="AJ12" s="149">
        <v>86983</v>
      </c>
      <c r="AK12" s="149">
        <v>117288</v>
      </c>
      <c r="AL12" s="149">
        <v>9049</v>
      </c>
      <c r="AM12" s="150">
        <v>48799</v>
      </c>
      <c r="AN12" s="151">
        <v>7947985</v>
      </c>
      <c r="AO12" s="152">
        <v>36807</v>
      </c>
      <c r="AP12" s="152">
        <v>290186</v>
      </c>
      <c r="AQ12" s="152">
        <v>0</v>
      </c>
      <c r="AR12" s="152">
        <v>0</v>
      </c>
      <c r="AS12" s="152">
        <v>0</v>
      </c>
      <c r="AT12" s="149">
        <v>16673</v>
      </c>
      <c r="AU12" s="150">
        <v>27141</v>
      </c>
      <c r="AV12" s="148">
        <v>370807</v>
      </c>
      <c r="AW12" s="148">
        <v>8318792</v>
      </c>
      <c r="AX12" s="151">
        <v>1078836</v>
      </c>
      <c r="AY12" s="151">
        <v>1078836</v>
      </c>
      <c r="AZ12" s="151">
        <v>1449643</v>
      </c>
      <c r="BA12" s="151">
        <v>9397628</v>
      </c>
      <c r="BB12" s="148">
        <v>-527160</v>
      </c>
      <c r="BC12" s="149">
        <v>-3298</v>
      </c>
      <c r="BD12" s="149">
        <v>-26463</v>
      </c>
      <c r="BE12" s="151">
        <v>-556921</v>
      </c>
      <c r="BF12" s="148">
        <v>892722</v>
      </c>
      <c r="BG12" s="148">
        <v>-1946915</v>
      </c>
      <c r="BH12" s="151">
        <v>-454309</v>
      </c>
      <c r="BI12" s="148">
        <v>6439483</v>
      </c>
      <c r="BJ12" s="153"/>
    </row>
    <row r="13" spans="1:62" ht="14.25">
      <c r="A13" s="146" t="s">
        <v>14</v>
      </c>
      <c r="B13" s="147" t="s">
        <v>38</v>
      </c>
      <c r="C13" s="148">
        <v>1018</v>
      </c>
      <c r="D13" s="149">
        <v>3075</v>
      </c>
      <c r="E13" s="149">
        <v>0</v>
      </c>
      <c r="F13" s="149">
        <v>567</v>
      </c>
      <c r="G13" s="149">
        <v>120396</v>
      </c>
      <c r="H13" s="149">
        <v>1098</v>
      </c>
      <c r="I13" s="149">
        <v>-9</v>
      </c>
      <c r="J13" s="149">
        <v>34536</v>
      </c>
      <c r="K13" s="149">
        <v>62406</v>
      </c>
      <c r="L13" s="149">
        <v>18275122</v>
      </c>
      <c r="M13" s="149">
        <v>17160</v>
      </c>
      <c r="N13" s="149">
        <v>3142934</v>
      </c>
      <c r="O13" s="149">
        <v>1494943</v>
      </c>
      <c r="P13" s="149">
        <v>1763607</v>
      </c>
      <c r="Q13" s="149">
        <v>182371</v>
      </c>
      <c r="R13" s="149">
        <v>98993</v>
      </c>
      <c r="S13" s="149">
        <v>896778</v>
      </c>
      <c r="T13" s="149">
        <v>97584</v>
      </c>
      <c r="U13" s="149">
        <v>3504282</v>
      </c>
      <c r="V13" s="149">
        <v>40310</v>
      </c>
      <c r="W13" s="149">
        <v>1637247</v>
      </c>
      <c r="X13" s="149">
        <v>0</v>
      </c>
      <c r="Y13" s="149">
        <v>1980</v>
      </c>
      <c r="Z13" s="149">
        <v>0</v>
      </c>
      <c r="AA13" s="149">
        <v>0</v>
      </c>
      <c r="AB13" s="149">
        <v>0</v>
      </c>
      <c r="AC13" s="149">
        <v>0</v>
      </c>
      <c r="AD13" s="149">
        <v>16405</v>
      </c>
      <c r="AE13" s="149">
        <v>0</v>
      </c>
      <c r="AF13" s="149">
        <v>1250</v>
      </c>
      <c r="AG13" s="149">
        <v>0</v>
      </c>
      <c r="AH13" s="149">
        <v>190</v>
      </c>
      <c r="AI13" s="149">
        <v>25</v>
      </c>
      <c r="AJ13" s="149">
        <v>11223</v>
      </c>
      <c r="AK13" s="149">
        <v>2097</v>
      </c>
      <c r="AL13" s="149">
        <v>41</v>
      </c>
      <c r="AM13" s="150">
        <v>63189</v>
      </c>
      <c r="AN13" s="151">
        <v>31470818</v>
      </c>
      <c r="AO13" s="152">
        <v>0</v>
      </c>
      <c r="AP13" s="152">
        <v>-43590</v>
      </c>
      <c r="AQ13" s="152">
        <v>0</v>
      </c>
      <c r="AR13" s="152">
        <v>-35365</v>
      </c>
      <c r="AS13" s="152">
        <v>-212421</v>
      </c>
      <c r="AT13" s="149">
        <v>178991</v>
      </c>
      <c r="AU13" s="150">
        <v>61564</v>
      </c>
      <c r="AV13" s="148">
        <v>-50821</v>
      </c>
      <c r="AW13" s="148">
        <v>31419997</v>
      </c>
      <c r="AX13" s="151">
        <v>3955604</v>
      </c>
      <c r="AY13" s="151">
        <v>3955604</v>
      </c>
      <c r="AZ13" s="151">
        <v>3904783</v>
      </c>
      <c r="BA13" s="151">
        <v>35375601</v>
      </c>
      <c r="BB13" s="148">
        <v>-1063406</v>
      </c>
      <c r="BC13" s="149">
        <v>-2957</v>
      </c>
      <c r="BD13" s="149">
        <v>-53316</v>
      </c>
      <c r="BE13" s="151">
        <v>-1119679</v>
      </c>
      <c r="BF13" s="148">
        <v>2785104</v>
      </c>
      <c r="BG13" s="148">
        <v>-2854997</v>
      </c>
      <c r="BH13" s="151">
        <v>-913709</v>
      </c>
      <c r="BI13" s="148">
        <v>30487216</v>
      </c>
      <c r="BJ13" s="153"/>
    </row>
    <row r="14" spans="1:62" ht="14.25">
      <c r="A14" s="146" t="s">
        <v>15</v>
      </c>
      <c r="B14" s="147" t="s">
        <v>39</v>
      </c>
      <c r="C14" s="148">
        <v>0</v>
      </c>
      <c r="D14" s="149">
        <v>771</v>
      </c>
      <c r="E14" s="149">
        <v>75660</v>
      </c>
      <c r="F14" s="149">
        <v>33</v>
      </c>
      <c r="G14" s="149">
        <v>38039</v>
      </c>
      <c r="H14" s="149">
        <v>157884</v>
      </c>
      <c r="I14" s="149">
        <v>247</v>
      </c>
      <c r="J14" s="149">
        <v>40870</v>
      </c>
      <c r="K14" s="149">
        <v>77021</v>
      </c>
      <c r="L14" s="149">
        <v>252823</v>
      </c>
      <c r="M14" s="149">
        <v>4161410</v>
      </c>
      <c r="N14" s="149">
        <v>862406</v>
      </c>
      <c r="O14" s="149">
        <v>466270</v>
      </c>
      <c r="P14" s="149">
        <v>335490</v>
      </c>
      <c r="Q14" s="149">
        <v>296938</v>
      </c>
      <c r="R14" s="149">
        <v>903332</v>
      </c>
      <c r="S14" s="149">
        <v>1193505</v>
      </c>
      <c r="T14" s="149">
        <v>358634</v>
      </c>
      <c r="U14" s="149">
        <v>1249966</v>
      </c>
      <c r="V14" s="149">
        <v>152939</v>
      </c>
      <c r="W14" s="149">
        <v>624980</v>
      </c>
      <c r="X14" s="149">
        <v>16083</v>
      </c>
      <c r="Y14" s="149">
        <v>1846</v>
      </c>
      <c r="Z14" s="149">
        <v>23</v>
      </c>
      <c r="AA14" s="149">
        <v>1647</v>
      </c>
      <c r="AB14" s="149">
        <v>0</v>
      </c>
      <c r="AC14" s="149">
        <v>0</v>
      </c>
      <c r="AD14" s="149">
        <v>814</v>
      </c>
      <c r="AE14" s="149">
        <v>3488</v>
      </c>
      <c r="AF14" s="149">
        <v>9862</v>
      </c>
      <c r="AG14" s="149">
        <v>2521</v>
      </c>
      <c r="AH14" s="149">
        <v>117070</v>
      </c>
      <c r="AI14" s="149">
        <v>1204</v>
      </c>
      <c r="AJ14" s="149">
        <v>39999</v>
      </c>
      <c r="AK14" s="149">
        <v>24072</v>
      </c>
      <c r="AL14" s="149">
        <v>1485</v>
      </c>
      <c r="AM14" s="150">
        <v>49609</v>
      </c>
      <c r="AN14" s="151">
        <v>11518941</v>
      </c>
      <c r="AO14" s="152">
        <v>2130</v>
      </c>
      <c r="AP14" s="152">
        <v>356848</v>
      </c>
      <c r="AQ14" s="152">
        <v>0</v>
      </c>
      <c r="AR14" s="152">
        <v>0</v>
      </c>
      <c r="AS14" s="152">
        <v>383571</v>
      </c>
      <c r="AT14" s="149">
        <v>3857</v>
      </c>
      <c r="AU14" s="150">
        <v>93994</v>
      </c>
      <c r="AV14" s="148">
        <v>840400</v>
      </c>
      <c r="AW14" s="148">
        <v>12359341</v>
      </c>
      <c r="AX14" s="151">
        <v>2598420</v>
      </c>
      <c r="AY14" s="151">
        <v>2598420</v>
      </c>
      <c r="AZ14" s="151">
        <v>3438820</v>
      </c>
      <c r="BA14" s="151">
        <v>14957761</v>
      </c>
      <c r="BB14" s="148">
        <v>-3408789</v>
      </c>
      <c r="BC14" s="149">
        <v>-8395</v>
      </c>
      <c r="BD14" s="149">
        <v>-170857</v>
      </c>
      <c r="BE14" s="151">
        <v>-3588041</v>
      </c>
      <c r="BF14" s="148">
        <v>-149221</v>
      </c>
      <c r="BG14" s="148">
        <v>-1885562</v>
      </c>
      <c r="BH14" s="151">
        <v>-422267</v>
      </c>
      <c r="BI14" s="148">
        <v>9061891</v>
      </c>
      <c r="BJ14" s="153"/>
    </row>
    <row r="15" spans="1:62" ht="14.25">
      <c r="A15" s="146" t="s">
        <v>16</v>
      </c>
      <c r="B15" s="147" t="s">
        <v>40</v>
      </c>
      <c r="C15" s="148">
        <v>23532</v>
      </c>
      <c r="D15" s="149">
        <v>25309</v>
      </c>
      <c r="E15" s="149">
        <v>557185</v>
      </c>
      <c r="F15" s="149">
        <v>12902</v>
      </c>
      <c r="G15" s="149">
        <v>161146</v>
      </c>
      <c r="H15" s="149">
        <v>271612</v>
      </c>
      <c r="I15" s="149">
        <v>11372</v>
      </c>
      <c r="J15" s="149">
        <v>115413</v>
      </c>
      <c r="K15" s="149">
        <v>90717</v>
      </c>
      <c r="L15" s="149">
        <v>26823</v>
      </c>
      <c r="M15" s="149">
        <v>21462</v>
      </c>
      <c r="N15" s="149">
        <v>810244</v>
      </c>
      <c r="O15" s="149">
        <v>406123</v>
      </c>
      <c r="P15" s="149">
        <v>586401</v>
      </c>
      <c r="Q15" s="149">
        <v>288689</v>
      </c>
      <c r="R15" s="149">
        <v>319068</v>
      </c>
      <c r="S15" s="149">
        <v>488571</v>
      </c>
      <c r="T15" s="149">
        <v>209891</v>
      </c>
      <c r="U15" s="149">
        <v>622923</v>
      </c>
      <c r="V15" s="149">
        <v>120996</v>
      </c>
      <c r="W15" s="149">
        <v>5520611</v>
      </c>
      <c r="X15" s="149">
        <v>16325</v>
      </c>
      <c r="Y15" s="149">
        <v>5430</v>
      </c>
      <c r="Z15" s="149">
        <v>716</v>
      </c>
      <c r="AA15" s="149">
        <v>355031</v>
      </c>
      <c r="AB15" s="149">
        <v>3858</v>
      </c>
      <c r="AC15" s="149">
        <v>32053</v>
      </c>
      <c r="AD15" s="149">
        <v>93218</v>
      </c>
      <c r="AE15" s="149">
        <v>21236</v>
      </c>
      <c r="AF15" s="149">
        <v>216025</v>
      </c>
      <c r="AG15" s="149">
        <v>5774</v>
      </c>
      <c r="AH15" s="149">
        <v>26264</v>
      </c>
      <c r="AI15" s="149">
        <v>14191</v>
      </c>
      <c r="AJ15" s="149">
        <v>115473</v>
      </c>
      <c r="AK15" s="149">
        <v>189163</v>
      </c>
      <c r="AL15" s="149">
        <v>842</v>
      </c>
      <c r="AM15" s="150">
        <v>25951</v>
      </c>
      <c r="AN15" s="151">
        <v>11812540</v>
      </c>
      <c r="AO15" s="152">
        <v>55312</v>
      </c>
      <c r="AP15" s="152">
        <v>518664</v>
      </c>
      <c r="AQ15" s="152">
        <v>1050</v>
      </c>
      <c r="AR15" s="152">
        <v>3372</v>
      </c>
      <c r="AS15" s="152">
        <v>313524</v>
      </c>
      <c r="AT15" s="149">
        <v>27880</v>
      </c>
      <c r="AU15" s="150">
        <v>24090</v>
      </c>
      <c r="AV15" s="148">
        <v>943892</v>
      </c>
      <c r="AW15" s="148">
        <v>12756432</v>
      </c>
      <c r="AX15" s="151">
        <v>829924</v>
      </c>
      <c r="AY15" s="151">
        <v>829924</v>
      </c>
      <c r="AZ15" s="151">
        <v>1773816</v>
      </c>
      <c r="BA15" s="151">
        <v>13586356</v>
      </c>
      <c r="BB15" s="148">
        <v>-734274</v>
      </c>
      <c r="BC15" s="149">
        <v>-3881</v>
      </c>
      <c r="BD15" s="149">
        <v>-36789</v>
      </c>
      <c r="BE15" s="151">
        <v>-774944</v>
      </c>
      <c r="BF15" s="148">
        <v>998872</v>
      </c>
      <c r="BG15" s="148">
        <v>-2116735</v>
      </c>
      <c r="BH15" s="151">
        <v>-563417</v>
      </c>
      <c r="BI15" s="148">
        <v>10131260</v>
      </c>
      <c r="BJ15" s="153"/>
    </row>
    <row r="16" spans="1:62" ht="14.25">
      <c r="A16" s="146" t="s">
        <v>17</v>
      </c>
      <c r="B16" s="147" t="s">
        <v>174</v>
      </c>
      <c r="C16" s="148">
        <v>6</v>
      </c>
      <c r="D16" s="149">
        <v>2182</v>
      </c>
      <c r="E16" s="149">
        <v>0</v>
      </c>
      <c r="F16" s="149">
        <v>0</v>
      </c>
      <c r="G16" s="149">
        <v>14731</v>
      </c>
      <c r="H16" s="149">
        <v>613</v>
      </c>
      <c r="I16" s="149">
        <v>0</v>
      </c>
      <c r="J16" s="149">
        <v>5188</v>
      </c>
      <c r="K16" s="149">
        <v>15241</v>
      </c>
      <c r="L16" s="149">
        <v>3722</v>
      </c>
      <c r="M16" s="149">
        <v>174</v>
      </c>
      <c r="N16" s="149">
        <v>10916</v>
      </c>
      <c r="O16" s="149">
        <v>1457711</v>
      </c>
      <c r="P16" s="149">
        <v>673736</v>
      </c>
      <c r="Q16" s="149">
        <v>118002</v>
      </c>
      <c r="R16" s="149">
        <v>33481</v>
      </c>
      <c r="S16" s="149">
        <v>223520</v>
      </c>
      <c r="T16" s="149">
        <v>24138</v>
      </c>
      <c r="U16" s="149">
        <v>437360</v>
      </c>
      <c r="V16" s="149">
        <v>5305</v>
      </c>
      <c r="W16" s="149">
        <v>365680</v>
      </c>
      <c r="X16" s="149">
        <v>0</v>
      </c>
      <c r="Y16" s="149">
        <v>26846</v>
      </c>
      <c r="Z16" s="149">
        <v>0</v>
      </c>
      <c r="AA16" s="149">
        <v>447</v>
      </c>
      <c r="AB16" s="149">
        <v>0</v>
      </c>
      <c r="AC16" s="149">
        <v>0</v>
      </c>
      <c r="AD16" s="149">
        <v>3704</v>
      </c>
      <c r="AE16" s="149">
        <v>314</v>
      </c>
      <c r="AF16" s="149">
        <v>15584</v>
      </c>
      <c r="AG16" s="149">
        <v>0</v>
      </c>
      <c r="AH16" s="149">
        <v>13</v>
      </c>
      <c r="AI16" s="149">
        <v>0</v>
      </c>
      <c r="AJ16" s="149">
        <v>573258</v>
      </c>
      <c r="AK16" s="149">
        <v>489</v>
      </c>
      <c r="AL16" s="149">
        <v>0</v>
      </c>
      <c r="AM16" s="150">
        <v>0</v>
      </c>
      <c r="AN16" s="151">
        <v>4012361</v>
      </c>
      <c r="AO16" s="152">
        <v>0</v>
      </c>
      <c r="AP16" s="152">
        <v>23680</v>
      </c>
      <c r="AQ16" s="152">
        <v>0</v>
      </c>
      <c r="AR16" s="152">
        <v>141917</v>
      </c>
      <c r="AS16" s="152">
        <v>4117231</v>
      </c>
      <c r="AT16" s="149">
        <v>79303</v>
      </c>
      <c r="AU16" s="150">
        <v>86146</v>
      </c>
      <c r="AV16" s="148">
        <v>4448277</v>
      </c>
      <c r="AW16" s="148">
        <v>8460638</v>
      </c>
      <c r="AX16" s="151">
        <v>3457483</v>
      </c>
      <c r="AY16" s="151">
        <v>3457483</v>
      </c>
      <c r="AZ16" s="151">
        <v>7905760</v>
      </c>
      <c r="BA16" s="151">
        <v>11918121</v>
      </c>
      <c r="BB16" s="148">
        <v>-941132</v>
      </c>
      <c r="BC16" s="149">
        <v>0</v>
      </c>
      <c r="BD16" s="149">
        <v>-47055</v>
      </c>
      <c r="BE16" s="151">
        <v>-988187</v>
      </c>
      <c r="BF16" s="148">
        <v>6917573</v>
      </c>
      <c r="BG16" s="148">
        <v>-1354017</v>
      </c>
      <c r="BH16" s="151">
        <v>-151116</v>
      </c>
      <c r="BI16" s="148">
        <v>9424801</v>
      </c>
      <c r="BJ16" s="153"/>
    </row>
    <row r="17" spans="1:62" ht="14.25">
      <c r="A17" s="146" t="s">
        <v>18</v>
      </c>
      <c r="B17" s="154" t="s">
        <v>175</v>
      </c>
      <c r="C17" s="148">
        <v>66</v>
      </c>
      <c r="D17" s="149">
        <v>1420</v>
      </c>
      <c r="E17" s="149">
        <v>0</v>
      </c>
      <c r="F17" s="149">
        <v>0</v>
      </c>
      <c r="G17" s="149">
        <v>1003</v>
      </c>
      <c r="H17" s="149">
        <v>0</v>
      </c>
      <c r="I17" s="149">
        <v>243</v>
      </c>
      <c r="J17" s="149">
        <v>36452</v>
      </c>
      <c r="K17" s="149">
        <v>6361</v>
      </c>
      <c r="L17" s="149">
        <v>3622</v>
      </c>
      <c r="M17" s="149">
        <v>901</v>
      </c>
      <c r="N17" s="149">
        <v>5733</v>
      </c>
      <c r="O17" s="149">
        <v>40205</v>
      </c>
      <c r="P17" s="149">
        <v>1982059</v>
      </c>
      <c r="Q17" s="149">
        <v>13016</v>
      </c>
      <c r="R17" s="149">
        <v>44990</v>
      </c>
      <c r="S17" s="149">
        <v>35496</v>
      </c>
      <c r="T17" s="149">
        <v>8299</v>
      </c>
      <c r="U17" s="149">
        <v>50296</v>
      </c>
      <c r="V17" s="149">
        <v>1208</v>
      </c>
      <c r="W17" s="149">
        <v>3580</v>
      </c>
      <c r="X17" s="149">
        <v>145</v>
      </c>
      <c r="Y17" s="149">
        <v>804</v>
      </c>
      <c r="Z17" s="149">
        <v>0</v>
      </c>
      <c r="AA17" s="149">
        <v>375</v>
      </c>
      <c r="AB17" s="149">
        <v>0</v>
      </c>
      <c r="AC17" s="149">
        <v>0</v>
      </c>
      <c r="AD17" s="149">
        <v>2383</v>
      </c>
      <c r="AE17" s="149">
        <v>108</v>
      </c>
      <c r="AF17" s="149">
        <v>754</v>
      </c>
      <c r="AG17" s="149">
        <v>0</v>
      </c>
      <c r="AH17" s="149">
        <v>0</v>
      </c>
      <c r="AI17" s="149">
        <v>0</v>
      </c>
      <c r="AJ17" s="149">
        <v>905273</v>
      </c>
      <c r="AK17" s="149">
        <v>583</v>
      </c>
      <c r="AL17" s="149">
        <v>0</v>
      </c>
      <c r="AM17" s="150">
        <v>0</v>
      </c>
      <c r="AN17" s="151">
        <v>3145375</v>
      </c>
      <c r="AO17" s="152">
        <v>0</v>
      </c>
      <c r="AP17" s="152">
        <v>24190</v>
      </c>
      <c r="AQ17" s="152">
        <v>0</v>
      </c>
      <c r="AR17" s="152">
        <v>95104</v>
      </c>
      <c r="AS17" s="152">
        <v>7763821</v>
      </c>
      <c r="AT17" s="149">
        <v>156597</v>
      </c>
      <c r="AU17" s="150">
        <v>174423</v>
      </c>
      <c r="AV17" s="148">
        <v>8214135</v>
      </c>
      <c r="AW17" s="148">
        <v>11359510</v>
      </c>
      <c r="AX17" s="151">
        <v>6963956</v>
      </c>
      <c r="AY17" s="151">
        <v>6963956</v>
      </c>
      <c r="AZ17" s="151">
        <v>15178091</v>
      </c>
      <c r="BA17" s="151">
        <v>18323466</v>
      </c>
      <c r="BB17" s="148">
        <v>-1198621</v>
      </c>
      <c r="BC17" s="149">
        <v>0</v>
      </c>
      <c r="BD17" s="149">
        <v>-59931</v>
      </c>
      <c r="BE17" s="151">
        <v>-1258552</v>
      </c>
      <c r="BF17" s="148">
        <v>13919539</v>
      </c>
      <c r="BG17" s="148">
        <v>-2503662</v>
      </c>
      <c r="BH17" s="151">
        <v>-202130</v>
      </c>
      <c r="BI17" s="148">
        <v>14359122</v>
      </c>
      <c r="BJ17" s="153"/>
    </row>
    <row r="18" spans="1:62" ht="14.25">
      <c r="A18" s="146" t="s">
        <v>19</v>
      </c>
      <c r="B18" s="154" t="s">
        <v>176</v>
      </c>
      <c r="C18" s="148">
        <v>4044</v>
      </c>
      <c r="D18" s="149">
        <v>0</v>
      </c>
      <c r="E18" s="149">
        <v>15</v>
      </c>
      <c r="F18" s="149">
        <v>0</v>
      </c>
      <c r="G18" s="149">
        <v>0</v>
      </c>
      <c r="H18" s="149">
        <v>38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282</v>
      </c>
      <c r="O18" s="149">
        <v>39515</v>
      </c>
      <c r="P18" s="149">
        <v>124845</v>
      </c>
      <c r="Q18" s="149">
        <v>612161</v>
      </c>
      <c r="R18" s="149">
        <v>3503</v>
      </c>
      <c r="S18" s="149">
        <v>18704</v>
      </c>
      <c r="T18" s="149">
        <v>9717</v>
      </c>
      <c r="U18" s="149">
        <v>29925</v>
      </c>
      <c r="V18" s="149">
        <v>1447</v>
      </c>
      <c r="W18" s="149">
        <v>13280</v>
      </c>
      <c r="X18" s="149">
        <v>0</v>
      </c>
      <c r="Y18" s="149">
        <v>555</v>
      </c>
      <c r="Z18" s="149">
        <v>204</v>
      </c>
      <c r="AA18" s="149">
        <v>188570</v>
      </c>
      <c r="AB18" s="149">
        <v>737</v>
      </c>
      <c r="AC18" s="149">
        <v>0</v>
      </c>
      <c r="AD18" s="149">
        <v>1849</v>
      </c>
      <c r="AE18" s="149">
        <v>9315</v>
      </c>
      <c r="AF18" s="149">
        <v>455866</v>
      </c>
      <c r="AG18" s="149">
        <v>0</v>
      </c>
      <c r="AH18" s="149">
        <v>737745</v>
      </c>
      <c r="AI18" s="149">
        <v>0</v>
      </c>
      <c r="AJ18" s="149">
        <v>513611</v>
      </c>
      <c r="AK18" s="149">
        <v>45907</v>
      </c>
      <c r="AL18" s="149">
        <v>43061</v>
      </c>
      <c r="AM18" s="150">
        <v>0</v>
      </c>
      <c r="AN18" s="151">
        <v>2854896</v>
      </c>
      <c r="AO18" s="152">
        <v>4671</v>
      </c>
      <c r="AP18" s="152">
        <v>554652</v>
      </c>
      <c r="AQ18" s="152">
        <v>244</v>
      </c>
      <c r="AR18" s="152">
        <v>232366</v>
      </c>
      <c r="AS18" s="152">
        <v>4527653</v>
      </c>
      <c r="AT18" s="149">
        <v>36765</v>
      </c>
      <c r="AU18" s="150">
        <v>49887</v>
      </c>
      <c r="AV18" s="148">
        <v>5406238</v>
      </c>
      <c r="AW18" s="148">
        <v>8261134</v>
      </c>
      <c r="AX18" s="151">
        <v>1615652</v>
      </c>
      <c r="AY18" s="151">
        <v>1615652</v>
      </c>
      <c r="AZ18" s="151">
        <v>7021890</v>
      </c>
      <c r="BA18" s="151">
        <v>9876786</v>
      </c>
      <c r="BB18" s="148">
        <v>-1376288</v>
      </c>
      <c r="BC18" s="149">
        <v>-469</v>
      </c>
      <c r="BD18" s="149">
        <v>-68818</v>
      </c>
      <c r="BE18" s="151">
        <v>-1445575</v>
      </c>
      <c r="BF18" s="148">
        <v>5576315</v>
      </c>
      <c r="BG18" s="148">
        <v>-1863298</v>
      </c>
      <c r="BH18" s="151">
        <v>-134153</v>
      </c>
      <c r="BI18" s="148">
        <v>6433760</v>
      </c>
      <c r="BJ18" s="153"/>
    </row>
    <row r="19" spans="1:62" ht="14.25">
      <c r="A19" s="146" t="s">
        <v>20</v>
      </c>
      <c r="B19" s="147" t="s">
        <v>53</v>
      </c>
      <c r="C19" s="148">
        <v>8</v>
      </c>
      <c r="D19" s="149">
        <v>23</v>
      </c>
      <c r="E19" s="149">
        <v>56</v>
      </c>
      <c r="F19" s="149">
        <v>4</v>
      </c>
      <c r="G19" s="149">
        <v>132</v>
      </c>
      <c r="H19" s="149">
        <v>128</v>
      </c>
      <c r="I19" s="149">
        <v>9</v>
      </c>
      <c r="J19" s="149">
        <v>15</v>
      </c>
      <c r="K19" s="149">
        <v>9</v>
      </c>
      <c r="L19" s="149">
        <v>27</v>
      </c>
      <c r="M19" s="149">
        <v>1776</v>
      </c>
      <c r="N19" s="149">
        <v>35498</v>
      </c>
      <c r="O19" s="149">
        <v>77872</v>
      </c>
      <c r="P19" s="149">
        <v>127856</v>
      </c>
      <c r="Q19" s="149">
        <v>986865</v>
      </c>
      <c r="R19" s="149">
        <v>3672935</v>
      </c>
      <c r="S19" s="149">
        <v>2070788</v>
      </c>
      <c r="T19" s="149">
        <v>2608959</v>
      </c>
      <c r="U19" s="149">
        <v>286924</v>
      </c>
      <c r="V19" s="149">
        <v>65641</v>
      </c>
      <c r="W19" s="149">
        <v>15184</v>
      </c>
      <c r="X19" s="149">
        <v>154</v>
      </c>
      <c r="Y19" s="149">
        <v>73</v>
      </c>
      <c r="Z19" s="149">
        <v>0</v>
      </c>
      <c r="AA19" s="149">
        <v>2702</v>
      </c>
      <c r="AB19" s="149">
        <v>1355</v>
      </c>
      <c r="AC19" s="149">
        <v>0</v>
      </c>
      <c r="AD19" s="149">
        <v>221</v>
      </c>
      <c r="AE19" s="149">
        <v>54127</v>
      </c>
      <c r="AF19" s="149">
        <v>98216</v>
      </c>
      <c r="AG19" s="149">
        <v>44901</v>
      </c>
      <c r="AH19" s="149">
        <v>281</v>
      </c>
      <c r="AI19" s="149">
        <v>0</v>
      </c>
      <c r="AJ19" s="149">
        <v>900550</v>
      </c>
      <c r="AK19" s="149">
        <v>643</v>
      </c>
      <c r="AL19" s="149">
        <v>44467</v>
      </c>
      <c r="AM19" s="150">
        <v>0</v>
      </c>
      <c r="AN19" s="151">
        <v>11098399</v>
      </c>
      <c r="AO19" s="152">
        <v>1932</v>
      </c>
      <c r="AP19" s="152">
        <v>195224</v>
      </c>
      <c r="AQ19" s="152">
        <v>0</v>
      </c>
      <c r="AR19" s="152">
        <v>0</v>
      </c>
      <c r="AS19" s="152">
        <v>0</v>
      </c>
      <c r="AT19" s="149">
        <v>197298</v>
      </c>
      <c r="AU19" s="150">
        <v>154406</v>
      </c>
      <c r="AV19" s="148">
        <v>548860</v>
      </c>
      <c r="AW19" s="148">
        <v>11647259</v>
      </c>
      <c r="AX19" s="151">
        <v>6101380</v>
      </c>
      <c r="AY19" s="151">
        <v>6101380</v>
      </c>
      <c r="AZ19" s="151">
        <v>6650240</v>
      </c>
      <c r="BA19" s="151">
        <v>17748639</v>
      </c>
      <c r="BB19" s="148">
        <v>-2925769</v>
      </c>
      <c r="BC19" s="149">
        <v>0</v>
      </c>
      <c r="BD19" s="149">
        <v>-146284</v>
      </c>
      <c r="BE19" s="151">
        <v>-3072053</v>
      </c>
      <c r="BF19" s="148">
        <v>3578187</v>
      </c>
      <c r="BG19" s="148">
        <v>-1109590</v>
      </c>
      <c r="BH19" s="151">
        <v>-158615</v>
      </c>
      <c r="BI19" s="148">
        <v>13408381</v>
      </c>
      <c r="BJ19" s="153"/>
    </row>
    <row r="20" spans="1:62" ht="14.25">
      <c r="A20" s="146" t="s">
        <v>21</v>
      </c>
      <c r="B20" s="147" t="s">
        <v>30</v>
      </c>
      <c r="C20" s="148">
        <v>2906</v>
      </c>
      <c r="D20" s="149">
        <v>329</v>
      </c>
      <c r="E20" s="149">
        <v>21</v>
      </c>
      <c r="F20" s="149">
        <v>0</v>
      </c>
      <c r="G20" s="149">
        <v>1635</v>
      </c>
      <c r="H20" s="149">
        <v>122</v>
      </c>
      <c r="I20" s="149">
        <v>0</v>
      </c>
      <c r="J20" s="149">
        <v>411</v>
      </c>
      <c r="K20" s="149">
        <v>413</v>
      </c>
      <c r="L20" s="149">
        <v>0</v>
      </c>
      <c r="M20" s="149">
        <v>298</v>
      </c>
      <c r="N20" s="149">
        <v>10021</v>
      </c>
      <c r="O20" s="149">
        <v>286465</v>
      </c>
      <c r="P20" s="149">
        <v>384291</v>
      </c>
      <c r="Q20" s="149">
        <v>144089</v>
      </c>
      <c r="R20" s="149">
        <v>281752</v>
      </c>
      <c r="S20" s="149">
        <v>1840653</v>
      </c>
      <c r="T20" s="149">
        <v>218744</v>
      </c>
      <c r="U20" s="149">
        <v>1677345</v>
      </c>
      <c r="V20" s="149">
        <v>12825</v>
      </c>
      <c r="W20" s="149">
        <v>469245</v>
      </c>
      <c r="X20" s="149">
        <v>96</v>
      </c>
      <c r="Y20" s="149">
        <v>667</v>
      </c>
      <c r="Z20" s="149">
        <v>0</v>
      </c>
      <c r="AA20" s="149">
        <v>31275</v>
      </c>
      <c r="AB20" s="149">
        <v>146</v>
      </c>
      <c r="AC20" s="149">
        <v>1244</v>
      </c>
      <c r="AD20" s="149">
        <v>11813</v>
      </c>
      <c r="AE20" s="149">
        <v>12795</v>
      </c>
      <c r="AF20" s="149">
        <v>89378</v>
      </c>
      <c r="AG20" s="149">
        <v>22627</v>
      </c>
      <c r="AH20" s="149">
        <v>10231</v>
      </c>
      <c r="AI20" s="149">
        <v>68</v>
      </c>
      <c r="AJ20" s="149">
        <v>571601</v>
      </c>
      <c r="AK20" s="149">
        <v>12145</v>
      </c>
      <c r="AL20" s="149">
        <v>0</v>
      </c>
      <c r="AM20" s="150">
        <v>7312</v>
      </c>
      <c r="AN20" s="151">
        <v>6102963</v>
      </c>
      <c r="AO20" s="152">
        <v>91055</v>
      </c>
      <c r="AP20" s="152">
        <v>4963774</v>
      </c>
      <c r="AQ20" s="152">
        <v>0</v>
      </c>
      <c r="AR20" s="152">
        <v>519234</v>
      </c>
      <c r="AS20" s="152">
        <v>4977201</v>
      </c>
      <c r="AT20" s="149">
        <v>200096</v>
      </c>
      <c r="AU20" s="150">
        <v>166083</v>
      </c>
      <c r="AV20" s="148">
        <v>10917443</v>
      </c>
      <c r="AW20" s="148">
        <v>17020406</v>
      </c>
      <c r="AX20" s="151">
        <v>5283350</v>
      </c>
      <c r="AY20" s="151">
        <v>5283350</v>
      </c>
      <c r="AZ20" s="151">
        <v>16200793</v>
      </c>
      <c r="BA20" s="151">
        <v>22303756</v>
      </c>
      <c r="BB20" s="148">
        <v>-2832013</v>
      </c>
      <c r="BC20" s="149">
        <v>-111</v>
      </c>
      <c r="BD20" s="149">
        <v>-141438</v>
      </c>
      <c r="BE20" s="151">
        <v>-2973562</v>
      </c>
      <c r="BF20" s="148">
        <v>13227231</v>
      </c>
      <c r="BG20" s="148">
        <v>-4092701</v>
      </c>
      <c r="BH20" s="151">
        <v>-194840</v>
      </c>
      <c r="BI20" s="148">
        <v>15042653</v>
      </c>
      <c r="BJ20" s="153"/>
    </row>
    <row r="21" spans="1:62" ht="14.25">
      <c r="A21" s="146" t="s">
        <v>68</v>
      </c>
      <c r="B21" s="147" t="s">
        <v>52</v>
      </c>
      <c r="C21" s="148">
        <v>198</v>
      </c>
      <c r="D21" s="149">
        <v>18</v>
      </c>
      <c r="E21" s="149">
        <v>834</v>
      </c>
      <c r="F21" s="149">
        <v>65</v>
      </c>
      <c r="G21" s="149">
        <v>152</v>
      </c>
      <c r="H21" s="149">
        <v>1456</v>
      </c>
      <c r="I21" s="149">
        <v>87</v>
      </c>
      <c r="J21" s="149">
        <v>337</v>
      </c>
      <c r="K21" s="149">
        <v>140</v>
      </c>
      <c r="L21" s="149">
        <v>31</v>
      </c>
      <c r="M21" s="149">
        <v>49</v>
      </c>
      <c r="N21" s="149">
        <v>781</v>
      </c>
      <c r="O21" s="149">
        <v>7752</v>
      </c>
      <c r="P21" s="149">
        <v>5495</v>
      </c>
      <c r="Q21" s="149">
        <v>783</v>
      </c>
      <c r="R21" s="149">
        <v>1284</v>
      </c>
      <c r="S21" s="149">
        <v>1178</v>
      </c>
      <c r="T21" s="149">
        <v>213478</v>
      </c>
      <c r="U21" s="149">
        <v>314897</v>
      </c>
      <c r="V21" s="149">
        <v>916</v>
      </c>
      <c r="W21" s="149">
        <v>116918</v>
      </c>
      <c r="X21" s="149">
        <v>596</v>
      </c>
      <c r="Y21" s="149">
        <v>88</v>
      </c>
      <c r="Z21" s="149">
        <v>123</v>
      </c>
      <c r="AA21" s="149">
        <v>52835</v>
      </c>
      <c r="AB21" s="149">
        <v>8113</v>
      </c>
      <c r="AC21" s="149">
        <v>6888</v>
      </c>
      <c r="AD21" s="149">
        <v>7793</v>
      </c>
      <c r="AE21" s="149">
        <v>20473</v>
      </c>
      <c r="AF21" s="149">
        <v>99011</v>
      </c>
      <c r="AG21" s="149">
        <v>5593</v>
      </c>
      <c r="AH21" s="149">
        <v>2826</v>
      </c>
      <c r="AI21" s="149">
        <v>621</v>
      </c>
      <c r="AJ21" s="149">
        <v>97248</v>
      </c>
      <c r="AK21" s="149">
        <v>12252</v>
      </c>
      <c r="AL21" s="149">
        <v>0</v>
      </c>
      <c r="AM21" s="150">
        <v>0</v>
      </c>
      <c r="AN21" s="151">
        <v>981309</v>
      </c>
      <c r="AO21" s="152">
        <v>140653</v>
      </c>
      <c r="AP21" s="152">
        <v>6060991</v>
      </c>
      <c r="AQ21" s="152">
        <v>0</v>
      </c>
      <c r="AR21" s="152">
        <v>1075354</v>
      </c>
      <c r="AS21" s="152">
        <v>5044237</v>
      </c>
      <c r="AT21" s="149">
        <v>-129798</v>
      </c>
      <c r="AU21" s="150">
        <v>80473</v>
      </c>
      <c r="AV21" s="148">
        <v>12271910</v>
      </c>
      <c r="AW21" s="148">
        <v>13253219</v>
      </c>
      <c r="AX21" s="151">
        <v>2605461</v>
      </c>
      <c r="AY21" s="151">
        <v>2605461</v>
      </c>
      <c r="AZ21" s="151">
        <v>14877371</v>
      </c>
      <c r="BA21" s="151">
        <v>15858680</v>
      </c>
      <c r="BB21" s="148">
        <v>-4396719</v>
      </c>
      <c r="BC21" s="149">
        <v>0</v>
      </c>
      <c r="BD21" s="149">
        <v>-219587</v>
      </c>
      <c r="BE21" s="151">
        <v>-4616306</v>
      </c>
      <c r="BF21" s="148">
        <v>10261065</v>
      </c>
      <c r="BG21" s="148">
        <v>-3213788</v>
      </c>
      <c r="BH21" s="151">
        <v>-126161</v>
      </c>
      <c r="BI21" s="148">
        <v>7902425</v>
      </c>
      <c r="BJ21" s="153"/>
    </row>
    <row r="22" spans="1:62" ht="14.25">
      <c r="A22" s="146" t="s">
        <v>22</v>
      </c>
      <c r="B22" s="147" t="s">
        <v>41</v>
      </c>
      <c r="C22" s="148">
        <v>71742</v>
      </c>
      <c r="D22" s="149">
        <v>31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10736</v>
      </c>
      <c r="Q22" s="149">
        <v>0</v>
      </c>
      <c r="R22" s="149">
        <v>0</v>
      </c>
      <c r="S22" s="149">
        <v>0</v>
      </c>
      <c r="T22" s="149">
        <v>0</v>
      </c>
      <c r="U22" s="149">
        <v>20604240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49">
        <v>0</v>
      </c>
      <c r="AB22" s="149">
        <v>0</v>
      </c>
      <c r="AC22" s="149">
        <v>0</v>
      </c>
      <c r="AD22" s="149">
        <v>741191</v>
      </c>
      <c r="AE22" s="149">
        <v>0</v>
      </c>
      <c r="AF22" s="149">
        <v>499531</v>
      </c>
      <c r="AG22" s="149">
        <v>2204</v>
      </c>
      <c r="AH22" s="149">
        <v>0</v>
      </c>
      <c r="AI22" s="149">
        <v>0</v>
      </c>
      <c r="AJ22" s="149">
        <v>2083659</v>
      </c>
      <c r="AK22" s="149">
        <v>2614</v>
      </c>
      <c r="AL22" s="149">
        <v>0</v>
      </c>
      <c r="AM22" s="150">
        <v>0</v>
      </c>
      <c r="AN22" s="151">
        <v>24015948</v>
      </c>
      <c r="AO22" s="152">
        <v>0</v>
      </c>
      <c r="AP22" s="152">
        <v>7724819</v>
      </c>
      <c r="AQ22" s="152">
        <v>0</v>
      </c>
      <c r="AR22" s="152">
        <v>257033</v>
      </c>
      <c r="AS22" s="152">
        <v>5901288</v>
      </c>
      <c r="AT22" s="149">
        <v>-368061</v>
      </c>
      <c r="AU22" s="150">
        <v>357260</v>
      </c>
      <c r="AV22" s="148">
        <v>13872339</v>
      </c>
      <c r="AW22" s="148">
        <v>37888287</v>
      </c>
      <c r="AX22" s="151">
        <v>15283543</v>
      </c>
      <c r="AY22" s="151">
        <v>15283543</v>
      </c>
      <c r="AZ22" s="151">
        <v>29155882</v>
      </c>
      <c r="BA22" s="151">
        <v>53171830</v>
      </c>
      <c r="BB22" s="148">
        <v>-2323791</v>
      </c>
      <c r="BC22" s="149">
        <v>0</v>
      </c>
      <c r="BD22" s="149">
        <v>-113372</v>
      </c>
      <c r="BE22" s="151">
        <v>-2437163</v>
      </c>
      <c r="BF22" s="148">
        <v>26718719</v>
      </c>
      <c r="BG22" s="148">
        <v>-4348882</v>
      </c>
      <c r="BH22" s="151">
        <v>-814283</v>
      </c>
      <c r="BI22" s="148">
        <v>45571502</v>
      </c>
      <c r="BJ22" s="153"/>
    </row>
    <row r="23" spans="1:62" ht="14.25">
      <c r="A23" s="146" t="s">
        <v>95</v>
      </c>
      <c r="B23" s="147" t="s">
        <v>28</v>
      </c>
      <c r="C23" s="148">
        <v>29716</v>
      </c>
      <c r="D23" s="149">
        <v>4711</v>
      </c>
      <c r="E23" s="149">
        <v>343557</v>
      </c>
      <c r="F23" s="149">
        <v>97133</v>
      </c>
      <c r="G23" s="149">
        <v>160499</v>
      </c>
      <c r="H23" s="149">
        <v>114166</v>
      </c>
      <c r="I23" s="149">
        <v>49107</v>
      </c>
      <c r="J23" s="149">
        <v>163877</v>
      </c>
      <c r="K23" s="149">
        <v>94737</v>
      </c>
      <c r="L23" s="149">
        <v>432586</v>
      </c>
      <c r="M23" s="149">
        <v>223337</v>
      </c>
      <c r="N23" s="149">
        <v>32904</v>
      </c>
      <c r="O23" s="149">
        <v>15210</v>
      </c>
      <c r="P23" s="149">
        <v>58649</v>
      </c>
      <c r="Q23" s="149">
        <v>58909</v>
      </c>
      <c r="R23" s="149">
        <v>96874</v>
      </c>
      <c r="S23" s="149">
        <v>76430</v>
      </c>
      <c r="T23" s="149">
        <v>82220</v>
      </c>
      <c r="U23" s="149">
        <v>103505</v>
      </c>
      <c r="V23" s="149">
        <v>695770</v>
      </c>
      <c r="W23" s="149">
        <v>290961</v>
      </c>
      <c r="X23" s="149">
        <v>205614</v>
      </c>
      <c r="Y23" s="149">
        <v>15498</v>
      </c>
      <c r="Z23" s="149">
        <v>21173</v>
      </c>
      <c r="AA23" s="149">
        <v>684509</v>
      </c>
      <c r="AB23" s="149">
        <v>625393</v>
      </c>
      <c r="AC23" s="149">
        <v>4826</v>
      </c>
      <c r="AD23" s="149">
        <v>116572</v>
      </c>
      <c r="AE23" s="149">
        <v>1247726</v>
      </c>
      <c r="AF23" s="149">
        <v>489208</v>
      </c>
      <c r="AG23" s="149">
        <v>833521</v>
      </c>
      <c r="AH23" s="149">
        <v>327243</v>
      </c>
      <c r="AI23" s="149">
        <v>267421</v>
      </c>
      <c r="AJ23" s="149">
        <v>934483</v>
      </c>
      <c r="AK23" s="149">
        <v>561536</v>
      </c>
      <c r="AL23" s="149">
        <v>267271</v>
      </c>
      <c r="AM23" s="150">
        <v>11497</v>
      </c>
      <c r="AN23" s="151">
        <v>9838349</v>
      </c>
      <c r="AO23" s="152">
        <v>608418</v>
      </c>
      <c r="AP23" s="152">
        <v>5841603</v>
      </c>
      <c r="AQ23" s="152">
        <v>47</v>
      </c>
      <c r="AR23" s="152">
        <v>169679</v>
      </c>
      <c r="AS23" s="152">
        <v>1599089</v>
      </c>
      <c r="AT23" s="149">
        <v>-12485</v>
      </c>
      <c r="AU23" s="150">
        <v>14386</v>
      </c>
      <c r="AV23" s="148">
        <v>8220737</v>
      </c>
      <c r="AW23" s="148">
        <v>18059086</v>
      </c>
      <c r="AX23" s="151">
        <v>741106</v>
      </c>
      <c r="AY23" s="151">
        <v>741106</v>
      </c>
      <c r="AZ23" s="151">
        <v>8961843</v>
      </c>
      <c r="BA23" s="151">
        <v>18800192</v>
      </c>
      <c r="BB23" s="148">
        <v>-2297523</v>
      </c>
      <c r="BC23" s="149">
        <v>-79444</v>
      </c>
      <c r="BD23" s="149">
        <v>-95617</v>
      </c>
      <c r="BE23" s="151">
        <v>-2472584</v>
      </c>
      <c r="BF23" s="148">
        <v>6489259</v>
      </c>
      <c r="BG23" s="148">
        <v>-5771530</v>
      </c>
      <c r="BH23" s="151">
        <v>-599875</v>
      </c>
      <c r="BI23" s="148">
        <v>9956203</v>
      </c>
      <c r="BJ23" s="153"/>
    </row>
    <row r="24" spans="1:62" ht="14.25">
      <c r="A24" s="146" t="s">
        <v>98</v>
      </c>
      <c r="B24" s="147" t="s">
        <v>31</v>
      </c>
      <c r="C24" s="148">
        <v>70559</v>
      </c>
      <c r="D24" s="149">
        <v>6089</v>
      </c>
      <c r="E24" s="149">
        <v>43404</v>
      </c>
      <c r="F24" s="149">
        <v>17881</v>
      </c>
      <c r="G24" s="149">
        <v>95820</v>
      </c>
      <c r="H24" s="149">
        <v>199430</v>
      </c>
      <c r="I24" s="149">
        <v>14728</v>
      </c>
      <c r="J24" s="149">
        <v>87136</v>
      </c>
      <c r="K24" s="149">
        <v>82287</v>
      </c>
      <c r="L24" s="149">
        <v>251445</v>
      </c>
      <c r="M24" s="149">
        <v>65730</v>
      </c>
      <c r="N24" s="149">
        <v>85795</v>
      </c>
      <c r="O24" s="149">
        <v>38398</v>
      </c>
      <c r="P24" s="149">
        <v>56236</v>
      </c>
      <c r="Q24" s="149">
        <v>18165</v>
      </c>
      <c r="R24" s="149">
        <v>101221</v>
      </c>
      <c r="S24" s="149">
        <v>60851</v>
      </c>
      <c r="T24" s="149">
        <v>19822</v>
      </c>
      <c r="U24" s="149">
        <v>70554</v>
      </c>
      <c r="V24" s="149">
        <v>31724</v>
      </c>
      <c r="W24" s="149">
        <v>74068</v>
      </c>
      <c r="X24" s="149">
        <v>881975</v>
      </c>
      <c r="Y24" s="149">
        <v>297566</v>
      </c>
      <c r="Z24" s="149">
        <v>25955</v>
      </c>
      <c r="AA24" s="149">
        <v>644813</v>
      </c>
      <c r="AB24" s="149">
        <v>188422</v>
      </c>
      <c r="AC24" s="149">
        <v>3155658</v>
      </c>
      <c r="AD24" s="149">
        <v>686950</v>
      </c>
      <c r="AE24" s="149">
        <v>322764</v>
      </c>
      <c r="AF24" s="149">
        <v>810258</v>
      </c>
      <c r="AG24" s="149">
        <v>468515</v>
      </c>
      <c r="AH24" s="149">
        <v>312805</v>
      </c>
      <c r="AI24" s="149">
        <v>17871</v>
      </c>
      <c r="AJ24" s="149">
        <v>192077</v>
      </c>
      <c r="AK24" s="149">
        <v>276255</v>
      </c>
      <c r="AL24" s="149">
        <v>0</v>
      </c>
      <c r="AM24" s="150">
        <v>0</v>
      </c>
      <c r="AN24" s="151">
        <v>9773227</v>
      </c>
      <c r="AO24" s="152">
        <v>0</v>
      </c>
      <c r="AP24" s="152">
        <v>0</v>
      </c>
      <c r="AQ24" s="152">
        <v>0</v>
      </c>
      <c r="AR24" s="152">
        <v>16528740</v>
      </c>
      <c r="AS24" s="152">
        <v>26212518</v>
      </c>
      <c r="AT24" s="149">
        <v>0</v>
      </c>
      <c r="AU24" s="150">
        <v>0</v>
      </c>
      <c r="AV24" s="148">
        <v>42741258</v>
      </c>
      <c r="AW24" s="148">
        <v>52514485</v>
      </c>
      <c r="AX24" s="151">
        <v>0</v>
      </c>
      <c r="AY24" s="151">
        <v>0</v>
      </c>
      <c r="AZ24" s="151">
        <v>42741258</v>
      </c>
      <c r="BA24" s="151">
        <v>52514485</v>
      </c>
      <c r="BB24" s="148">
        <v>0</v>
      </c>
      <c r="BC24" s="149">
        <v>0</v>
      </c>
      <c r="BD24" s="149">
        <v>0</v>
      </c>
      <c r="BE24" s="151">
        <v>0</v>
      </c>
      <c r="BF24" s="148">
        <v>42741258</v>
      </c>
      <c r="BG24" s="148">
        <v>0</v>
      </c>
      <c r="BH24" s="151">
        <v>0</v>
      </c>
      <c r="BI24" s="148">
        <v>52514485</v>
      </c>
      <c r="BJ24" s="153"/>
    </row>
    <row r="25" spans="1:62" ht="14.25">
      <c r="A25" s="146" t="s">
        <v>144</v>
      </c>
      <c r="B25" s="147" t="s">
        <v>42</v>
      </c>
      <c r="C25" s="148">
        <v>116844</v>
      </c>
      <c r="D25" s="149">
        <v>27078</v>
      </c>
      <c r="E25" s="149">
        <v>429261</v>
      </c>
      <c r="F25" s="149">
        <v>82304</v>
      </c>
      <c r="G25" s="149">
        <v>423251</v>
      </c>
      <c r="H25" s="149">
        <v>671370</v>
      </c>
      <c r="I25" s="149">
        <v>116360</v>
      </c>
      <c r="J25" s="149">
        <v>277349</v>
      </c>
      <c r="K25" s="149">
        <v>310198</v>
      </c>
      <c r="L25" s="149">
        <v>871459</v>
      </c>
      <c r="M25" s="149">
        <v>240177</v>
      </c>
      <c r="N25" s="149">
        <v>187483</v>
      </c>
      <c r="O25" s="149">
        <v>109769</v>
      </c>
      <c r="P25" s="149">
        <v>128560</v>
      </c>
      <c r="Q25" s="149">
        <v>55760</v>
      </c>
      <c r="R25" s="149">
        <v>375765</v>
      </c>
      <c r="S25" s="149">
        <v>136064</v>
      </c>
      <c r="T25" s="149">
        <v>40588</v>
      </c>
      <c r="U25" s="149">
        <v>491558</v>
      </c>
      <c r="V25" s="149">
        <v>130911</v>
      </c>
      <c r="W25" s="149">
        <v>237790</v>
      </c>
      <c r="X25" s="149">
        <v>2238845</v>
      </c>
      <c r="Y25" s="149">
        <v>181441</v>
      </c>
      <c r="Z25" s="149">
        <v>159895</v>
      </c>
      <c r="AA25" s="149">
        <v>1879456</v>
      </c>
      <c r="AB25" s="149">
        <v>129918</v>
      </c>
      <c r="AC25" s="149">
        <v>380924</v>
      </c>
      <c r="AD25" s="149">
        <v>471843</v>
      </c>
      <c r="AE25" s="149">
        <v>304189</v>
      </c>
      <c r="AF25" s="149">
        <v>390848</v>
      </c>
      <c r="AG25" s="149">
        <v>613446</v>
      </c>
      <c r="AH25" s="149">
        <v>624853</v>
      </c>
      <c r="AI25" s="149">
        <v>19452</v>
      </c>
      <c r="AJ25" s="149">
        <v>426548</v>
      </c>
      <c r="AK25" s="149">
        <v>1508936</v>
      </c>
      <c r="AL25" s="149">
        <v>0</v>
      </c>
      <c r="AM25" s="150">
        <v>48646</v>
      </c>
      <c r="AN25" s="151">
        <v>14839139</v>
      </c>
      <c r="AO25" s="152">
        <v>5143</v>
      </c>
      <c r="AP25" s="152">
        <v>6317707</v>
      </c>
      <c r="AQ25" s="152">
        <v>0</v>
      </c>
      <c r="AR25" s="152">
        <v>0</v>
      </c>
      <c r="AS25" s="152">
        <v>0</v>
      </c>
      <c r="AT25" s="149">
        <v>0</v>
      </c>
      <c r="AU25" s="150">
        <v>0</v>
      </c>
      <c r="AV25" s="148">
        <v>6322850</v>
      </c>
      <c r="AW25" s="148">
        <v>21161989</v>
      </c>
      <c r="AX25" s="151">
        <v>26304</v>
      </c>
      <c r="AY25" s="151">
        <v>26304</v>
      </c>
      <c r="AZ25" s="151">
        <v>6349154</v>
      </c>
      <c r="BA25" s="151">
        <v>21188293</v>
      </c>
      <c r="BB25" s="148">
        <v>-1015</v>
      </c>
      <c r="BC25" s="149">
        <v>0</v>
      </c>
      <c r="BD25" s="149">
        <v>0</v>
      </c>
      <c r="BE25" s="151">
        <v>-1015</v>
      </c>
      <c r="BF25" s="148">
        <v>6348139</v>
      </c>
      <c r="BG25" s="148">
        <v>0</v>
      </c>
      <c r="BH25" s="151">
        <v>0</v>
      </c>
      <c r="BI25" s="148">
        <v>21187278</v>
      </c>
      <c r="BJ25" s="153"/>
    </row>
    <row r="26" spans="1:62" ht="14.25">
      <c r="A26" s="146" t="s">
        <v>145</v>
      </c>
      <c r="B26" s="147" t="s">
        <v>177</v>
      </c>
      <c r="C26" s="148">
        <v>12183</v>
      </c>
      <c r="D26" s="149">
        <v>2440</v>
      </c>
      <c r="E26" s="149">
        <v>87962</v>
      </c>
      <c r="F26" s="149">
        <v>4600</v>
      </c>
      <c r="G26" s="149">
        <v>26635</v>
      </c>
      <c r="H26" s="149">
        <v>73132</v>
      </c>
      <c r="I26" s="149">
        <v>9437</v>
      </c>
      <c r="J26" s="149">
        <v>15761</v>
      </c>
      <c r="K26" s="149">
        <v>8916</v>
      </c>
      <c r="L26" s="149">
        <v>29110</v>
      </c>
      <c r="M26" s="149">
        <v>8825</v>
      </c>
      <c r="N26" s="149">
        <v>7328</v>
      </c>
      <c r="O26" s="149">
        <v>6461</v>
      </c>
      <c r="P26" s="149">
        <v>9664</v>
      </c>
      <c r="Q26" s="149">
        <v>4568</v>
      </c>
      <c r="R26" s="149">
        <v>26380</v>
      </c>
      <c r="S26" s="149">
        <v>9669</v>
      </c>
      <c r="T26" s="149">
        <v>1888</v>
      </c>
      <c r="U26" s="149">
        <v>16374</v>
      </c>
      <c r="V26" s="149">
        <v>8568</v>
      </c>
      <c r="W26" s="149">
        <v>41429</v>
      </c>
      <c r="X26" s="149">
        <v>19059</v>
      </c>
      <c r="Y26" s="149">
        <v>427785</v>
      </c>
      <c r="Z26" s="149">
        <v>40922</v>
      </c>
      <c r="AA26" s="149">
        <v>225327</v>
      </c>
      <c r="AB26" s="149">
        <v>51079</v>
      </c>
      <c r="AC26" s="149">
        <v>39826</v>
      </c>
      <c r="AD26" s="149">
        <v>204839</v>
      </c>
      <c r="AE26" s="149">
        <v>94821</v>
      </c>
      <c r="AF26" s="149">
        <v>147622</v>
      </c>
      <c r="AG26" s="149">
        <v>325755</v>
      </c>
      <c r="AH26" s="149">
        <v>327099</v>
      </c>
      <c r="AI26" s="149">
        <v>13022</v>
      </c>
      <c r="AJ26" s="149">
        <v>57376</v>
      </c>
      <c r="AK26" s="149">
        <v>531825</v>
      </c>
      <c r="AL26" s="149">
        <v>0</v>
      </c>
      <c r="AM26" s="150">
        <v>16277</v>
      </c>
      <c r="AN26" s="151">
        <v>2933964</v>
      </c>
      <c r="AO26" s="152">
        <v>2749</v>
      </c>
      <c r="AP26" s="152">
        <v>1884207</v>
      </c>
      <c r="AQ26" s="152">
        <v>-261415</v>
      </c>
      <c r="AR26" s="152">
        <v>0</v>
      </c>
      <c r="AS26" s="152">
        <v>0</v>
      </c>
      <c r="AT26" s="149">
        <v>0</v>
      </c>
      <c r="AU26" s="150">
        <v>0</v>
      </c>
      <c r="AV26" s="148">
        <v>1625541</v>
      </c>
      <c r="AW26" s="148">
        <v>4559505</v>
      </c>
      <c r="AX26" s="151">
        <v>9004</v>
      </c>
      <c r="AY26" s="151">
        <v>9004</v>
      </c>
      <c r="AZ26" s="151">
        <v>1634545</v>
      </c>
      <c r="BA26" s="151">
        <v>4568509</v>
      </c>
      <c r="BB26" s="148">
        <v>-1114</v>
      </c>
      <c r="BC26" s="149">
        <v>0</v>
      </c>
      <c r="BD26" s="149">
        <v>0</v>
      </c>
      <c r="BE26" s="151">
        <v>-1114</v>
      </c>
      <c r="BF26" s="148">
        <v>1633431</v>
      </c>
      <c r="BG26" s="148">
        <v>0</v>
      </c>
      <c r="BH26" s="151">
        <v>0</v>
      </c>
      <c r="BI26" s="148">
        <v>4567395</v>
      </c>
      <c r="BJ26" s="153"/>
    </row>
    <row r="27" spans="1:62" ht="14.25">
      <c r="A27" s="146" t="s">
        <v>146</v>
      </c>
      <c r="B27" s="147" t="s">
        <v>178</v>
      </c>
      <c r="C27" s="148">
        <v>2900</v>
      </c>
      <c r="D27" s="149">
        <v>1233</v>
      </c>
      <c r="E27" s="149">
        <v>19032</v>
      </c>
      <c r="F27" s="149">
        <v>484</v>
      </c>
      <c r="G27" s="149">
        <v>6102</v>
      </c>
      <c r="H27" s="149">
        <v>45316</v>
      </c>
      <c r="I27" s="149">
        <v>377</v>
      </c>
      <c r="J27" s="149">
        <v>861</v>
      </c>
      <c r="K27" s="149">
        <v>12569</v>
      </c>
      <c r="L27" s="149">
        <v>2538</v>
      </c>
      <c r="M27" s="149">
        <v>1414</v>
      </c>
      <c r="N27" s="149">
        <v>627</v>
      </c>
      <c r="O27" s="149">
        <v>2055</v>
      </c>
      <c r="P27" s="149">
        <v>300</v>
      </c>
      <c r="Q27" s="149">
        <v>2329</v>
      </c>
      <c r="R27" s="149">
        <v>6962</v>
      </c>
      <c r="S27" s="149">
        <v>2718</v>
      </c>
      <c r="T27" s="149">
        <v>792</v>
      </c>
      <c r="U27" s="149">
        <v>13389</v>
      </c>
      <c r="V27" s="149">
        <v>2733</v>
      </c>
      <c r="W27" s="149">
        <v>73509</v>
      </c>
      <c r="X27" s="149">
        <v>304493</v>
      </c>
      <c r="Y27" s="149">
        <v>6637</v>
      </c>
      <c r="Z27" s="149">
        <v>0</v>
      </c>
      <c r="AA27" s="149">
        <v>117931</v>
      </c>
      <c r="AB27" s="149">
        <v>71975</v>
      </c>
      <c r="AC27" s="149">
        <v>1125</v>
      </c>
      <c r="AD27" s="149">
        <v>145800</v>
      </c>
      <c r="AE27" s="149">
        <v>114704</v>
      </c>
      <c r="AF27" s="149">
        <v>850445</v>
      </c>
      <c r="AG27" s="149">
        <v>117425</v>
      </c>
      <c r="AH27" s="149">
        <v>161715</v>
      </c>
      <c r="AI27" s="149">
        <v>133</v>
      </c>
      <c r="AJ27" s="149">
        <v>16104</v>
      </c>
      <c r="AK27" s="149">
        <v>650294</v>
      </c>
      <c r="AL27" s="149">
        <v>0</v>
      </c>
      <c r="AM27" s="150">
        <v>18547</v>
      </c>
      <c r="AN27" s="151">
        <v>2775568</v>
      </c>
      <c r="AO27" s="152">
        <v>0</v>
      </c>
      <c r="AP27" s="152">
        <v>218643</v>
      </c>
      <c r="AQ27" s="152">
        <v>768044</v>
      </c>
      <c r="AR27" s="152">
        <v>0</v>
      </c>
      <c r="AS27" s="152">
        <v>0</v>
      </c>
      <c r="AT27" s="149">
        <v>0</v>
      </c>
      <c r="AU27" s="150">
        <v>0</v>
      </c>
      <c r="AV27" s="148">
        <v>986687</v>
      </c>
      <c r="AW27" s="148">
        <v>3762255</v>
      </c>
      <c r="AX27" s="151">
        <v>3083</v>
      </c>
      <c r="AY27" s="151">
        <v>3083</v>
      </c>
      <c r="AZ27" s="151">
        <v>989770</v>
      </c>
      <c r="BA27" s="151">
        <v>3765338</v>
      </c>
      <c r="BB27" s="148">
        <v>-214</v>
      </c>
      <c r="BC27" s="149">
        <v>0</v>
      </c>
      <c r="BD27" s="149">
        <v>0</v>
      </c>
      <c r="BE27" s="151">
        <v>-214</v>
      </c>
      <c r="BF27" s="148">
        <v>989556</v>
      </c>
      <c r="BG27" s="148">
        <v>0</v>
      </c>
      <c r="BH27" s="151">
        <v>0</v>
      </c>
      <c r="BI27" s="148">
        <v>3765124</v>
      </c>
      <c r="BJ27" s="153"/>
    </row>
    <row r="28" spans="1:62" ht="14.25">
      <c r="A28" s="146" t="s">
        <v>147</v>
      </c>
      <c r="B28" s="147" t="s">
        <v>43</v>
      </c>
      <c r="C28" s="148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988900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50">
        <v>0</v>
      </c>
      <c r="AN28" s="151">
        <v>988900</v>
      </c>
      <c r="AO28" s="152">
        <v>0</v>
      </c>
      <c r="AP28" s="152">
        <v>754788</v>
      </c>
      <c r="AQ28" s="152">
        <v>0</v>
      </c>
      <c r="AR28" s="152">
        <v>0</v>
      </c>
      <c r="AS28" s="152">
        <v>217655</v>
      </c>
      <c r="AT28" s="149">
        <v>0</v>
      </c>
      <c r="AU28" s="150">
        <v>0</v>
      </c>
      <c r="AV28" s="148">
        <v>972443</v>
      </c>
      <c r="AW28" s="148">
        <v>1961343</v>
      </c>
      <c r="AX28" s="151">
        <v>798942</v>
      </c>
      <c r="AY28" s="151">
        <v>798942</v>
      </c>
      <c r="AZ28" s="151">
        <v>1771385</v>
      </c>
      <c r="BA28" s="151">
        <v>2760285</v>
      </c>
      <c r="BB28" s="148">
        <v>-988900</v>
      </c>
      <c r="BC28" s="149">
        <v>0</v>
      </c>
      <c r="BD28" s="149">
        <v>0</v>
      </c>
      <c r="BE28" s="151">
        <v>-988900</v>
      </c>
      <c r="BF28" s="148">
        <v>782485</v>
      </c>
      <c r="BG28" s="148">
        <v>91884428</v>
      </c>
      <c r="BH28" s="151">
        <v>0</v>
      </c>
      <c r="BI28" s="148">
        <v>93655813</v>
      </c>
      <c r="BJ28" s="153"/>
    </row>
    <row r="29" spans="1:62" ht="14.25">
      <c r="A29" s="146" t="s">
        <v>148</v>
      </c>
      <c r="B29" s="154" t="s">
        <v>44</v>
      </c>
      <c r="C29" s="148">
        <v>70578</v>
      </c>
      <c r="D29" s="149">
        <v>26912</v>
      </c>
      <c r="E29" s="149">
        <v>172343</v>
      </c>
      <c r="F29" s="149">
        <v>59313</v>
      </c>
      <c r="G29" s="149">
        <v>99376</v>
      </c>
      <c r="H29" s="149">
        <v>172434</v>
      </c>
      <c r="I29" s="149">
        <v>54252</v>
      </c>
      <c r="J29" s="149">
        <v>38891</v>
      </c>
      <c r="K29" s="149">
        <v>64157</v>
      </c>
      <c r="L29" s="149">
        <v>106918</v>
      </c>
      <c r="M29" s="149">
        <v>66371</v>
      </c>
      <c r="N29" s="149">
        <v>103224</v>
      </c>
      <c r="O29" s="149">
        <v>58277</v>
      </c>
      <c r="P29" s="149">
        <v>91367</v>
      </c>
      <c r="Q29" s="149">
        <v>61246</v>
      </c>
      <c r="R29" s="149">
        <v>76534</v>
      </c>
      <c r="S29" s="149">
        <v>72503</v>
      </c>
      <c r="T29" s="149">
        <v>41464</v>
      </c>
      <c r="U29" s="149">
        <v>209097</v>
      </c>
      <c r="V29" s="149">
        <v>119419</v>
      </c>
      <c r="W29" s="149">
        <v>705539</v>
      </c>
      <c r="X29" s="149">
        <v>398676</v>
      </c>
      <c r="Y29" s="149">
        <v>17173</v>
      </c>
      <c r="Z29" s="149">
        <v>33344</v>
      </c>
      <c r="AA29" s="149">
        <v>1595778</v>
      </c>
      <c r="AB29" s="149">
        <v>2012259</v>
      </c>
      <c r="AC29" s="149">
        <v>5383055</v>
      </c>
      <c r="AD29" s="149">
        <v>995808</v>
      </c>
      <c r="AE29" s="149">
        <v>219677</v>
      </c>
      <c r="AF29" s="149">
        <v>1629212</v>
      </c>
      <c r="AG29" s="149">
        <v>70833</v>
      </c>
      <c r="AH29" s="149">
        <v>348593</v>
      </c>
      <c r="AI29" s="149">
        <v>319540</v>
      </c>
      <c r="AJ29" s="149">
        <v>751926</v>
      </c>
      <c r="AK29" s="149">
        <v>333785</v>
      </c>
      <c r="AL29" s="149">
        <v>0</v>
      </c>
      <c r="AM29" s="150">
        <v>24138</v>
      </c>
      <c r="AN29" s="151">
        <v>16604012</v>
      </c>
      <c r="AO29" s="152">
        <v>170</v>
      </c>
      <c r="AP29" s="152">
        <v>15558156</v>
      </c>
      <c r="AQ29" s="152">
        <v>0</v>
      </c>
      <c r="AR29" s="152">
        <v>0</v>
      </c>
      <c r="AS29" s="152">
        <v>0</v>
      </c>
      <c r="AT29" s="149">
        <v>0</v>
      </c>
      <c r="AU29" s="150">
        <v>0</v>
      </c>
      <c r="AV29" s="148">
        <v>15558326</v>
      </c>
      <c r="AW29" s="148">
        <v>32162338</v>
      </c>
      <c r="AX29" s="151">
        <v>838222</v>
      </c>
      <c r="AY29" s="151">
        <v>838222</v>
      </c>
      <c r="AZ29" s="151">
        <v>16396548</v>
      </c>
      <c r="BA29" s="151">
        <v>33000560</v>
      </c>
      <c r="BB29" s="148">
        <v>-906647</v>
      </c>
      <c r="BC29" s="149">
        <v>0</v>
      </c>
      <c r="BD29" s="149">
        <v>0</v>
      </c>
      <c r="BE29" s="151">
        <v>-906647</v>
      </c>
      <c r="BF29" s="148">
        <v>15489901</v>
      </c>
      <c r="BG29" s="148">
        <v>0</v>
      </c>
      <c r="BH29" s="151">
        <v>0</v>
      </c>
      <c r="BI29" s="148">
        <v>32093913</v>
      </c>
      <c r="BJ29" s="153"/>
    </row>
    <row r="30" spans="1:62" ht="14.25">
      <c r="A30" s="146" t="s">
        <v>149</v>
      </c>
      <c r="B30" s="147" t="s">
        <v>45</v>
      </c>
      <c r="C30" s="148">
        <v>25452</v>
      </c>
      <c r="D30" s="149">
        <v>7520</v>
      </c>
      <c r="E30" s="149">
        <v>85043</v>
      </c>
      <c r="F30" s="149">
        <v>12138</v>
      </c>
      <c r="G30" s="149">
        <v>27387</v>
      </c>
      <c r="H30" s="149">
        <v>72291</v>
      </c>
      <c r="I30" s="149">
        <v>5233</v>
      </c>
      <c r="J30" s="149">
        <v>43560</v>
      </c>
      <c r="K30" s="149">
        <v>20108</v>
      </c>
      <c r="L30" s="149">
        <v>34310</v>
      </c>
      <c r="M30" s="149">
        <v>9130</v>
      </c>
      <c r="N30" s="149">
        <v>39036</v>
      </c>
      <c r="O30" s="149">
        <v>27836</v>
      </c>
      <c r="P30" s="149">
        <v>41696</v>
      </c>
      <c r="Q30" s="149">
        <v>13370</v>
      </c>
      <c r="R30" s="149">
        <v>22901</v>
      </c>
      <c r="S30" s="149">
        <v>40777</v>
      </c>
      <c r="T30" s="149">
        <v>21005</v>
      </c>
      <c r="U30" s="149">
        <v>43659</v>
      </c>
      <c r="V30" s="149">
        <v>30510</v>
      </c>
      <c r="W30" s="149">
        <v>243659</v>
      </c>
      <c r="X30" s="149">
        <v>167181</v>
      </c>
      <c r="Y30" s="149">
        <v>7977</v>
      </c>
      <c r="Z30" s="149">
        <v>9504</v>
      </c>
      <c r="AA30" s="149">
        <v>3217378</v>
      </c>
      <c r="AB30" s="149">
        <v>631478</v>
      </c>
      <c r="AC30" s="149">
        <v>1561970</v>
      </c>
      <c r="AD30" s="149">
        <v>1016734</v>
      </c>
      <c r="AE30" s="149">
        <v>1214661</v>
      </c>
      <c r="AF30" s="149">
        <v>61246</v>
      </c>
      <c r="AG30" s="149">
        <v>284762</v>
      </c>
      <c r="AH30" s="149">
        <v>1135690</v>
      </c>
      <c r="AI30" s="149">
        <v>102386</v>
      </c>
      <c r="AJ30" s="149">
        <v>549194</v>
      </c>
      <c r="AK30" s="149">
        <v>879542</v>
      </c>
      <c r="AL30" s="149">
        <v>0</v>
      </c>
      <c r="AM30" s="150">
        <v>195260</v>
      </c>
      <c r="AN30" s="151">
        <v>11901584</v>
      </c>
      <c r="AO30" s="152">
        <v>0</v>
      </c>
      <c r="AP30" s="152">
        <v>59204489</v>
      </c>
      <c r="AQ30" s="152">
        <v>61313</v>
      </c>
      <c r="AR30" s="152">
        <v>0</v>
      </c>
      <c r="AS30" s="152">
        <v>0</v>
      </c>
      <c r="AT30" s="149">
        <v>0</v>
      </c>
      <c r="AU30" s="150">
        <v>0</v>
      </c>
      <c r="AV30" s="148">
        <v>59265802</v>
      </c>
      <c r="AW30" s="148">
        <v>71167386</v>
      </c>
      <c r="AX30" s="151">
        <v>21813</v>
      </c>
      <c r="AY30" s="151">
        <v>21813</v>
      </c>
      <c r="AZ30" s="151">
        <v>59287615</v>
      </c>
      <c r="BA30" s="151">
        <v>71189199</v>
      </c>
      <c r="BB30" s="148">
        <v>-1666</v>
      </c>
      <c r="BC30" s="149">
        <v>0</v>
      </c>
      <c r="BD30" s="149">
        <v>0</v>
      </c>
      <c r="BE30" s="151">
        <v>-1666</v>
      </c>
      <c r="BF30" s="148">
        <v>59285949</v>
      </c>
      <c r="BG30" s="148">
        <v>0</v>
      </c>
      <c r="BH30" s="151">
        <v>0</v>
      </c>
      <c r="BI30" s="148">
        <v>71187533</v>
      </c>
      <c r="BJ30" s="153"/>
    </row>
    <row r="31" spans="1:62" ht="14.25">
      <c r="A31" s="146" t="s">
        <v>101</v>
      </c>
      <c r="B31" s="147" t="s">
        <v>179</v>
      </c>
      <c r="C31" s="148">
        <v>353695</v>
      </c>
      <c r="D31" s="149">
        <v>191761</v>
      </c>
      <c r="E31" s="149">
        <v>269010</v>
      </c>
      <c r="F31" s="149">
        <v>48140</v>
      </c>
      <c r="G31" s="149">
        <v>115080</v>
      </c>
      <c r="H31" s="149">
        <v>231657</v>
      </c>
      <c r="I31" s="149">
        <v>17440</v>
      </c>
      <c r="J31" s="149">
        <v>101623</v>
      </c>
      <c r="K31" s="149">
        <v>134641</v>
      </c>
      <c r="L31" s="149">
        <v>164169</v>
      </c>
      <c r="M31" s="149">
        <v>52997</v>
      </c>
      <c r="N31" s="149">
        <v>141233</v>
      </c>
      <c r="O31" s="149">
        <v>97053</v>
      </c>
      <c r="P31" s="149">
        <v>143540</v>
      </c>
      <c r="Q31" s="149">
        <v>85531</v>
      </c>
      <c r="R31" s="149">
        <v>129665</v>
      </c>
      <c r="S31" s="149">
        <v>159200</v>
      </c>
      <c r="T31" s="149">
        <v>80590</v>
      </c>
      <c r="U31" s="149">
        <v>147425</v>
      </c>
      <c r="V31" s="149">
        <v>816002</v>
      </c>
      <c r="W31" s="149">
        <v>1153995</v>
      </c>
      <c r="X31" s="149">
        <v>157976</v>
      </c>
      <c r="Y31" s="149">
        <v>58723</v>
      </c>
      <c r="Z31" s="149">
        <v>221821</v>
      </c>
      <c r="AA31" s="149">
        <v>5088538</v>
      </c>
      <c r="AB31" s="149">
        <v>1039603</v>
      </c>
      <c r="AC31" s="149">
        <v>155587</v>
      </c>
      <c r="AD31" s="149">
        <v>4958673</v>
      </c>
      <c r="AE31" s="149">
        <v>1012348</v>
      </c>
      <c r="AF31" s="149">
        <v>1270970</v>
      </c>
      <c r="AG31" s="149">
        <v>733398</v>
      </c>
      <c r="AH31" s="149">
        <v>521700</v>
      </c>
      <c r="AI31" s="149">
        <v>144155</v>
      </c>
      <c r="AJ31" s="149">
        <v>800376</v>
      </c>
      <c r="AK31" s="149">
        <v>1246722</v>
      </c>
      <c r="AL31" s="149">
        <v>0</v>
      </c>
      <c r="AM31" s="150">
        <v>380894</v>
      </c>
      <c r="AN31" s="151">
        <v>22425931</v>
      </c>
      <c r="AO31" s="152">
        <v>315341</v>
      </c>
      <c r="AP31" s="152">
        <v>11623806</v>
      </c>
      <c r="AQ31" s="152">
        <v>-56340</v>
      </c>
      <c r="AR31" s="152">
        <v>0</v>
      </c>
      <c r="AS31" s="152">
        <v>0</v>
      </c>
      <c r="AT31" s="149">
        <v>0</v>
      </c>
      <c r="AU31" s="150">
        <v>0</v>
      </c>
      <c r="AV31" s="148">
        <v>11882807</v>
      </c>
      <c r="AW31" s="148">
        <v>34308738</v>
      </c>
      <c r="AX31" s="151">
        <v>4549808</v>
      </c>
      <c r="AY31" s="151">
        <v>4549808</v>
      </c>
      <c r="AZ31" s="151">
        <v>16432615</v>
      </c>
      <c r="BA31" s="151">
        <v>38858546</v>
      </c>
      <c r="BB31" s="148">
        <v>-3462459</v>
      </c>
      <c r="BC31" s="149">
        <v>0</v>
      </c>
      <c r="BD31" s="149">
        <v>0</v>
      </c>
      <c r="BE31" s="151">
        <v>-3462459</v>
      </c>
      <c r="BF31" s="148">
        <v>12970156</v>
      </c>
      <c r="BG31" s="148">
        <v>0</v>
      </c>
      <c r="BH31" s="151">
        <v>12837947</v>
      </c>
      <c r="BI31" s="148">
        <v>48234034</v>
      </c>
      <c r="BJ31" s="153"/>
    </row>
    <row r="32" spans="1:62" ht="14.25">
      <c r="A32" s="146" t="s">
        <v>150</v>
      </c>
      <c r="B32" s="147" t="s">
        <v>54</v>
      </c>
      <c r="C32" s="148">
        <v>45741</v>
      </c>
      <c r="D32" s="149">
        <v>8321</v>
      </c>
      <c r="E32" s="149">
        <v>201985</v>
      </c>
      <c r="F32" s="149">
        <v>26891</v>
      </c>
      <c r="G32" s="149">
        <v>71218</v>
      </c>
      <c r="H32" s="149">
        <v>357049</v>
      </c>
      <c r="I32" s="149">
        <v>14708</v>
      </c>
      <c r="J32" s="149">
        <v>87563</v>
      </c>
      <c r="K32" s="149">
        <v>49111</v>
      </c>
      <c r="L32" s="149">
        <v>71058</v>
      </c>
      <c r="M32" s="149">
        <v>37781</v>
      </c>
      <c r="N32" s="149">
        <v>73246</v>
      </c>
      <c r="O32" s="149">
        <v>77228</v>
      </c>
      <c r="P32" s="149">
        <v>159697</v>
      </c>
      <c r="Q32" s="149">
        <v>57031</v>
      </c>
      <c r="R32" s="149">
        <v>145138</v>
      </c>
      <c r="S32" s="149">
        <v>202523</v>
      </c>
      <c r="T32" s="149">
        <v>194231</v>
      </c>
      <c r="U32" s="149">
        <v>148907</v>
      </c>
      <c r="V32" s="149">
        <v>76197</v>
      </c>
      <c r="W32" s="149">
        <v>516619</v>
      </c>
      <c r="X32" s="149">
        <v>263802</v>
      </c>
      <c r="Y32" s="149">
        <v>193308</v>
      </c>
      <c r="Z32" s="149">
        <v>39278</v>
      </c>
      <c r="AA32" s="149">
        <v>3905175</v>
      </c>
      <c r="AB32" s="149">
        <v>1946628</v>
      </c>
      <c r="AC32" s="149">
        <v>315283</v>
      </c>
      <c r="AD32" s="149">
        <v>588946</v>
      </c>
      <c r="AE32" s="149">
        <v>7123220</v>
      </c>
      <c r="AF32" s="149">
        <v>1179016</v>
      </c>
      <c r="AG32" s="149">
        <v>968863</v>
      </c>
      <c r="AH32" s="149">
        <v>912250</v>
      </c>
      <c r="AI32" s="149">
        <v>369790</v>
      </c>
      <c r="AJ32" s="149">
        <v>4874693</v>
      </c>
      <c r="AK32" s="149">
        <v>1138553</v>
      </c>
      <c r="AL32" s="149">
        <v>0</v>
      </c>
      <c r="AM32" s="150">
        <v>214086</v>
      </c>
      <c r="AN32" s="151">
        <v>26655134</v>
      </c>
      <c r="AO32" s="152">
        <v>193342</v>
      </c>
      <c r="AP32" s="152">
        <v>13966311</v>
      </c>
      <c r="AQ32" s="152">
        <v>40300</v>
      </c>
      <c r="AR32" s="152">
        <v>1195967</v>
      </c>
      <c r="AS32" s="152">
        <v>7168509</v>
      </c>
      <c r="AT32" s="149">
        <v>-8061</v>
      </c>
      <c r="AU32" s="150">
        <v>724</v>
      </c>
      <c r="AV32" s="148">
        <v>22557092</v>
      </c>
      <c r="AW32" s="148">
        <v>49212226</v>
      </c>
      <c r="AX32" s="151">
        <v>294879</v>
      </c>
      <c r="AY32" s="151">
        <v>294879</v>
      </c>
      <c r="AZ32" s="151">
        <v>22851971</v>
      </c>
      <c r="BA32" s="151">
        <v>49507105</v>
      </c>
      <c r="BB32" s="148">
        <v>-713235</v>
      </c>
      <c r="BC32" s="149">
        <v>0</v>
      </c>
      <c r="BD32" s="149">
        <v>-1921</v>
      </c>
      <c r="BE32" s="151">
        <v>-715156</v>
      </c>
      <c r="BF32" s="148">
        <v>22136815</v>
      </c>
      <c r="BG32" s="148">
        <v>-2427273</v>
      </c>
      <c r="BH32" s="151">
        <v>-204419</v>
      </c>
      <c r="BI32" s="148">
        <v>46160257</v>
      </c>
      <c r="BJ32" s="153"/>
    </row>
    <row r="33" spans="1:62" ht="14.25">
      <c r="A33" s="146" t="s">
        <v>151</v>
      </c>
      <c r="B33" s="147" t="s">
        <v>46</v>
      </c>
      <c r="C33" s="148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0</v>
      </c>
      <c r="AE33" s="149">
        <v>0</v>
      </c>
      <c r="AF33" s="149">
        <v>0</v>
      </c>
      <c r="AG33" s="149">
        <v>0</v>
      </c>
      <c r="AH33" s="149">
        <v>0</v>
      </c>
      <c r="AI33" s="149">
        <v>0</v>
      </c>
      <c r="AJ33" s="149">
        <v>0</v>
      </c>
      <c r="AK33" s="149">
        <v>0</v>
      </c>
      <c r="AL33" s="149">
        <v>0</v>
      </c>
      <c r="AM33" s="150">
        <v>1136566</v>
      </c>
      <c r="AN33" s="151">
        <v>1136566</v>
      </c>
      <c r="AO33" s="152">
        <v>0</v>
      </c>
      <c r="AP33" s="152">
        <v>1115155</v>
      </c>
      <c r="AQ33" s="152">
        <v>37153473</v>
      </c>
      <c r="AR33" s="152">
        <v>0</v>
      </c>
      <c r="AS33" s="152">
        <v>0</v>
      </c>
      <c r="AT33" s="149">
        <v>0</v>
      </c>
      <c r="AU33" s="150">
        <v>0</v>
      </c>
      <c r="AV33" s="148">
        <v>38268628</v>
      </c>
      <c r="AW33" s="148">
        <v>39405194</v>
      </c>
      <c r="AX33" s="151">
        <v>0</v>
      </c>
      <c r="AY33" s="151">
        <v>0</v>
      </c>
      <c r="AZ33" s="151">
        <v>38268628</v>
      </c>
      <c r="BA33" s="151">
        <v>39405194</v>
      </c>
      <c r="BB33" s="148">
        <v>0</v>
      </c>
      <c r="BC33" s="149">
        <v>0</v>
      </c>
      <c r="BD33" s="149">
        <v>0</v>
      </c>
      <c r="BE33" s="151">
        <v>0</v>
      </c>
      <c r="BF33" s="148">
        <v>38268628</v>
      </c>
      <c r="BG33" s="148">
        <v>0</v>
      </c>
      <c r="BH33" s="151">
        <v>0</v>
      </c>
      <c r="BI33" s="148">
        <v>39405194</v>
      </c>
      <c r="BJ33" s="153"/>
    </row>
    <row r="34" spans="1:62" ht="14.25" customHeight="1">
      <c r="A34" s="146" t="s">
        <v>152</v>
      </c>
      <c r="B34" s="147" t="s">
        <v>47</v>
      </c>
      <c r="C34" s="148">
        <v>10754</v>
      </c>
      <c r="D34" s="149">
        <v>6480</v>
      </c>
      <c r="E34" s="149">
        <v>224109</v>
      </c>
      <c r="F34" s="149">
        <v>52488</v>
      </c>
      <c r="G34" s="149">
        <v>78456</v>
      </c>
      <c r="H34" s="149">
        <v>2198722</v>
      </c>
      <c r="I34" s="149">
        <v>39387</v>
      </c>
      <c r="J34" s="149">
        <v>309107</v>
      </c>
      <c r="K34" s="149">
        <v>130108</v>
      </c>
      <c r="L34" s="149">
        <v>199042</v>
      </c>
      <c r="M34" s="149">
        <v>147353</v>
      </c>
      <c r="N34" s="149">
        <v>89574</v>
      </c>
      <c r="O34" s="149">
        <v>248207</v>
      </c>
      <c r="P34" s="149">
        <v>513008</v>
      </c>
      <c r="Q34" s="149">
        <v>419118</v>
      </c>
      <c r="R34" s="149">
        <v>927558</v>
      </c>
      <c r="S34" s="149">
        <v>859895</v>
      </c>
      <c r="T34" s="149">
        <v>571264</v>
      </c>
      <c r="U34" s="149">
        <v>1827668</v>
      </c>
      <c r="V34" s="149">
        <v>151666</v>
      </c>
      <c r="W34" s="149">
        <v>94144</v>
      </c>
      <c r="X34" s="149">
        <v>149390</v>
      </c>
      <c r="Y34" s="149">
        <v>862</v>
      </c>
      <c r="Z34" s="149">
        <v>892</v>
      </c>
      <c r="AA34" s="149">
        <v>307423</v>
      </c>
      <c r="AB34" s="149">
        <v>24816</v>
      </c>
      <c r="AC34" s="149">
        <v>127</v>
      </c>
      <c r="AD34" s="149">
        <v>118902</v>
      </c>
      <c r="AE34" s="149">
        <v>863415</v>
      </c>
      <c r="AF34" s="149">
        <v>8842</v>
      </c>
      <c r="AG34" s="149">
        <v>92084</v>
      </c>
      <c r="AH34" s="149">
        <v>192762</v>
      </c>
      <c r="AI34" s="149">
        <v>0</v>
      </c>
      <c r="AJ34" s="149">
        <v>190916</v>
      </c>
      <c r="AK34" s="149">
        <v>32965</v>
      </c>
      <c r="AL34" s="149">
        <v>0</v>
      </c>
      <c r="AM34" s="150">
        <v>125611</v>
      </c>
      <c r="AN34" s="151">
        <v>11207115</v>
      </c>
      <c r="AO34" s="152">
        <v>0</v>
      </c>
      <c r="AP34" s="152">
        <v>7519886</v>
      </c>
      <c r="AQ34" s="152">
        <v>16160170</v>
      </c>
      <c r="AR34" s="152">
        <v>0</v>
      </c>
      <c r="AS34" s="152">
        <v>0</v>
      </c>
      <c r="AT34" s="149">
        <v>0</v>
      </c>
      <c r="AU34" s="150">
        <v>0</v>
      </c>
      <c r="AV34" s="148">
        <v>23680056</v>
      </c>
      <c r="AW34" s="148">
        <v>34887171</v>
      </c>
      <c r="AX34" s="151">
        <v>86619</v>
      </c>
      <c r="AY34" s="151">
        <v>86619</v>
      </c>
      <c r="AZ34" s="151">
        <v>23766675</v>
      </c>
      <c r="BA34" s="151">
        <v>34973790</v>
      </c>
      <c r="BB34" s="148">
        <v>-136686</v>
      </c>
      <c r="BC34" s="149">
        <v>0</v>
      </c>
      <c r="BD34" s="149">
        <v>0</v>
      </c>
      <c r="BE34" s="151">
        <v>-136686</v>
      </c>
      <c r="BF34" s="148">
        <v>23629989</v>
      </c>
      <c r="BG34" s="148">
        <v>0</v>
      </c>
      <c r="BH34" s="151">
        <v>0</v>
      </c>
      <c r="BI34" s="148">
        <v>34837104</v>
      </c>
      <c r="BJ34" s="153"/>
    </row>
    <row r="35" spans="1:62" ht="14.25" customHeight="1">
      <c r="A35" s="146" t="s">
        <v>153</v>
      </c>
      <c r="B35" s="147" t="s">
        <v>180</v>
      </c>
      <c r="C35" s="148">
        <v>3564</v>
      </c>
      <c r="D35" s="149">
        <v>0</v>
      </c>
      <c r="E35" s="149">
        <v>0</v>
      </c>
      <c r="F35" s="149">
        <v>0</v>
      </c>
      <c r="G35" s="149">
        <v>20</v>
      </c>
      <c r="H35" s="149">
        <v>401</v>
      </c>
      <c r="I35" s="149">
        <v>0</v>
      </c>
      <c r="J35" s="149">
        <v>11</v>
      </c>
      <c r="K35" s="149">
        <v>0</v>
      </c>
      <c r="L35" s="149">
        <v>46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97</v>
      </c>
      <c r="W35" s="149">
        <v>70</v>
      </c>
      <c r="X35" s="149">
        <v>893</v>
      </c>
      <c r="Y35" s="149">
        <v>1196</v>
      </c>
      <c r="Z35" s="149">
        <v>0</v>
      </c>
      <c r="AA35" s="149">
        <v>2048</v>
      </c>
      <c r="AB35" s="149">
        <v>3846</v>
      </c>
      <c r="AC35" s="149">
        <v>480</v>
      </c>
      <c r="AD35" s="149">
        <v>40630</v>
      </c>
      <c r="AE35" s="149">
        <v>21547</v>
      </c>
      <c r="AF35" s="149">
        <v>897</v>
      </c>
      <c r="AG35" s="149">
        <v>751</v>
      </c>
      <c r="AH35" s="149">
        <v>1870681</v>
      </c>
      <c r="AI35" s="149">
        <v>56</v>
      </c>
      <c r="AJ35" s="149">
        <v>864</v>
      </c>
      <c r="AK35" s="149">
        <v>2551</v>
      </c>
      <c r="AL35" s="149">
        <v>0</v>
      </c>
      <c r="AM35" s="150">
        <v>16047</v>
      </c>
      <c r="AN35" s="151">
        <v>1966696</v>
      </c>
      <c r="AO35" s="152">
        <v>594942</v>
      </c>
      <c r="AP35" s="152">
        <v>13097201</v>
      </c>
      <c r="AQ35" s="152">
        <v>44619638</v>
      </c>
      <c r="AR35" s="152">
        <v>0</v>
      </c>
      <c r="AS35" s="152">
        <v>0</v>
      </c>
      <c r="AT35" s="149">
        <v>0</v>
      </c>
      <c r="AU35" s="150">
        <v>0</v>
      </c>
      <c r="AV35" s="148">
        <v>58311781</v>
      </c>
      <c r="AW35" s="148">
        <v>60278477</v>
      </c>
      <c r="AX35" s="151">
        <v>234</v>
      </c>
      <c r="AY35" s="151">
        <v>234</v>
      </c>
      <c r="AZ35" s="151">
        <v>58312015</v>
      </c>
      <c r="BA35" s="151">
        <v>60278711</v>
      </c>
      <c r="BB35" s="148">
        <v>-3620</v>
      </c>
      <c r="BC35" s="149">
        <v>0</v>
      </c>
      <c r="BD35" s="149">
        <v>0</v>
      </c>
      <c r="BE35" s="151">
        <v>-3620</v>
      </c>
      <c r="BF35" s="148">
        <v>58308395</v>
      </c>
      <c r="BG35" s="148">
        <v>0</v>
      </c>
      <c r="BH35" s="151">
        <v>0</v>
      </c>
      <c r="BI35" s="148">
        <v>60275091</v>
      </c>
      <c r="BJ35" s="153"/>
    </row>
    <row r="36" spans="1:62" ht="14.25">
      <c r="A36" s="146" t="s">
        <v>154</v>
      </c>
      <c r="B36" s="147" t="s">
        <v>181</v>
      </c>
      <c r="C36" s="148">
        <v>10542</v>
      </c>
      <c r="D36" s="149">
        <v>2471</v>
      </c>
      <c r="E36" s="149">
        <v>34513</v>
      </c>
      <c r="F36" s="149">
        <v>4401</v>
      </c>
      <c r="G36" s="149">
        <v>8622</v>
      </c>
      <c r="H36" s="149">
        <v>51424</v>
      </c>
      <c r="I36" s="149">
        <v>2997</v>
      </c>
      <c r="J36" s="149">
        <v>7776</v>
      </c>
      <c r="K36" s="149">
        <v>8014</v>
      </c>
      <c r="L36" s="149">
        <v>21840</v>
      </c>
      <c r="M36" s="149">
        <v>3472</v>
      </c>
      <c r="N36" s="149">
        <v>9156</v>
      </c>
      <c r="O36" s="149">
        <v>20911</v>
      </c>
      <c r="P36" s="149">
        <v>26887</v>
      </c>
      <c r="Q36" s="149">
        <v>10193</v>
      </c>
      <c r="R36" s="149">
        <v>11003</v>
      </c>
      <c r="S36" s="149">
        <v>9641</v>
      </c>
      <c r="T36" s="149">
        <v>5780</v>
      </c>
      <c r="U36" s="149">
        <v>12637</v>
      </c>
      <c r="V36" s="149">
        <v>8657</v>
      </c>
      <c r="W36" s="149">
        <v>57549</v>
      </c>
      <c r="X36" s="149">
        <v>36799</v>
      </c>
      <c r="Y36" s="149">
        <v>45079</v>
      </c>
      <c r="Z36" s="149">
        <v>8095</v>
      </c>
      <c r="AA36" s="149">
        <v>52755</v>
      </c>
      <c r="AB36" s="149">
        <v>87969</v>
      </c>
      <c r="AC36" s="149">
        <v>23793</v>
      </c>
      <c r="AD36" s="149">
        <v>61801</v>
      </c>
      <c r="AE36" s="149">
        <v>64694</v>
      </c>
      <c r="AF36" s="149">
        <v>134</v>
      </c>
      <c r="AG36" s="149">
        <v>53924</v>
      </c>
      <c r="AH36" s="149">
        <v>71355</v>
      </c>
      <c r="AI36" s="149">
        <v>0</v>
      </c>
      <c r="AJ36" s="149">
        <v>146271</v>
      </c>
      <c r="AK36" s="149">
        <v>185611</v>
      </c>
      <c r="AL36" s="149">
        <v>0</v>
      </c>
      <c r="AM36" s="150">
        <v>10145</v>
      </c>
      <c r="AN36" s="151">
        <v>1176911</v>
      </c>
      <c r="AO36" s="152">
        <v>0</v>
      </c>
      <c r="AP36" s="152">
        <v>4023299</v>
      </c>
      <c r="AQ36" s="152">
        <v>0</v>
      </c>
      <c r="AR36" s="152">
        <v>0</v>
      </c>
      <c r="AS36" s="152">
        <v>0</v>
      </c>
      <c r="AT36" s="149">
        <v>0</v>
      </c>
      <c r="AU36" s="150">
        <v>0</v>
      </c>
      <c r="AV36" s="148">
        <v>4023299</v>
      </c>
      <c r="AW36" s="148">
        <v>5200210</v>
      </c>
      <c r="AX36" s="151">
        <v>21561</v>
      </c>
      <c r="AY36" s="151">
        <v>21561</v>
      </c>
      <c r="AZ36" s="151">
        <v>4044860</v>
      </c>
      <c r="BA36" s="151">
        <v>5221771</v>
      </c>
      <c r="BB36" s="148">
        <v>-56173</v>
      </c>
      <c r="BC36" s="149">
        <v>0</v>
      </c>
      <c r="BD36" s="149">
        <v>0</v>
      </c>
      <c r="BE36" s="151">
        <v>-56173</v>
      </c>
      <c r="BF36" s="148">
        <v>3988687</v>
      </c>
      <c r="BG36" s="148">
        <v>0</v>
      </c>
      <c r="BH36" s="151">
        <v>0</v>
      </c>
      <c r="BI36" s="148">
        <v>5165598</v>
      </c>
      <c r="BJ36" s="153"/>
    </row>
    <row r="37" spans="1:62" ht="14.25">
      <c r="A37" s="146" t="s">
        <v>155</v>
      </c>
      <c r="B37" s="147" t="s">
        <v>24</v>
      </c>
      <c r="C37" s="148">
        <v>286302</v>
      </c>
      <c r="D37" s="149">
        <v>42744</v>
      </c>
      <c r="E37" s="149">
        <v>1185223</v>
      </c>
      <c r="F37" s="149">
        <v>94667</v>
      </c>
      <c r="G37" s="149">
        <v>261945</v>
      </c>
      <c r="H37" s="149">
        <v>1199077</v>
      </c>
      <c r="I37" s="149">
        <v>87274</v>
      </c>
      <c r="J37" s="149">
        <v>473633</v>
      </c>
      <c r="K37" s="149">
        <v>333767</v>
      </c>
      <c r="L37" s="149">
        <v>315644</v>
      </c>
      <c r="M37" s="149">
        <v>157546</v>
      </c>
      <c r="N37" s="149">
        <v>292810</v>
      </c>
      <c r="O37" s="149">
        <v>387706</v>
      </c>
      <c r="P37" s="149">
        <v>536388</v>
      </c>
      <c r="Q37" s="149">
        <v>208939</v>
      </c>
      <c r="R37" s="149">
        <v>620407</v>
      </c>
      <c r="S37" s="149">
        <v>621023</v>
      </c>
      <c r="T37" s="149">
        <v>318540</v>
      </c>
      <c r="U37" s="149">
        <v>1170295</v>
      </c>
      <c r="V37" s="149">
        <v>414494</v>
      </c>
      <c r="W37" s="149">
        <v>5246995</v>
      </c>
      <c r="X37" s="149">
        <v>1947125</v>
      </c>
      <c r="Y37" s="149">
        <v>628442</v>
      </c>
      <c r="Z37" s="149">
        <v>207936</v>
      </c>
      <c r="AA37" s="149">
        <v>6692879</v>
      </c>
      <c r="AB37" s="149">
        <v>3444896</v>
      </c>
      <c r="AC37" s="149">
        <v>2097207</v>
      </c>
      <c r="AD37" s="149">
        <v>5783962</v>
      </c>
      <c r="AE37" s="149">
        <v>6705013</v>
      </c>
      <c r="AF37" s="149">
        <v>2982243</v>
      </c>
      <c r="AG37" s="149">
        <v>2023579</v>
      </c>
      <c r="AH37" s="149">
        <v>3046564</v>
      </c>
      <c r="AI37" s="149">
        <v>377599</v>
      </c>
      <c r="AJ37" s="149">
        <v>7900528</v>
      </c>
      <c r="AK37" s="149">
        <v>1800854</v>
      </c>
      <c r="AL37" s="149">
        <v>0</v>
      </c>
      <c r="AM37" s="150">
        <v>264004</v>
      </c>
      <c r="AN37" s="151">
        <v>60158250</v>
      </c>
      <c r="AO37" s="152">
        <v>70152</v>
      </c>
      <c r="AP37" s="152">
        <v>4034277</v>
      </c>
      <c r="AQ37" s="152">
        <v>0</v>
      </c>
      <c r="AR37" s="152">
        <v>194023</v>
      </c>
      <c r="AS37" s="152">
        <v>1994767</v>
      </c>
      <c r="AT37" s="149">
        <v>0</v>
      </c>
      <c r="AU37" s="150">
        <v>0</v>
      </c>
      <c r="AV37" s="148">
        <v>6293219</v>
      </c>
      <c r="AW37" s="148">
        <v>66451469</v>
      </c>
      <c r="AX37" s="151">
        <v>1228700</v>
      </c>
      <c r="AY37" s="151">
        <v>1228700</v>
      </c>
      <c r="AZ37" s="151">
        <v>7521919</v>
      </c>
      <c r="BA37" s="151">
        <v>67680169</v>
      </c>
      <c r="BB37" s="148">
        <v>-1518977</v>
      </c>
      <c r="BC37" s="149">
        <v>0</v>
      </c>
      <c r="BD37" s="149">
        <v>0</v>
      </c>
      <c r="BE37" s="151">
        <v>-1518977</v>
      </c>
      <c r="BF37" s="148">
        <v>6002942</v>
      </c>
      <c r="BG37" s="148">
        <v>0</v>
      </c>
      <c r="BH37" s="151">
        <v>0</v>
      </c>
      <c r="BI37" s="148">
        <v>66161192</v>
      </c>
      <c r="BJ37" s="153"/>
    </row>
    <row r="38" spans="1:62" ht="14.25">
      <c r="A38" s="146" t="s">
        <v>156</v>
      </c>
      <c r="B38" s="147" t="s">
        <v>25</v>
      </c>
      <c r="C38" s="148">
        <v>3157</v>
      </c>
      <c r="D38" s="149">
        <v>156</v>
      </c>
      <c r="E38" s="149">
        <v>98801</v>
      </c>
      <c r="F38" s="149">
        <v>569</v>
      </c>
      <c r="G38" s="149">
        <v>1160</v>
      </c>
      <c r="H38" s="149">
        <v>3060</v>
      </c>
      <c r="I38" s="149">
        <v>289</v>
      </c>
      <c r="J38" s="149">
        <v>1145</v>
      </c>
      <c r="K38" s="149">
        <v>436</v>
      </c>
      <c r="L38" s="149">
        <v>2075</v>
      </c>
      <c r="M38" s="149">
        <v>984</v>
      </c>
      <c r="N38" s="149">
        <v>946</v>
      </c>
      <c r="O38" s="149">
        <v>1157</v>
      </c>
      <c r="P38" s="149">
        <v>2530</v>
      </c>
      <c r="Q38" s="149">
        <v>868</v>
      </c>
      <c r="R38" s="149">
        <v>2690</v>
      </c>
      <c r="S38" s="149">
        <v>2403</v>
      </c>
      <c r="T38" s="149">
        <v>1151</v>
      </c>
      <c r="U38" s="149">
        <v>4518</v>
      </c>
      <c r="V38" s="149">
        <v>4577</v>
      </c>
      <c r="W38" s="149">
        <v>13718</v>
      </c>
      <c r="X38" s="149">
        <v>1841</v>
      </c>
      <c r="Y38" s="149">
        <v>1344</v>
      </c>
      <c r="Z38" s="149">
        <v>212</v>
      </c>
      <c r="AA38" s="149">
        <v>89048</v>
      </c>
      <c r="AB38" s="149">
        <v>7417</v>
      </c>
      <c r="AC38" s="149">
        <v>45987</v>
      </c>
      <c r="AD38" s="149">
        <v>34073</v>
      </c>
      <c r="AE38" s="149">
        <v>506965</v>
      </c>
      <c r="AF38" s="149">
        <v>22049</v>
      </c>
      <c r="AG38" s="149">
        <v>43739</v>
      </c>
      <c r="AH38" s="149">
        <v>1185095</v>
      </c>
      <c r="AI38" s="149">
        <v>13841</v>
      </c>
      <c r="AJ38" s="149">
        <v>106468</v>
      </c>
      <c r="AK38" s="149">
        <v>765244</v>
      </c>
      <c r="AL38" s="149">
        <v>0</v>
      </c>
      <c r="AM38" s="150">
        <v>15099</v>
      </c>
      <c r="AN38" s="151">
        <v>2984812</v>
      </c>
      <c r="AO38" s="152">
        <v>9149932</v>
      </c>
      <c r="AP38" s="152">
        <v>41163971</v>
      </c>
      <c r="AQ38" s="152">
        <v>0</v>
      </c>
      <c r="AR38" s="152">
        <v>0</v>
      </c>
      <c r="AS38" s="152">
        <v>0</v>
      </c>
      <c r="AT38" s="149">
        <v>0</v>
      </c>
      <c r="AU38" s="150">
        <v>1334</v>
      </c>
      <c r="AV38" s="148">
        <v>50315237</v>
      </c>
      <c r="AW38" s="148">
        <v>53300049</v>
      </c>
      <c r="AX38" s="151">
        <v>544906</v>
      </c>
      <c r="AY38" s="151">
        <v>544906</v>
      </c>
      <c r="AZ38" s="151">
        <v>50860143</v>
      </c>
      <c r="BA38" s="151">
        <v>53844955</v>
      </c>
      <c r="BB38" s="148">
        <v>-1089265</v>
      </c>
      <c r="BC38" s="149">
        <v>0</v>
      </c>
      <c r="BD38" s="149">
        <v>-124</v>
      </c>
      <c r="BE38" s="151">
        <v>-1089389</v>
      </c>
      <c r="BF38" s="148">
        <v>49770754</v>
      </c>
      <c r="BG38" s="148">
        <v>-1223</v>
      </c>
      <c r="BH38" s="151">
        <v>-221</v>
      </c>
      <c r="BI38" s="148">
        <v>52754122</v>
      </c>
      <c r="BJ38" s="153"/>
    </row>
    <row r="39" spans="1:62" ht="14.25">
      <c r="A39" s="146" t="s">
        <v>157</v>
      </c>
      <c r="B39" s="147" t="s">
        <v>48</v>
      </c>
      <c r="C39" s="148">
        <v>6710</v>
      </c>
      <c r="D39" s="149">
        <v>657</v>
      </c>
      <c r="E39" s="149">
        <v>21461</v>
      </c>
      <c r="F39" s="149">
        <v>3734</v>
      </c>
      <c r="G39" s="149">
        <v>8071</v>
      </c>
      <c r="H39" s="149">
        <v>14827</v>
      </c>
      <c r="I39" s="149">
        <v>427</v>
      </c>
      <c r="J39" s="149">
        <v>2141</v>
      </c>
      <c r="K39" s="149">
        <v>7351</v>
      </c>
      <c r="L39" s="149">
        <v>3849</v>
      </c>
      <c r="M39" s="149">
        <v>3452</v>
      </c>
      <c r="N39" s="149">
        <v>4027</v>
      </c>
      <c r="O39" s="149">
        <v>7692</v>
      </c>
      <c r="P39" s="149">
        <v>13765</v>
      </c>
      <c r="Q39" s="149">
        <v>4878</v>
      </c>
      <c r="R39" s="149">
        <v>11163</v>
      </c>
      <c r="S39" s="149">
        <v>14750</v>
      </c>
      <c r="T39" s="149">
        <v>5764</v>
      </c>
      <c r="U39" s="149">
        <v>15181</v>
      </c>
      <c r="V39" s="149">
        <v>11632</v>
      </c>
      <c r="W39" s="149">
        <v>45986</v>
      </c>
      <c r="X39" s="149">
        <v>1101</v>
      </c>
      <c r="Y39" s="149">
        <v>3590</v>
      </c>
      <c r="Z39" s="149">
        <v>12730</v>
      </c>
      <c r="AA39" s="149">
        <v>203982</v>
      </c>
      <c r="AB39" s="149">
        <v>118172</v>
      </c>
      <c r="AC39" s="149">
        <v>27832</v>
      </c>
      <c r="AD39" s="149">
        <v>80135</v>
      </c>
      <c r="AE39" s="149">
        <v>77182</v>
      </c>
      <c r="AF39" s="149">
        <v>112304</v>
      </c>
      <c r="AG39" s="149">
        <v>133266</v>
      </c>
      <c r="AH39" s="149">
        <v>127735</v>
      </c>
      <c r="AI39" s="149">
        <v>22975</v>
      </c>
      <c r="AJ39" s="149">
        <v>100586</v>
      </c>
      <c r="AK39" s="149">
        <v>95037</v>
      </c>
      <c r="AL39" s="149">
        <v>0</v>
      </c>
      <c r="AM39" s="150">
        <v>891</v>
      </c>
      <c r="AN39" s="151">
        <v>1325036</v>
      </c>
      <c r="AO39" s="152">
        <v>0</v>
      </c>
      <c r="AP39" s="152">
        <v>0</v>
      </c>
      <c r="AQ39" s="152">
        <v>0</v>
      </c>
      <c r="AR39" s="152">
        <v>0</v>
      </c>
      <c r="AS39" s="152">
        <v>0</v>
      </c>
      <c r="AT39" s="149">
        <v>0</v>
      </c>
      <c r="AU39" s="150">
        <v>0</v>
      </c>
      <c r="AV39" s="148">
        <v>0</v>
      </c>
      <c r="AW39" s="148">
        <v>1325036</v>
      </c>
      <c r="AX39" s="151">
        <v>0</v>
      </c>
      <c r="AY39" s="151">
        <v>0</v>
      </c>
      <c r="AZ39" s="151">
        <v>0</v>
      </c>
      <c r="BA39" s="151">
        <v>1325036</v>
      </c>
      <c r="BB39" s="148">
        <v>0</v>
      </c>
      <c r="BC39" s="149">
        <v>0</v>
      </c>
      <c r="BD39" s="149">
        <v>0</v>
      </c>
      <c r="BE39" s="151">
        <v>0</v>
      </c>
      <c r="BF39" s="148">
        <v>0</v>
      </c>
      <c r="BG39" s="148">
        <v>0</v>
      </c>
      <c r="BH39" s="151">
        <v>0</v>
      </c>
      <c r="BI39" s="148">
        <v>1325036</v>
      </c>
      <c r="BJ39" s="153"/>
    </row>
    <row r="40" spans="1:62" ht="14.25">
      <c r="A40" s="146" t="s">
        <v>158</v>
      </c>
      <c r="B40" s="147" t="s">
        <v>49</v>
      </c>
      <c r="C40" s="155">
        <v>169936</v>
      </c>
      <c r="D40" s="156">
        <v>6019</v>
      </c>
      <c r="E40" s="156">
        <v>97733</v>
      </c>
      <c r="F40" s="156">
        <v>7864</v>
      </c>
      <c r="G40" s="156">
        <v>26772</v>
      </c>
      <c r="H40" s="156">
        <v>40125</v>
      </c>
      <c r="I40" s="156">
        <v>12231</v>
      </c>
      <c r="J40" s="156">
        <v>29096</v>
      </c>
      <c r="K40" s="156">
        <v>61027</v>
      </c>
      <c r="L40" s="156">
        <v>73998</v>
      </c>
      <c r="M40" s="156">
        <v>43066</v>
      </c>
      <c r="N40" s="156">
        <v>27758</v>
      </c>
      <c r="O40" s="156">
        <v>102574</v>
      </c>
      <c r="P40" s="156">
        <v>123274</v>
      </c>
      <c r="Q40" s="156">
        <v>32750</v>
      </c>
      <c r="R40" s="156">
        <v>20932</v>
      </c>
      <c r="S40" s="156">
        <v>69948</v>
      </c>
      <c r="T40" s="156">
        <v>23695</v>
      </c>
      <c r="U40" s="156">
        <v>84248</v>
      </c>
      <c r="V40" s="156">
        <v>24113</v>
      </c>
      <c r="W40" s="156">
        <v>825718</v>
      </c>
      <c r="X40" s="156">
        <v>69048</v>
      </c>
      <c r="Y40" s="156">
        <v>43875</v>
      </c>
      <c r="Z40" s="156">
        <v>4519</v>
      </c>
      <c r="AA40" s="156">
        <v>702641</v>
      </c>
      <c r="AB40" s="156">
        <v>133197</v>
      </c>
      <c r="AC40" s="156">
        <v>363135</v>
      </c>
      <c r="AD40" s="156">
        <v>393536</v>
      </c>
      <c r="AE40" s="156">
        <v>317010</v>
      </c>
      <c r="AF40" s="156">
        <v>35197</v>
      </c>
      <c r="AG40" s="156">
        <v>379684</v>
      </c>
      <c r="AH40" s="156">
        <v>222429</v>
      </c>
      <c r="AI40" s="156">
        <v>21134</v>
      </c>
      <c r="AJ40" s="156">
        <v>593318</v>
      </c>
      <c r="AK40" s="156">
        <v>117688</v>
      </c>
      <c r="AL40" s="156">
        <v>748</v>
      </c>
      <c r="AM40" s="157">
        <v>0</v>
      </c>
      <c r="AN40" s="151">
        <v>5300036</v>
      </c>
      <c r="AO40" s="152">
        <v>0</v>
      </c>
      <c r="AP40" s="152">
        <v>19828</v>
      </c>
      <c r="AQ40" s="152">
        <v>0</v>
      </c>
      <c r="AR40" s="152">
        <v>0</v>
      </c>
      <c r="AS40" s="152">
        <v>0</v>
      </c>
      <c r="AT40" s="149">
        <v>0</v>
      </c>
      <c r="AU40" s="150">
        <v>0</v>
      </c>
      <c r="AV40" s="148">
        <v>19828</v>
      </c>
      <c r="AW40" s="148">
        <v>5319864</v>
      </c>
      <c r="AX40" s="151">
        <v>3883</v>
      </c>
      <c r="AY40" s="151">
        <v>3883</v>
      </c>
      <c r="AZ40" s="151">
        <v>23711</v>
      </c>
      <c r="BA40" s="151">
        <v>5323747</v>
      </c>
      <c r="BB40" s="148">
        <v>-39537</v>
      </c>
      <c r="BC40" s="149">
        <v>0</v>
      </c>
      <c r="BD40" s="149">
        <v>0</v>
      </c>
      <c r="BE40" s="151">
        <v>-39537</v>
      </c>
      <c r="BF40" s="148">
        <v>-15826</v>
      </c>
      <c r="BG40" s="148">
        <v>-136458</v>
      </c>
      <c r="BH40" s="151">
        <v>-137477</v>
      </c>
      <c r="BI40" s="148">
        <v>5010275</v>
      </c>
      <c r="BJ40" s="153"/>
    </row>
    <row r="41" spans="1:62" ht="14.25">
      <c r="A41" s="158" t="s">
        <v>159</v>
      </c>
      <c r="B41" s="159" t="s">
        <v>55</v>
      </c>
      <c r="C41" s="160">
        <v>6197591</v>
      </c>
      <c r="D41" s="161">
        <v>419864</v>
      </c>
      <c r="E41" s="161">
        <v>22578306</v>
      </c>
      <c r="F41" s="161">
        <v>2216970</v>
      </c>
      <c r="G41" s="161">
        <v>7599613</v>
      </c>
      <c r="H41" s="161">
        <v>20794886</v>
      </c>
      <c r="I41" s="161">
        <v>15435979</v>
      </c>
      <c r="J41" s="161">
        <v>8891904</v>
      </c>
      <c r="K41" s="161">
        <v>3614762</v>
      </c>
      <c r="L41" s="161">
        <v>24773081</v>
      </c>
      <c r="M41" s="161">
        <v>6949161</v>
      </c>
      <c r="N41" s="161">
        <v>6318573</v>
      </c>
      <c r="O41" s="161">
        <v>5833318</v>
      </c>
      <c r="P41" s="161">
        <v>8520772</v>
      </c>
      <c r="Q41" s="161">
        <v>4373050</v>
      </c>
      <c r="R41" s="161">
        <v>9645406</v>
      </c>
      <c r="S41" s="161">
        <v>10471361</v>
      </c>
      <c r="T41" s="161">
        <v>5790536</v>
      </c>
      <c r="U41" s="161">
        <v>36485180</v>
      </c>
      <c r="V41" s="161">
        <v>5719751</v>
      </c>
      <c r="W41" s="161">
        <v>28802317</v>
      </c>
      <c r="X41" s="161">
        <v>16418844</v>
      </c>
      <c r="Y41" s="161">
        <v>2376596</v>
      </c>
      <c r="Z41" s="161">
        <v>1028008</v>
      </c>
      <c r="AA41" s="161">
        <v>29543161</v>
      </c>
      <c r="AB41" s="161">
        <v>10976601</v>
      </c>
      <c r="AC41" s="161">
        <v>13807397</v>
      </c>
      <c r="AD41" s="161">
        <v>23981444</v>
      </c>
      <c r="AE41" s="161">
        <v>21899460</v>
      </c>
      <c r="AF41" s="161">
        <v>12473282</v>
      </c>
      <c r="AG41" s="161">
        <v>8511475</v>
      </c>
      <c r="AH41" s="161">
        <v>24574011</v>
      </c>
      <c r="AI41" s="161">
        <v>2139651</v>
      </c>
      <c r="AJ41" s="161">
        <v>25554207</v>
      </c>
      <c r="AK41" s="161">
        <v>23716518</v>
      </c>
      <c r="AL41" s="161">
        <v>1325036</v>
      </c>
      <c r="AM41" s="162">
        <v>3011528</v>
      </c>
      <c r="AN41" s="163">
        <v>462769600</v>
      </c>
      <c r="AO41" s="161">
        <v>13633296</v>
      </c>
      <c r="AP41" s="161">
        <v>282821445</v>
      </c>
      <c r="AQ41" s="161">
        <v>98736467</v>
      </c>
      <c r="AR41" s="161">
        <v>20401047</v>
      </c>
      <c r="AS41" s="161">
        <v>70983359</v>
      </c>
      <c r="AT41" s="161">
        <v>979826</v>
      </c>
      <c r="AU41" s="162">
        <v>1563313</v>
      </c>
      <c r="AV41" s="160">
        <v>489118753</v>
      </c>
      <c r="AW41" s="160">
        <v>951888353</v>
      </c>
      <c r="AX41" s="163">
        <v>70944580</v>
      </c>
      <c r="AY41" s="163">
        <v>70944580</v>
      </c>
      <c r="AZ41" s="163">
        <v>560063333</v>
      </c>
      <c r="BA41" s="163">
        <v>1022832933</v>
      </c>
      <c r="BB41" s="160">
        <v>-77154371</v>
      </c>
      <c r="BC41" s="161">
        <v>-832701</v>
      </c>
      <c r="BD41" s="161">
        <v>-5171005</v>
      </c>
      <c r="BE41" s="163">
        <v>-83158077</v>
      </c>
      <c r="BF41" s="160">
        <v>476905256</v>
      </c>
      <c r="BG41" s="160">
        <v>0</v>
      </c>
      <c r="BH41" s="163">
        <v>0</v>
      </c>
      <c r="BI41" s="160">
        <v>939674856</v>
      </c>
      <c r="BJ41" s="164"/>
    </row>
    <row r="42" spans="1:45" ht="14.25" customHeight="1">
      <c r="A42" s="146" t="s">
        <v>160</v>
      </c>
      <c r="B42" s="147" t="s">
        <v>93</v>
      </c>
      <c r="C42" s="148">
        <v>75593</v>
      </c>
      <c r="D42" s="149">
        <v>36509</v>
      </c>
      <c r="E42" s="149">
        <v>365428</v>
      </c>
      <c r="F42" s="149">
        <v>50206</v>
      </c>
      <c r="G42" s="149">
        <v>174894</v>
      </c>
      <c r="H42" s="149">
        <v>350857</v>
      </c>
      <c r="I42" s="149">
        <v>39961</v>
      </c>
      <c r="J42" s="149">
        <v>212924</v>
      </c>
      <c r="K42" s="149">
        <v>110043</v>
      </c>
      <c r="L42" s="149">
        <v>182991</v>
      </c>
      <c r="M42" s="149">
        <v>88299</v>
      </c>
      <c r="N42" s="149">
        <v>169628</v>
      </c>
      <c r="O42" s="149">
        <v>145367</v>
      </c>
      <c r="P42" s="149">
        <v>209272</v>
      </c>
      <c r="Q42" s="149">
        <v>114164</v>
      </c>
      <c r="R42" s="149">
        <v>209041</v>
      </c>
      <c r="S42" s="149">
        <v>219213</v>
      </c>
      <c r="T42" s="149">
        <v>128442</v>
      </c>
      <c r="U42" s="149">
        <v>362164</v>
      </c>
      <c r="V42" s="149">
        <v>186925</v>
      </c>
      <c r="W42" s="149">
        <v>969175</v>
      </c>
      <c r="X42" s="149">
        <v>246858</v>
      </c>
      <c r="Y42" s="149">
        <v>58132</v>
      </c>
      <c r="Z42" s="149">
        <v>91248</v>
      </c>
      <c r="AA42" s="149">
        <v>2111244</v>
      </c>
      <c r="AB42" s="149">
        <v>952195</v>
      </c>
      <c r="AC42" s="149">
        <v>272111</v>
      </c>
      <c r="AD42" s="149">
        <v>823768</v>
      </c>
      <c r="AE42" s="149">
        <v>861457</v>
      </c>
      <c r="AF42" s="149">
        <v>397062</v>
      </c>
      <c r="AG42" s="149">
        <v>339966</v>
      </c>
      <c r="AH42" s="149">
        <v>630316</v>
      </c>
      <c r="AI42" s="149">
        <v>160907</v>
      </c>
      <c r="AJ42" s="149">
        <v>1133436</v>
      </c>
      <c r="AK42" s="149">
        <v>1137151</v>
      </c>
      <c r="AL42" s="149">
        <v>0</v>
      </c>
      <c r="AM42" s="150">
        <v>16349</v>
      </c>
      <c r="AN42" s="151">
        <v>13633296</v>
      </c>
      <c r="AO42" s="165"/>
      <c r="AP42" s="165"/>
      <c r="AQ42" s="165"/>
      <c r="AR42" s="165"/>
      <c r="AS42" s="165"/>
    </row>
    <row r="43" spans="1:45" ht="14.25" customHeight="1">
      <c r="A43" s="146" t="s">
        <v>189</v>
      </c>
      <c r="B43" s="147" t="s">
        <v>94</v>
      </c>
      <c r="C43" s="148">
        <v>1352308</v>
      </c>
      <c r="D43" s="149">
        <v>143554</v>
      </c>
      <c r="E43" s="149">
        <v>4741043</v>
      </c>
      <c r="F43" s="149">
        <v>1065310</v>
      </c>
      <c r="G43" s="149">
        <v>2010526</v>
      </c>
      <c r="H43" s="149">
        <v>2416506</v>
      </c>
      <c r="I43" s="149">
        <v>226609</v>
      </c>
      <c r="J43" s="149">
        <v>2711597</v>
      </c>
      <c r="K43" s="149">
        <v>1381558</v>
      </c>
      <c r="L43" s="149">
        <v>1548371</v>
      </c>
      <c r="M43" s="149">
        <v>898449</v>
      </c>
      <c r="N43" s="149">
        <v>3008180</v>
      </c>
      <c r="O43" s="149">
        <v>2135614</v>
      </c>
      <c r="P43" s="149">
        <v>3574275</v>
      </c>
      <c r="Q43" s="149">
        <v>1291428</v>
      </c>
      <c r="R43" s="149">
        <v>2840480</v>
      </c>
      <c r="S43" s="149">
        <v>2994100</v>
      </c>
      <c r="T43" s="149">
        <v>1295921</v>
      </c>
      <c r="U43" s="149">
        <v>6419997</v>
      </c>
      <c r="V43" s="149">
        <v>2710070</v>
      </c>
      <c r="W43" s="149">
        <v>18409793</v>
      </c>
      <c r="X43" s="149">
        <v>1913726</v>
      </c>
      <c r="Y43" s="149">
        <v>584432</v>
      </c>
      <c r="Z43" s="149">
        <v>1820076</v>
      </c>
      <c r="AA43" s="149">
        <v>37017812</v>
      </c>
      <c r="AB43" s="149">
        <v>9836060</v>
      </c>
      <c r="AC43" s="149">
        <v>3947853</v>
      </c>
      <c r="AD43" s="149">
        <v>14100784</v>
      </c>
      <c r="AE43" s="149">
        <v>10647999</v>
      </c>
      <c r="AF43" s="149">
        <v>14501379</v>
      </c>
      <c r="AG43" s="149">
        <v>21935021</v>
      </c>
      <c r="AH43" s="149">
        <v>28427861</v>
      </c>
      <c r="AI43" s="149">
        <v>2600125</v>
      </c>
      <c r="AJ43" s="149">
        <v>22787446</v>
      </c>
      <c r="AK43" s="149">
        <v>14946024</v>
      </c>
      <c r="AL43" s="149">
        <v>0</v>
      </c>
      <c r="AM43" s="150">
        <v>178736</v>
      </c>
      <c r="AN43" s="151">
        <v>248421023</v>
      </c>
      <c r="AO43" s="165"/>
      <c r="AP43" s="165"/>
      <c r="AQ43" s="165"/>
      <c r="AR43" s="165"/>
      <c r="AS43" s="165"/>
    </row>
    <row r="44" spans="1:45" ht="14.25" customHeight="1">
      <c r="A44" s="146" t="s">
        <v>190</v>
      </c>
      <c r="B44" s="147" t="s">
        <v>96</v>
      </c>
      <c r="C44" s="148">
        <v>2857901</v>
      </c>
      <c r="D44" s="149">
        <v>44464</v>
      </c>
      <c r="E44" s="149">
        <v>3173975</v>
      </c>
      <c r="F44" s="149">
        <v>-427621</v>
      </c>
      <c r="G44" s="149">
        <v>388791</v>
      </c>
      <c r="H44" s="149">
        <v>1459707</v>
      </c>
      <c r="I44" s="149">
        <v>-165914</v>
      </c>
      <c r="J44" s="149">
        <v>-311972</v>
      </c>
      <c r="K44" s="149">
        <v>581418</v>
      </c>
      <c r="L44" s="149">
        <v>2313304</v>
      </c>
      <c r="M44" s="149">
        <v>674807</v>
      </c>
      <c r="N44" s="149">
        <v>-329862</v>
      </c>
      <c r="O44" s="149">
        <v>647335</v>
      </c>
      <c r="P44" s="149">
        <v>1105552</v>
      </c>
      <c r="Q44" s="149">
        <v>74676</v>
      </c>
      <c r="R44" s="149">
        <v>-914978</v>
      </c>
      <c r="S44" s="149">
        <v>-317291</v>
      </c>
      <c r="T44" s="149">
        <v>-196375</v>
      </c>
      <c r="U44" s="149">
        <v>-172700</v>
      </c>
      <c r="V44" s="149">
        <v>303372</v>
      </c>
      <c r="W44" s="149">
        <v>1031445</v>
      </c>
      <c r="X44" s="149">
        <v>-2942564</v>
      </c>
      <c r="Y44" s="149">
        <v>556485</v>
      </c>
      <c r="Z44" s="149">
        <v>191890</v>
      </c>
      <c r="AA44" s="149">
        <v>15042517</v>
      </c>
      <c r="AB44" s="149">
        <v>7138085</v>
      </c>
      <c r="AC44" s="149">
        <v>29708221</v>
      </c>
      <c r="AD44" s="149">
        <v>2228570</v>
      </c>
      <c r="AE44" s="149">
        <v>7885435</v>
      </c>
      <c r="AF44" s="149">
        <v>0</v>
      </c>
      <c r="AG44" s="149">
        <v>122116</v>
      </c>
      <c r="AH44" s="149">
        <v>2038796</v>
      </c>
      <c r="AI44" s="149">
        <v>-36420</v>
      </c>
      <c r="AJ44" s="149">
        <v>6225972</v>
      </c>
      <c r="AK44" s="149">
        <v>5344789</v>
      </c>
      <c r="AL44" s="149">
        <v>0</v>
      </c>
      <c r="AM44" s="150">
        <v>1482179</v>
      </c>
      <c r="AN44" s="151">
        <v>86806105</v>
      </c>
      <c r="AO44" s="165"/>
      <c r="AP44" s="165"/>
      <c r="AQ44" s="165"/>
      <c r="AR44" s="165"/>
      <c r="AS44" s="165"/>
    </row>
    <row r="45" spans="1:45" ht="14.25" customHeight="1">
      <c r="A45" s="146" t="s">
        <v>191</v>
      </c>
      <c r="B45" s="147" t="s">
        <v>97</v>
      </c>
      <c r="C45" s="148">
        <v>1723077</v>
      </c>
      <c r="D45" s="149">
        <v>74240</v>
      </c>
      <c r="E45" s="149">
        <v>1529688</v>
      </c>
      <c r="F45" s="149">
        <v>312933</v>
      </c>
      <c r="G45" s="149">
        <v>571306</v>
      </c>
      <c r="H45" s="149">
        <v>2074082</v>
      </c>
      <c r="I45" s="149">
        <v>427004</v>
      </c>
      <c r="J45" s="149">
        <v>1019824</v>
      </c>
      <c r="K45" s="149">
        <v>567834</v>
      </c>
      <c r="L45" s="149">
        <v>1270122</v>
      </c>
      <c r="M45" s="149">
        <v>349797</v>
      </c>
      <c r="N45" s="149">
        <v>684243</v>
      </c>
      <c r="O45" s="149">
        <v>570001</v>
      </c>
      <c r="P45" s="149">
        <v>819616</v>
      </c>
      <c r="Q45" s="149">
        <v>486312</v>
      </c>
      <c r="R45" s="149">
        <v>1449558</v>
      </c>
      <c r="S45" s="149">
        <v>1559402</v>
      </c>
      <c r="T45" s="149">
        <v>827699</v>
      </c>
      <c r="U45" s="149">
        <v>2526311</v>
      </c>
      <c r="V45" s="149">
        <v>743424</v>
      </c>
      <c r="W45" s="149">
        <v>1654461</v>
      </c>
      <c r="X45" s="149">
        <v>4609296</v>
      </c>
      <c r="Y45" s="149">
        <v>1060601</v>
      </c>
      <c r="Z45" s="149">
        <v>407594</v>
      </c>
      <c r="AA45" s="149">
        <v>6512891</v>
      </c>
      <c r="AB45" s="149">
        <v>3493636</v>
      </c>
      <c r="AC45" s="149">
        <v>19495249</v>
      </c>
      <c r="AD45" s="149">
        <v>5328246</v>
      </c>
      <c r="AE45" s="149">
        <v>3978577</v>
      </c>
      <c r="AF45" s="149">
        <v>11910957</v>
      </c>
      <c r="AG45" s="149">
        <v>3528836</v>
      </c>
      <c r="AH45" s="149">
        <v>4487595</v>
      </c>
      <c r="AI45" s="149">
        <v>293555</v>
      </c>
      <c r="AJ45" s="149">
        <v>8199770</v>
      </c>
      <c r="AK45" s="149">
        <v>4885172</v>
      </c>
      <c r="AL45" s="149">
        <v>0</v>
      </c>
      <c r="AM45" s="150">
        <v>275048</v>
      </c>
      <c r="AN45" s="151">
        <v>99707957</v>
      </c>
      <c r="AO45" s="165"/>
      <c r="AP45" s="165"/>
      <c r="AQ45" s="165"/>
      <c r="AR45" s="165"/>
      <c r="AS45" s="165"/>
    </row>
    <row r="46" spans="1:45" ht="14.25" customHeight="1">
      <c r="A46" s="146" t="s">
        <v>192</v>
      </c>
      <c r="B46" s="273" t="s">
        <v>193</v>
      </c>
      <c r="C46" s="148">
        <v>524698</v>
      </c>
      <c r="D46" s="149">
        <v>42295</v>
      </c>
      <c r="E46" s="149">
        <v>3283691</v>
      </c>
      <c r="F46" s="149">
        <v>136504</v>
      </c>
      <c r="G46" s="149">
        <v>323594</v>
      </c>
      <c r="H46" s="149">
        <v>538139</v>
      </c>
      <c r="I46" s="149">
        <v>3943276</v>
      </c>
      <c r="J46" s="149">
        <v>382082</v>
      </c>
      <c r="K46" s="149">
        <v>184014</v>
      </c>
      <c r="L46" s="149">
        <v>399623</v>
      </c>
      <c r="M46" s="149">
        <v>101476</v>
      </c>
      <c r="N46" s="149">
        <v>280810</v>
      </c>
      <c r="O46" s="149">
        <v>93355</v>
      </c>
      <c r="P46" s="149">
        <v>129962</v>
      </c>
      <c r="Q46" s="149">
        <v>94269</v>
      </c>
      <c r="R46" s="149">
        <v>179159</v>
      </c>
      <c r="S46" s="149">
        <v>116117</v>
      </c>
      <c r="T46" s="149">
        <v>56336</v>
      </c>
      <c r="U46" s="149">
        <v>-48255</v>
      </c>
      <c r="V46" s="149">
        <v>293048</v>
      </c>
      <c r="W46" s="149">
        <v>1947017</v>
      </c>
      <c r="X46" s="149">
        <v>967717</v>
      </c>
      <c r="Y46" s="149">
        <v>172817</v>
      </c>
      <c r="Z46" s="149">
        <v>226384</v>
      </c>
      <c r="AA46" s="149">
        <v>3480106</v>
      </c>
      <c r="AB46" s="149">
        <v>545173</v>
      </c>
      <c r="AC46" s="149">
        <v>3998108</v>
      </c>
      <c r="AD46" s="149">
        <v>1996355</v>
      </c>
      <c r="AE46" s="149">
        <v>889480</v>
      </c>
      <c r="AF46" s="149">
        <v>122514</v>
      </c>
      <c r="AG46" s="149">
        <v>438380</v>
      </c>
      <c r="AH46" s="149">
        <v>927987</v>
      </c>
      <c r="AI46" s="149">
        <v>122642</v>
      </c>
      <c r="AJ46" s="149">
        <v>2273233</v>
      </c>
      <c r="AK46" s="149">
        <v>2725544</v>
      </c>
      <c r="AL46" s="149">
        <v>0</v>
      </c>
      <c r="AM46" s="150">
        <v>46459</v>
      </c>
      <c r="AN46" s="151">
        <v>31934109</v>
      </c>
      <c r="AO46" s="165"/>
      <c r="AP46" s="165"/>
      <c r="AQ46" s="165"/>
      <c r="AR46" s="165"/>
      <c r="AS46" s="165"/>
    </row>
    <row r="47" spans="1:45" ht="14.25" customHeight="1">
      <c r="A47" s="146" t="s">
        <v>194</v>
      </c>
      <c r="B47" s="147" t="s">
        <v>99</v>
      </c>
      <c r="C47" s="148">
        <v>-695206</v>
      </c>
      <c r="D47" s="149">
        <v>-946</v>
      </c>
      <c r="E47" s="149">
        <v>-131221</v>
      </c>
      <c r="F47" s="149">
        <v>-160</v>
      </c>
      <c r="G47" s="149">
        <v>-255</v>
      </c>
      <c r="H47" s="149">
        <v>-263</v>
      </c>
      <c r="I47" s="149">
        <v>-49708</v>
      </c>
      <c r="J47" s="149">
        <v>-228</v>
      </c>
      <c r="K47" s="149">
        <v>-146</v>
      </c>
      <c r="L47" s="149">
        <v>-276</v>
      </c>
      <c r="M47" s="149">
        <v>-98</v>
      </c>
      <c r="N47" s="149">
        <v>-312</v>
      </c>
      <c r="O47" s="149">
        <v>-189</v>
      </c>
      <c r="P47" s="149">
        <v>-327</v>
      </c>
      <c r="Q47" s="149">
        <v>-139</v>
      </c>
      <c r="R47" s="149">
        <v>-285</v>
      </c>
      <c r="S47" s="149">
        <v>-249</v>
      </c>
      <c r="T47" s="149">
        <v>-134</v>
      </c>
      <c r="U47" s="149">
        <v>-1195</v>
      </c>
      <c r="V47" s="149">
        <v>-387</v>
      </c>
      <c r="W47" s="149">
        <v>-299723</v>
      </c>
      <c r="X47" s="149">
        <v>-26599</v>
      </c>
      <c r="Y47" s="149">
        <v>-241668</v>
      </c>
      <c r="Z47" s="149">
        <v>-76</v>
      </c>
      <c r="AA47" s="149">
        <v>-51918</v>
      </c>
      <c r="AB47" s="149">
        <v>-847837</v>
      </c>
      <c r="AC47" s="149">
        <v>-41406</v>
      </c>
      <c r="AD47" s="149">
        <v>-225133</v>
      </c>
      <c r="AE47" s="149">
        <v>-2151</v>
      </c>
      <c r="AF47" s="149">
        <v>0</v>
      </c>
      <c r="AG47" s="149">
        <v>-38690</v>
      </c>
      <c r="AH47" s="149">
        <v>-811475</v>
      </c>
      <c r="AI47" s="149">
        <v>-114862</v>
      </c>
      <c r="AJ47" s="149">
        <v>-12872</v>
      </c>
      <c r="AK47" s="149">
        <v>-1076</v>
      </c>
      <c r="AL47" s="149">
        <v>0</v>
      </c>
      <c r="AM47" s="150">
        <v>-24</v>
      </c>
      <c r="AN47" s="151">
        <v>-3597234</v>
      </c>
      <c r="AO47" s="165"/>
      <c r="AP47" s="165"/>
      <c r="AQ47" s="165"/>
      <c r="AR47" s="165"/>
      <c r="AS47" s="165"/>
    </row>
    <row r="48" spans="1:45" ht="14.25" customHeight="1">
      <c r="A48" s="158" t="s">
        <v>195</v>
      </c>
      <c r="B48" s="159" t="s">
        <v>100</v>
      </c>
      <c r="C48" s="160">
        <v>5838371</v>
      </c>
      <c r="D48" s="161">
        <v>340116</v>
      </c>
      <c r="E48" s="161">
        <v>12962604</v>
      </c>
      <c r="F48" s="161">
        <v>1137172</v>
      </c>
      <c r="G48" s="161">
        <v>3468856</v>
      </c>
      <c r="H48" s="161">
        <v>6839028</v>
      </c>
      <c r="I48" s="161">
        <v>4421228</v>
      </c>
      <c r="J48" s="161">
        <v>4014227</v>
      </c>
      <c r="K48" s="161">
        <v>2824721</v>
      </c>
      <c r="L48" s="161">
        <v>5714135</v>
      </c>
      <c r="M48" s="161">
        <v>2112730</v>
      </c>
      <c r="N48" s="161">
        <v>3812687</v>
      </c>
      <c r="O48" s="161">
        <v>3591483</v>
      </c>
      <c r="P48" s="161">
        <v>5838350</v>
      </c>
      <c r="Q48" s="161">
        <v>2060710</v>
      </c>
      <c r="R48" s="161">
        <v>3762975</v>
      </c>
      <c r="S48" s="161">
        <v>4571292</v>
      </c>
      <c r="T48" s="161">
        <v>2111889</v>
      </c>
      <c r="U48" s="161">
        <v>9086322</v>
      </c>
      <c r="V48" s="161">
        <v>4236452</v>
      </c>
      <c r="W48" s="161">
        <v>23712168</v>
      </c>
      <c r="X48" s="161">
        <v>4768434</v>
      </c>
      <c r="Y48" s="161">
        <v>2190799</v>
      </c>
      <c r="Z48" s="161">
        <v>2737116</v>
      </c>
      <c r="AA48" s="161">
        <v>64112652</v>
      </c>
      <c r="AB48" s="161">
        <v>21117312</v>
      </c>
      <c r="AC48" s="161">
        <v>57380136</v>
      </c>
      <c r="AD48" s="161">
        <v>24252590</v>
      </c>
      <c r="AE48" s="161">
        <v>24260797</v>
      </c>
      <c r="AF48" s="161">
        <v>26931912</v>
      </c>
      <c r="AG48" s="161">
        <v>26325629</v>
      </c>
      <c r="AH48" s="161">
        <v>35701080</v>
      </c>
      <c r="AI48" s="161">
        <v>3025947</v>
      </c>
      <c r="AJ48" s="161">
        <v>40606985</v>
      </c>
      <c r="AK48" s="161">
        <v>29037604</v>
      </c>
      <c r="AL48" s="161">
        <v>0</v>
      </c>
      <c r="AM48" s="162">
        <v>1998747</v>
      </c>
      <c r="AN48" s="163">
        <v>476905256</v>
      </c>
      <c r="AO48" s="165"/>
      <c r="AP48" s="165"/>
      <c r="AQ48" s="165"/>
      <c r="AR48" s="165"/>
      <c r="AS48" s="165"/>
    </row>
    <row r="49" spans="1:45" ht="14.25">
      <c r="A49" s="158" t="s">
        <v>172</v>
      </c>
      <c r="B49" s="159" t="s">
        <v>67</v>
      </c>
      <c r="C49" s="160">
        <v>12035962</v>
      </c>
      <c r="D49" s="161">
        <v>759980</v>
      </c>
      <c r="E49" s="161">
        <v>35540910</v>
      </c>
      <c r="F49" s="161">
        <v>3354142</v>
      </c>
      <c r="G49" s="161">
        <v>11068469</v>
      </c>
      <c r="H49" s="161">
        <v>27633914</v>
      </c>
      <c r="I49" s="161">
        <v>19857207</v>
      </c>
      <c r="J49" s="161">
        <v>12906131</v>
      </c>
      <c r="K49" s="161">
        <v>6439483</v>
      </c>
      <c r="L49" s="161">
        <v>30487216</v>
      </c>
      <c r="M49" s="161">
        <v>9061891</v>
      </c>
      <c r="N49" s="161">
        <v>10131260</v>
      </c>
      <c r="O49" s="161">
        <v>9424801</v>
      </c>
      <c r="P49" s="161">
        <v>14359122</v>
      </c>
      <c r="Q49" s="161">
        <v>6433760</v>
      </c>
      <c r="R49" s="161">
        <v>13408381</v>
      </c>
      <c r="S49" s="161">
        <v>15042653</v>
      </c>
      <c r="T49" s="161">
        <v>7902425</v>
      </c>
      <c r="U49" s="161">
        <v>45571502</v>
      </c>
      <c r="V49" s="161">
        <v>9956203</v>
      </c>
      <c r="W49" s="161">
        <v>52514485</v>
      </c>
      <c r="X49" s="161">
        <v>21187278</v>
      </c>
      <c r="Y49" s="161">
        <v>4567395</v>
      </c>
      <c r="Z49" s="161">
        <v>3765124</v>
      </c>
      <c r="AA49" s="161">
        <v>93655813</v>
      </c>
      <c r="AB49" s="161">
        <v>32093913</v>
      </c>
      <c r="AC49" s="161">
        <v>71187533</v>
      </c>
      <c r="AD49" s="161">
        <v>48234034</v>
      </c>
      <c r="AE49" s="161">
        <v>46160257</v>
      </c>
      <c r="AF49" s="161">
        <v>39405194</v>
      </c>
      <c r="AG49" s="161">
        <v>34837104</v>
      </c>
      <c r="AH49" s="161">
        <v>60275091</v>
      </c>
      <c r="AI49" s="161">
        <v>5165598</v>
      </c>
      <c r="AJ49" s="161">
        <v>66161192</v>
      </c>
      <c r="AK49" s="161">
        <v>52754122</v>
      </c>
      <c r="AL49" s="161">
        <v>1325036</v>
      </c>
      <c r="AM49" s="162">
        <v>5010275</v>
      </c>
      <c r="AN49" s="163">
        <v>939674856</v>
      </c>
      <c r="AO49" s="165"/>
      <c r="AP49" s="165"/>
      <c r="AQ49" s="165"/>
      <c r="AR49" s="165"/>
      <c r="AS49" s="165"/>
    </row>
  </sheetData>
  <sheetProtection password="BDD0" sheet="1"/>
  <mergeCells count="1">
    <mergeCell ref="C1:L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E26"/>
  <sheetViews>
    <sheetView zoomScalePageLayoutView="0" workbookViewId="0" topLeftCell="A7">
      <selection activeCell="D9" sqref="D9"/>
    </sheetView>
  </sheetViews>
  <sheetFormatPr defaultColWidth="9.00390625" defaultRowHeight="13.5"/>
  <cols>
    <col min="2" max="2" width="12.75390625" style="0" bestFit="1" customWidth="1"/>
  </cols>
  <sheetData>
    <row r="1" spans="2:3" ht="14.25" thickBot="1">
      <c r="B1" s="4" t="e">
        <f>VLOOKUP(入力用シート!#REF!,Sheet1!$A$2:$B$8,2,0)</f>
        <v>#REF!</v>
      </c>
      <c r="C1" t="s">
        <v>115</v>
      </c>
    </row>
    <row r="2" spans="1:2" ht="13.5">
      <c r="A2" t="s">
        <v>108</v>
      </c>
      <c r="B2">
        <v>1000</v>
      </c>
    </row>
    <row r="3" spans="1:2" ht="13.5">
      <c r="A3" t="s">
        <v>114</v>
      </c>
      <c r="B3">
        <v>100</v>
      </c>
    </row>
    <row r="4" spans="1:2" ht="13.5">
      <c r="A4" t="s">
        <v>109</v>
      </c>
      <c r="B4">
        <v>10</v>
      </c>
    </row>
    <row r="5" spans="1:2" ht="13.5">
      <c r="A5" t="s">
        <v>110</v>
      </c>
      <c r="B5">
        <v>1</v>
      </c>
    </row>
    <row r="6" spans="1:2" ht="13.5">
      <c r="A6" t="s">
        <v>111</v>
      </c>
      <c r="B6">
        <v>0.1</v>
      </c>
    </row>
    <row r="7" spans="1:2" ht="13.5">
      <c r="A7" t="s">
        <v>112</v>
      </c>
      <c r="B7">
        <v>0.01</v>
      </c>
    </row>
    <row r="8" spans="1:2" ht="13.5">
      <c r="A8" t="s">
        <v>113</v>
      </c>
      <c r="B8">
        <v>1E-05</v>
      </c>
    </row>
    <row r="9" ht="13.5">
      <c r="D9" t="s">
        <v>209</v>
      </c>
    </row>
    <row r="10" spans="1:5" ht="13.5">
      <c r="A10" t="s">
        <v>120</v>
      </c>
      <c r="B10" t="s">
        <v>118</v>
      </c>
      <c r="C10" t="s">
        <v>119</v>
      </c>
      <c r="D10" t="s">
        <v>118</v>
      </c>
      <c r="E10" t="s">
        <v>119</v>
      </c>
    </row>
    <row r="11" spans="1:5" ht="13.5">
      <c r="A11" t="s">
        <v>121</v>
      </c>
      <c r="B11">
        <v>331045</v>
      </c>
      <c r="C11">
        <v>327179</v>
      </c>
      <c r="D11">
        <v>282392</v>
      </c>
      <c r="E11">
        <v>262171</v>
      </c>
    </row>
    <row r="12" spans="1:5" ht="13.5">
      <c r="A12" t="s">
        <v>122</v>
      </c>
      <c r="B12">
        <v>419312</v>
      </c>
      <c r="C12">
        <v>442490</v>
      </c>
      <c r="D12">
        <v>381039</v>
      </c>
      <c r="E12">
        <v>358928</v>
      </c>
    </row>
    <row r="13" spans="1:5" ht="13.5">
      <c r="A13" t="s">
        <v>123</v>
      </c>
      <c r="B13">
        <v>78.9</v>
      </c>
      <c r="C13">
        <v>73.9</v>
      </c>
      <c r="D13">
        <v>74.1</v>
      </c>
      <c r="E13">
        <v>73</v>
      </c>
    </row>
    <row r="14" spans="1:5" ht="13.5">
      <c r="A14" s="210" t="s">
        <v>123</v>
      </c>
      <c r="B14">
        <f>+B11/B12</f>
        <v>0.789495650017171</v>
      </c>
      <c r="C14">
        <f>+C11/C12</f>
        <v>0.7394042803227192</v>
      </c>
      <c r="D14">
        <v>0.7411104900023358</v>
      </c>
      <c r="E14">
        <v>0.730427829536843</v>
      </c>
    </row>
    <row r="15" ht="13.5">
      <c r="D15" t="s">
        <v>210</v>
      </c>
    </row>
    <row r="16" spans="1:5" ht="13.5">
      <c r="A16" t="s">
        <v>124</v>
      </c>
      <c r="B16" t="s">
        <v>118</v>
      </c>
      <c r="C16" t="s">
        <v>119</v>
      </c>
      <c r="D16" t="s">
        <v>118</v>
      </c>
      <c r="E16" t="s">
        <v>119</v>
      </c>
    </row>
    <row r="17" spans="1:5" ht="13.5">
      <c r="A17" t="s">
        <v>121</v>
      </c>
      <c r="B17">
        <v>311103</v>
      </c>
      <c r="C17">
        <v>305538</v>
      </c>
      <c r="D17">
        <v>269062</v>
      </c>
      <c r="E17">
        <v>266474</v>
      </c>
    </row>
    <row r="18" spans="1:5" ht="13.5">
      <c r="A18" t="s">
        <v>122</v>
      </c>
      <c r="B18">
        <v>418547</v>
      </c>
      <c r="C18">
        <v>442024</v>
      </c>
      <c r="D18">
        <v>355691</v>
      </c>
      <c r="E18">
        <v>369247</v>
      </c>
    </row>
    <row r="19" spans="1:5" ht="13.5">
      <c r="A19" t="s">
        <v>123</v>
      </c>
      <c r="B19">
        <v>74.3</v>
      </c>
      <c r="C19">
        <v>69.1</v>
      </c>
      <c r="D19">
        <v>75.6</v>
      </c>
      <c r="E19">
        <v>72.2</v>
      </c>
    </row>
    <row r="20" spans="1:5" ht="13.5">
      <c r="A20" s="210" t="s">
        <v>123</v>
      </c>
      <c r="B20">
        <f>+B17/B18</f>
        <v>0.7432928679455354</v>
      </c>
      <c r="C20">
        <f>+C17/C18</f>
        <v>0.6912249108645684</v>
      </c>
      <c r="D20">
        <v>0.7564487153175088</v>
      </c>
      <c r="E20">
        <v>0.7216686933136898</v>
      </c>
    </row>
    <row r="21" ht="13.5">
      <c r="D21" t="s">
        <v>211</v>
      </c>
    </row>
    <row r="22" spans="1:5" ht="13.5">
      <c r="A22" t="s">
        <v>125</v>
      </c>
      <c r="B22" t="s">
        <v>118</v>
      </c>
      <c r="C22" t="s">
        <v>119</v>
      </c>
      <c r="D22" t="s">
        <v>118</v>
      </c>
      <c r="E22" t="s">
        <v>119</v>
      </c>
    </row>
    <row r="23" spans="1:5" ht="13.5">
      <c r="A23" t="s">
        <v>121</v>
      </c>
      <c r="B23">
        <v>341145</v>
      </c>
      <c r="C23">
        <v>331733</v>
      </c>
      <c r="D23">
        <v>251199</v>
      </c>
      <c r="E23">
        <v>274125</v>
      </c>
    </row>
    <row r="24" spans="1:5" ht="13.5">
      <c r="A24" t="s">
        <v>122</v>
      </c>
      <c r="B24">
        <v>424234</v>
      </c>
      <c r="C24">
        <v>445927</v>
      </c>
      <c r="D24">
        <v>390727</v>
      </c>
      <c r="E24">
        <v>378207</v>
      </c>
    </row>
    <row r="25" spans="1:5" ht="13.5">
      <c r="A25" t="s">
        <v>123</v>
      </c>
      <c r="B25">
        <v>80.4</v>
      </c>
      <c r="C25">
        <v>74.4</v>
      </c>
      <c r="D25">
        <v>64.3</v>
      </c>
      <c r="E25">
        <v>72.5</v>
      </c>
    </row>
    <row r="26" spans="1:5" ht="13.5">
      <c r="A26" s="210" t="s">
        <v>123</v>
      </c>
      <c r="B26">
        <f>+B23/B24</f>
        <v>0.8041434679917215</v>
      </c>
      <c r="C26">
        <f>+C23/C24</f>
        <v>0.7439177264440143</v>
      </c>
      <c r="D26">
        <v>0.6429015655432053</v>
      </c>
      <c r="E26">
        <v>0.7248014975925882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Administrator</cp:lastModifiedBy>
  <cp:lastPrinted>2010-02-16T03:55:35Z</cp:lastPrinted>
  <dcterms:created xsi:type="dcterms:W3CDTF">2005-02-27T23:54:36Z</dcterms:created>
  <dcterms:modified xsi:type="dcterms:W3CDTF">2016-11-21T07:08:03Z</dcterms:modified>
  <cp:category/>
  <cp:version/>
  <cp:contentType/>
  <cp:contentStatus/>
</cp:coreProperties>
</file>