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C13_脱炭素社会推進課\保存用ファイル\share\30 温暖化対策班\16-2_事業者太陽光補助\R7\01_PV補助要綱等改正\01_要綱の改正\様式集\"/>
    </mc:Choice>
  </mc:AlternateContent>
  <bookViews>
    <workbookView xWindow="0" yWindow="0" windowWidth="28800" windowHeight="12210"/>
  </bookViews>
  <sheets>
    <sheet name="事業計画１" sheetId="1" r:id="rId1"/>
    <sheet name="事業計画２" sheetId="3" r:id="rId2"/>
    <sheet name="経費内訳表" sheetId="5" r:id="rId3"/>
    <sheet name="経費内訳表 (記載例)" sheetId="7" r:id="rId4"/>
  </sheets>
  <externalReferences>
    <externalReference r:id="rId5"/>
  </externalReferences>
  <definedNames>
    <definedName name="_xlnm.Print_Area" localSheetId="2">経費内訳表!$A$1:$W$51</definedName>
    <definedName name="_xlnm.Print_Area" localSheetId="3">'経費内訳表 (記載例)'!$A$1:$W$45</definedName>
    <definedName name="_xlnm.Print_Area" localSheetId="0">事業計画１!$B$1:$AC$36</definedName>
    <definedName name="_xlnm.Print_Area" localSheetId="1">事業計画２!$B$1:$Z$42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3" l="1"/>
  <c r="S31" i="3"/>
  <c r="S21" i="3" l="1"/>
  <c r="S40" i="3" s="1"/>
  <c r="S20" i="3"/>
  <c r="S43" i="3"/>
  <c r="S38" i="3"/>
  <c r="S9" i="3"/>
  <c r="S6" i="3"/>
  <c r="S22" i="3" l="1"/>
  <c r="S24" i="3" s="1"/>
  <c r="S27" i="3" s="1"/>
  <c r="W44" i="7"/>
  <c r="L42" i="7"/>
  <c r="B42" i="7"/>
  <c r="U41" i="7"/>
  <c r="T41" i="7"/>
  <c r="S41" i="7"/>
  <c r="R41" i="7"/>
  <c r="Q41" i="7"/>
  <c r="P41" i="7"/>
  <c r="O41" i="7"/>
  <c r="N41" i="7"/>
  <c r="N42" i="7" s="1"/>
  <c r="M41" i="7"/>
  <c r="M42" i="7" s="1"/>
  <c r="L41" i="7"/>
  <c r="G41" i="7"/>
  <c r="Y41" i="7" s="1"/>
  <c r="Y40" i="7"/>
  <c r="U40" i="7"/>
  <c r="V40" i="7" s="1"/>
  <c r="W40" i="7" s="1"/>
  <c r="Y39" i="7"/>
  <c r="U39" i="7"/>
  <c r="V39" i="7" s="1"/>
  <c r="W39" i="7" s="1"/>
  <c r="Y38" i="7"/>
  <c r="U38" i="7"/>
  <c r="V38" i="7" s="1"/>
  <c r="W38" i="7" s="1"/>
  <c r="Y37" i="7"/>
  <c r="U37" i="7"/>
  <c r="V37" i="7" s="1"/>
  <c r="W37" i="7" s="1"/>
  <c r="Y36" i="7"/>
  <c r="U36" i="7"/>
  <c r="V36" i="7" s="1"/>
  <c r="V35" i="7"/>
  <c r="T35" i="7"/>
  <c r="T42" i="7" s="1"/>
  <c r="S35" i="7"/>
  <c r="S42" i="7" s="1"/>
  <c r="R35" i="7"/>
  <c r="R42" i="7" s="1"/>
  <c r="Q35" i="7"/>
  <c r="Q42" i="7" s="1"/>
  <c r="P35" i="7"/>
  <c r="P42" i="7" s="1"/>
  <c r="O35" i="7"/>
  <c r="O42" i="7" s="1"/>
  <c r="K35" i="7"/>
  <c r="K42" i="7" s="1"/>
  <c r="J35" i="7"/>
  <c r="J42" i="7" s="1"/>
  <c r="I35" i="7"/>
  <c r="I42" i="7" s="1"/>
  <c r="AA34" i="7"/>
  <c r="Z34" i="7"/>
  <c r="Y34" i="7"/>
  <c r="X34" i="7"/>
  <c r="AA33" i="7"/>
  <c r="Z33" i="7"/>
  <c r="Y33" i="7"/>
  <c r="X33" i="7"/>
  <c r="AA32" i="7"/>
  <c r="X32" i="7"/>
  <c r="W32" i="7"/>
  <c r="U32" i="7"/>
  <c r="G32" i="7"/>
  <c r="Z32" i="7" s="1"/>
  <c r="AA31" i="7"/>
  <c r="Z31" i="7"/>
  <c r="X31" i="7"/>
  <c r="W31" i="7"/>
  <c r="U31" i="7"/>
  <c r="G31" i="7"/>
  <c r="U30" i="7"/>
  <c r="W30" i="7" s="1"/>
  <c r="G30" i="7"/>
  <c r="G35" i="7" s="1"/>
  <c r="U29" i="7"/>
  <c r="U35" i="7" s="1"/>
  <c r="U42" i="7" s="1"/>
  <c r="L28" i="7"/>
  <c r="L43" i="7" s="1"/>
  <c r="B28" i="7"/>
  <c r="U27" i="7"/>
  <c r="T27" i="7"/>
  <c r="S27" i="7"/>
  <c r="R27" i="7"/>
  <c r="Q27" i="7"/>
  <c r="P27" i="7"/>
  <c r="O27" i="7"/>
  <c r="N27" i="7"/>
  <c r="N28" i="7" s="1"/>
  <c r="N43" i="7" s="1"/>
  <c r="M27" i="7"/>
  <c r="M28" i="7" s="1"/>
  <c r="L27" i="7"/>
  <c r="G27" i="7"/>
  <c r="Y26" i="7"/>
  <c r="U26" i="7"/>
  <c r="V26" i="7" s="1"/>
  <c r="W26" i="7" s="1"/>
  <c r="W25" i="7"/>
  <c r="Y25" i="7" s="1"/>
  <c r="U25" i="7"/>
  <c r="V25" i="7" s="1"/>
  <c r="U24" i="7"/>
  <c r="V24" i="7" s="1"/>
  <c r="W24" i="7" s="1"/>
  <c r="Y24" i="7" s="1"/>
  <c r="W23" i="7"/>
  <c r="Y23" i="7" s="1"/>
  <c r="U23" i="7"/>
  <c r="V23" i="7" s="1"/>
  <c r="U22" i="7"/>
  <c r="V22" i="7" s="1"/>
  <c r="V27" i="7" s="1"/>
  <c r="V21" i="7"/>
  <c r="T21" i="7"/>
  <c r="T28" i="7" s="1"/>
  <c r="T43" i="7" s="1"/>
  <c r="S21" i="7"/>
  <c r="S28" i="7" s="1"/>
  <c r="S43" i="7" s="1"/>
  <c r="R21" i="7"/>
  <c r="R28" i="7" s="1"/>
  <c r="Q21" i="7"/>
  <c r="Q28" i="7" s="1"/>
  <c r="Q43" i="7" s="1"/>
  <c r="P21" i="7"/>
  <c r="P28" i="7" s="1"/>
  <c r="P43" i="7" s="1"/>
  <c r="O21" i="7"/>
  <c r="O28" i="7" s="1"/>
  <c r="O43" i="7" s="1"/>
  <c r="I21" i="7"/>
  <c r="I28" i="7" s="1"/>
  <c r="I43" i="7" s="1"/>
  <c r="AA20" i="7"/>
  <c r="Z20" i="7"/>
  <c r="X20" i="7"/>
  <c r="U20" i="7"/>
  <c r="W20" i="7" s="1"/>
  <c r="Y20" i="7" s="1"/>
  <c r="AA19" i="7"/>
  <c r="Z19" i="7"/>
  <c r="X19" i="7"/>
  <c r="W19" i="7"/>
  <c r="Y19" i="7" s="1"/>
  <c r="AA18" i="7"/>
  <c r="Z18" i="7"/>
  <c r="X18" i="7"/>
  <c r="W18" i="7"/>
  <c r="Y18" i="7" s="1"/>
  <c r="U18" i="7"/>
  <c r="AA17" i="7"/>
  <c r="Z17" i="7"/>
  <c r="Y17" i="7"/>
  <c r="U17" i="7"/>
  <c r="W17" i="7" s="1"/>
  <c r="K17" i="7"/>
  <c r="K21" i="7" s="1"/>
  <c r="K28" i="7" s="1"/>
  <c r="K43" i="7" s="1"/>
  <c r="G17" i="7"/>
  <c r="X17" i="7" s="1"/>
  <c r="AA16" i="7"/>
  <c r="Z16" i="7"/>
  <c r="J16" i="7"/>
  <c r="U16" i="7" s="1"/>
  <c r="W16" i="7" s="1"/>
  <c r="Y16" i="7" s="1"/>
  <c r="G16" i="7"/>
  <c r="X16" i="7" s="1"/>
  <c r="AA15" i="7"/>
  <c r="Z15" i="7"/>
  <c r="Y15" i="7"/>
  <c r="U15" i="7"/>
  <c r="W15" i="7" s="1"/>
  <c r="J15" i="7"/>
  <c r="G15" i="7"/>
  <c r="X15" i="7" s="1"/>
  <c r="Z14" i="7"/>
  <c r="Y14" i="7"/>
  <c r="U14" i="7"/>
  <c r="W14" i="7" s="1"/>
  <c r="G14" i="7"/>
  <c r="Y13" i="7"/>
  <c r="X13" i="7"/>
  <c r="U13" i="7"/>
  <c r="W13" i="7" s="1"/>
  <c r="G13" i="7"/>
  <c r="AA12" i="7"/>
  <c r="X12" i="7"/>
  <c r="W12" i="7"/>
  <c r="U12" i="7"/>
  <c r="G12" i="7"/>
  <c r="Z12" i="7" s="1"/>
  <c r="AA11" i="7"/>
  <c r="Z11" i="7"/>
  <c r="X11" i="7"/>
  <c r="W11" i="7"/>
  <c r="U11" i="7"/>
  <c r="G11" i="7"/>
  <c r="AA10" i="7"/>
  <c r="Z10" i="7"/>
  <c r="Y10" i="7"/>
  <c r="X10" i="7"/>
  <c r="W10" i="7"/>
  <c r="AA9" i="7"/>
  <c r="Z9" i="7"/>
  <c r="X9" i="7"/>
  <c r="U9" i="7"/>
  <c r="W9" i="7" s="1"/>
  <c r="G9" i="7"/>
  <c r="U8" i="7"/>
  <c r="W8" i="7" s="1"/>
  <c r="G8" i="7"/>
  <c r="Z8" i="7" s="1"/>
  <c r="U7" i="7"/>
  <c r="W7" i="7" s="1"/>
  <c r="Y30" i="7" l="1"/>
  <c r="W21" i="7"/>
  <c r="G42" i="7"/>
  <c r="V41" i="7"/>
  <c r="W36" i="7"/>
  <c r="W41" i="7" s="1"/>
  <c r="Y8" i="7"/>
  <c r="G21" i="7"/>
  <c r="V28" i="7"/>
  <c r="W22" i="7"/>
  <c r="M43" i="7"/>
  <c r="Z30" i="7"/>
  <c r="AA13" i="7"/>
  <c r="Z13" i="7"/>
  <c r="X14" i="7"/>
  <c r="AA14" i="7"/>
  <c r="Y11" i="7"/>
  <c r="J21" i="7"/>
  <c r="J28" i="7" s="1"/>
  <c r="J43" i="7" s="1"/>
  <c r="Q44" i="7" s="1"/>
  <c r="R43" i="7"/>
  <c r="X30" i="7"/>
  <c r="AA30" i="7"/>
  <c r="Y31" i="7"/>
  <c r="X8" i="7"/>
  <c r="AA8" i="7"/>
  <c r="Y9" i="7"/>
  <c r="V42" i="7"/>
  <c r="Y12" i="7"/>
  <c r="U21" i="7"/>
  <c r="U28" i="7" s="1"/>
  <c r="U43" i="7" s="1"/>
  <c r="U45" i="7" s="1"/>
  <c r="Y32" i="7"/>
  <c r="W29" i="7"/>
  <c r="W35" i="7" s="1"/>
  <c r="W42" i="7" s="1"/>
  <c r="V43" i="7" l="1"/>
  <c r="V45" i="7" s="1"/>
  <c r="N44" i="7"/>
  <c r="Y21" i="7"/>
  <c r="G28" i="7"/>
  <c r="Y35" i="7"/>
  <c r="Y42" i="7"/>
  <c r="W27" i="7"/>
  <c r="Y27" i="7" s="1"/>
  <c r="Y22" i="7"/>
  <c r="G43" i="7" l="1"/>
  <c r="W28" i="7"/>
  <c r="W43" i="7" s="1"/>
  <c r="W45" i="7" s="1"/>
  <c r="R3" i="5"/>
  <c r="Y28" i="7" l="1"/>
  <c r="P2" i="7" s="1"/>
  <c r="G11" i="5"/>
  <c r="U11" i="5"/>
  <c r="W11" i="5" s="1"/>
  <c r="B48" i="5"/>
  <c r="T47" i="5"/>
  <c r="S47" i="5"/>
  <c r="R47" i="5"/>
  <c r="Q47" i="5"/>
  <c r="P47" i="5"/>
  <c r="O47" i="5"/>
  <c r="N47" i="5"/>
  <c r="N48" i="5" s="1"/>
  <c r="M47" i="5"/>
  <c r="M48" i="5" s="1"/>
  <c r="L47" i="5"/>
  <c r="L48" i="5" s="1"/>
  <c r="G47" i="5"/>
  <c r="Y47" i="5" s="1"/>
  <c r="Y46" i="5"/>
  <c r="U46" i="5"/>
  <c r="V46" i="5" s="1"/>
  <c r="W46" i="5" s="1"/>
  <c r="Y45" i="5"/>
  <c r="U45" i="5"/>
  <c r="V45" i="5" s="1"/>
  <c r="W45" i="5" s="1"/>
  <c r="Y44" i="5"/>
  <c r="U44" i="5"/>
  <c r="V44" i="5" s="1"/>
  <c r="W44" i="5" s="1"/>
  <c r="Y43" i="5"/>
  <c r="U43" i="5"/>
  <c r="V43" i="5" s="1"/>
  <c r="W43" i="5" s="1"/>
  <c r="Y42" i="5"/>
  <c r="U42" i="5"/>
  <c r="V42" i="5" s="1"/>
  <c r="V41" i="5"/>
  <c r="T41" i="5"/>
  <c r="S41" i="5"/>
  <c r="R41" i="5"/>
  <c r="Q41" i="5"/>
  <c r="P41" i="5"/>
  <c r="O41" i="5"/>
  <c r="K41" i="5"/>
  <c r="K48" i="5" s="1"/>
  <c r="J41" i="5"/>
  <c r="J48" i="5" s="1"/>
  <c r="I41" i="5"/>
  <c r="I48" i="5" s="1"/>
  <c r="U40" i="5"/>
  <c r="W40" i="5" s="1"/>
  <c r="G40" i="5"/>
  <c r="X40" i="5" s="1"/>
  <c r="U39" i="5"/>
  <c r="W39" i="5" s="1"/>
  <c r="G39" i="5"/>
  <c r="Z39" i="5" s="1"/>
  <c r="U38" i="5"/>
  <c r="W38" i="5" s="1"/>
  <c r="G38" i="5"/>
  <c r="U37" i="5"/>
  <c r="W37" i="5" s="1"/>
  <c r="G37" i="5"/>
  <c r="U36" i="5"/>
  <c r="W36" i="5" s="1"/>
  <c r="G36" i="5"/>
  <c r="X36" i="5" s="1"/>
  <c r="U35" i="5"/>
  <c r="W35" i="5" s="1"/>
  <c r="G35" i="5"/>
  <c r="Z35" i="5" s="1"/>
  <c r="U34" i="5"/>
  <c r="W34" i="5" s="1"/>
  <c r="G34" i="5"/>
  <c r="AA34" i="5" s="1"/>
  <c r="U33" i="5"/>
  <c r="W33" i="5" s="1"/>
  <c r="G33" i="5"/>
  <c r="U32" i="5"/>
  <c r="W32" i="5" s="1"/>
  <c r="G32" i="5"/>
  <c r="U31" i="5"/>
  <c r="W31" i="5" s="1"/>
  <c r="G31" i="5"/>
  <c r="Z31" i="5" s="1"/>
  <c r="U30" i="5"/>
  <c r="W30" i="5" s="1"/>
  <c r="G30" i="5"/>
  <c r="AA30" i="5" s="1"/>
  <c r="U29" i="5"/>
  <c r="B28" i="5"/>
  <c r="T27" i="5"/>
  <c r="S27" i="5"/>
  <c r="R27" i="5"/>
  <c r="Q27" i="5"/>
  <c r="P27" i="5"/>
  <c r="O27" i="5"/>
  <c r="N27" i="5"/>
  <c r="N28" i="5" s="1"/>
  <c r="M27" i="5"/>
  <c r="M28" i="5" s="1"/>
  <c r="L27" i="5"/>
  <c r="L28" i="5" s="1"/>
  <c r="G27" i="5"/>
  <c r="Y27" i="5" s="1"/>
  <c r="Y26" i="5"/>
  <c r="U26" i="5"/>
  <c r="Y25" i="5"/>
  <c r="U25" i="5"/>
  <c r="Y24" i="5"/>
  <c r="U24" i="5"/>
  <c r="Y23" i="5"/>
  <c r="U23" i="5"/>
  <c r="Y22" i="5"/>
  <c r="U22" i="5"/>
  <c r="V21" i="5"/>
  <c r="T21" i="5"/>
  <c r="S21" i="5"/>
  <c r="R21" i="5"/>
  <c r="Q21" i="5"/>
  <c r="P21" i="5"/>
  <c r="O21" i="5"/>
  <c r="K21" i="5"/>
  <c r="K28" i="5" s="1"/>
  <c r="J21" i="5"/>
  <c r="J28" i="5" s="1"/>
  <c r="I21" i="5"/>
  <c r="I28" i="5" s="1"/>
  <c r="U20" i="5"/>
  <c r="W20" i="5" s="1"/>
  <c r="G20" i="5"/>
  <c r="U19" i="5"/>
  <c r="W19" i="5" s="1"/>
  <c r="G19" i="5"/>
  <c r="U18" i="5"/>
  <c r="W18" i="5" s="1"/>
  <c r="G18" i="5"/>
  <c r="Z18" i="5" s="1"/>
  <c r="U17" i="5"/>
  <c r="W17" i="5" s="1"/>
  <c r="G17" i="5"/>
  <c r="AA17" i="5" s="1"/>
  <c r="U16" i="5"/>
  <c r="W16" i="5" s="1"/>
  <c r="G16" i="5"/>
  <c r="Z16" i="5" s="1"/>
  <c r="U15" i="5"/>
  <c r="W15" i="5" s="1"/>
  <c r="G15" i="5"/>
  <c r="U14" i="5"/>
  <c r="W14" i="5" s="1"/>
  <c r="G14" i="5"/>
  <c r="Z14" i="5" s="1"/>
  <c r="U13" i="5"/>
  <c r="W13" i="5" s="1"/>
  <c r="G13" i="5"/>
  <c r="AA13" i="5" s="1"/>
  <c r="U12" i="5"/>
  <c r="W12" i="5" s="1"/>
  <c r="G12" i="5"/>
  <c r="Z12" i="5" s="1"/>
  <c r="U10" i="5"/>
  <c r="W10" i="5" s="1"/>
  <c r="G10" i="5"/>
  <c r="AA10" i="5" s="1"/>
  <c r="U9" i="5"/>
  <c r="W9" i="5" s="1"/>
  <c r="I49" i="5" l="1"/>
  <c r="O48" i="5"/>
  <c r="S48" i="5"/>
  <c r="J49" i="5"/>
  <c r="M49" i="5"/>
  <c r="P48" i="5"/>
  <c r="T48" i="5"/>
  <c r="X10" i="5"/>
  <c r="X13" i="5"/>
  <c r="Q28" i="5"/>
  <c r="X35" i="5"/>
  <c r="Q48" i="5"/>
  <c r="Y20" i="5"/>
  <c r="Y33" i="5"/>
  <c r="K49" i="5"/>
  <c r="X18" i="5"/>
  <c r="Y12" i="5"/>
  <c r="X14" i="5"/>
  <c r="X17" i="5"/>
  <c r="Z20" i="5"/>
  <c r="X31" i="5"/>
  <c r="X39" i="5"/>
  <c r="Y15" i="5"/>
  <c r="P28" i="5"/>
  <c r="T28" i="5"/>
  <c r="Y37" i="5"/>
  <c r="Y38" i="5"/>
  <c r="Z38" i="5"/>
  <c r="Y11" i="5"/>
  <c r="Z17" i="5"/>
  <c r="L49" i="5"/>
  <c r="AA38" i="5"/>
  <c r="Y34" i="5"/>
  <c r="Z13" i="5"/>
  <c r="AA31" i="5"/>
  <c r="AA35" i="5"/>
  <c r="AA39" i="5"/>
  <c r="Y30" i="5"/>
  <c r="Z30" i="5"/>
  <c r="Z34" i="5"/>
  <c r="Y13" i="5"/>
  <c r="AA14" i="5"/>
  <c r="AA18" i="5"/>
  <c r="R28" i="5"/>
  <c r="U41" i="5"/>
  <c r="X30" i="5"/>
  <c r="G41" i="5"/>
  <c r="G48" i="5" s="1"/>
  <c r="Z33" i="5"/>
  <c r="X34" i="5"/>
  <c r="Z37" i="5"/>
  <c r="X38" i="5"/>
  <c r="R48" i="5"/>
  <c r="U47" i="5"/>
  <c r="U21" i="5"/>
  <c r="V25" i="5"/>
  <c r="W25" i="5" s="1"/>
  <c r="W21" i="5"/>
  <c r="X19" i="5"/>
  <c r="AA19" i="5"/>
  <c r="Z19" i="5"/>
  <c r="Y17" i="5"/>
  <c r="O28" i="5"/>
  <c r="O49" i="5" s="1"/>
  <c r="S28" i="5"/>
  <c r="U27" i="5"/>
  <c r="V22" i="5"/>
  <c r="V24" i="5"/>
  <c r="W24" i="5" s="1"/>
  <c r="V26" i="5"/>
  <c r="W26" i="5" s="1"/>
  <c r="G21" i="5"/>
  <c r="X11" i="5"/>
  <c r="AA11" i="5"/>
  <c r="Z11" i="5"/>
  <c r="Y16" i="5"/>
  <c r="Y19" i="5"/>
  <c r="N49" i="5"/>
  <c r="W42" i="5"/>
  <c r="W47" i="5" s="1"/>
  <c r="V47" i="5"/>
  <c r="V48" i="5" s="1"/>
  <c r="X15" i="5"/>
  <c r="AA15" i="5"/>
  <c r="Z15" i="5"/>
  <c r="V23" i="5"/>
  <c r="W23" i="5" s="1"/>
  <c r="Y40" i="5"/>
  <c r="Y10" i="5"/>
  <c r="AA12" i="5"/>
  <c r="Y14" i="5"/>
  <c r="AA16" i="5"/>
  <c r="Y18" i="5"/>
  <c r="AA20" i="5"/>
  <c r="W29" i="5"/>
  <c r="W41" i="5" s="1"/>
  <c r="Y31" i="5"/>
  <c r="Z32" i="5"/>
  <c r="AA33" i="5"/>
  <c r="Y35" i="5"/>
  <c r="Z36" i="5"/>
  <c r="AA37" i="5"/>
  <c r="Y39" i="5"/>
  <c r="Z40" i="5"/>
  <c r="Z10" i="5"/>
  <c r="X12" i="5"/>
  <c r="X16" i="5"/>
  <c r="X20" i="5"/>
  <c r="AA32" i="5"/>
  <c r="X33" i="5"/>
  <c r="AA36" i="5"/>
  <c r="X37" i="5"/>
  <c r="AA40" i="5"/>
  <c r="Y32" i="5"/>
  <c r="Y36" i="5"/>
  <c r="X32" i="5"/>
  <c r="S49" i="5" l="1"/>
  <c r="N50" i="5"/>
  <c r="P49" i="5"/>
  <c r="Q49" i="5"/>
  <c r="T49" i="5"/>
  <c r="U28" i="5"/>
  <c r="U48" i="5"/>
  <c r="R49" i="5"/>
  <c r="W48" i="5"/>
  <c r="Y48" i="5" s="1"/>
  <c r="Y41" i="5"/>
  <c r="G28" i="5"/>
  <c r="Y21" i="5"/>
  <c r="V27" i="5"/>
  <c r="V28" i="5" s="1"/>
  <c r="V49" i="5" s="1"/>
  <c r="W22" i="5"/>
  <c r="W27" i="5" s="1"/>
  <c r="W28" i="5" s="1"/>
  <c r="Q50" i="5" l="1"/>
  <c r="W49" i="5"/>
  <c r="U49" i="5"/>
  <c r="Y28" i="5"/>
  <c r="P4" i="5" s="1"/>
  <c r="G49" i="5"/>
</calcChain>
</file>

<file path=xl/sharedStrings.xml><?xml version="1.0" encoding="utf-8"?>
<sst xmlns="http://schemas.openxmlformats.org/spreadsheetml/2006/main" count="407" uniqueCount="189">
  <si>
    <t>１　申請者の情報</t>
    <rPh sb="2" eb="5">
      <t>シンセイシャ</t>
    </rPh>
    <rPh sb="6" eb="8">
      <t>ジョウホウ</t>
    </rPh>
    <phoneticPr fontId="2"/>
  </si>
  <si>
    <t>（１）申請者の情報</t>
    <rPh sb="3" eb="6">
      <t>シンセイシャ</t>
    </rPh>
    <rPh sb="7" eb="9">
      <t>ジョウホウ</t>
    </rPh>
    <phoneticPr fontId="2"/>
  </si>
  <si>
    <t>円</t>
    <rPh sb="0" eb="1">
      <t>エン</t>
    </rPh>
    <phoneticPr fontId="2"/>
  </si>
  <si>
    <t>連絡先</t>
    <rPh sb="0" eb="3">
      <t>レンラクサキ</t>
    </rPh>
    <phoneticPr fontId="2"/>
  </si>
  <si>
    <t>需要家の名称及び所在地</t>
    <phoneticPr fontId="2"/>
  </si>
  <si>
    <t>名称</t>
    <rPh sb="0" eb="2">
      <t>メイショウ</t>
    </rPh>
    <phoneticPr fontId="2"/>
  </si>
  <si>
    <t>２　事業概要</t>
    <phoneticPr fontId="2"/>
  </si>
  <si>
    <t>設備の導入方法</t>
    <rPh sb="0" eb="2">
      <t>セツビ</t>
    </rPh>
    <rPh sb="3" eb="5">
      <t>ドウニュウ</t>
    </rPh>
    <rPh sb="5" eb="7">
      <t>ホウホウ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</si>
  <si>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</si>
  <si>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</si>
  <si>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</si>
  <si>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合　計　出　力</t>
    <rPh sb="0" eb="1">
      <t>ゴウ</t>
    </rPh>
    <rPh sb="2" eb="3">
      <t>ケイ</t>
    </rPh>
    <rPh sb="4" eb="5">
      <t>デ</t>
    </rPh>
    <rPh sb="6" eb="7">
      <t>チカラ</t>
    </rPh>
    <phoneticPr fontId="2"/>
  </si>
  <si>
    <t>kW</t>
    <phoneticPr fontId="2"/>
  </si>
  <si>
    <t>余剰電力売電の有無</t>
    <phoneticPr fontId="2"/>
  </si>
  <si>
    <t>以下は、リースモデル又はオンサイトＰＰＡモデルの場合のみ記入</t>
    <rPh sb="0" eb="2">
      <t>イカ</t>
    </rPh>
    <rPh sb="10" eb="11">
      <t>マタ</t>
    </rPh>
    <rPh sb="24" eb="26">
      <t>バアイ</t>
    </rPh>
    <rPh sb="28" eb="30">
      <t>キニュウ</t>
    </rPh>
    <phoneticPr fontId="2"/>
  </si>
  <si>
    <t>採　用　出　力</t>
    <rPh sb="0" eb="1">
      <t>サイ</t>
    </rPh>
    <rPh sb="2" eb="3">
      <t>ヨウ</t>
    </rPh>
    <rPh sb="4" eb="5">
      <t>デ</t>
    </rPh>
    <rPh sb="6" eb="7">
      <t>チカラ</t>
    </rPh>
    <phoneticPr fontId="2"/>
  </si>
  <si>
    <t>ア　責任者について</t>
    <rPh sb="2" eb="5">
      <t>セキニンシャ</t>
    </rPh>
    <phoneticPr fontId="2"/>
  </si>
  <si>
    <t>イ　担当者について</t>
    <rPh sb="2" eb="5">
      <t>タントウシャ</t>
    </rPh>
    <phoneticPr fontId="2"/>
  </si>
  <si>
    <t>責任者（所属・職位・氏名）</t>
    <rPh sb="0" eb="3">
      <t>セキニンシャ</t>
    </rPh>
    <rPh sb="4" eb="6">
      <t>ショゾク</t>
    </rPh>
    <rPh sb="7" eb="9">
      <t>ショクイ</t>
    </rPh>
    <rPh sb="10" eb="12">
      <t>シメイ</t>
    </rPh>
    <phoneticPr fontId="2"/>
  </si>
  <si>
    <t>担当者　（所属・職位・氏名）</t>
    <rPh sb="0" eb="3">
      <t>タントウシャ</t>
    </rPh>
    <rPh sb="5" eb="7">
      <t>ショゾク</t>
    </rPh>
    <rPh sb="8" eb="10">
      <t>ショクイ</t>
    </rPh>
    <rPh sb="11" eb="13">
      <t>シメイ</t>
    </rPh>
    <phoneticPr fontId="2"/>
  </si>
  <si>
    <t>担当者（所属・職位・氏名）</t>
    <rPh sb="0" eb="3">
      <t>タントウシャ</t>
    </rPh>
    <rPh sb="4" eb="6">
      <t>ショゾク</t>
    </rPh>
    <rPh sb="7" eb="9">
      <t>ショクイ</t>
    </rPh>
    <rPh sb="10" eb="12">
      <t>シメイ</t>
    </rPh>
    <phoneticPr fontId="2"/>
  </si>
  <si>
    <t>（２）需要家の情報（※リースモデル又はオンサイトＰＰＡモデルの場合のみ記入）</t>
    <rPh sb="3" eb="5">
      <t>ジュヨウ</t>
    </rPh>
    <rPh sb="5" eb="6">
      <t>イエ</t>
    </rPh>
    <rPh sb="7" eb="9">
      <t>ジョウホウ</t>
    </rPh>
    <rPh sb="17" eb="18">
      <t>マタ</t>
    </rPh>
    <rPh sb="31" eb="33">
      <t>バアイ</t>
    </rPh>
    <rPh sb="35" eb="37">
      <t>キニュウ</t>
    </rPh>
    <phoneticPr fontId="2"/>
  </si>
  <si>
    <t>事業所の代表住所</t>
    <phoneticPr fontId="2"/>
  </si>
  <si>
    <t>事業所の名称</t>
    <rPh sb="0" eb="2">
      <t>ジギョウ</t>
    </rPh>
    <rPh sb="2" eb="3">
      <t>ジョ</t>
    </rPh>
    <rPh sb="4" eb="6">
      <t>メイショウ</t>
    </rPh>
    <phoneticPr fontId="2"/>
  </si>
  <si>
    <t xml:space="preserve"> </t>
    <phoneticPr fontId="2"/>
  </si>
  <si>
    <t>売電先（有の場合）
※FIT・FIPは補助対象外</t>
    <rPh sb="0" eb="2">
      <t>バイデン</t>
    </rPh>
    <rPh sb="2" eb="3">
      <t>サキ</t>
    </rPh>
    <rPh sb="4" eb="5">
      <t>ア</t>
    </rPh>
    <rPh sb="6" eb="8">
      <t>バアイ</t>
    </rPh>
    <rPh sb="19" eb="21">
      <t>ホジョ</t>
    </rPh>
    <rPh sb="21" eb="23">
      <t>タイショウ</t>
    </rPh>
    <rPh sb="23" eb="24">
      <t>ガイ</t>
    </rPh>
    <phoneticPr fontId="2"/>
  </si>
  <si>
    <t>本社所在地</t>
    <rPh sb="0" eb="2">
      <t>ホンシャ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</si>
  <si>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</si>
  <si>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</si>
  <si>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</si>
  <si>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</si>
  <si>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</si>
  <si>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</si>
  <si>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※補助上限は8,000,000円</t>
    <rPh sb="1" eb="3">
      <t>ホジョ</t>
    </rPh>
    <rPh sb="3" eb="5">
      <t>ジョウゲン</t>
    </rPh>
    <rPh sb="15" eb="16">
      <t>エン</t>
    </rPh>
    <phoneticPr fontId="2"/>
  </si>
  <si>
    <t>日</t>
    <rPh sb="0" eb="1">
      <t>ビ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</si>
  <si>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</si>
  <si>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</si>
  <si>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</si>
  <si>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</si>
  <si>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G</t>
    <phoneticPr fontId="2"/>
  </si>
  <si>
    <t>（ア）経費内訳（設備の導入に係る経費）</t>
    <rPh sb="3" eb="5">
      <t>ケイヒ</t>
    </rPh>
    <rPh sb="5" eb="7">
      <t>ウチワケ</t>
    </rPh>
    <rPh sb="8" eb="10">
      <t>セツビ</t>
    </rPh>
    <rPh sb="11" eb="13">
      <t>ドウニュウ</t>
    </rPh>
    <rPh sb="14" eb="15">
      <t>カカ</t>
    </rPh>
    <rPh sb="16" eb="18">
      <t>ケイヒ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</si>
  <si>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</si>
  <si>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</si>
  <si>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</si>
  <si>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</si>
  <si>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</si>
  <si>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</si>
  <si>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H</t>
    <phoneticPr fontId="2"/>
  </si>
  <si>
    <t>I</t>
    <phoneticPr fontId="2"/>
  </si>
  <si>
    <t>補助対象経費 [円]</t>
    <rPh sb="0" eb="4">
      <t>ホジョタイショウ</t>
    </rPh>
    <rPh sb="4" eb="6">
      <t>ケイヒ</t>
    </rPh>
    <phoneticPr fontId="2"/>
  </si>
  <si>
    <t>補助対象
外経費 [円](E)</t>
    <rPh sb="0" eb="2">
      <t>ホジョ</t>
    </rPh>
    <rPh sb="2" eb="4">
      <t>タイショウ</t>
    </rPh>
    <rPh sb="5" eb="6">
      <t>ガイ</t>
    </rPh>
    <rPh sb="6" eb="8">
      <t>ケイヒ</t>
    </rPh>
    <phoneticPr fontId="2"/>
  </si>
  <si>
    <t>合計 [円]
(F)=
(D)+(E)</t>
    <rPh sb="0" eb="2">
      <t>ゴウケイ</t>
    </rPh>
    <phoneticPr fontId="2"/>
  </si>
  <si>
    <t>(A)×(B)
=(C)
であるか</t>
    <phoneticPr fontId="11"/>
  </si>
  <si>
    <t>(C)=(F)
であるか</t>
    <phoneticPr fontId="11"/>
  </si>
  <si>
    <t>数量の小数点の有無チェック
(A)</t>
    <rPh sb="0" eb="2">
      <t>スウリョウ</t>
    </rPh>
    <rPh sb="3" eb="6">
      <t>ショウスウテン</t>
    </rPh>
    <rPh sb="7" eb="9">
      <t>ウム</t>
    </rPh>
    <phoneticPr fontId="11"/>
  </si>
  <si>
    <t>単価の小数点の有無チェック
(B)</t>
    <rPh sb="0" eb="2">
      <t>タンカ</t>
    </rPh>
    <rPh sb="3" eb="6">
      <t>ショウスウテン</t>
    </rPh>
    <rPh sb="7" eb="9">
      <t>ウム</t>
    </rPh>
    <phoneticPr fontId="11"/>
  </si>
  <si>
    <t>No.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</si>
  <si>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</si>
  <si>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</si>
  <si>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工事費</t>
    <rPh sb="0" eb="2">
      <t>コウジ</t>
    </rPh>
    <rPh sb="2" eb="3">
      <t>ヒ</t>
    </rPh>
    <phoneticPr fontId="1"/>
  </si>
  <si>
    <t>設備費</t>
    <rPh sb="0" eb="2">
      <t>セツビ</t>
    </rPh>
    <rPh sb="2" eb="3">
      <t>ヒ</t>
    </rPh>
    <phoneticPr fontId="1"/>
  </si>
  <si>
    <t>業務費</t>
    <rPh sb="0" eb="2">
      <t>ギョウム</t>
    </rPh>
    <rPh sb="2" eb="3">
      <t>ヒ</t>
    </rPh>
    <phoneticPr fontId="2"/>
  </si>
  <si>
    <t>事務費</t>
    <rPh sb="0" eb="3">
      <t>ジムヒ</t>
    </rPh>
    <phoneticPr fontId="1"/>
  </si>
  <si>
    <t>補助対象
経費合計
(D)</t>
    <rPh sb="0" eb="2">
      <t>ホジョ</t>
    </rPh>
    <rPh sb="2" eb="4">
      <t>タイショウ</t>
    </rPh>
    <rPh sb="5" eb="7">
      <t>ケイヒ</t>
    </rPh>
    <rPh sb="7" eb="9">
      <t>ゴウケイ</t>
    </rPh>
    <phoneticPr fontId="2"/>
  </si>
  <si>
    <t>規格</t>
    <rPh sb="0" eb="2">
      <t>キカク</t>
    </rPh>
    <phoneticPr fontId="2"/>
  </si>
  <si>
    <t>数量
(A)</t>
    <rPh sb="0" eb="2">
      <t>スウリョウ</t>
    </rPh>
    <phoneticPr fontId="2"/>
  </si>
  <si>
    <t>単価 [円]
(B)</t>
    <rPh sb="0" eb="2">
      <t>タンカ</t>
    </rPh>
    <phoneticPr fontId="2"/>
  </si>
  <si>
    <t>金額 [円]
(C)=
(A)×(B)</t>
    <rPh sb="0" eb="2">
      <t>キンガク</t>
    </rPh>
    <rPh sb="4" eb="5">
      <t>エン</t>
    </rPh>
    <phoneticPr fontId="2"/>
  </si>
  <si>
    <t>本工事費</t>
    <rPh sb="0" eb="1">
      <t>ホン</t>
    </rPh>
    <rPh sb="1" eb="4">
      <t>コウジヒ</t>
    </rPh>
    <phoneticPr fontId="1"/>
  </si>
  <si>
    <t>付帯
工事費</t>
    <rPh sb="0" eb="2">
      <t>フタイ</t>
    </rPh>
    <rPh sb="3" eb="5">
      <t>コウジ</t>
    </rPh>
    <rPh sb="5" eb="6">
      <t>ヒ</t>
    </rPh>
    <phoneticPr fontId="1"/>
  </si>
  <si>
    <t>機械
器具費</t>
    <rPh sb="0" eb="2">
      <t>キカイ</t>
    </rPh>
    <rPh sb="3" eb="5">
      <t>キグ</t>
    </rPh>
    <rPh sb="5" eb="6">
      <t>ヒ</t>
    </rPh>
    <phoneticPr fontId="1"/>
  </si>
  <si>
    <t>測量及
試験費</t>
    <phoneticPr fontId="2"/>
  </si>
  <si>
    <t>材料費</t>
    <rPh sb="0" eb="3">
      <t>ザイリョウヒ</t>
    </rPh>
    <phoneticPr fontId="1"/>
  </si>
  <si>
    <t>労務費</t>
    <rPh sb="0" eb="3">
      <t>ロウムヒ</t>
    </rPh>
    <phoneticPr fontId="1"/>
  </si>
  <si>
    <t>直接
経費</t>
    <rPh sb="0" eb="2">
      <t>チョクセツ</t>
    </rPh>
    <rPh sb="3" eb="5">
      <t>ケイヒ</t>
    </rPh>
    <phoneticPr fontId="1"/>
  </si>
  <si>
    <t>共通
仮設費</t>
    <rPh sb="0" eb="2">
      <t>キョウツウ</t>
    </rPh>
    <rPh sb="3" eb="5">
      <t>カセツ</t>
    </rPh>
    <rPh sb="5" eb="6">
      <t>ヒ</t>
    </rPh>
    <phoneticPr fontId="1"/>
  </si>
  <si>
    <t>現場
管理費</t>
    <phoneticPr fontId="2"/>
  </si>
  <si>
    <t>一般
管理費</t>
    <rPh sb="0" eb="2">
      <t>イッパン</t>
    </rPh>
    <rPh sb="3" eb="6">
      <t>カンリヒ</t>
    </rPh>
    <phoneticPr fontId="1"/>
  </si>
  <si>
    <t>ー</t>
    <phoneticPr fontId="11"/>
  </si>
  <si>
    <t>小計</t>
    <rPh sb="0" eb="2">
      <t>ショウケイ</t>
    </rPh>
    <phoneticPr fontId="2"/>
  </si>
  <si>
    <t>間接
工事費</t>
    <rPh sb="0" eb="2">
      <t>カンセツ</t>
    </rPh>
    <rPh sb="3" eb="6">
      <t>コウジヒ</t>
    </rPh>
    <phoneticPr fontId="11"/>
  </si>
  <si>
    <t>設計費</t>
    <rPh sb="0" eb="3">
      <t>セッケイヒ</t>
    </rPh>
    <phoneticPr fontId="11"/>
  </si>
  <si>
    <t>監理費</t>
    <rPh sb="0" eb="3">
      <t>カンリヒ</t>
    </rPh>
    <phoneticPr fontId="11"/>
  </si>
  <si>
    <t>本工事費計</t>
    <rPh sb="0" eb="1">
      <t>ホン</t>
    </rPh>
    <rPh sb="1" eb="4">
      <t>コウジヒ</t>
    </rPh>
    <rPh sb="4" eb="5">
      <t>ケイ</t>
    </rPh>
    <phoneticPr fontId="2"/>
  </si>
  <si>
    <t>工事費計</t>
    <rPh sb="0" eb="3">
      <t>コウジヒ</t>
    </rPh>
    <rPh sb="3" eb="4">
      <t>ケイ</t>
    </rPh>
    <phoneticPr fontId="2"/>
  </si>
  <si>
    <t>消費税</t>
    <rPh sb="0" eb="3">
      <t>ショウヒゼイ</t>
    </rPh>
    <phoneticPr fontId="11"/>
  </si>
  <si>
    <t>総計</t>
    <rPh sb="0" eb="2">
      <t>ソウケイ</t>
    </rPh>
    <phoneticPr fontId="2"/>
  </si>
  <si>
    <t>合計</t>
    <rPh sb="0" eb="2">
      <t>ゴウケイ</t>
    </rPh>
    <phoneticPr fontId="11"/>
  </si>
  <si>
    <t>経費内訳表</t>
    <rPh sb="0" eb="2">
      <t>ケイヒ</t>
    </rPh>
    <rPh sb="2" eb="4">
      <t>ウチワケ</t>
    </rPh>
    <rPh sb="4" eb="5">
      <t>ヒョウ</t>
    </rPh>
    <phoneticPr fontId="2"/>
  </si>
  <si>
    <t>ア　太陽光発電設備（ソーラーカーポートを除く。）の設置事業（以下「太陽光発電設備の設置事業」という。）</t>
    <rPh sb="2" eb="5">
      <t>タイヨウコウ</t>
    </rPh>
    <rPh sb="5" eb="7">
      <t>ハツデン</t>
    </rPh>
    <rPh sb="7" eb="9">
      <t>セツビ</t>
    </rPh>
    <rPh sb="20" eb="21">
      <t>ノゾ</t>
    </rPh>
    <rPh sb="25" eb="27">
      <t>セッチ</t>
    </rPh>
    <rPh sb="27" eb="29">
      <t>ジギョウ</t>
    </rPh>
    <rPh sb="30" eb="32">
      <t>イカ</t>
    </rPh>
    <rPh sb="33" eb="36">
      <t>タイヨウコウ</t>
    </rPh>
    <rPh sb="36" eb="38">
      <t>ハツデン</t>
    </rPh>
    <rPh sb="38" eb="40">
      <t>セツビ</t>
    </rPh>
    <rPh sb="41" eb="43">
      <t>セッチ</t>
    </rPh>
    <rPh sb="43" eb="45">
      <t>ジギョウ</t>
    </rPh>
    <phoneticPr fontId="2"/>
  </si>
  <si>
    <t>太陽電池モジュール</t>
    <rPh sb="0" eb="2">
      <t>タイヨウ</t>
    </rPh>
    <rPh sb="2" eb="4">
      <t>デンチ</t>
    </rPh>
    <phoneticPr fontId="3"/>
  </si>
  <si>
    <t>240W</t>
    <phoneticPr fontId="11"/>
  </si>
  <si>
    <t>パワーコンディショナー</t>
    <phoneticPr fontId="11"/>
  </si>
  <si>
    <t>6kW</t>
  </si>
  <si>
    <t>太陽光モジュール運送費</t>
    <rPh sb="8" eb="11">
      <t>ウンソウヒ</t>
    </rPh>
    <phoneticPr fontId="3"/>
  </si>
  <si>
    <t>パワーコンディショナー運送費</t>
    <rPh sb="11" eb="14">
      <t>ウンソウヒ</t>
    </rPh>
    <phoneticPr fontId="11"/>
  </si>
  <si>
    <t>全天日射計</t>
    <rPh sb="0" eb="2">
      <t>ゼンテン</t>
    </rPh>
    <rPh sb="2" eb="4">
      <t>ニッシャ</t>
    </rPh>
    <rPh sb="4" eb="5">
      <t>ケイ</t>
    </rPh>
    <phoneticPr fontId="11"/>
  </si>
  <si>
    <t>接続ケーブル</t>
    <rPh sb="0" eb="2">
      <t>セツゾク</t>
    </rPh>
    <phoneticPr fontId="3"/>
  </si>
  <si>
    <t>3.0m</t>
    <phoneticPr fontId="11"/>
  </si>
  <si>
    <t>電工費</t>
    <rPh sb="0" eb="2">
      <t>デンコウ</t>
    </rPh>
    <rPh sb="2" eb="3">
      <t>ヒ</t>
    </rPh>
    <phoneticPr fontId="3"/>
  </si>
  <si>
    <t>電工（平成31年3月から適用する公共工事設計労務単価・●●県）</t>
    <rPh sb="0" eb="2">
      <t>デンコウ</t>
    </rPh>
    <rPh sb="29" eb="30">
      <t>ケン</t>
    </rPh>
    <phoneticPr fontId="2"/>
  </si>
  <si>
    <t>太陽電池モジュール設置工事</t>
    <rPh sb="9" eb="11">
      <t>セッチ</t>
    </rPh>
    <rPh sb="11" eb="13">
      <t>コウジ</t>
    </rPh>
    <phoneticPr fontId="2"/>
  </si>
  <si>
    <t>同上</t>
    <rPh sb="0" eb="2">
      <t>ドウジョウ</t>
    </rPh>
    <phoneticPr fontId="11"/>
  </si>
  <si>
    <t>重機借り上げ代</t>
    <rPh sb="0" eb="3">
      <t>ジュウキカ</t>
    </rPh>
    <rPh sb="4" eb="5">
      <t>ア</t>
    </rPh>
    <rPh sb="6" eb="7">
      <t>ダイ</t>
    </rPh>
    <phoneticPr fontId="11"/>
  </si>
  <si>
    <t>計測用ソフトウェア</t>
    <rPh sb="0" eb="3">
      <t>ケイソクヨウ</t>
    </rPh>
    <phoneticPr fontId="3"/>
  </si>
  <si>
    <t>　</t>
  </si>
  <si>
    <t>試験調整費</t>
    <rPh sb="0" eb="5">
      <t>シケンチョウセイヒ</t>
    </rPh>
    <phoneticPr fontId="3"/>
  </si>
  <si>
    <t>令和〇年度　設計業務委託等技術者単価
技師（Ｂ）</t>
    <phoneticPr fontId="11"/>
  </si>
  <si>
    <t>経費内訳表（記載例）</t>
    <rPh sb="0" eb="2">
      <t>ケイヒ</t>
    </rPh>
    <rPh sb="2" eb="4">
      <t>ウチワケ</t>
    </rPh>
    <rPh sb="4" eb="5">
      <t>ヒョウ</t>
    </rPh>
    <rPh sb="6" eb="8">
      <t>キサイ</t>
    </rPh>
    <rPh sb="8" eb="9">
      <t>レイ</t>
    </rPh>
    <phoneticPr fontId="2"/>
  </si>
  <si>
    <t>（４）導入設備等</t>
    <rPh sb="3" eb="5">
      <t>ドウニュウ</t>
    </rPh>
    <rPh sb="5" eb="7">
      <t>セツビ</t>
    </rPh>
    <rPh sb="7" eb="8">
      <t>ナド</t>
    </rPh>
    <phoneticPr fontId="2"/>
  </si>
  <si>
    <t>（５）事業の実施係る費用等</t>
    <rPh sb="3" eb="5">
      <t>ジギョウ</t>
    </rPh>
    <rPh sb="6" eb="8">
      <t>ジッシ</t>
    </rPh>
    <rPh sb="8" eb="9">
      <t>カカ</t>
    </rPh>
    <rPh sb="10" eb="12">
      <t>ヒヨウ</t>
    </rPh>
    <rPh sb="12" eb="13">
      <t>ナド</t>
    </rPh>
    <phoneticPr fontId="2"/>
  </si>
  <si>
    <t>耐風圧強度（m/s)</t>
    <rPh sb="0" eb="3">
      <t>タイフウアツ</t>
    </rPh>
    <rPh sb="3" eb="5">
      <t>キョウド</t>
    </rPh>
    <phoneticPr fontId="2"/>
  </si>
  <si>
    <t>導入内容（設置形式）</t>
    <rPh sb="0" eb="2">
      <t>ドウニュウ</t>
    </rPh>
    <rPh sb="2" eb="4">
      <t>ナイヨウ</t>
    </rPh>
    <rPh sb="5" eb="7">
      <t>セッチ</t>
    </rPh>
    <rPh sb="7" eb="9">
      <t>ケイシキ</t>
    </rPh>
    <phoneticPr fontId="2"/>
  </si>
  <si>
    <t>その他の場合の具体内容</t>
    <rPh sb="2" eb="3">
      <t>ホカ</t>
    </rPh>
    <rPh sb="4" eb="6">
      <t>バアイ</t>
    </rPh>
    <rPh sb="7" eb="9">
      <t>グタイ</t>
    </rPh>
    <rPh sb="9" eb="11">
      <t>ナイヨウ</t>
    </rPh>
    <phoneticPr fontId="2"/>
  </si>
  <si>
    <t>以下、ソーラーカーポートの場合に記載</t>
    <rPh sb="0" eb="2">
      <t>イカ</t>
    </rPh>
    <rPh sb="13" eb="15">
      <t>バアイ</t>
    </rPh>
    <rPh sb="16" eb="18">
      <t>キサイ</t>
    </rPh>
    <phoneticPr fontId="2"/>
  </si>
  <si>
    <t>強度</t>
    <rPh sb="0" eb="2">
      <t>キョウド</t>
    </rPh>
    <phoneticPr fontId="2"/>
  </si>
  <si>
    <t>設置環境</t>
    <rPh sb="0" eb="2">
      <t>セッチ</t>
    </rPh>
    <rPh sb="2" eb="4">
      <t>カンキョウ</t>
    </rPh>
    <phoneticPr fontId="2"/>
  </si>
  <si>
    <t>耐積雪強度(cm)</t>
    <rPh sb="0" eb="1">
      <t>タイ</t>
    </rPh>
    <rPh sb="1" eb="3">
      <t>セキセツ</t>
    </rPh>
    <rPh sb="3" eb="5">
      <t>キョウド</t>
    </rPh>
    <phoneticPr fontId="2"/>
  </si>
  <si>
    <t>建築基準法に基づく基準風速（m/s)</t>
    <rPh sb="0" eb="2">
      <t>ケンチク</t>
    </rPh>
    <rPh sb="2" eb="5">
      <t>キジュンホウ</t>
    </rPh>
    <rPh sb="6" eb="7">
      <t>モト</t>
    </rPh>
    <rPh sb="9" eb="11">
      <t>キジュン</t>
    </rPh>
    <rPh sb="11" eb="13">
      <t>フウソク</t>
    </rPh>
    <phoneticPr fontId="2"/>
  </si>
  <si>
    <t>建築基準法に基づく垂直積雪量(cm)</t>
    <rPh sb="0" eb="2">
      <t>ケンチク</t>
    </rPh>
    <rPh sb="2" eb="4">
      <t>キジュン</t>
    </rPh>
    <rPh sb="4" eb="5">
      <t>ホウ</t>
    </rPh>
    <rPh sb="6" eb="7">
      <t>モト</t>
    </rPh>
    <rPh sb="9" eb="11">
      <t>スイチョク</t>
    </rPh>
    <rPh sb="11" eb="14">
      <t>セキセツリョウ</t>
    </rPh>
    <phoneticPr fontId="2"/>
  </si>
  <si>
    <t>W</t>
    <phoneticPr fontId="2"/>
  </si>
  <si>
    <t>基</t>
    <rPh sb="0" eb="1">
      <t>キ</t>
    </rPh>
    <phoneticPr fontId="2"/>
  </si>
  <si>
    <t>１基当たり定格出力</t>
    <rPh sb="1" eb="2">
      <t>キ</t>
    </rPh>
    <rPh sb="2" eb="3">
      <t>ア</t>
    </rPh>
    <rPh sb="5" eb="7">
      <t>テイカク</t>
    </rPh>
    <rPh sb="7" eb="9">
      <t>シュツリョク</t>
    </rPh>
    <phoneticPr fontId="2"/>
  </si>
  <si>
    <t>パワーコンディショナー</t>
    <phoneticPr fontId="2"/>
  </si>
  <si>
    <t>太陽電池モジュール</t>
    <rPh sb="0" eb="2">
      <t>タイヨウ</t>
    </rPh>
    <rPh sb="2" eb="4">
      <t>デンチ</t>
    </rPh>
    <phoneticPr fontId="2"/>
  </si>
  <si>
    <t>枚</t>
    <rPh sb="0" eb="1">
      <t>マイ</t>
    </rPh>
    <phoneticPr fontId="2"/>
  </si>
  <si>
    <t>設備の
設置場所</t>
    <rPh sb="0" eb="2">
      <t>セツビ</t>
    </rPh>
    <rPh sb="4" eb="6">
      <t>セッチ</t>
    </rPh>
    <rPh sb="6" eb="8">
      <t>バショ</t>
    </rPh>
    <phoneticPr fontId="2"/>
  </si>
  <si>
    <t>需要家との契約期間</t>
    <rPh sb="0" eb="3">
      <t>ジュヨウカ</t>
    </rPh>
    <rPh sb="5" eb="7">
      <t>ケイヤク</t>
    </rPh>
    <rPh sb="7" eb="9">
      <t>キカン</t>
    </rPh>
    <phoneticPr fontId="2"/>
  </si>
  <si>
    <t>設備を設置する土地の地番及び建築物の家屋番号</t>
    <rPh sb="7" eb="9">
      <t>トチ</t>
    </rPh>
    <rPh sb="12" eb="13">
      <t>オヨ</t>
    </rPh>
    <rPh sb="14" eb="17">
      <t>ケンチクブツ</t>
    </rPh>
    <rPh sb="18" eb="20">
      <t>カオク</t>
    </rPh>
    <rPh sb="20" eb="22">
      <t>バンゴウ</t>
    </rPh>
    <phoneticPr fontId="2"/>
  </si>
  <si>
    <t>※AとBの小さい方
（少数点以下切り捨て）</t>
    <rPh sb="5" eb="6">
      <t>チイ</t>
    </rPh>
    <rPh sb="8" eb="9">
      <t>ホウ</t>
    </rPh>
    <rPh sb="11" eb="14">
      <t>ショウスウテン</t>
    </rPh>
    <rPh sb="14" eb="16">
      <t>イカ</t>
    </rPh>
    <rPh sb="16" eb="17">
      <t>キ</t>
    </rPh>
    <rPh sb="18" eb="19">
      <t>ス</t>
    </rPh>
    <phoneticPr fontId="2"/>
  </si>
  <si>
    <t>円/kW</t>
    <rPh sb="0" eb="1">
      <t>エン</t>
    </rPh>
    <phoneticPr fontId="2"/>
  </si>
  <si>
    <t>太陽光発電設備の
設置事業</t>
    <phoneticPr fontId="2"/>
  </si>
  <si>
    <t>１枚当たりの公称最大出力</t>
    <rPh sb="1" eb="2">
      <t>マイ</t>
    </rPh>
    <rPh sb="2" eb="3">
      <t>ア</t>
    </rPh>
    <phoneticPr fontId="2"/>
  </si>
  <si>
    <t>設　置　枚　数</t>
    <rPh sb="0" eb="1">
      <t>セツ</t>
    </rPh>
    <rPh sb="2" eb="3">
      <t>チ</t>
    </rPh>
    <rPh sb="4" eb="5">
      <t>マイ</t>
    </rPh>
    <rPh sb="6" eb="7">
      <t>カズ</t>
    </rPh>
    <phoneticPr fontId="2"/>
  </si>
  <si>
    <t>設　置　基　数</t>
    <rPh sb="0" eb="1">
      <t>セツ</t>
    </rPh>
    <rPh sb="2" eb="3">
      <t>チ</t>
    </rPh>
    <rPh sb="4" eb="5">
      <t>キ</t>
    </rPh>
    <rPh sb="6" eb="7">
      <t>スウ</t>
    </rPh>
    <phoneticPr fontId="2"/>
  </si>
  <si>
    <t>（イ）太陽光発電設備１kWあたりの事業費</t>
    <rPh sb="3" eb="6">
      <t>タイヨウコウ</t>
    </rPh>
    <rPh sb="6" eb="8">
      <t>ハツデン</t>
    </rPh>
    <rPh sb="8" eb="10">
      <t>セツビ</t>
    </rPh>
    <rPh sb="17" eb="19">
      <t>ジギョウ</t>
    </rPh>
    <rPh sb="19" eb="20">
      <t>ヒ</t>
    </rPh>
    <phoneticPr fontId="2"/>
  </si>
  <si>
    <t>申請者名称</t>
    <rPh sb="0" eb="3">
      <t>シンセイシャ</t>
    </rPh>
    <rPh sb="3" eb="5">
      <t>メイショウ</t>
    </rPh>
    <phoneticPr fontId="2"/>
  </si>
  <si>
    <t>事業実績書（１／２）</t>
    <rPh sb="0" eb="2">
      <t>ジギョウ</t>
    </rPh>
    <rPh sb="2" eb="4">
      <t>ジッセキ</t>
    </rPh>
    <rPh sb="4" eb="5">
      <t>ショ</t>
    </rPh>
    <phoneticPr fontId="2"/>
  </si>
  <si>
    <t>様式第12号（第10条関係）</t>
    <phoneticPr fontId="2"/>
  </si>
  <si>
    <t>※根拠資料（請求書等）No.</t>
    <rPh sb="1" eb="5">
      <t>コンキョシリョウ</t>
    </rPh>
    <rPh sb="6" eb="8">
      <t>セイキュウ</t>
    </rPh>
    <rPh sb="8" eb="9">
      <t>ショ</t>
    </rPh>
    <rPh sb="9" eb="10">
      <t>トウ</t>
    </rPh>
    <phoneticPr fontId="1"/>
  </si>
  <si>
    <t>（２）概要</t>
    <rPh sb="3" eb="5">
      <t>ガイヨウ</t>
    </rPh>
    <phoneticPr fontId="2"/>
  </si>
  <si>
    <t>事 業 経 緯</t>
    <rPh sb="0" eb="1">
      <t>コト</t>
    </rPh>
    <rPh sb="2" eb="3">
      <t>ギョウ</t>
    </rPh>
    <rPh sb="4" eb="5">
      <t>ヘ</t>
    </rPh>
    <rPh sb="6" eb="7">
      <t>イ</t>
    </rPh>
    <phoneticPr fontId="2"/>
  </si>
  <si>
    <t>工事事業者との契約日</t>
    <rPh sb="0" eb="2">
      <t>コウジ</t>
    </rPh>
    <rPh sb="2" eb="5">
      <t>ジギョウシャ</t>
    </rPh>
    <rPh sb="7" eb="9">
      <t>ケイヤク</t>
    </rPh>
    <rPh sb="9" eb="10">
      <t>ビ</t>
    </rPh>
    <phoneticPr fontId="2"/>
  </si>
  <si>
    <t>完了日</t>
    <rPh sb="0" eb="2">
      <t>カンリョウ</t>
    </rPh>
    <phoneticPr fontId="2"/>
  </si>
  <si>
    <t>着工日</t>
    <rPh sb="0" eb="2">
      <t>チャッコウ</t>
    </rPh>
    <rPh sb="2" eb="3">
      <t>ビ</t>
    </rPh>
    <phoneticPr fontId="2"/>
  </si>
  <si>
    <t>契約日</t>
    <rPh sb="0" eb="2">
      <t>ケイヤク</t>
    </rPh>
    <rPh sb="2" eb="3">
      <t>ビ</t>
    </rPh>
    <phoneticPr fontId="2"/>
  </si>
  <si>
    <t>電力供給開始
日</t>
    <rPh sb="0" eb="2">
      <t>デンリョク</t>
    </rPh>
    <rPh sb="2" eb="4">
      <t>キョウキュウ</t>
    </rPh>
    <rPh sb="4" eb="6">
      <t>カイシ</t>
    </rPh>
    <rPh sb="7" eb="8">
      <t>ニチ</t>
    </rPh>
    <phoneticPr fontId="2"/>
  </si>
  <si>
    <t>終了日</t>
    <rPh sb="0" eb="2">
      <t>シュウリョウ</t>
    </rPh>
    <phoneticPr fontId="2"/>
  </si>
  <si>
    <t>事業実績書（２／２）</t>
    <rPh sb="0" eb="2">
      <t>ジギョウ</t>
    </rPh>
    <rPh sb="2" eb="4">
      <t>ジッセキ</t>
    </rPh>
    <rPh sb="4" eb="5">
      <t>ショ</t>
    </rPh>
    <phoneticPr fontId="2"/>
  </si>
  <si>
    <t>2025年度版</t>
    <rPh sb="4" eb="6">
      <t>ネンド</t>
    </rPh>
    <rPh sb="6" eb="7">
      <t>バン</t>
    </rPh>
    <phoneticPr fontId="2"/>
  </si>
  <si>
    <t>イ　蓄電池の設置事業</t>
    <rPh sb="2" eb="5">
      <t>チクデンチ</t>
    </rPh>
    <rPh sb="6" eb="8">
      <t>セッチ</t>
    </rPh>
    <rPh sb="8" eb="10">
      <t>ジギョウ</t>
    </rPh>
    <phoneticPr fontId="2"/>
  </si>
  <si>
    <t>（１）申請する事業（該当するものに「○」）</t>
    <rPh sb="3" eb="5">
      <t>シンセイ</t>
    </rPh>
    <rPh sb="7" eb="9">
      <t>ジギョウ</t>
    </rPh>
    <rPh sb="10" eb="12">
      <t>ガイトウ</t>
    </rPh>
    <phoneticPr fontId="2"/>
  </si>
  <si>
    <t>蓄電池</t>
    <rPh sb="0" eb="3">
      <t>チクデンチ</t>
    </rPh>
    <phoneticPr fontId="2"/>
  </si>
  <si>
    <t>容量</t>
    <rPh sb="0" eb="2">
      <t>ヨウリョウ</t>
    </rPh>
    <phoneticPr fontId="2"/>
  </si>
  <si>
    <t>kWh</t>
    <phoneticPr fontId="2"/>
  </si>
  <si>
    <t>太陽光発電設備関係</t>
    <rPh sb="0" eb="9">
      <t>タイヨウコウハツデンセツビカンケイ</t>
    </rPh>
    <phoneticPr fontId="2"/>
  </si>
  <si>
    <t>総事業費（D+E)</t>
    <rPh sb="0" eb="1">
      <t>ソウ</t>
    </rPh>
    <rPh sb="1" eb="4">
      <t>ジギョウヒ</t>
    </rPh>
    <phoneticPr fontId="2"/>
  </si>
  <si>
    <t>寄附その他の収入</t>
    <rPh sb="0" eb="2">
      <t>キフ</t>
    </rPh>
    <rPh sb="4" eb="5">
      <t>ホカ</t>
    </rPh>
    <rPh sb="6" eb="8">
      <t>シュウニュウ</t>
    </rPh>
    <phoneticPr fontId="2"/>
  </si>
  <si>
    <t>差引額（F-G)</t>
    <rPh sb="0" eb="3">
      <t>サシヒキガク</t>
    </rPh>
    <phoneticPr fontId="2"/>
  </si>
  <si>
    <t>（総事業費ー寄付その他の収入）／太陽電池モジュールの公称最大出力（合計）</t>
    <rPh sb="1" eb="4">
      <t>ソウジギョウ</t>
    </rPh>
    <rPh sb="4" eb="5">
      <t>ヒ</t>
    </rPh>
    <rPh sb="6" eb="8">
      <t>キフ</t>
    </rPh>
    <rPh sb="10" eb="11">
      <t>ホカ</t>
    </rPh>
    <rPh sb="12" eb="14">
      <t>シュウニュウ</t>
    </rPh>
    <rPh sb="16" eb="18">
      <t>タイヨウ</t>
    </rPh>
    <rPh sb="18" eb="20">
      <t>デンチ</t>
    </rPh>
    <rPh sb="26" eb="28">
      <t>コウショウ</t>
    </rPh>
    <rPh sb="28" eb="30">
      <t>サイダイ</t>
    </rPh>
    <rPh sb="30" eb="32">
      <t>シュツリョク</t>
    </rPh>
    <rPh sb="33" eb="35">
      <t>ゴウケイ</t>
    </rPh>
    <phoneticPr fontId="2"/>
  </si>
  <si>
    <t>H/A</t>
    <phoneticPr fontId="2"/>
  </si>
  <si>
    <t>※少数点第１位まで記載。
少数点第２位は切り捨て</t>
    <rPh sb="1" eb="4">
      <t>ショウスウテン</t>
    </rPh>
    <rPh sb="4" eb="5">
      <t>ダイ</t>
    </rPh>
    <rPh sb="6" eb="7">
      <t>イ</t>
    </rPh>
    <rPh sb="9" eb="11">
      <t>キサイ</t>
    </rPh>
    <rPh sb="13" eb="16">
      <t>ショウスウテン</t>
    </rPh>
    <rPh sb="16" eb="17">
      <t>ダイ</t>
    </rPh>
    <rPh sb="18" eb="19">
      <t>イ</t>
    </rPh>
    <rPh sb="20" eb="21">
      <t>キ</t>
    </rPh>
    <rPh sb="22" eb="23">
      <t>ス</t>
    </rPh>
    <phoneticPr fontId="2"/>
  </si>
  <si>
    <t>（ウ）蓄電池１kWhあたりの価格</t>
    <rPh sb="3" eb="6">
      <t>チクデンチ</t>
    </rPh>
    <rPh sb="14" eb="16">
      <t>カカク</t>
    </rPh>
    <phoneticPr fontId="2"/>
  </si>
  <si>
    <t>補助対象経費（蓄電池）／蓄電池容量</t>
    <rPh sb="0" eb="2">
      <t>ホジョ</t>
    </rPh>
    <rPh sb="2" eb="4">
      <t>タイショウ</t>
    </rPh>
    <rPh sb="4" eb="6">
      <t>ケイヒ</t>
    </rPh>
    <rPh sb="7" eb="10">
      <t>チクデンチ</t>
    </rPh>
    <rPh sb="12" eb="15">
      <t>チクデンチ</t>
    </rPh>
    <rPh sb="15" eb="17">
      <t>ヨウリョウ</t>
    </rPh>
    <phoneticPr fontId="2"/>
  </si>
  <si>
    <t>E/C</t>
    <phoneticPr fontId="2"/>
  </si>
  <si>
    <t>（エ）補助申請額（該当する事業に「○」）</t>
    <rPh sb="3" eb="5">
      <t>ホジョ</t>
    </rPh>
    <rPh sb="5" eb="8">
      <t>シンセイガク</t>
    </rPh>
    <rPh sb="9" eb="11">
      <t>ガイトウ</t>
    </rPh>
    <rPh sb="13" eb="15">
      <t>ジギョウ</t>
    </rPh>
    <phoneticPr fontId="2"/>
  </si>
  <si>
    <t>蓄電池の設置事業</t>
    <rPh sb="0" eb="3">
      <t>チクデンチ</t>
    </rPh>
    <rPh sb="4" eb="6">
      <t>セッチ</t>
    </rPh>
    <rPh sb="6" eb="8">
      <t>ジギョウ</t>
    </rPh>
    <phoneticPr fontId="2"/>
  </si>
  <si>
    <t>K</t>
    <phoneticPr fontId="2"/>
  </si>
  <si>
    <t>※補助上限は2,000,000円</t>
    <rPh sb="1" eb="3">
      <t>ホジョ</t>
    </rPh>
    <rPh sb="3" eb="5">
      <t>ジョウゲン</t>
    </rPh>
    <rPh sb="15" eb="16">
      <t>エン</t>
    </rPh>
    <phoneticPr fontId="2"/>
  </si>
  <si>
    <t>請求書（太陽光発電設備関係）</t>
    <rPh sb="0" eb="3">
      <t>セイキュウショ</t>
    </rPh>
    <phoneticPr fontId="11"/>
  </si>
  <si>
    <t>請求書（蓄電池）</t>
    <rPh sb="0" eb="2">
      <t>セイキュウ</t>
    </rPh>
    <phoneticPr fontId="11"/>
  </si>
  <si>
    <t>2025年版</t>
    <rPh sb="4" eb="5">
      <t>ネン</t>
    </rPh>
    <rPh sb="5" eb="6">
      <t>バン</t>
    </rPh>
    <phoneticPr fontId="2"/>
  </si>
  <si>
    <t>※根拠資料（見積書等）No.</t>
    <rPh sb="1" eb="5">
      <t>コンキョシリョウ</t>
    </rPh>
    <rPh sb="6" eb="8">
      <t>ミツモリ</t>
    </rPh>
    <rPh sb="8" eb="9">
      <t>ショ</t>
    </rPh>
    <rPh sb="9" eb="10">
      <t>トウ</t>
    </rPh>
    <phoneticPr fontId="1"/>
  </si>
  <si>
    <t>見積書（太陽光発電設備関係）</t>
    <rPh sb="4" eb="7">
      <t>タイヨウコウ</t>
    </rPh>
    <rPh sb="7" eb="9">
      <t>ハツデン</t>
    </rPh>
    <rPh sb="9" eb="11">
      <t>セツビ</t>
    </rPh>
    <rPh sb="11" eb="13">
      <t>カンケイ</t>
    </rPh>
    <phoneticPr fontId="11"/>
  </si>
  <si>
    <t>延長保証</t>
    <rPh sb="0" eb="2">
      <t>エンチョウ</t>
    </rPh>
    <rPh sb="2" eb="4">
      <t>ホショウ</t>
    </rPh>
    <phoneticPr fontId="2"/>
  </si>
  <si>
    <t>15年間</t>
    <rPh sb="2" eb="3">
      <t>ネン</t>
    </rPh>
    <rPh sb="3" eb="4">
      <t>カン</t>
    </rPh>
    <phoneticPr fontId="2"/>
  </si>
  <si>
    <t>電力申請費</t>
    <rPh sb="0" eb="2">
      <t>デンリョク</t>
    </rPh>
    <rPh sb="2" eb="4">
      <t>シンセイ</t>
    </rPh>
    <rPh sb="4" eb="5">
      <t>ヒ</t>
    </rPh>
    <phoneticPr fontId="2"/>
  </si>
  <si>
    <t>見積書（蓄電池）</t>
    <rPh sb="4" eb="7">
      <t>チクデンチ</t>
    </rPh>
    <phoneticPr fontId="11"/>
  </si>
  <si>
    <t>蓄電池</t>
    <rPh sb="0" eb="3">
      <t>チクデンチ</t>
    </rPh>
    <phoneticPr fontId="3"/>
  </si>
  <si>
    <t>付帯設備</t>
    <rPh sb="0" eb="2">
      <t>フタイ</t>
    </rPh>
    <rPh sb="2" eb="4">
      <t>セツビ</t>
    </rPh>
    <phoneticPr fontId="3"/>
  </si>
  <si>
    <t>一式</t>
    <rPh sb="0" eb="2">
      <t>イッシキ</t>
    </rPh>
    <phoneticPr fontId="2"/>
  </si>
  <si>
    <t>設置工事</t>
    <rPh sb="0" eb="2">
      <t>セッチ</t>
    </rPh>
    <rPh sb="2" eb="4">
      <t>コウジ</t>
    </rPh>
    <phoneticPr fontId="2"/>
  </si>
  <si>
    <t>20ｋW</t>
    <phoneticPr fontId="11"/>
  </si>
  <si>
    <t>実価格</t>
    <rPh sb="0" eb="1">
      <t>ジツ</t>
    </rPh>
    <rPh sb="1" eb="3">
      <t>カカク</t>
    </rPh>
    <phoneticPr fontId="2"/>
  </si>
  <si>
    <t>交付対象</t>
    <rPh sb="0" eb="2">
      <t>コウフ</t>
    </rPh>
    <rPh sb="2" eb="4">
      <t>タイショウ</t>
    </rPh>
    <phoneticPr fontId="2"/>
  </si>
  <si>
    <t>J</t>
    <phoneticPr fontId="2"/>
  </si>
  <si>
    <t>補助金の額【J×50,000円】</t>
    <rPh sb="0" eb="1">
      <t>ホ</t>
    </rPh>
    <rPh sb="1" eb="2">
      <t>スケ</t>
    </rPh>
    <rPh sb="2" eb="3">
      <t>カネ</t>
    </rPh>
    <rPh sb="4" eb="5">
      <t>ガク</t>
    </rPh>
    <rPh sb="14" eb="15">
      <t>エン</t>
    </rPh>
    <phoneticPr fontId="2"/>
  </si>
  <si>
    <t>補助金の額【C×I×1/3】
※千円未満切り捨て</t>
    <rPh sb="0" eb="3">
      <t>ホジョキン</t>
    </rPh>
    <rPh sb="4" eb="5">
      <t>ガク</t>
    </rPh>
    <phoneticPr fontId="2"/>
  </si>
  <si>
    <t>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</si>
</sst>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Arial"/>
      <family val="2"/>
    </font>
    <font>
      <sz val="10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0" xfId="2" applyProtection="1">
      <alignment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38" fontId="0" fillId="0" borderId="0" xfId="3" applyFont="1" applyAlignment="1" applyProtection="1">
      <alignment horizontal="center" vertical="center"/>
      <protection locked="0"/>
    </xf>
    <xf numFmtId="49" fontId="1" fillId="0" borderId="0" xfId="2" applyNumberFormat="1" applyAlignment="1" applyProtection="1">
      <alignment horizontal="center" vertical="center"/>
      <protection locked="0"/>
    </xf>
    <xf numFmtId="38" fontId="0" fillId="0" borderId="0" xfId="3" applyFont="1" applyAlignment="1" applyProtection="1">
      <alignment horizontal="center" vertical="center" shrinkToFit="1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38" fontId="0" fillId="0" borderId="0" xfId="3" applyFont="1" applyBorder="1" applyAlignment="1" applyProtection="1">
      <alignment horizontal="center" vertical="center" shrinkToFit="1"/>
      <protection locked="0"/>
    </xf>
    <xf numFmtId="38" fontId="9" fillId="0" borderId="9" xfId="3" applyFont="1" applyBorder="1" applyAlignment="1" applyProtection="1">
      <alignment vertical="center" shrinkToFi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4" fillId="3" borderId="1" xfId="3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3" borderId="26" xfId="3" applyNumberFormat="1" applyFont="1" applyFill="1" applyBorder="1" applyAlignment="1" applyProtection="1">
      <alignment horizontal="center" vertical="center" shrinkToFit="1"/>
      <protection locked="0"/>
    </xf>
    <xf numFmtId="0" fontId="4" fillId="3" borderId="26" xfId="3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" xfId="2" applyFont="1" applyBorder="1" applyAlignment="1" applyProtection="1">
      <alignment horizontal="center" vertical="center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0" fontId="1" fillId="0" borderId="0" xfId="4" applyProtection="1">
      <alignment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38" fontId="0" fillId="0" borderId="0" xfId="3" applyFont="1" applyAlignment="1" applyProtection="1">
      <alignment horizontal="right" vertical="center" shrinkToFit="1"/>
      <protection locked="0"/>
    </xf>
    <xf numFmtId="0" fontId="15" fillId="0" borderId="0" xfId="4" applyFont="1">
      <alignment vertical="center"/>
    </xf>
    <xf numFmtId="38" fontId="0" fillId="0" borderId="0" xfId="3" applyFont="1" applyProtection="1">
      <alignment vertical="center"/>
      <protection locked="0"/>
    </xf>
    <xf numFmtId="49" fontId="1" fillId="0" borderId="0" xfId="2" applyNumberFormat="1" applyProtection="1">
      <alignment vertical="center"/>
      <protection locked="0"/>
    </xf>
    <xf numFmtId="38" fontId="0" fillId="0" borderId="0" xfId="3" applyFont="1" applyAlignment="1" applyProtection="1">
      <alignment horizontal="right" vertical="center"/>
      <protection locked="0"/>
    </xf>
    <xf numFmtId="0" fontId="1" fillId="0" borderId="7" xfId="2" applyFont="1" applyBorder="1" applyProtection="1">
      <alignment vertical="center"/>
      <protection locked="0"/>
    </xf>
    <xf numFmtId="49" fontId="1" fillId="0" borderId="7" xfId="2" applyNumberFormat="1" applyFont="1" applyBorder="1" applyAlignment="1" applyProtection="1">
      <alignment horizontal="center" vertical="center"/>
      <protection locked="0"/>
    </xf>
    <xf numFmtId="38" fontId="16" fillId="0" borderId="7" xfId="3" applyFont="1" applyBorder="1" applyAlignment="1" applyProtection="1">
      <alignment horizontal="right" vertical="center" shrinkToFit="1"/>
      <protection locked="0"/>
    </xf>
    <xf numFmtId="38" fontId="16" fillId="0" borderId="29" xfId="3" applyFont="1" applyBorder="1" applyAlignment="1" applyProtection="1">
      <alignment horizontal="right" vertical="center" shrinkToFit="1"/>
      <protection locked="0"/>
    </xf>
    <xf numFmtId="38" fontId="16" fillId="0" borderId="30" xfId="3" applyFont="1" applyBorder="1" applyAlignment="1" applyProtection="1">
      <alignment horizontal="right" vertical="center" shrinkToFit="1"/>
      <protection locked="0"/>
    </xf>
    <xf numFmtId="0" fontId="1" fillId="0" borderId="31" xfId="2" applyFont="1" applyBorder="1" applyAlignment="1" applyProtection="1">
      <alignment horizontal="center" vertical="center"/>
      <protection locked="0"/>
    </xf>
    <xf numFmtId="0" fontId="1" fillId="0" borderId="1" xfId="2" applyFont="1" applyBorder="1" applyAlignment="1" applyProtection="1">
      <alignment vertical="center" shrinkToFit="1"/>
      <protection locked="0"/>
    </xf>
    <xf numFmtId="0" fontId="1" fillId="0" borderId="1" xfId="2" applyFont="1" applyBorder="1" applyAlignment="1" applyProtection="1">
      <alignment horizontal="left" vertical="center"/>
      <protection locked="0"/>
    </xf>
    <xf numFmtId="0" fontId="16" fillId="0" borderId="1" xfId="3" applyNumberFormat="1" applyFont="1" applyBorder="1" applyAlignment="1" applyProtection="1">
      <alignment horizontal="center" vertical="center" shrinkToFit="1"/>
      <protection locked="0"/>
    </xf>
    <xf numFmtId="38" fontId="16" fillId="0" borderId="2" xfId="5" applyFont="1" applyBorder="1" applyAlignment="1" applyProtection="1">
      <alignment vertical="center" shrinkToFit="1"/>
      <protection locked="0"/>
    </xf>
    <xf numFmtId="38" fontId="16" fillId="0" borderId="1" xfId="3" applyFont="1" applyBorder="1" applyAlignment="1" applyProtection="1">
      <alignment vertical="center" shrinkToFit="1"/>
      <protection locked="0"/>
    </xf>
    <xf numFmtId="49" fontId="16" fillId="0" borderId="4" xfId="2" applyNumberFormat="1" applyFont="1" applyBorder="1" applyAlignment="1" applyProtection="1">
      <alignment horizontal="center" vertical="center" shrinkToFit="1"/>
      <protection locked="0"/>
    </xf>
    <xf numFmtId="38" fontId="16" fillId="0" borderId="1" xfId="3" applyFont="1" applyBorder="1" applyAlignment="1" applyProtection="1">
      <alignment horizontal="right" vertical="center" shrinkToFit="1"/>
      <protection locked="0"/>
    </xf>
    <xf numFmtId="38" fontId="16" fillId="0" borderId="32" xfId="3" applyFont="1" applyBorder="1" applyAlignment="1" applyProtection="1">
      <alignment horizontal="right" vertical="center" shrinkToFit="1"/>
      <protection locked="0"/>
    </xf>
    <xf numFmtId="38" fontId="16" fillId="0" borderId="33" xfId="3" applyFont="1" applyBorder="1" applyAlignment="1" applyProtection="1">
      <alignment horizontal="right" vertical="center" shrinkToFit="1"/>
      <protection locked="0"/>
    </xf>
    <xf numFmtId="38" fontId="14" fillId="0" borderId="0" xfId="3" applyFont="1" applyBorder="1" applyAlignment="1" applyProtection="1">
      <alignment horizontal="right" vertical="center" shrinkToFit="1"/>
      <protection locked="0"/>
    </xf>
    <xf numFmtId="0" fontId="1" fillId="0" borderId="21" xfId="2" applyFont="1" applyBorder="1" applyAlignment="1" applyProtection="1">
      <alignment horizontal="center" vertical="center"/>
      <protection locked="0"/>
    </xf>
    <xf numFmtId="0" fontId="1" fillId="0" borderId="13" xfId="2" applyFont="1" applyBorder="1" applyProtection="1">
      <alignment vertical="center"/>
      <protection locked="0"/>
    </xf>
    <xf numFmtId="49" fontId="1" fillId="0" borderId="13" xfId="2" applyNumberFormat="1" applyFont="1" applyBorder="1" applyProtection="1">
      <alignment vertical="center"/>
      <protection locked="0"/>
    </xf>
    <xf numFmtId="0" fontId="16" fillId="0" borderId="13" xfId="2" applyFont="1" applyBorder="1" applyAlignment="1" applyProtection="1">
      <alignment horizontal="center" vertical="center" shrinkToFit="1"/>
      <protection locked="0"/>
    </xf>
    <xf numFmtId="38" fontId="16" fillId="0" borderId="10" xfId="5" applyFont="1" applyBorder="1" applyAlignment="1" applyProtection="1">
      <alignment vertical="center" shrinkToFit="1"/>
      <protection locked="0"/>
    </xf>
    <xf numFmtId="49" fontId="16" fillId="0" borderId="11" xfId="2" applyNumberFormat="1" applyFont="1" applyBorder="1" applyAlignment="1" applyProtection="1">
      <alignment horizontal="center" vertical="center" shrinkToFit="1"/>
      <protection locked="0"/>
    </xf>
    <xf numFmtId="38" fontId="16" fillId="0" borderId="13" xfId="3" applyFont="1" applyBorder="1" applyAlignment="1" applyProtection="1">
      <alignment horizontal="right" vertical="center" shrinkToFit="1"/>
      <protection locked="0"/>
    </xf>
    <xf numFmtId="38" fontId="16" fillId="0" borderId="34" xfId="3" applyFont="1" applyBorder="1" applyAlignment="1" applyProtection="1">
      <alignment horizontal="right" vertical="center" shrinkToFit="1"/>
      <protection locked="0"/>
    </xf>
    <xf numFmtId="0" fontId="1" fillId="0" borderId="35" xfId="2" applyFont="1" applyBorder="1" applyAlignment="1" applyProtection="1">
      <alignment horizontal="center" vertical="center"/>
      <protection locked="0"/>
    </xf>
    <xf numFmtId="0" fontId="1" fillId="0" borderId="36" xfId="2" applyFont="1" applyBorder="1" applyProtection="1">
      <alignment vertical="center"/>
      <protection locked="0"/>
    </xf>
    <xf numFmtId="0" fontId="16" fillId="0" borderId="36" xfId="2" applyFont="1" applyBorder="1" applyAlignment="1" applyProtection="1">
      <alignment vertical="center" shrinkToFit="1"/>
      <protection locked="0"/>
    </xf>
    <xf numFmtId="0" fontId="16" fillId="0" borderId="37" xfId="2" applyFont="1" applyBorder="1" applyAlignment="1" applyProtection="1">
      <alignment vertical="center" shrinkToFit="1"/>
      <protection locked="0"/>
    </xf>
    <xf numFmtId="38" fontId="16" fillId="0" borderId="26" xfId="3" applyFont="1" applyBorder="1" applyAlignment="1" applyProtection="1">
      <alignment vertical="center" shrinkToFit="1"/>
      <protection locked="0"/>
    </xf>
    <xf numFmtId="49" fontId="16" fillId="0" borderId="38" xfId="2" applyNumberFormat="1" applyFont="1" applyBorder="1" applyAlignment="1" applyProtection="1">
      <alignment vertical="center" shrinkToFit="1"/>
      <protection locked="0"/>
    </xf>
    <xf numFmtId="38" fontId="16" fillId="0" borderId="26" xfId="3" applyFont="1" applyBorder="1" applyAlignment="1" applyProtection="1">
      <alignment horizontal="right" vertical="center" shrinkToFit="1"/>
      <protection locked="0"/>
    </xf>
    <xf numFmtId="38" fontId="16" fillId="0" borderId="36" xfId="3" applyFont="1" applyBorder="1" applyAlignment="1" applyProtection="1">
      <alignment horizontal="right" vertical="center" shrinkToFit="1"/>
      <protection locked="0"/>
    </xf>
    <xf numFmtId="38" fontId="16" fillId="0" borderId="39" xfId="3" applyFont="1" applyBorder="1" applyAlignment="1" applyProtection="1">
      <alignment horizontal="right" vertical="center" shrinkToFit="1"/>
      <protection locked="0"/>
    </xf>
    <xf numFmtId="0" fontId="4" fillId="0" borderId="41" xfId="2" applyFont="1" applyBorder="1" applyProtection="1">
      <alignment vertical="center"/>
      <protection locked="0"/>
    </xf>
    <xf numFmtId="49" fontId="4" fillId="0" borderId="42" xfId="2" applyNumberFormat="1" applyFont="1" applyBorder="1" applyProtection="1">
      <alignment vertical="center"/>
      <protection locked="0"/>
    </xf>
    <xf numFmtId="0" fontId="16" fillId="0" borderId="42" xfId="2" applyFont="1" applyBorder="1" applyAlignment="1" applyProtection="1">
      <alignment horizontal="center" vertical="center" shrinkToFit="1"/>
      <protection locked="0"/>
    </xf>
    <xf numFmtId="0" fontId="16" fillId="0" borderId="43" xfId="2" applyFont="1" applyBorder="1" applyAlignment="1" applyProtection="1">
      <alignment vertical="center" shrinkToFit="1"/>
      <protection locked="0"/>
    </xf>
    <xf numFmtId="38" fontId="16" fillId="0" borderId="41" xfId="3" applyFont="1" applyBorder="1" applyAlignment="1" applyProtection="1">
      <alignment vertical="center" shrinkToFit="1"/>
      <protection locked="0"/>
    </xf>
    <xf numFmtId="49" fontId="16" fillId="0" borderId="17" xfId="2" applyNumberFormat="1" applyFont="1" applyBorder="1" applyAlignment="1" applyProtection="1">
      <alignment horizontal="center" vertical="center" shrinkToFit="1"/>
      <protection locked="0"/>
    </xf>
    <xf numFmtId="38" fontId="16" fillId="0" borderId="42" xfId="3" applyFont="1" applyBorder="1" applyAlignment="1" applyProtection="1">
      <alignment horizontal="right" vertical="center" shrinkToFit="1"/>
      <protection locked="0"/>
    </xf>
    <xf numFmtId="38" fontId="16" fillId="0" borderId="41" xfId="3" applyFont="1" applyBorder="1" applyAlignment="1" applyProtection="1">
      <alignment horizontal="right" vertical="center" shrinkToFit="1"/>
      <protection locked="0"/>
    </xf>
    <xf numFmtId="38" fontId="16" fillId="0" borderId="44" xfId="3" applyFont="1" applyBorder="1" applyAlignment="1" applyProtection="1">
      <alignment horizontal="right" vertical="center" shrinkToFit="1"/>
      <protection locked="0"/>
    </xf>
    <xf numFmtId="0" fontId="4" fillId="0" borderId="1" xfId="2" applyFont="1" applyBorder="1" applyProtection="1">
      <alignment vertical="center"/>
      <protection locked="0"/>
    </xf>
    <xf numFmtId="49" fontId="4" fillId="0" borderId="32" xfId="2" applyNumberFormat="1" applyFont="1" applyBorder="1" applyProtection="1">
      <alignment vertical="center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0" fontId="16" fillId="0" borderId="45" xfId="2" applyFont="1" applyBorder="1" applyAlignment="1" applyProtection="1">
      <alignment vertical="center" shrinkToFit="1"/>
      <protection locked="0"/>
    </xf>
    <xf numFmtId="0" fontId="4" fillId="0" borderId="26" xfId="2" applyFont="1" applyBorder="1" applyProtection="1">
      <alignment vertical="center"/>
      <protection locked="0"/>
    </xf>
    <xf numFmtId="49" fontId="4" fillId="0" borderId="36" xfId="2" applyNumberFormat="1" applyFont="1" applyBorder="1" applyProtection="1">
      <alignment vertical="center"/>
      <protection locked="0"/>
    </xf>
    <xf numFmtId="0" fontId="16" fillId="0" borderId="36" xfId="2" applyFont="1" applyBorder="1" applyAlignment="1" applyProtection="1">
      <alignment horizontal="center" vertical="center" shrinkToFit="1"/>
      <protection locked="0"/>
    </xf>
    <xf numFmtId="49" fontId="16" fillId="0" borderId="46" xfId="2" applyNumberFormat="1" applyFont="1" applyBorder="1" applyAlignment="1" applyProtection="1">
      <alignment horizontal="center" vertical="center" shrinkToFit="1"/>
      <protection locked="0"/>
    </xf>
    <xf numFmtId="0" fontId="1" fillId="0" borderId="47" xfId="2" applyFont="1" applyBorder="1" applyAlignment="1" applyProtection="1">
      <alignment horizontal="center" vertical="center"/>
      <protection locked="0"/>
    </xf>
    <xf numFmtId="49" fontId="4" fillId="0" borderId="29" xfId="2" applyNumberFormat="1" applyFont="1" applyBorder="1" applyProtection="1">
      <alignment vertical="center"/>
      <protection locked="0"/>
    </xf>
    <xf numFmtId="0" fontId="16" fillId="0" borderId="29" xfId="2" applyFont="1" applyBorder="1" applyAlignment="1" applyProtection="1">
      <alignment horizontal="center" vertical="center" shrinkToFit="1"/>
      <protection locked="0"/>
    </xf>
    <xf numFmtId="0" fontId="16" fillId="0" borderId="48" xfId="2" applyFont="1" applyBorder="1" applyAlignment="1" applyProtection="1">
      <alignment vertical="center" shrinkToFit="1"/>
      <protection locked="0"/>
    </xf>
    <xf numFmtId="38" fontId="16" fillId="0" borderId="7" xfId="3" applyFont="1" applyBorder="1" applyAlignment="1" applyProtection="1">
      <alignment vertical="center" shrinkToFit="1"/>
      <protection locked="0"/>
    </xf>
    <xf numFmtId="49" fontId="16" fillId="0" borderId="6" xfId="2" applyNumberFormat="1" applyFont="1" applyBorder="1" applyAlignment="1" applyProtection="1">
      <alignment horizontal="center" vertical="center" shrinkToFit="1"/>
      <protection locked="0"/>
    </xf>
    <xf numFmtId="0" fontId="1" fillId="0" borderId="49" xfId="2" applyFont="1" applyBorder="1" applyAlignment="1" applyProtection="1">
      <alignment horizontal="center" vertical="center"/>
      <protection locked="0"/>
    </xf>
    <xf numFmtId="0" fontId="1" fillId="0" borderId="1" xfId="2" applyFont="1" applyBorder="1" applyProtection="1">
      <alignment vertical="center"/>
      <protection locked="0"/>
    </xf>
    <xf numFmtId="0" fontId="1" fillId="0" borderId="26" xfId="2" applyFont="1" applyBorder="1" applyProtection="1">
      <alignment vertical="center"/>
      <protection locked="0"/>
    </xf>
    <xf numFmtId="0" fontId="16" fillId="0" borderId="26" xfId="2" applyFont="1" applyBorder="1" applyAlignment="1" applyProtection="1">
      <alignment vertical="center" shrinkToFit="1"/>
      <protection locked="0"/>
    </xf>
    <xf numFmtId="49" fontId="16" fillId="0" borderId="26" xfId="2" applyNumberFormat="1" applyFont="1" applyBorder="1" applyAlignment="1" applyProtection="1">
      <alignment horizontal="center" vertical="center" shrinkToFit="1"/>
      <protection locked="0"/>
    </xf>
    <xf numFmtId="38" fontId="16" fillId="4" borderId="26" xfId="3" applyFont="1" applyFill="1" applyBorder="1" applyAlignment="1" applyProtection="1">
      <alignment vertical="center" shrinkToFit="1"/>
      <protection locked="0"/>
    </xf>
    <xf numFmtId="49" fontId="16" fillId="4" borderId="26" xfId="2" applyNumberFormat="1" applyFont="1" applyFill="1" applyBorder="1" applyAlignment="1" applyProtection="1">
      <alignment vertical="center" shrinkToFit="1"/>
      <protection locked="0"/>
    </xf>
    <xf numFmtId="38" fontId="16" fillId="4" borderId="26" xfId="3" applyFont="1" applyFill="1" applyBorder="1" applyAlignment="1" applyProtection="1">
      <alignment horizontal="right" vertical="center" shrinkToFit="1"/>
      <protection locked="0"/>
    </xf>
    <xf numFmtId="38" fontId="16" fillId="4" borderId="39" xfId="3" applyFont="1" applyFill="1" applyBorder="1" applyAlignment="1" applyProtection="1">
      <alignment horizontal="right" vertical="center" shrinkToFit="1"/>
      <protection locked="0"/>
    </xf>
    <xf numFmtId="38" fontId="1" fillId="0" borderId="0" xfId="3" applyFont="1" applyBorder="1" applyAlignment="1" applyProtection="1">
      <alignment horizontal="right" vertical="center" shrinkToFit="1"/>
      <protection locked="0"/>
    </xf>
    <xf numFmtId="49" fontId="16" fillId="0" borderId="11" xfId="2" applyNumberFormat="1" applyFont="1" applyBorder="1" applyAlignment="1" applyProtection="1">
      <alignment vertical="center" shrinkToFit="1"/>
      <protection locked="0"/>
    </xf>
    <xf numFmtId="38" fontId="16" fillId="6" borderId="53" xfId="3" applyFont="1" applyFill="1" applyBorder="1" applyAlignment="1" applyProtection="1">
      <alignment vertical="center" shrinkToFit="1"/>
      <protection locked="0"/>
    </xf>
    <xf numFmtId="49" fontId="16" fillId="6" borderId="52" xfId="2" applyNumberFormat="1" applyFont="1" applyFill="1" applyBorder="1" applyAlignment="1" applyProtection="1">
      <alignment vertical="center" shrinkToFit="1"/>
      <protection locked="0"/>
    </xf>
    <xf numFmtId="38" fontId="16" fillId="6" borderId="53" xfId="3" applyFont="1" applyFill="1" applyBorder="1" applyAlignment="1" applyProtection="1">
      <alignment horizontal="right" vertical="center" shrinkToFit="1"/>
      <protection locked="0"/>
    </xf>
    <xf numFmtId="38" fontId="16" fillId="7" borderId="53" xfId="3" applyFont="1" applyFill="1" applyBorder="1" applyAlignment="1" applyProtection="1">
      <alignment horizontal="right" vertical="center" shrinkToFit="1"/>
      <protection locked="0"/>
    </xf>
    <xf numFmtId="38" fontId="16" fillId="6" borderId="54" xfId="3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Protection="1">
      <alignment vertical="center"/>
      <protection locked="0"/>
    </xf>
    <xf numFmtId="0" fontId="16" fillId="0" borderId="0" xfId="2" applyFont="1" applyAlignment="1" applyProtection="1">
      <alignment horizontal="center" vertical="center" shrinkToFit="1"/>
      <protection locked="0"/>
    </xf>
    <xf numFmtId="0" fontId="16" fillId="0" borderId="0" xfId="2" applyFont="1" applyAlignment="1" applyProtection="1">
      <alignment vertical="center" shrinkToFit="1"/>
      <protection locked="0"/>
    </xf>
    <xf numFmtId="38" fontId="16" fillId="0" borderId="0" xfId="3" applyFont="1" applyAlignment="1" applyProtection="1">
      <alignment vertical="center" shrinkToFit="1"/>
      <protection locked="0"/>
    </xf>
    <xf numFmtId="49" fontId="16" fillId="0" borderId="0" xfId="2" applyNumberFormat="1" applyFont="1" applyAlignment="1" applyProtection="1">
      <alignment vertical="center" shrinkToFit="1"/>
      <protection locked="0"/>
    </xf>
    <xf numFmtId="38" fontId="16" fillId="0" borderId="0" xfId="3" applyFont="1" applyAlignment="1" applyProtection="1">
      <alignment horizontal="right" vertical="center" shrinkToFit="1"/>
      <protection locked="0"/>
    </xf>
    <xf numFmtId="38" fontId="17" fillId="0" borderId="12" xfId="3" applyFont="1" applyBorder="1" applyAlignment="1" applyProtection="1">
      <alignment horizontal="right" vertical="center" shrinkToFit="1"/>
      <protection locked="0"/>
    </xf>
    <xf numFmtId="38" fontId="4" fillId="0" borderId="12" xfId="3" applyFont="1" applyBorder="1" applyAlignment="1" applyProtection="1">
      <alignment horizontal="right" vertical="center" shrinkToFit="1"/>
      <protection locked="0"/>
    </xf>
    <xf numFmtId="38" fontId="17" fillId="0" borderId="12" xfId="6" applyFont="1" applyBorder="1" applyAlignment="1" applyProtection="1">
      <alignment horizontal="right" vertical="center" shrinkToFit="1"/>
      <protection locked="0"/>
    </xf>
    <xf numFmtId="38" fontId="16" fillId="7" borderId="7" xfId="6" applyFont="1" applyFill="1" applyBorder="1" applyAlignment="1" applyProtection="1">
      <alignment horizontal="right" vertical="center" shrinkToFit="1"/>
      <protection locked="0"/>
    </xf>
    <xf numFmtId="38" fontId="4" fillId="0" borderId="7" xfId="6" applyFont="1" applyBorder="1" applyAlignment="1" applyProtection="1">
      <alignment horizontal="right" vertical="center" shrinkToFit="1"/>
      <protection locked="0"/>
    </xf>
    <xf numFmtId="38" fontId="16" fillId="0" borderId="7" xfId="6" applyFont="1" applyBorder="1" applyAlignment="1" applyProtection="1">
      <alignment horizontal="right" vertical="center"/>
      <protection locked="0"/>
    </xf>
    <xf numFmtId="0" fontId="1" fillId="0" borderId="0" xfId="2" applyFont="1" applyProtection="1">
      <alignment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 shrinkToFit="1"/>
      <protection locked="0"/>
    </xf>
    <xf numFmtId="0" fontId="1" fillId="0" borderId="0" xfId="2" applyFont="1" applyAlignment="1" applyProtection="1">
      <alignment vertical="center" shrinkToFit="1"/>
      <protection locked="0"/>
    </xf>
    <xf numFmtId="38" fontId="1" fillId="0" borderId="0" xfId="3" applyFont="1" applyAlignment="1" applyProtection="1">
      <alignment vertical="center" shrinkToFit="1"/>
      <protection locked="0"/>
    </xf>
    <xf numFmtId="49" fontId="1" fillId="0" borderId="0" xfId="2" applyNumberFormat="1" applyFont="1" applyAlignment="1" applyProtection="1">
      <alignment vertical="center" shrinkToFit="1"/>
      <protection locked="0"/>
    </xf>
    <xf numFmtId="38" fontId="1" fillId="0" borderId="0" xfId="3" applyFont="1" applyAlignment="1" applyProtection="1">
      <alignment horizontal="right" vertical="center" shrinkToFit="1"/>
      <protection locked="0"/>
    </xf>
    <xf numFmtId="38" fontId="16" fillId="0" borderId="1" xfId="6" applyFont="1" applyBorder="1" applyAlignment="1" applyProtection="1">
      <alignment horizontal="right" vertical="center" shrinkToFit="1"/>
      <protection locked="0"/>
    </xf>
    <xf numFmtId="0" fontId="18" fillId="0" borderId="0" xfId="2" applyFont="1" applyAlignment="1" applyProtection="1">
      <alignment horizontal="left" vertical="center"/>
      <protection locked="0"/>
    </xf>
    <xf numFmtId="0" fontId="19" fillId="0" borderId="7" xfId="4" applyFont="1" applyBorder="1" applyAlignment="1">
      <alignment vertical="center" shrinkToFit="1"/>
    </xf>
    <xf numFmtId="0" fontId="19" fillId="0" borderId="7" xfId="4" applyFont="1" applyBorder="1" applyAlignment="1">
      <alignment horizontal="center" vertical="center" shrinkToFit="1"/>
    </xf>
    <xf numFmtId="38" fontId="20" fillId="0" borderId="7" xfId="7" applyFont="1" applyBorder="1" applyAlignment="1">
      <alignment horizontal="center" vertical="center"/>
    </xf>
    <xf numFmtId="38" fontId="20" fillId="0" borderId="8" xfId="7" applyFont="1" applyBorder="1">
      <alignment vertical="center"/>
    </xf>
    <xf numFmtId="38" fontId="20" fillId="0" borderId="1" xfId="7" applyFont="1" applyBorder="1">
      <alignment vertical="center"/>
    </xf>
    <xf numFmtId="0" fontId="20" fillId="0" borderId="4" xfId="4" applyFont="1" applyBorder="1" applyAlignment="1">
      <alignment horizontal="center" vertical="center"/>
    </xf>
    <xf numFmtId="38" fontId="12" fillId="0" borderId="1" xfId="7" applyFont="1" applyBorder="1" applyAlignment="1">
      <alignment horizontal="right" vertical="center" shrinkToFit="1"/>
    </xf>
    <xf numFmtId="38" fontId="20" fillId="0" borderId="1" xfId="7" applyFont="1" applyBorder="1" applyAlignment="1">
      <alignment horizontal="right" vertical="center" shrinkToFit="1"/>
    </xf>
    <xf numFmtId="38" fontId="20" fillId="0" borderId="32" xfId="7" applyFont="1" applyBorder="1" applyAlignment="1">
      <alignment horizontal="right" vertical="center" shrinkToFit="1"/>
    </xf>
    <xf numFmtId="38" fontId="20" fillId="0" borderId="1" xfId="7" applyFont="1" applyBorder="1" applyAlignment="1">
      <alignment horizontal="right" vertical="center"/>
    </xf>
    <xf numFmtId="0" fontId="19" fillId="0" borderId="1" xfId="4" applyFont="1" applyBorder="1" applyAlignment="1">
      <alignment vertical="center" shrinkToFit="1"/>
    </xf>
    <xf numFmtId="0" fontId="19" fillId="0" borderId="1" xfId="4" applyFont="1" applyBorder="1" applyAlignment="1">
      <alignment horizontal="center" vertical="center" shrinkToFit="1"/>
    </xf>
    <xf numFmtId="38" fontId="20" fillId="0" borderId="1" xfId="7" applyFont="1" applyBorder="1" applyAlignment="1">
      <alignment horizontal="center" vertical="center"/>
    </xf>
    <xf numFmtId="38" fontId="20" fillId="0" borderId="2" xfId="7" applyFont="1" applyBorder="1">
      <alignment vertical="center"/>
    </xf>
    <xf numFmtId="38" fontId="0" fillId="0" borderId="0" xfId="7" applyFont="1" applyAlignment="1">
      <alignment horizontal="right" vertical="center" shrinkToFit="1"/>
    </xf>
    <xf numFmtId="0" fontId="20" fillId="0" borderId="37" xfId="4" applyFont="1" applyBorder="1">
      <alignment vertical="center"/>
    </xf>
    <xf numFmtId="38" fontId="20" fillId="0" borderId="26" xfId="7" applyFont="1" applyBorder="1">
      <alignment vertical="center"/>
    </xf>
    <xf numFmtId="0" fontId="19" fillId="0" borderId="41" xfId="4" applyFont="1" applyBorder="1">
      <alignment vertical="center"/>
    </xf>
    <xf numFmtId="49" fontId="19" fillId="0" borderId="42" xfId="4" applyNumberFormat="1" applyFont="1" applyBorder="1">
      <alignment vertical="center"/>
    </xf>
    <xf numFmtId="0" fontId="20" fillId="0" borderId="42" xfId="4" applyFont="1" applyBorder="1" applyAlignment="1">
      <alignment horizontal="center" vertical="center"/>
    </xf>
    <xf numFmtId="0" fontId="20" fillId="0" borderId="43" xfId="4" applyFont="1" applyBorder="1">
      <alignment vertical="center"/>
    </xf>
    <xf numFmtId="38" fontId="20" fillId="0" borderId="41" xfId="7" applyFont="1" applyBorder="1">
      <alignment vertical="center"/>
    </xf>
    <xf numFmtId="0" fontId="20" fillId="0" borderId="17" xfId="4" applyFont="1" applyBorder="1" applyAlignment="1">
      <alignment horizontal="center" vertical="center"/>
    </xf>
    <xf numFmtId="38" fontId="12" fillId="0" borderId="42" xfId="7" applyFont="1" applyBorder="1" applyAlignment="1" applyProtection="1">
      <alignment horizontal="right" vertical="center" shrinkToFit="1"/>
      <protection locked="0"/>
    </xf>
    <xf numFmtId="38" fontId="20" fillId="0" borderId="41" xfId="7" applyFont="1" applyBorder="1" applyAlignment="1" applyProtection="1">
      <alignment horizontal="right" vertical="center" shrinkToFit="1"/>
      <protection locked="0"/>
    </xf>
    <xf numFmtId="0" fontId="19" fillId="0" borderId="1" xfId="4" applyFont="1" applyBorder="1">
      <alignment vertical="center"/>
    </xf>
    <xf numFmtId="49" fontId="19" fillId="0" borderId="32" xfId="4" applyNumberFormat="1" applyFont="1" applyBorder="1">
      <alignment vertical="center"/>
    </xf>
    <xf numFmtId="0" fontId="20" fillId="0" borderId="32" xfId="4" applyFont="1" applyBorder="1" applyAlignment="1">
      <alignment horizontal="center" vertical="center"/>
    </xf>
    <xf numFmtId="0" fontId="20" fillId="0" borderId="45" xfId="4" applyFont="1" applyBorder="1">
      <alignment vertical="center"/>
    </xf>
    <xf numFmtId="38" fontId="12" fillId="0" borderId="32" xfId="7" applyFont="1" applyBorder="1" applyAlignment="1" applyProtection="1">
      <alignment horizontal="right" vertical="center" shrinkToFit="1"/>
      <protection locked="0"/>
    </xf>
    <xf numFmtId="38" fontId="20" fillId="0" borderId="1" xfId="7" applyFont="1" applyBorder="1" applyAlignment="1" applyProtection="1">
      <alignment horizontal="right" vertical="center" shrinkToFit="1"/>
      <protection locked="0"/>
    </xf>
    <xf numFmtId="0" fontId="19" fillId="0" borderId="26" xfId="4" applyFont="1" applyBorder="1">
      <alignment vertical="center"/>
    </xf>
    <xf numFmtId="49" fontId="19" fillId="0" borderId="36" xfId="4" applyNumberFormat="1" applyFont="1" applyBorder="1">
      <alignment vertical="center"/>
    </xf>
    <xf numFmtId="0" fontId="20" fillId="0" borderId="36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38" fontId="12" fillId="0" borderId="36" xfId="7" applyFont="1" applyBorder="1" applyAlignment="1" applyProtection="1">
      <alignment horizontal="right" vertical="center" shrinkToFit="1"/>
      <protection locked="0"/>
    </xf>
    <xf numFmtId="38" fontId="20" fillId="0" borderId="26" xfId="7" applyFont="1" applyBorder="1" applyAlignment="1" applyProtection="1">
      <alignment horizontal="right" vertical="center" shrinkToFit="1"/>
      <protection locked="0"/>
    </xf>
    <xf numFmtId="0" fontId="19" fillId="0" borderId="7" xfId="4" applyFont="1" applyBorder="1">
      <alignment vertical="center"/>
    </xf>
    <xf numFmtId="49" fontId="19" fillId="0" borderId="29" xfId="4" applyNumberFormat="1" applyFont="1" applyBorder="1">
      <alignment vertical="center"/>
    </xf>
    <xf numFmtId="0" fontId="20" fillId="0" borderId="29" xfId="4" applyFont="1" applyBorder="1" applyAlignment="1">
      <alignment horizontal="center" vertical="center"/>
    </xf>
    <xf numFmtId="0" fontId="20" fillId="0" borderId="48" xfId="4" applyFont="1" applyBorder="1">
      <alignment vertical="center"/>
    </xf>
    <xf numFmtId="38" fontId="20" fillId="0" borderId="7" xfId="7" applyFont="1" applyBorder="1">
      <alignment vertical="center"/>
    </xf>
    <xf numFmtId="0" fontId="20" fillId="0" borderId="6" xfId="4" applyFont="1" applyBorder="1" applyAlignment="1">
      <alignment horizontal="center" vertical="center"/>
    </xf>
    <xf numFmtId="38" fontId="12" fillId="0" borderId="29" xfId="7" applyFont="1" applyBorder="1" applyAlignment="1" applyProtection="1">
      <alignment horizontal="right" vertical="center" shrinkToFit="1"/>
      <protection locked="0"/>
    </xf>
    <xf numFmtId="38" fontId="20" fillId="0" borderId="7" xfId="7" applyFont="1" applyBorder="1" applyAlignment="1" applyProtection="1">
      <alignment horizontal="right" vertical="center" shrinkToFit="1"/>
      <protection locked="0"/>
    </xf>
    <xf numFmtId="0" fontId="21" fillId="0" borderId="26" xfId="4" applyFont="1" applyBorder="1">
      <alignment vertical="center"/>
    </xf>
    <xf numFmtId="0" fontId="20" fillId="0" borderId="26" xfId="4" applyFont="1" applyBorder="1">
      <alignment vertical="center"/>
    </xf>
    <xf numFmtId="0" fontId="20" fillId="0" borderId="26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 wrapText="1" shrinkToFit="1"/>
    </xf>
    <xf numFmtId="0" fontId="21" fillId="0" borderId="1" xfId="4" applyFont="1" applyBorder="1" applyAlignment="1">
      <alignment vertical="center" shrinkToFit="1"/>
    </xf>
    <xf numFmtId="0" fontId="21" fillId="0" borderId="1" xfId="4" applyFont="1" applyBorder="1" applyAlignment="1">
      <alignment horizontal="left" vertical="center"/>
    </xf>
    <xf numFmtId="38" fontId="20" fillId="0" borderId="2" xfId="5" applyFont="1" applyBorder="1">
      <alignment vertical="center"/>
    </xf>
    <xf numFmtId="0" fontId="21" fillId="0" borderId="13" xfId="4" applyFont="1" applyBorder="1">
      <alignment vertical="center"/>
    </xf>
    <xf numFmtId="49" fontId="21" fillId="0" borderId="13" xfId="4" applyNumberFormat="1" applyFont="1" applyBorder="1">
      <alignment vertical="center"/>
    </xf>
    <xf numFmtId="0" fontId="20" fillId="0" borderId="13" xfId="4" applyFont="1" applyBorder="1" applyAlignment="1">
      <alignment horizontal="center" vertical="center"/>
    </xf>
    <xf numFmtId="38" fontId="20" fillId="0" borderId="10" xfId="5" applyFont="1" applyBorder="1">
      <alignment vertical="center"/>
    </xf>
    <xf numFmtId="38" fontId="20" fillId="0" borderId="13" xfId="7" applyFont="1" applyBorder="1" applyAlignment="1">
      <alignment horizontal="right" vertical="center" shrinkToFit="1"/>
    </xf>
    <xf numFmtId="38" fontId="20" fillId="0" borderId="34" xfId="7" applyFont="1" applyBorder="1" applyAlignment="1">
      <alignment horizontal="right" vertical="center" shrinkToFit="1"/>
    </xf>
    <xf numFmtId="49" fontId="23" fillId="0" borderId="13" xfId="4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>
      <alignment vertical="center"/>
    </xf>
    <xf numFmtId="0" fontId="24" fillId="0" borderId="0" xfId="0" applyFont="1" applyAlignment="1">
      <alignment vertical="center"/>
    </xf>
    <xf numFmtId="38" fontId="0" fillId="0" borderId="5" xfId="3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8" fontId="16" fillId="6" borderId="57" xfId="3" applyFont="1" applyFill="1" applyBorder="1" applyAlignment="1" applyProtection="1">
      <alignment horizontal="right" vertical="center" shrinkToFit="1"/>
      <protection locked="0"/>
    </xf>
    <xf numFmtId="38" fontId="16" fillId="6" borderId="52" xfId="3" applyFont="1" applyFill="1" applyBorder="1" applyAlignment="1" applyProtection="1">
      <alignment horizontal="right" vertical="center" shrinkToFit="1"/>
      <protection locked="0"/>
    </xf>
    <xf numFmtId="38" fontId="16" fillId="7" borderId="56" xfId="3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3" xfId="1" applyNumberFormat="1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176" fontId="4" fillId="2" borderId="10" xfId="1" applyNumberFormat="1" applyFont="1" applyFill="1" applyBorder="1" applyAlignment="1" applyProtection="1">
      <alignment horizontal="center" vertical="center"/>
      <protection locked="0"/>
    </xf>
    <xf numFmtId="176" fontId="4" fillId="2" borderId="11" xfId="1" applyNumberFormat="1" applyFont="1" applyFill="1" applyBorder="1" applyAlignment="1" applyProtection="1">
      <alignment horizontal="center" vertical="center"/>
      <protection locked="0"/>
    </xf>
    <xf numFmtId="38" fontId="4" fillId="0" borderId="2" xfId="1" applyNumberFormat="1" applyFont="1" applyFill="1" applyBorder="1" applyAlignment="1" applyProtection="1">
      <alignment horizontal="center" vertical="center"/>
      <protection locked="0"/>
    </xf>
    <xf numFmtId="38" fontId="4" fillId="0" borderId="3" xfId="1" applyNumberFormat="1" applyFont="1" applyFill="1" applyBorder="1" applyAlignment="1" applyProtection="1">
      <alignment horizontal="center" vertical="center"/>
      <protection locked="0"/>
    </xf>
    <xf numFmtId="176" fontId="4" fillId="2" borderId="2" xfId="1" applyNumberFormat="1" applyFont="1" applyFill="1" applyBorder="1" applyAlignment="1" applyProtection="1">
      <alignment horizontal="center" vertical="center"/>
      <protection locked="0"/>
    </xf>
    <xf numFmtId="176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38" fontId="4" fillId="0" borderId="4" xfId="1" applyNumberFormat="1" applyFont="1" applyFill="1" applyBorder="1" applyAlignment="1" applyProtection="1">
      <alignment vertical="center"/>
      <protection hidden="1"/>
    </xf>
    <xf numFmtId="38" fontId="4" fillId="0" borderId="1" xfId="1" applyNumberFormat="1" applyFont="1" applyFill="1" applyBorder="1" applyAlignment="1" applyProtection="1">
      <alignment vertical="center"/>
      <protection hidden="1"/>
    </xf>
    <xf numFmtId="38" fontId="4" fillId="0" borderId="2" xfId="1" applyNumberFormat="1" applyFont="1" applyFill="1" applyBorder="1" applyAlignment="1" applyProtection="1">
      <alignment vertical="center"/>
      <protection hidden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38" fontId="4" fillId="5" borderId="1" xfId="1" applyFont="1" applyFill="1" applyBorder="1" applyAlignment="1" applyProtection="1">
      <alignment vertical="center"/>
      <protection hidden="1"/>
    </xf>
    <xf numFmtId="38" fontId="4" fillId="5" borderId="2" xfId="1" applyFont="1" applyFill="1" applyBorder="1" applyAlignment="1" applyProtection="1">
      <alignment vertical="center"/>
      <protection hidden="1"/>
    </xf>
    <xf numFmtId="0" fontId="4" fillId="2" borderId="7" xfId="0" applyFont="1" applyFill="1" applyBorder="1" applyAlignment="1">
      <alignment horizontal="left" vertical="center"/>
    </xf>
    <xf numFmtId="0" fontId="4" fillId="3" borderId="13" xfId="2" applyFont="1" applyFill="1" applyBorder="1" applyAlignment="1" applyProtection="1">
      <alignment horizontal="center" vertical="center" wrapText="1"/>
      <protection locked="0"/>
    </xf>
    <xf numFmtId="0" fontId="4" fillId="3" borderId="25" xfId="2" applyFont="1" applyFill="1" applyBorder="1" applyAlignment="1" applyProtection="1">
      <alignment horizontal="center" vertical="center" wrapText="1"/>
      <protection locked="0"/>
    </xf>
    <xf numFmtId="0" fontId="4" fillId="3" borderId="13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5" xfId="3" applyNumberFormat="1" applyFont="1" applyFill="1" applyBorder="1" applyAlignment="1" applyProtection="1">
      <alignment horizontal="center" vertical="center" wrapText="1"/>
      <protection locked="0"/>
    </xf>
    <xf numFmtId="49" fontId="4" fillId="3" borderId="13" xfId="2" applyNumberFormat="1" applyFont="1" applyFill="1" applyBorder="1" applyAlignment="1" applyProtection="1">
      <alignment horizontal="center" vertical="center" wrapText="1"/>
      <protection locked="0"/>
    </xf>
    <xf numFmtId="49" fontId="4" fillId="3" borderId="25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21" xfId="2" applyFont="1" applyFill="1" applyBorder="1" applyAlignment="1" applyProtection="1">
      <alignment horizontal="center" vertical="center"/>
      <protection locked="0"/>
    </xf>
    <xf numFmtId="0" fontId="4" fillId="3" borderId="23" xfId="2" applyFont="1" applyFill="1" applyBorder="1" applyAlignment="1" applyProtection="1">
      <alignment horizontal="center" vertical="center"/>
      <protection locked="0"/>
    </xf>
    <xf numFmtId="0" fontId="4" fillId="3" borderId="24" xfId="2" applyFont="1" applyFill="1" applyBorder="1" applyAlignment="1" applyProtection="1">
      <alignment horizontal="center" vertical="center"/>
      <protection locked="0"/>
    </xf>
    <xf numFmtId="0" fontId="4" fillId="3" borderId="13" xfId="2" applyFont="1" applyFill="1" applyBorder="1" applyAlignment="1" applyProtection="1">
      <alignment horizontal="center" vertical="center"/>
      <protection locked="0"/>
    </xf>
    <xf numFmtId="0" fontId="4" fillId="3" borderId="14" xfId="2" applyFont="1" applyFill="1" applyBorder="1" applyAlignment="1" applyProtection="1">
      <alignment horizontal="center" vertical="center"/>
      <protection locked="0"/>
    </xf>
    <xf numFmtId="0" fontId="4" fillId="3" borderId="25" xfId="2" applyFont="1" applyFill="1" applyBorder="1" applyAlignment="1" applyProtection="1">
      <alignment horizontal="center" vertical="center"/>
      <protection locked="0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4" fillId="3" borderId="4" xfId="2" applyFont="1" applyFill="1" applyBorder="1" applyAlignment="1" applyProtection="1">
      <alignment horizontal="center" vertical="center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38" fontId="8" fillId="0" borderId="0" xfId="3" applyFont="1" applyBorder="1" applyAlignment="1" applyProtection="1">
      <alignment horizontal="left" vertical="center" shrinkToFit="1"/>
      <protection locked="0"/>
    </xf>
    <xf numFmtId="0" fontId="4" fillId="3" borderId="18" xfId="3" applyNumberFormat="1" applyFont="1" applyFill="1" applyBorder="1" applyAlignment="1" applyProtection="1">
      <alignment horizontal="center" vertical="center" shrinkToFit="1"/>
      <protection locked="0"/>
    </xf>
    <xf numFmtId="0" fontId="4" fillId="3" borderId="16" xfId="3" applyNumberFormat="1" applyFont="1" applyFill="1" applyBorder="1" applyAlignment="1" applyProtection="1">
      <alignment horizontal="center" vertical="center" shrinkToFit="1"/>
      <protection locked="0"/>
    </xf>
    <xf numFmtId="0" fontId="4" fillId="3" borderId="17" xfId="3" applyNumberFormat="1" applyFont="1" applyFill="1" applyBorder="1" applyAlignment="1" applyProtection="1">
      <alignment horizontal="center" vertical="center" shrinkToFit="1"/>
      <protection locked="0"/>
    </xf>
    <xf numFmtId="0" fontId="4" fillId="3" borderId="19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4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25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20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2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7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3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3" applyNumberFormat="1" applyFont="1" applyFill="1" applyBorder="1" applyAlignment="1" applyProtection="1">
      <alignment horizontal="center" vertical="center" shrinkToFit="1"/>
      <protection locked="0"/>
    </xf>
    <xf numFmtId="0" fontId="4" fillId="3" borderId="4" xfId="3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3" xfId="3" applyNumberFormat="1" applyFont="1" applyFill="1" applyBorder="1" applyAlignment="1" applyProtection="1">
      <alignment horizontal="center" vertical="center" shrinkToFit="1"/>
      <protection locked="0"/>
    </xf>
    <xf numFmtId="0" fontId="4" fillId="3" borderId="25" xfId="3" applyNumberFormat="1" applyFont="1" applyFill="1" applyBorder="1" applyAlignment="1" applyProtection="1">
      <alignment horizontal="center" vertical="center" shrinkToFit="1"/>
      <protection locked="0"/>
    </xf>
    <xf numFmtId="38" fontId="0" fillId="0" borderId="2" xfId="3" applyFont="1" applyBorder="1" applyAlignment="1" applyProtection="1">
      <alignment horizontal="center" vertical="center"/>
      <protection locked="0"/>
    </xf>
    <xf numFmtId="38" fontId="0" fillId="0" borderId="4" xfId="3" applyFont="1" applyBorder="1" applyAlignment="1" applyProtection="1">
      <alignment horizontal="center" vertical="center"/>
      <protection locked="0"/>
    </xf>
    <xf numFmtId="0" fontId="1" fillId="4" borderId="50" xfId="2" applyFont="1" applyFill="1" applyBorder="1" applyAlignment="1" applyProtection="1">
      <alignment horizontal="left" vertical="center" shrinkToFit="1"/>
      <protection locked="0"/>
    </xf>
    <xf numFmtId="0" fontId="1" fillId="4" borderId="51" xfId="2" applyFont="1" applyFill="1" applyBorder="1" applyAlignment="1" applyProtection="1">
      <alignment horizontal="left" vertical="center" shrinkToFit="1"/>
      <protection locked="0"/>
    </xf>
    <xf numFmtId="0" fontId="1" fillId="4" borderId="52" xfId="2" applyFont="1" applyFill="1" applyBorder="1" applyAlignment="1" applyProtection="1">
      <alignment horizontal="left" vertical="center" shrinkToFit="1"/>
      <protection locked="0"/>
    </xf>
    <xf numFmtId="0" fontId="1" fillId="6" borderId="50" xfId="2" applyFont="1" applyFill="1" applyBorder="1" applyAlignment="1" applyProtection="1">
      <alignment horizontal="left" vertical="center"/>
      <protection locked="0"/>
    </xf>
    <xf numFmtId="0" fontId="1" fillId="6" borderId="51" xfId="2" applyFont="1" applyFill="1" applyBorder="1" applyAlignment="1" applyProtection="1">
      <alignment horizontal="left" vertical="center"/>
      <protection locked="0"/>
    </xf>
    <xf numFmtId="0" fontId="1" fillId="6" borderId="52" xfId="2" applyFont="1" applyFill="1" applyBorder="1" applyAlignment="1" applyProtection="1">
      <alignment horizontal="left" vertical="center"/>
      <protection locked="0"/>
    </xf>
    <xf numFmtId="0" fontId="13" fillId="0" borderId="28" xfId="2" applyFont="1" applyBorder="1" applyAlignment="1" applyProtection="1">
      <alignment horizontal="left" vertical="center"/>
      <protection locked="0"/>
    </xf>
    <xf numFmtId="0" fontId="13" fillId="0" borderId="9" xfId="2" applyFont="1" applyBorder="1" applyAlignment="1" applyProtection="1">
      <alignment horizontal="left" vertical="center"/>
      <protection locked="0"/>
    </xf>
    <xf numFmtId="0" fontId="1" fillId="0" borderId="40" xfId="2" applyFont="1" applyBorder="1" applyAlignment="1" applyProtection="1">
      <alignment horizontal="center" vertical="center" wrapText="1"/>
      <protection locked="0"/>
    </xf>
    <xf numFmtId="0" fontId="1" fillId="0" borderId="23" xfId="2" applyFont="1" applyBorder="1" applyAlignment="1" applyProtection="1">
      <alignment horizontal="center" vertical="center" wrapText="1"/>
      <protection locked="0"/>
    </xf>
    <xf numFmtId="0" fontId="1" fillId="0" borderId="24" xfId="2" applyFont="1" applyBorder="1" applyAlignment="1" applyProtection="1">
      <alignment horizontal="center" vertical="center" wrapText="1"/>
      <protection locked="0"/>
    </xf>
    <xf numFmtId="0" fontId="13" fillId="0" borderId="15" xfId="2" applyFont="1" applyBorder="1" applyAlignment="1" applyProtection="1">
      <alignment horizontal="left" vertical="center"/>
      <protection locked="0"/>
    </xf>
    <xf numFmtId="0" fontId="13" fillId="0" borderId="16" xfId="2" applyFont="1" applyBorder="1" applyAlignment="1" applyProtection="1">
      <alignment horizontal="left" vertical="center"/>
      <protection locked="0"/>
    </xf>
    <xf numFmtId="0" fontId="13" fillId="0" borderId="17" xfId="2" applyFont="1" applyBorder="1" applyAlignment="1" applyProtection="1">
      <alignment horizontal="left" vertical="center"/>
      <protection locked="0"/>
    </xf>
    <xf numFmtId="0" fontId="10" fillId="3" borderId="15" xfId="2" applyFont="1" applyFill="1" applyBorder="1" applyAlignment="1" applyProtection="1">
      <alignment horizontal="center" vertical="center"/>
      <protection locked="0"/>
    </xf>
    <xf numFmtId="0" fontId="10" fillId="3" borderId="16" xfId="2" applyFont="1" applyFill="1" applyBorder="1" applyAlignment="1" applyProtection="1">
      <alignment horizontal="center" vertical="center"/>
      <protection locked="0"/>
    </xf>
    <xf numFmtId="0" fontId="10" fillId="3" borderId="17" xfId="2" applyFont="1" applyFill="1" applyBorder="1" applyAlignment="1" applyProtection="1">
      <alignment horizontal="center" vertical="center"/>
      <protection locked="0"/>
    </xf>
  </cellXfs>
  <cellStyles count="8">
    <cellStyle name="桁区切り" xfId="1" builtinId="6"/>
    <cellStyle name="桁区切り 2" xfId="3"/>
    <cellStyle name="桁区切り 2 2" xfId="6"/>
    <cellStyle name="桁区切り 2 3 2" xfId="7"/>
    <cellStyle name="桁区切り 3" xfId="5"/>
    <cellStyle name="標準" xfId="0" builtinId="0"/>
    <cellStyle name="標準 3 2" xfId="2"/>
    <cellStyle name="標準 3 2 2 2" xfId="4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146050</xdr:colOff>
      <xdr:row>27</xdr:row>
      <xdr:rowOff>19050</xdr:rowOff>
    </xdr:from>
    <xdr:to>
      <xdr:col>11</xdr:col>
      <xdr:colOff>66675</xdr:colOff>
      <xdr:row>28</xdr:row>
      <xdr:rowOff>3175</xdr:rowOff>
    </xdr:to>
    <xdr:sp macro="" textlink="">
      <xdr:nvSpPr>
        <xdr:cNvPr id="3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/>
      </xdr:nvSpPr>
      <xdr:spPr bwMode="auto">
        <a:xfrm>
          <a:off x="2774950" y="56102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</xdr:colOff>
      <xdr:row>27</xdr:row>
      <xdr:rowOff>19050</xdr:rowOff>
    </xdr:from>
    <xdr:to>
      <xdr:col>19</xdr:col>
      <xdr:colOff>203200</xdr:colOff>
      <xdr:row>28</xdr:row>
      <xdr:rowOff>3175</xdr:rowOff>
    </xdr:to>
    <xdr:sp macro="" textlink="">
      <xdr:nvSpPr>
        <xdr:cNvPr id="4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4705350" y="56102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76200</xdr:colOff>
      <xdr:row>27</xdr:row>
      <xdr:rowOff>19050</xdr:rowOff>
    </xdr:from>
    <xdr:to>
      <xdr:col>15</xdr:col>
      <xdr:colOff>22225</xdr:colOff>
      <xdr:row>28</xdr:row>
      <xdr:rowOff>3175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/>
      </xdr:nvSpPr>
      <xdr:spPr bwMode="auto">
        <a:xfrm>
          <a:off x="3619500" y="561022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30</xdr:row>
      <xdr:rowOff>31750</xdr:rowOff>
    </xdr:from>
    <xdr:to>
      <xdr:col>7</xdr:col>
      <xdr:colOff>266700</xdr:colOff>
      <xdr:row>30</xdr:row>
      <xdr:rowOff>254000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012950" y="1048067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107950</xdr:colOff>
      <xdr:row>30</xdr:row>
      <xdr:rowOff>38100</xdr:rowOff>
    </xdr:from>
    <xdr:to>
      <xdr:col>10</xdr:col>
      <xdr:colOff>28575</xdr:colOff>
      <xdr:row>30</xdr:row>
      <xdr:rowOff>260350</xdr:rowOff>
    </xdr:to>
    <xdr:sp macro="" textlink="">
      <xdr:nvSpPr>
        <xdr:cNvPr id="7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/>
      </xdr:nvSpPr>
      <xdr:spPr bwMode="auto">
        <a:xfrm>
          <a:off x="2508250" y="104870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146050</xdr:colOff>
      <xdr:row>36</xdr:row>
      <xdr:rowOff>0</xdr:rowOff>
    </xdr:from>
    <xdr:ext cx="196850" cy="222250"/>
    <xdr:sp macro="" textlink="">
      <xdr:nvSpPr>
        <xdr:cNvPr id="1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/>
      </xdr:nvSpPr>
      <xdr:spPr bwMode="auto">
        <a:xfrm>
          <a:off x="3241675" y="41243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36</xdr:row>
      <xdr:rowOff>0</xdr:rowOff>
    </xdr:from>
    <xdr:ext cx="184150" cy="222250"/>
    <xdr:sp macro="" textlink="">
      <xdr:nvSpPr>
        <xdr:cNvPr id="1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5600700" y="41243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76200</xdr:colOff>
      <xdr:row>36</xdr:row>
      <xdr:rowOff>0</xdr:rowOff>
    </xdr:from>
    <xdr:ext cx="222250" cy="222250"/>
    <xdr:sp macro="" textlink="">
      <xdr:nvSpPr>
        <xdr:cNvPr id="1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/>
      </xdr:nvSpPr>
      <xdr:spPr bwMode="auto">
        <a:xfrm>
          <a:off x="4276725" y="412432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36</xdr:row>
      <xdr:rowOff>0</xdr:rowOff>
    </xdr:from>
    <xdr:ext cx="196850" cy="22225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336800" y="580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107950</xdr:colOff>
      <xdr:row>36</xdr:row>
      <xdr:rowOff>0</xdr:rowOff>
    </xdr:from>
    <xdr:ext cx="196850" cy="222250"/>
    <xdr:sp macro="" textlink="">
      <xdr:nvSpPr>
        <xdr:cNvPr id="1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/>
      </xdr:nvSpPr>
      <xdr:spPr bwMode="auto">
        <a:xfrm>
          <a:off x="2927350" y="58102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10</xdr:row>
      <xdr:rowOff>0</xdr:rowOff>
    </xdr:from>
    <xdr:ext cx="196850" cy="222250"/>
    <xdr:sp macro="" textlink="">
      <xdr:nvSpPr>
        <xdr:cNvPr id="21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336800" y="87185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146050</xdr:colOff>
      <xdr:row>3</xdr:row>
      <xdr:rowOff>0</xdr:rowOff>
    </xdr:from>
    <xdr:to>
      <xdr:col>10</xdr:col>
      <xdr:colOff>66675</xdr:colOff>
      <xdr:row>3</xdr:row>
      <xdr:rowOff>222250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/>
      </xdr:nvSpPr>
      <xdr:spPr bwMode="auto">
        <a:xfrm>
          <a:off x="3241675" y="818197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</xdr:colOff>
      <xdr:row>5</xdr:row>
      <xdr:rowOff>0</xdr:rowOff>
    </xdr:from>
    <xdr:to>
      <xdr:col>19</xdr:col>
      <xdr:colOff>203200</xdr:colOff>
      <xdr:row>5</xdr:row>
      <xdr:rowOff>222250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5600700" y="818197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76200</xdr:colOff>
      <xdr:row>5</xdr:row>
      <xdr:rowOff>0</xdr:rowOff>
    </xdr:from>
    <xdr:to>
      <xdr:col>15</xdr:col>
      <xdr:colOff>22225</xdr:colOff>
      <xdr:row>5</xdr:row>
      <xdr:rowOff>222250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/>
      </xdr:nvSpPr>
      <xdr:spPr bwMode="auto">
        <a:xfrm>
          <a:off x="4276725" y="818197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3</xdr:row>
      <xdr:rowOff>0</xdr:rowOff>
    </xdr:from>
    <xdr:to>
      <xdr:col>7</xdr:col>
      <xdr:colOff>266700</xdr:colOff>
      <xdr:row>3</xdr:row>
      <xdr:rowOff>222250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336800" y="89090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107950</xdr:colOff>
      <xdr:row>3</xdr:row>
      <xdr:rowOff>0</xdr:rowOff>
    </xdr:from>
    <xdr:to>
      <xdr:col>9</xdr:col>
      <xdr:colOff>28575</xdr:colOff>
      <xdr:row>3</xdr:row>
      <xdr:rowOff>222250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/>
      </xdr:nvSpPr>
      <xdr:spPr bwMode="auto">
        <a:xfrm>
          <a:off x="2927350" y="89154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146050</xdr:colOff>
      <xdr:row>3</xdr:row>
      <xdr:rowOff>0</xdr:rowOff>
    </xdr:from>
    <xdr:ext cx="196850" cy="222250"/>
    <xdr:sp macro="" textlink="">
      <xdr:nvSpPr>
        <xdr:cNvPr id="1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/>
      </xdr:nvSpPr>
      <xdr:spPr bwMode="auto">
        <a:xfrm>
          <a:off x="3241675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5</xdr:row>
      <xdr:rowOff>0</xdr:rowOff>
    </xdr:from>
    <xdr:ext cx="184150" cy="222250"/>
    <xdr:sp macro="" textlink="">
      <xdr:nvSpPr>
        <xdr:cNvPr id="1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5600700" y="1059180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76200</xdr:colOff>
      <xdr:row>5</xdr:row>
      <xdr:rowOff>0</xdr:rowOff>
    </xdr:from>
    <xdr:ext cx="222250" cy="222250"/>
    <xdr:sp macro="" textlink="">
      <xdr:nvSpPr>
        <xdr:cNvPr id="1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/>
      </xdr:nvSpPr>
      <xdr:spPr bwMode="auto">
        <a:xfrm>
          <a:off x="4276725" y="10591800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336800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107950</xdr:colOff>
      <xdr:row>3</xdr:row>
      <xdr:rowOff>0</xdr:rowOff>
    </xdr:from>
    <xdr:ext cx="196850" cy="222250"/>
    <xdr:sp macro="" textlink="">
      <xdr:nvSpPr>
        <xdr:cNvPr id="1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/>
      </xdr:nvSpPr>
      <xdr:spPr bwMode="auto">
        <a:xfrm>
          <a:off x="2927350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17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336800" y="28892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19050</xdr:colOff>
      <xdr:row>41</xdr:row>
      <xdr:rowOff>0</xdr:rowOff>
    </xdr:from>
    <xdr:ext cx="184150" cy="222250"/>
    <xdr:sp macro="" textlink="">
      <xdr:nvSpPr>
        <xdr:cNvPr id="19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5943600" y="11487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19</xdr:col>
      <xdr:colOff>19050</xdr:colOff>
      <xdr:row>5</xdr:row>
      <xdr:rowOff>0</xdr:rowOff>
    </xdr:from>
    <xdr:to>
      <xdr:col>19</xdr:col>
      <xdr:colOff>203200</xdr:colOff>
      <xdr:row>5</xdr:row>
      <xdr:rowOff>222250</xdr:rowOff>
    </xdr:to>
    <xdr:sp macro="" textlink="">
      <xdr:nvSpPr>
        <xdr:cNvPr id="18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19050</xdr:colOff>
      <xdr:row>5</xdr:row>
      <xdr:rowOff>0</xdr:rowOff>
    </xdr:from>
    <xdr:ext cx="184150" cy="222250"/>
    <xdr:sp macro="" textlink="">
      <xdr:nvSpPr>
        <xdr:cNvPr id="20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21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6267450" y="19145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22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6267450" y="19145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146050</xdr:colOff>
      <xdr:row>3</xdr:row>
      <xdr:rowOff>0</xdr:rowOff>
    </xdr:from>
    <xdr:to>
      <xdr:col>10</xdr:col>
      <xdr:colOff>66675</xdr:colOff>
      <xdr:row>3</xdr:row>
      <xdr:rowOff>222250</xdr:rowOff>
    </xdr:to>
    <xdr:sp macro="" textlink="">
      <xdr:nvSpPr>
        <xdr:cNvPr id="23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/>
      </xdr:nvSpPr>
      <xdr:spPr bwMode="auto">
        <a:xfrm>
          <a:off x="317500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</xdr:colOff>
      <xdr:row>5</xdr:row>
      <xdr:rowOff>0</xdr:rowOff>
    </xdr:from>
    <xdr:to>
      <xdr:col>19</xdr:col>
      <xdr:colOff>203200</xdr:colOff>
      <xdr:row>5</xdr:row>
      <xdr:rowOff>222250</xdr:rowOff>
    </xdr:to>
    <xdr:sp macro="" textlink="">
      <xdr:nvSpPr>
        <xdr:cNvPr id="24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76200</xdr:colOff>
      <xdr:row>5</xdr:row>
      <xdr:rowOff>0</xdr:rowOff>
    </xdr:from>
    <xdr:to>
      <xdr:col>15</xdr:col>
      <xdr:colOff>22225</xdr:colOff>
      <xdr:row>5</xdr:row>
      <xdr:rowOff>222250</xdr:rowOff>
    </xdr:to>
    <xdr:sp macro="" textlink="">
      <xdr:nvSpPr>
        <xdr:cNvPr id="25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/>
      </xdr:nvSpPr>
      <xdr:spPr bwMode="auto">
        <a:xfrm>
          <a:off x="4495800" y="1200150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3</xdr:row>
      <xdr:rowOff>0</xdr:rowOff>
    </xdr:from>
    <xdr:to>
      <xdr:col>7</xdr:col>
      <xdr:colOff>266700</xdr:colOff>
      <xdr:row>3</xdr:row>
      <xdr:rowOff>222250</xdr:rowOff>
    </xdr:to>
    <xdr:sp macro="" textlink="">
      <xdr:nvSpPr>
        <xdr:cNvPr id="26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54635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107950</xdr:colOff>
      <xdr:row>3</xdr:row>
      <xdr:rowOff>0</xdr:rowOff>
    </xdr:from>
    <xdr:to>
      <xdr:col>9</xdr:col>
      <xdr:colOff>28575</xdr:colOff>
      <xdr:row>3</xdr:row>
      <xdr:rowOff>222250</xdr:rowOff>
    </xdr:to>
    <xdr:sp macro="" textlink="">
      <xdr:nvSpPr>
        <xdr:cNvPr id="27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/>
      </xdr:nvSpPr>
      <xdr:spPr bwMode="auto">
        <a:xfrm>
          <a:off x="2860675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146050</xdr:colOff>
      <xdr:row>3</xdr:row>
      <xdr:rowOff>0</xdr:rowOff>
    </xdr:from>
    <xdr:ext cx="196850" cy="222250"/>
    <xdr:sp macro="" textlink="">
      <xdr:nvSpPr>
        <xdr:cNvPr id="28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/>
      </xdr:nvSpPr>
      <xdr:spPr bwMode="auto">
        <a:xfrm>
          <a:off x="317500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5</xdr:row>
      <xdr:rowOff>0</xdr:rowOff>
    </xdr:from>
    <xdr:ext cx="184150" cy="222250"/>
    <xdr:sp macro="" textlink="">
      <xdr:nvSpPr>
        <xdr:cNvPr id="29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76200</xdr:colOff>
      <xdr:row>5</xdr:row>
      <xdr:rowOff>0</xdr:rowOff>
    </xdr:from>
    <xdr:ext cx="222250" cy="222250"/>
    <xdr:sp macro="" textlink="">
      <xdr:nvSpPr>
        <xdr:cNvPr id="30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/>
      </xdr:nvSpPr>
      <xdr:spPr bwMode="auto">
        <a:xfrm>
          <a:off x="4495800" y="1200150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31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54635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107950</xdr:colOff>
      <xdr:row>3</xdr:row>
      <xdr:rowOff>0</xdr:rowOff>
    </xdr:from>
    <xdr:ext cx="196850" cy="222250"/>
    <xdr:sp macro="" textlink="">
      <xdr:nvSpPr>
        <xdr:cNvPr id="32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/>
      </xdr:nvSpPr>
      <xdr:spPr bwMode="auto">
        <a:xfrm>
          <a:off x="2860675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33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/>
      </xdr:nvSpPr>
      <xdr:spPr bwMode="auto">
        <a:xfrm>
          <a:off x="2546350" y="72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34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6267450" y="19145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35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6267450" y="19145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19050</xdr:colOff>
      <xdr:row>42</xdr:row>
      <xdr:rowOff>0</xdr:rowOff>
    </xdr:from>
    <xdr:ext cx="184150" cy="222250"/>
    <xdr:sp macro="" textlink="">
      <xdr:nvSpPr>
        <xdr:cNvPr id="36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5438775" y="1042987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658283</xdr:colOff>
      <xdr:row>16</xdr:row>
      <xdr:rowOff>41274</xdr:rowOff>
    </xdr:from>
    <xdr:to>
      <xdr:col>35</xdr:col>
      <xdr:colOff>628650</xdr:colOff>
      <xdr:row>19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9346333" y="3917949"/>
          <a:ext cx="5456767" cy="7207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補助対象経費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[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](Ⅰ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列～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T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列）に小数点があるとセルが赤く表示されます。整数に入力し直してください。</a:t>
          </a:r>
        </a:p>
      </xdr:txBody>
    </xdr:sp>
    <xdr:clientData/>
  </xdr:twoCellAnchor>
  <xdr:twoCellAnchor>
    <xdr:from>
      <xdr:col>28</xdr:col>
      <xdr:colOff>0</xdr:colOff>
      <xdr:row>4</xdr:row>
      <xdr:rowOff>4231</xdr:rowOff>
    </xdr:from>
    <xdr:to>
      <xdr:col>35</xdr:col>
      <xdr:colOff>656167</xdr:colOff>
      <xdr:row>15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9373850" y="575731"/>
          <a:ext cx="5456767" cy="310091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・請求書が３以上あるときは、各経費内訳表の「請求書２」の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行目までをコピーして、その下に挿入するとともに、「合計」が各「請求書の計」の合計となるように計算式を変更してください。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・請求書が１つの場合は、各経費内訳表の「請求書２」（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行目）を削除していただいて差し支えありません（計算式は修正が必要）。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・記載欄が足りない場合は、各合計の計算式に留意して行を増やしてください（真ん中付近で行を増やすと、計算式に影響が出ません。）。</a:t>
          </a:r>
        </a:p>
      </xdr:txBody>
    </xdr:sp>
    <xdr:clientData/>
  </xdr:twoCellAnchor>
  <xdr:twoCellAnchor>
    <xdr:from>
      <xdr:col>28</xdr:col>
      <xdr:colOff>0</xdr:colOff>
      <xdr:row>20</xdr:row>
      <xdr:rowOff>0</xdr:rowOff>
    </xdr:from>
    <xdr:to>
      <xdr:col>35</xdr:col>
      <xdr:colOff>656167</xdr:colOff>
      <xdr:row>22</xdr:row>
      <xdr:rowOff>234951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9373850" y="4829175"/>
          <a:ext cx="5456767" cy="7207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「共通仮設費」「現場管理費」「一般管理費」「設計費」「監理費」の補助対象経費及び補助対象外経費は、適切に按分すること</a:t>
          </a:r>
        </a:p>
      </xdr:txBody>
    </xdr:sp>
    <xdr:clientData/>
  </xdr:twoCellAnchor>
  <xdr:oneCellAnchor>
    <xdr:from>
      <xdr:col>17</xdr:col>
      <xdr:colOff>19050</xdr:colOff>
      <xdr:row>2</xdr:row>
      <xdr:rowOff>0</xdr:rowOff>
    </xdr:from>
    <xdr:ext cx="184150" cy="222250"/>
    <xdr:sp macro=""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5076825" y="1100137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</xdr:row>
      <xdr:rowOff>4231</xdr:rowOff>
    </xdr:from>
    <xdr:to>
      <xdr:col>35</xdr:col>
      <xdr:colOff>656167</xdr:colOff>
      <xdr:row>13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9126200" y="594781"/>
          <a:ext cx="5456767" cy="299614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・見積書が３以上あるときは、各経費内訳表の「見積書２」の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47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行目までをコピーして、その下に挿入するとともに、「合計」が各「見積書の計」の合計となるように計算式を変更してください。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・見積書が１つの場合は、各経費内訳表の「見積書２」（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47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行目）を削除していただいて差し支えありません（計算式は修正が必要）。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・記載欄が足りない場合は、各合計の計算式に留意して行を増やしてください（真ん中付近で行を増やすと、計算式に影響が出ません。）。</a:t>
          </a:r>
        </a:p>
      </xdr:txBody>
    </xdr:sp>
    <xdr:clientData/>
  </xdr:twoCellAnchor>
  <xdr:twoCellAnchor>
    <xdr:from>
      <xdr:col>28</xdr:col>
      <xdr:colOff>0</xdr:colOff>
      <xdr:row>20</xdr:row>
      <xdr:rowOff>0</xdr:rowOff>
    </xdr:from>
    <xdr:to>
      <xdr:col>35</xdr:col>
      <xdr:colOff>656167</xdr:colOff>
      <xdr:row>22</xdr:row>
      <xdr:rowOff>234951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9126200" y="6238875"/>
          <a:ext cx="5456767" cy="7207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「共通仮設費」「現場管理費」「一般管理費」「設計費」「監理費」の補助対象経費及び補助対象外経費は、適切に按分すること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096;&#24335;&#31532;&#65298;&#21495;_&#20107;&#26989;&#35336;&#30011;&#26360;(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計画１"/>
      <sheetName val="事業計画２"/>
      <sheetName val="事業計画３"/>
      <sheetName val="経費内訳表"/>
      <sheetName val="経費内訳表 (記載例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7"/>
  <sheetViews>
    <sheetView tabSelected="1" zoomScaleNormal="100" workbookViewId="0">
      <selection activeCell="B21" sqref="B21"/>
    </sheetView>
  </sheetViews>
  <sheetFormatPr defaultRowHeight="18.75" x14ac:dyDescent="0.4"/>
  <cols>
    <col min="1" max="1" width="4.125" style="1" customWidth="1"/>
    <col min="2" max="2" width="8.625" style="1" customWidth="1"/>
    <col min="3" max="3" width="7" style="1" customWidth="1"/>
    <col min="4" max="30" width="3.625" style="1" customWidth="1"/>
    <col min="31" max="16384" width="9" style="1"/>
  </cols>
  <sheetData>
    <row r="1" spans="2:29" x14ac:dyDescent="0.4">
      <c r="B1" s="1" t="s">
        <v>138</v>
      </c>
      <c r="AA1" s="236" t="s">
        <v>149</v>
      </c>
      <c r="AB1" s="237"/>
      <c r="AC1" s="239"/>
    </row>
    <row r="2" spans="2:29" ht="19.5" x14ac:dyDescent="0.4">
      <c r="B2" s="216" t="s">
        <v>137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</row>
    <row r="3" spans="2:29" x14ac:dyDescent="0.4"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</row>
    <row r="4" spans="2:29" x14ac:dyDescent="0.4">
      <c r="B4" s="217" t="s">
        <v>1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</row>
    <row r="5" spans="2:29" x14ac:dyDescent="0.4">
      <c r="B5" s="2" t="s">
        <v>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2:29" x14ac:dyDescent="0.4">
      <c r="B6" s="222" t="s">
        <v>18</v>
      </c>
      <c r="C6" s="222"/>
      <c r="D6" s="222"/>
      <c r="E6" s="222"/>
      <c r="F6" s="222"/>
      <c r="G6" s="222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</row>
    <row r="7" spans="2:29" x14ac:dyDescent="0.4">
      <c r="B7" s="222" t="s">
        <v>3</v>
      </c>
      <c r="C7" s="222"/>
      <c r="D7" s="222"/>
      <c r="E7" s="222"/>
      <c r="F7" s="222"/>
      <c r="G7" s="222"/>
      <c r="H7" s="224" t="s">
        <v>27</v>
      </c>
      <c r="I7" s="225"/>
      <c r="J7" s="226"/>
      <c r="K7" s="227"/>
      <c r="L7" s="228"/>
      <c r="M7" s="228"/>
      <c r="N7" s="228"/>
      <c r="O7" s="228"/>
      <c r="P7" s="228"/>
      <c r="Q7" s="228"/>
      <c r="R7" s="229"/>
      <c r="S7" s="224" t="s">
        <v>28</v>
      </c>
      <c r="T7" s="225"/>
      <c r="U7" s="225"/>
      <c r="V7" s="226"/>
      <c r="W7" s="227"/>
      <c r="X7" s="228"/>
      <c r="Y7" s="228"/>
      <c r="Z7" s="228"/>
      <c r="AA7" s="228"/>
      <c r="AB7" s="228"/>
      <c r="AC7" s="229"/>
    </row>
    <row r="8" spans="2:29" x14ac:dyDescent="0.4">
      <c r="B8" s="2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2:29" x14ac:dyDescent="0.4">
      <c r="B9" s="222" t="s">
        <v>19</v>
      </c>
      <c r="C9" s="222"/>
      <c r="D9" s="222"/>
      <c r="E9" s="222"/>
      <c r="F9" s="222"/>
      <c r="G9" s="222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</row>
    <row r="10" spans="2:29" x14ac:dyDescent="0.4">
      <c r="B10" s="222" t="s">
        <v>3</v>
      </c>
      <c r="C10" s="222"/>
      <c r="D10" s="222"/>
      <c r="E10" s="222"/>
      <c r="F10" s="222"/>
      <c r="G10" s="222"/>
      <c r="H10" s="224" t="s">
        <v>27</v>
      </c>
      <c r="I10" s="225"/>
      <c r="J10" s="226"/>
      <c r="K10" s="227"/>
      <c r="L10" s="228"/>
      <c r="M10" s="228"/>
      <c r="N10" s="228"/>
      <c r="O10" s="228"/>
      <c r="P10" s="228"/>
      <c r="Q10" s="228"/>
      <c r="R10" s="229"/>
      <c r="S10" s="224" t="s">
        <v>28</v>
      </c>
      <c r="T10" s="225"/>
      <c r="U10" s="225"/>
      <c r="V10" s="226"/>
      <c r="W10" s="227"/>
      <c r="X10" s="228"/>
      <c r="Y10" s="228"/>
      <c r="Z10" s="228"/>
      <c r="AA10" s="228"/>
      <c r="AB10" s="228"/>
      <c r="AC10" s="229"/>
    </row>
    <row r="11" spans="2:29" x14ac:dyDescent="0.4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2:29" x14ac:dyDescent="0.4">
      <c r="B12" s="218" t="s">
        <v>21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20"/>
    </row>
    <row r="13" spans="2:29" x14ac:dyDescent="0.4">
      <c r="B13" s="221" t="s">
        <v>4</v>
      </c>
      <c r="C13" s="221"/>
      <c r="D13" s="221"/>
      <c r="E13" s="221"/>
      <c r="F13" s="221"/>
      <c r="G13" s="221"/>
      <c r="H13" s="224" t="s">
        <v>5</v>
      </c>
      <c r="I13" s="225"/>
      <c r="J13" s="225"/>
      <c r="K13" s="225"/>
      <c r="L13" s="226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50"/>
    </row>
    <row r="14" spans="2:29" x14ac:dyDescent="0.4">
      <c r="B14" s="221"/>
      <c r="C14" s="221"/>
      <c r="D14" s="221"/>
      <c r="E14" s="221"/>
      <c r="F14" s="221"/>
      <c r="G14" s="221"/>
      <c r="H14" s="224" t="s">
        <v>29</v>
      </c>
      <c r="I14" s="225"/>
      <c r="J14" s="225"/>
      <c r="K14" s="225"/>
      <c r="L14" s="226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50"/>
    </row>
    <row r="15" spans="2:29" x14ac:dyDescent="0.4">
      <c r="B15" s="221"/>
      <c r="C15" s="221"/>
      <c r="D15" s="221"/>
      <c r="E15" s="221"/>
      <c r="F15" s="221"/>
      <c r="G15" s="221"/>
      <c r="H15" s="224" t="s">
        <v>26</v>
      </c>
      <c r="I15" s="225"/>
      <c r="J15" s="225"/>
      <c r="K15" s="225"/>
      <c r="L15" s="226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50"/>
    </row>
    <row r="16" spans="2:29" x14ac:dyDescent="0.4">
      <c r="B16" s="222" t="s">
        <v>20</v>
      </c>
      <c r="C16" s="222"/>
      <c r="D16" s="222"/>
      <c r="E16" s="222"/>
      <c r="F16" s="222"/>
      <c r="G16" s="222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</row>
    <row r="17" spans="2:29" x14ac:dyDescent="0.4">
      <c r="B17" s="222" t="s">
        <v>3</v>
      </c>
      <c r="C17" s="222"/>
      <c r="D17" s="222"/>
      <c r="E17" s="222"/>
      <c r="F17" s="222"/>
      <c r="G17" s="222"/>
      <c r="H17" s="224" t="s">
        <v>27</v>
      </c>
      <c r="I17" s="225"/>
      <c r="J17" s="226"/>
      <c r="K17" s="227"/>
      <c r="L17" s="228"/>
      <c r="M17" s="228"/>
      <c r="N17" s="228"/>
      <c r="O17" s="228"/>
      <c r="P17" s="228"/>
      <c r="Q17" s="228"/>
      <c r="R17" s="229"/>
      <c r="S17" s="224" t="s">
        <v>28</v>
      </c>
      <c r="T17" s="225"/>
      <c r="U17" s="225"/>
      <c r="V17" s="226"/>
      <c r="W17" s="227"/>
      <c r="X17" s="228"/>
      <c r="Y17" s="228"/>
      <c r="Z17" s="228"/>
      <c r="AA17" s="228"/>
      <c r="AB17" s="228"/>
      <c r="AC17" s="229"/>
    </row>
    <row r="18" spans="2:29" x14ac:dyDescent="0.4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x14ac:dyDescent="0.4">
      <c r="B19" s="265" t="s">
        <v>6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</row>
    <row r="20" spans="2:29" x14ac:dyDescent="0.4">
      <c r="B20" s="10" t="s">
        <v>151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2:29" ht="18.75" customHeight="1" x14ac:dyDescent="0.4">
      <c r="B21" s="204"/>
      <c r="C21" s="263" t="s">
        <v>89</v>
      </c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</row>
    <row r="22" spans="2:29" ht="18.75" customHeight="1" x14ac:dyDescent="0.4">
      <c r="B22" s="204"/>
      <c r="C22" s="264" t="s">
        <v>150</v>
      </c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</row>
    <row r="23" spans="2:29" x14ac:dyDescent="0.4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  <c r="Z23" s="12"/>
      <c r="AA23" s="12"/>
      <c r="AB23" s="12"/>
      <c r="AC23" s="12"/>
    </row>
    <row r="24" spans="2:29" x14ac:dyDescent="0.4">
      <c r="B24" s="10" t="s">
        <v>140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257"/>
      <c r="Z24" s="257"/>
      <c r="AA24" s="257"/>
      <c r="AB24" s="257"/>
      <c r="AC24" s="257"/>
    </row>
    <row r="25" spans="2:29" ht="18.75" customHeight="1" x14ac:dyDescent="0.4">
      <c r="B25" s="258" t="s">
        <v>126</v>
      </c>
      <c r="C25" s="225" t="s">
        <v>23</v>
      </c>
      <c r="D25" s="225"/>
      <c r="E25" s="225"/>
      <c r="F25" s="225"/>
      <c r="G25" s="226"/>
      <c r="H25" s="236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9"/>
    </row>
    <row r="26" spans="2:29" x14ac:dyDescent="0.4">
      <c r="B26" s="259"/>
      <c r="C26" s="225" t="s">
        <v>22</v>
      </c>
      <c r="D26" s="225"/>
      <c r="E26" s="225"/>
      <c r="F26" s="225"/>
      <c r="G26" s="226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2"/>
    </row>
    <row r="27" spans="2:29" ht="50.25" customHeight="1" x14ac:dyDescent="0.4">
      <c r="B27" s="260"/>
      <c r="C27" s="247" t="s">
        <v>128</v>
      </c>
      <c r="D27" s="247"/>
      <c r="E27" s="247"/>
      <c r="F27" s="247"/>
      <c r="G27" s="248"/>
      <c r="H27" s="266" t="s">
        <v>24</v>
      </c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50"/>
    </row>
    <row r="28" spans="2:29" x14ac:dyDescent="0.4">
      <c r="B28" s="251" t="s">
        <v>7</v>
      </c>
      <c r="C28" s="252"/>
      <c r="D28" s="252"/>
      <c r="E28" s="252"/>
      <c r="F28" s="252"/>
      <c r="G28" s="253"/>
      <c r="H28" s="254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6"/>
    </row>
    <row r="29" spans="2:29" x14ac:dyDescent="0.4">
      <c r="B29" s="267" t="s">
        <v>141</v>
      </c>
      <c r="C29" s="268"/>
      <c r="D29" s="268"/>
      <c r="E29" s="268"/>
      <c r="F29" s="268"/>
      <c r="G29" s="269"/>
      <c r="H29" s="13" t="s">
        <v>142</v>
      </c>
      <c r="I29" s="14"/>
      <c r="J29" s="14"/>
      <c r="K29" s="14"/>
      <c r="L29" s="15"/>
      <c r="M29" s="15"/>
      <c r="N29" s="15"/>
      <c r="O29" s="16"/>
      <c r="P29" s="249"/>
      <c r="Q29" s="249"/>
      <c r="R29" s="17" t="s">
        <v>30</v>
      </c>
      <c r="S29" s="17"/>
      <c r="T29" s="17" t="s">
        <v>31</v>
      </c>
      <c r="U29" s="17"/>
      <c r="V29" s="17" t="s">
        <v>32</v>
      </c>
      <c r="W29" s="17"/>
      <c r="X29" s="17"/>
      <c r="Y29" s="17"/>
      <c r="Z29" s="17"/>
      <c r="AA29" s="17"/>
      <c r="AB29" s="17"/>
      <c r="AC29" s="18"/>
    </row>
    <row r="30" spans="2:29" x14ac:dyDescent="0.4">
      <c r="B30" s="270"/>
      <c r="C30" s="271"/>
      <c r="D30" s="271"/>
      <c r="E30" s="271"/>
      <c r="F30" s="271"/>
      <c r="G30" s="272"/>
      <c r="H30" s="245" t="s">
        <v>144</v>
      </c>
      <c r="I30" s="243"/>
      <c r="J30" s="243"/>
      <c r="K30" s="243"/>
      <c r="L30" s="227"/>
      <c r="M30" s="228"/>
      <c r="N30" s="19" t="s">
        <v>8</v>
      </c>
      <c r="O30" s="20"/>
      <c r="P30" s="19" t="s">
        <v>9</v>
      </c>
      <c r="Q30" s="20"/>
      <c r="R30" s="4" t="s">
        <v>10</v>
      </c>
      <c r="S30" s="245" t="s">
        <v>143</v>
      </c>
      <c r="T30" s="243"/>
      <c r="U30" s="243"/>
      <c r="V30" s="243"/>
      <c r="W30" s="227"/>
      <c r="X30" s="228"/>
      <c r="Y30" s="19" t="s">
        <v>8</v>
      </c>
      <c r="Z30" s="20"/>
      <c r="AA30" s="19" t="s">
        <v>9</v>
      </c>
      <c r="AB30" s="20"/>
      <c r="AC30" s="4" t="s">
        <v>10</v>
      </c>
    </row>
    <row r="31" spans="2:29" ht="32.25" customHeight="1" x14ac:dyDescent="0.4">
      <c r="B31" s="238" t="s">
        <v>13</v>
      </c>
      <c r="C31" s="238"/>
      <c r="D31" s="238"/>
      <c r="E31" s="238"/>
      <c r="F31" s="238"/>
      <c r="G31" s="238"/>
      <c r="H31" s="236"/>
      <c r="I31" s="237"/>
      <c r="J31" s="237"/>
      <c r="K31" s="237"/>
      <c r="L31" s="239"/>
      <c r="M31" s="246" t="s">
        <v>25</v>
      </c>
      <c r="N31" s="247"/>
      <c r="O31" s="247"/>
      <c r="P31" s="247"/>
      <c r="Q31" s="247"/>
      <c r="R31" s="247"/>
      <c r="S31" s="248"/>
      <c r="T31" s="249"/>
      <c r="U31" s="249"/>
      <c r="V31" s="249"/>
      <c r="W31" s="249"/>
      <c r="X31" s="249"/>
      <c r="Y31" s="249"/>
      <c r="Z31" s="249"/>
      <c r="AA31" s="249"/>
      <c r="AB31" s="249"/>
      <c r="AC31" s="250"/>
    </row>
    <row r="32" spans="2:29" ht="18" customHeight="1" x14ac:dyDescent="0.4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12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2:29" x14ac:dyDescent="0.4">
      <c r="B33" s="241" t="s">
        <v>14</v>
      </c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</row>
    <row r="34" spans="2:29" ht="18.75" customHeight="1" x14ac:dyDescent="0.4">
      <c r="B34" s="230" t="s">
        <v>127</v>
      </c>
      <c r="C34" s="231"/>
      <c r="D34" s="231"/>
      <c r="E34" s="231"/>
      <c r="F34" s="231"/>
      <c r="G34" s="232"/>
      <c r="H34" s="224" t="s">
        <v>145</v>
      </c>
      <c r="I34" s="225"/>
      <c r="J34" s="225"/>
      <c r="K34" s="226"/>
      <c r="L34" s="236"/>
      <c r="M34" s="237"/>
      <c r="N34" s="22" t="s">
        <v>30</v>
      </c>
      <c r="O34" s="22"/>
      <c r="P34" s="22" t="s">
        <v>31</v>
      </c>
      <c r="Q34" s="22"/>
      <c r="R34" s="22" t="s">
        <v>34</v>
      </c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3"/>
    </row>
    <row r="35" spans="2:29" ht="34.5" customHeight="1" x14ac:dyDescent="0.4">
      <c r="B35" s="233"/>
      <c r="C35" s="234"/>
      <c r="D35" s="234"/>
      <c r="E35" s="234"/>
      <c r="F35" s="234"/>
      <c r="G35" s="235"/>
      <c r="H35" s="242" t="s">
        <v>146</v>
      </c>
      <c r="I35" s="243"/>
      <c r="J35" s="243"/>
      <c r="K35" s="244"/>
      <c r="L35" s="227"/>
      <c r="M35" s="228"/>
      <c r="N35" s="19" t="s">
        <v>8</v>
      </c>
      <c r="O35" s="20"/>
      <c r="P35" s="19" t="s">
        <v>9</v>
      </c>
      <c r="Q35" s="20"/>
      <c r="R35" s="4" t="s">
        <v>10</v>
      </c>
      <c r="S35" s="245" t="s">
        <v>147</v>
      </c>
      <c r="T35" s="243"/>
      <c r="U35" s="243"/>
      <c r="V35" s="244"/>
      <c r="W35" s="227"/>
      <c r="X35" s="228"/>
      <c r="Y35" s="19" t="s">
        <v>8</v>
      </c>
      <c r="Z35" s="20"/>
      <c r="AA35" s="19" t="s">
        <v>9</v>
      </c>
      <c r="AB35" s="20"/>
      <c r="AC35" s="4" t="s">
        <v>10</v>
      </c>
    </row>
    <row r="37" spans="2:29" x14ac:dyDescent="0.4">
      <c r="R37" s="224" t="s">
        <v>136</v>
      </c>
      <c r="S37" s="225"/>
      <c r="T37" s="225"/>
      <c r="U37" s="226"/>
      <c r="V37" s="236"/>
      <c r="W37" s="237"/>
      <c r="X37" s="237"/>
      <c r="Y37" s="237"/>
      <c r="Z37" s="237"/>
      <c r="AA37" s="237"/>
      <c r="AB37" s="237"/>
      <c r="AC37" s="239"/>
    </row>
  </sheetData>
  <mergeCells count="67">
    <mergeCell ref="AA1:AC1"/>
    <mergeCell ref="V37:AC37"/>
    <mergeCell ref="R37:U37"/>
    <mergeCell ref="H34:K34"/>
    <mergeCell ref="B29:G30"/>
    <mergeCell ref="H14:L14"/>
    <mergeCell ref="H15:L15"/>
    <mergeCell ref="H13:L13"/>
    <mergeCell ref="M13:AC13"/>
    <mergeCell ref="M14:AC14"/>
    <mergeCell ref="M15:AC15"/>
    <mergeCell ref="P29:Q29"/>
    <mergeCell ref="B17:G17"/>
    <mergeCell ref="H17:J17"/>
    <mergeCell ref="K17:R17"/>
    <mergeCell ref="C25:G25"/>
    <mergeCell ref="H30:K30"/>
    <mergeCell ref="L30:M30"/>
    <mergeCell ref="S30:V30"/>
    <mergeCell ref="W30:X30"/>
    <mergeCell ref="H27:AC27"/>
    <mergeCell ref="K7:R7"/>
    <mergeCell ref="S7:V7"/>
    <mergeCell ref="W7:AC7"/>
    <mergeCell ref="C21:AC21"/>
    <mergeCell ref="C22:AC22"/>
    <mergeCell ref="S17:V17"/>
    <mergeCell ref="W17:AC17"/>
    <mergeCell ref="B19:AC19"/>
    <mergeCell ref="B16:G16"/>
    <mergeCell ref="H16:AC16"/>
    <mergeCell ref="B28:G28"/>
    <mergeCell ref="H28:AC28"/>
    <mergeCell ref="Y24:AC24"/>
    <mergeCell ref="B25:B27"/>
    <mergeCell ref="H26:AC26"/>
    <mergeCell ref="C27:G27"/>
    <mergeCell ref="C26:G26"/>
    <mergeCell ref="H25:AC25"/>
    <mergeCell ref="B34:G35"/>
    <mergeCell ref="L34:M34"/>
    <mergeCell ref="B31:G31"/>
    <mergeCell ref="H31:L31"/>
    <mergeCell ref="B32:Q32"/>
    <mergeCell ref="B33:AC33"/>
    <mergeCell ref="H35:K35"/>
    <mergeCell ref="L35:M35"/>
    <mergeCell ref="S35:V35"/>
    <mergeCell ref="W35:X35"/>
    <mergeCell ref="M31:S31"/>
    <mergeCell ref="T31:AC31"/>
    <mergeCell ref="B2:AC2"/>
    <mergeCell ref="B3:AC3"/>
    <mergeCell ref="B4:AC4"/>
    <mergeCell ref="B12:AC12"/>
    <mergeCell ref="B13:G15"/>
    <mergeCell ref="B9:G9"/>
    <mergeCell ref="H9:AC9"/>
    <mergeCell ref="B10:G10"/>
    <mergeCell ref="H10:J10"/>
    <mergeCell ref="K10:R10"/>
    <mergeCell ref="S10:V10"/>
    <mergeCell ref="W10:AC10"/>
    <mergeCell ref="B6:G6"/>
    <mergeCell ref="H6:AC6"/>
    <mergeCell ref="B7:G7"/>
    <mergeCell ref="H7:J7"/>
  </mergeCells>
  <phoneticPr fontId="2"/>
  <dataValidations count="3">
    <dataValidation type="list" allowBlank="1" showInputMessage="1" showErrorMessage="1" sqref="B21:B22">
      <formula1>"　,○"</formula1>
    </dataValidation>
    <dataValidation type="list" allowBlank="1" showInputMessage="1" showErrorMessage="1" sqref="H28:AC28">
      <formula1>"　,自社購入,リースモデル,オンサイトPPAモデル"</formula1>
    </dataValidation>
    <dataValidation type="list" allowBlank="1" showInputMessage="1" showErrorMessage="1" sqref="H31:L31">
      <formula1>"　,有,無"</formula1>
    </dataValidation>
  </dataValidation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3"/>
  <sheetViews>
    <sheetView topLeftCell="A16" zoomScaleNormal="100" workbookViewId="0">
      <selection activeCell="S32" sqref="S32:X32"/>
    </sheetView>
  </sheetViews>
  <sheetFormatPr defaultRowHeight="18.75" x14ac:dyDescent="0.4"/>
  <cols>
    <col min="1" max="1" width="2.75" style="1" customWidth="1"/>
    <col min="2" max="3" width="7.625" style="1" customWidth="1"/>
    <col min="4" max="13" width="3.625" style="1" customWidth="1"/>
    <col min="14" max="14" width="3.75" style="1" customWidth="1"/>
    <col min="15" max="25" width="3.625" style="1" customWidth="1"/>
    <col min="26" max="26" width="5.125" style="1" customWidth="1"/>
    <col min="27" max="29" width="3.625" style="1" customWidth="1"/>
    <col min="30" max="16384" width="9" style="1"/>
  </cols>
  <sheetData>
    <row r="1" spans="2:28" x14ac:dyDescent="0.4">
      <c r="B1" s="1" t="s">
        <v>138</v>
      </c>
      <c r="X1" s="236" t="s">
        <v>149</v>
      </c>
      <c r="Y1" s="237"/>
      <c r="Z1" s="239"/>
    </row>
    <row r="2" spans="2:28" ht="19.5" x14ac:dyDescent="0.4">
      <c r="B2" s="216" t="s">
        <v>148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05"/>
      <c r="AB2" s="205"/>
    </row>
    <row r="3" spans="2:28" x14ac:dyDescent="0.4">
      <c r="B3" s="1" t="s">
        <v>109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8.75" customHeight="1" x14ac:dyDescent="0.4">
      <c r="B4" s="267" t="s">
        <v>124</v>
      </c>
      <c r="C4" s="268"/>
      <c r="D4" s="268"/>
      <c r="E4" s="268"/>
      <c r="F4" s="268"/>
      <c r="G4" s="268"/>
      <c r="H4" s="268"/>
      <c r="I4" s="269"/>
      <c r="J4" s="246" t="s">
        <v>132</v>
      </c>
      <c r="K4" s="247"/>
      <c r="L4" s="247"/>
      <c r="M4" s="247"/>
      <c r="N4" s="247"/>
      <c r="O4" s="247"/>
      <c r="P4" s="248"/>
      <c r="Q4" s="236"/>
      <c r="R4" s="237"/>
      <c r="S4" s="237"/>
      <c r="T4" s="237"/>
      <c r="U4" s="237"/>
      <c r="V4" s="237"/>
      <c r="W4" s="237"/>
      <c r="X4" s="237"/>
      <c r="Y4" s="237"/>
      <c r="Z4" s="212" t="s">
        <v>120</v>
      </c>
      <c r="AA4" s="3"/>
      <c r="AB4" s="3"/>
    </row>
    <row r="5" spans="2:28" x14ac:dyDescent="0.4">
      <c r="B5" s="273"/>
      <c r="C5" s="274"/>
      <c r="D5" s="274"/>
      <c r="E5" s="274"/>
      <c r="F5" s="274"/>
      <c r="G5" s="274"/>
      <c r="H5" s="274"/>
      <c r="I5" s="278"/>
      <c r="J5" s="224" t="s">
        <v>133</v>
      </c>
      <c r="K5" s="225"/>
      <c r="L5" s="225"/>
      <c r="M5" s="225"/>
      <c r="N5" s="225"/>
      <c r="O5" s="225"/>
      <c r="P5" s="226"/>
      <c r="Q5" s="300"/>
      <c r="R5" s="301"/>
      <c r="S5" s="301"/>
      <c r="T5" s="301"/>
      <c r="U5" s="301"/>
      <c r="V5" s="301"/>
      <c r="W5" s="301"/>
      <c r="X5" s="301"/>
      <c r="Y5" s="301"/>
      <c r="Z5" s="212" t="s">
        <v>125</v>
      </c>
      <c r="AA5" s="3"/>
      <c r="AB5" s="3"/>
    </row>
    <row r="6" spans="2:28" x14ac:dyDescent="0.4">
      <c r="B6" s="270"/>
      <c r="C6" s="271"/>
      <c r="D6" s="271"/>
      <c r="E6" s="271"/>
      <c r="F6" s="271"/>
      <c r="G6" s="271"/>
      <c r="H6" s="271"/>
      <c r="I6" s="272"/>
      <c r="J6" s="275" t="s">
        <v>11</v>
      </c>
      <c r="K6" s="276"/>
      <c r="L6" s="276"/>
      <c r="M6" s="276"/>
      <c r="N6" s="276"/>
      <c r="O6" s="276"/>
      <c r="P6" s="277"/>
      <c r="Q6" s="288" t="s">
        <v>41</v>
      </c>
      <c r="R6" s="289"/>
      <c r="S6" s="280">
        <f>ROUNDDOWN(Q4*Q5/1000,0)</f>
        <v>0</v>
      </c>
      <c r="T6" s="280"/>
      <c r="U6" s="280"/>
      <c r="V6" s="280"/>
      <c r="W6" s="280"/>
      <c r="X6" s="280"/>
      <c r="Y6" s="280"/>
      <c r="Z6" s="212" t="s">
        <v>12</v>
      </c>
    </row>
    <row r="7" spans="2:28" ht="18.75" customHeight="1" x14ac:dyDescent="0.4">
      <c r="B7" s="267" t="s">
        <v>123</v>
      </c>
      <c r="C7" s="268"/>
      <c r="D7" s="268"/>
      <c r="E7" s="268"/>
      <c r="F7" s="268"/>
      <c r="G7" s="268"/>
      <c r="H7" s="268"/>
      <c r="I7" s="269"/>
      <c r="J7" s="246" t="s">
        <v>122</v>
      </c>
      <c r="K7" s="247"/>
      <c r="L7" s="247"/>
      <c r="M7" s="247"/>
      <c r="N7" s="247"/>
      <c r="O7" s="247"/>
      <c r="P7" s="248"/>
      <c r="Q7" s="236"/>
      <c r="R7" s="237"/>
      <c r="S7" s="237"/>
      <c r="T7" s="237"/>
      <c r="U7" s="237"/>
      <c r="V7" s="237"/>
      <c r="W7" s="237"/>
      <c r="X7" s="237"/>
      <c r="Y7" s="237"/>
      <c r="Z7" s="212" t="s">
        <v>12</v>
      </c>
    </row>
    <row r="8" spans="2:28" x14ac:dyDescent="0.4">
      <c r="B8" s="273"/>
      <c r="C8" s="274"/>
      <c r="D8" s="274"/>
      <c r="E8" s="274"/>
      <c r="F8" s="274"/>
      <c r="G8" s="274"/>
      <c r="H8" s="274"/>
      <c r="I8" s="278"/>
      <c r="J8" s="224" t="s">
        <v>134</v>
      </c>
      <c r="K8" s="225"/>
      <c r="L8" s="225"/>
      <c r="M8" s="225"/>
      <c r="N8" s="225"/>
      <c r="O8" s="225"/>
      <c r="P8" s="226"/>
      <c r="Q8" s="236"/>
      <c r="R8" s="237"/>
      <c r="S8" s="237"/>
      <c r="T8" s="237"/>
      <c r="U8" s="237"/>
      <c r="V8" s="237"/>
      <c r="W8" s="237"/>
      <c r="X8" s="237"/>
      <c r="Y8" s="237"/>
      <c r="Z8" s="212" t="s">
        <v>121</v>
      </c>
    </row>
    <row r="9" spans="2:28" x14ac:dyDescent="0.4">
      <c r="B9" s="270"/>
      <c r="C9" s="271"/>
      <c r="D9" s="271"/>
      <c r="E9" s="271"/>
      <c r="F9" s="271"/>
      <c r="G9" s="271"/>
      <c r="H9" s="271"/>
      <c r="I9" s="272"/>
      <c r="J9" s="275" t="s">
        <v>11</v>
      </c>
      <c r="K9" s="276"/>
      <c r="L9" s="276"/>
      <c r="M9" s="276"/>
      <c r="N9" s="276"/>
      <c r="O9" s="276"/>
      <c r="P9" s="277"/>
      <c r="Q9" s="288" t="s">
        <v>42</v>
      </c>
      <c r="R9" s="289"/>
      <c r="S9" s="280">
        <f>ROUNDDOWN(Q7*Q8,0)</f>
        <v>0</v>
      </c>
      <c r="T9" s="280"/>
      <c r="U9" s="280"/>
      <c r="V9" s="280"/>
      <c r="W9" s="280"/>
      <c r="X9" s="280"/>
      <c r="Y9" s="280"/>
      <c r="Z9" s="212" t="s">
        <v>12</v>
      </c>
    </row>
    <row r="10" spans="2:28" x14ac:dyDescent="0.4">
      <c r="B10" s="267" t="s">
        <v>152</v>
      </c>
      <c r="C10" s="268"/>
      <c r="D10" s="268"/>
      <c r="E10" s="268"/>
      <c r="F10" s="268"/>
      <c r="G10" s="268"/>
      <c r="H10" s="268"/>
      <c r="I10" s="269"/>
      <c r="J10" s="281" t="s">
        <v>153</v>
      </c>
      <c r="K10" s="282"/>
      <c r="L10" s="282"/>
      <c r="M10" s="282"/>
      <c r="N10" s="282"/>
      <c r="O10" s="282"/>
      <c r="P10" s="283"/>
      <c r="Q10" s="284" t="s">
        <v>43</v>
      </c>
      <c r="R10" s="285"/>
      <c r="S10" s="286"/>
      <c r="T10" s="287"/>
      <c r="U10" s="287"/>
      <c r="V10" s="287"/>
      <c r="W10" s="287"/>
      <c r="X10" s="287"/>
      <c r="Y10" s="287"/>
      <c r="Z10" s="212" t="s">
        <v>154</v>
      </c>
    </row>
    <row r="11" spans="2:28" x14ac:dyDescent="0.4">
      <c r="B11" s="267" t="s">
        <v>112</v>
      </c>
      <c r="C11" s="268"/>
      <c r="D11" s="268"/>
      <c r="E11" s="269"/>
      <c r="F11" s="302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4"/>
    </row>
    <row r="12" spans="2:28" x14ac:dyDescent="0.4">
      <c r="B12" s="270"/>
      <c r="C12" s="271"/>
      <c r="D12" s="271"/>
      <c r="E12" s="272"/>
      <c r="F12" s="275" t="s">
        <v>113</v>
      </c>
      <c r="G12" s="276"/>
      <c r="H12" s="276"/>
      <c r="I12" s="276"/>
      <c r="J12" s="276"/>
      <c r="K12" s="276"/>
      <c r="L12" s="277"/>
      <c r="M12" s="302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4"/>
    </row>
    <row r="13" spans="2:28" x14ac:dyDescent="0.4">
      <c r="B13" s="279" t="s">
        <v>114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</row>
    <row r="14" spans="2:28" x14ac:dyDescent="0.4">
      <c r="B14" s="264" t="s">
        <v>115</v>
      </c>
      <c r="C14" s="264"/>
      <c r="D14" s="264"/>
      <c r="E14" s="264"/>
      <c r="F14" s="264" t="s">
        <v>111</v>
      </c>
      <c r="G14" s="264"/>
      <c r="H14" s="264"/>
      <c r="I14" s="264"/>
      <c r="J14" s="264"/>
      <c r="K14" s="295"/>
      <c r="L14" s="295"/>
      <c r="M14" s="295"/>
      <c r="N14" s="295"/>
      <c r="O14" s="295"/>
      <c r="P14" s="295"/>
      <c r="Q14" s="224" t="s">
        <v>117</v>
      </c>
      <c r="R14" s="225"/>
      <c r="S14" s="225"/>
      <c r="T14" s="225"/>
      <c r="U14" s="226"/>
      <c r="V14" s="236"/>
      <c r="W14" s="237"/>
      <c r="X14" s="237"/>
      <c r="Y14" s="237"/>
      <c r="Z14" s="239"/>
    </row>
    <row r="15" spans="2:28" ht="18.75" customHeight="1" x14ac:dyDescent="0.4">
      <c r="B15" s="296" t="s">
        <v>116</v>
      </c>
      <c r="C15" s="297"/>
      <c r="D15" s="297"/>
      <c r="E15" s="297"/>
      <c r="F15" s="230" t="s">
        <v>118</v>
      </c>
      <c r="G15" s="231"/>
      <c r="H15" s="231"/>
      <c r="I15" s="231"/>
      <c r="J15" s="232"/>
      <c r="K15" s="290"/>
      <c r="L15" s="291"/>
      <c r="M15" s="291"/>
      <c r="N15" s="291"/>
      <c r="O15" s="291"/>
      <c r="P15" s="291"/>
      <c r="Q15" s="230" t="s">
        <v>119</v>
      </c>
      <c r="R15" s="231"/>
      <c r="S15" s="231"/>
      <c r="T15" s="231"/>
      <c r="U15" s="232"/>
      <c r="V15" s="290"/>
      <c r="W15" s="291"/>
      <c r="X15" s="291"/>
      <c r="Y15" s="291"/>
      <c r="Z15" s="292"/>
    </row>
    <row r="16" spans="2:28" x14ac:dyDescent="0.4">
      <c r="B16" s="298"/>
      <c r="C16" s="299"/>
      <c r="D16" s="299"/>
      <c r="E16" s="299"/>
      <c r="F16" s="233"/>
      <c r="G16" s="234"/>
      <c r="H16" s="234"/>
      <c r="I16" s="234"/>
      <c r="J16" s="235"/>
      <c r="K16" s="293"/>
      <c r="L16" s="257"/>
      <c r="M16" s="257"/>
      <c r="N16" s="257"/>
      <c r="O16" s="257"/>
      <c r="P16" s="257"/>
      <c r="Q16" s="233"/>
      <c r="R16" s="234"/>
      <c r="S16" s="234"/>
      <c r="T16" s="234"/>
      <c r="U16" s="235"/>
      <c r="V16" s="293"/>
      <c r="W16" s="257"/>
      <c r="X16" s="257"/>
      <c r="Y16" s="257"/>
      <c r="Z16" s="294"/>
    </row>
    <row r="17" spans="2:26" x14ac:dyDescent="0.4">
      <c r="B17" s="2"/>
      <c r="C17" s="2"/>
      <c r="D17" s="2"/>
      <c r="E17" s="2"/>
      <c r="F17" s="203"/>
      <c r="G17" s="203"/>
      <c r="H17" s="203"/>
      <c r="I17" s="203"/>
      <c r="J17" s="203"/>
    </row>
    <row r="18" spans="2:26" x14ac:dyDescent="0.4">
      <c r="B18" s="2" t="s">
        <v>110</v>
      </c>
    </row>
    <row r="19" spans="2:26" x14ac:dyDescent="0.4">
      <c r="B19" s="1" t="s">
        <v>40</v>
      </c>
    </row>
    <row r="20" spans="2:26" ht="18.75" customHeight="1" x14ac:dyDescent="0.4">
      <c r="B20" s="263" t="s">
        <v>38</v>
      </c>
      <c r="C20" s="264"/>
      <c r="D20" s="309" t="s">
        <v>155</v>
      </c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1"/>
      <c r="Q20" s="305" t="s">
        <v>44</v>
      </c>
      <c r="R20" s="306"/>
      <c r="S20" s="307">
        <f>経費内訳表!U28</f>
        <v>0</v>
      </c>
      <c r="T20" s="308"/>
      <c r="U20" s="308"/>
      <c r="V20" s="308"/>
      <c r="W20" s="308"/>
      <c r="X20" s="308"/>
      <c r="Y20" s="308"/>
      <c r="Z20" s="4" t="s">
        <v>2</v>
      </c>
    </row>
    <row r="21" spans="2:26" x14ac:dyDescent="0.4">
      <c r="B21" s="264"/>
      <c r="C21" s="264"/>
      <c r="D21" s="309" t="s">
        <v>152</v>
      </c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1"/>
      <c r="Q21" s="305" t="s">
        <v>45</v>
      </c>
      <c r="R21" s="306"/>
      <c r="S21" s="307">
        <f>経費内訳表!U48</f>
        <v>0</v>
      </c>
      <c r="T21" s="308"/>
      <c r="U21" s="308"/>
      <c r="V21" s="308"/>
      <c r="W21" s="308"/>
      <c r="X21" s="308"/>
      <c r="Y21" s="308"/>
      <c r="Z21" s="4" t="s">
        <v>2</v>
      </c>
    </row>
    <row r="22" spans="2:26" x14ac:dyDescent="0.4">
      <c r="B22" s="264" t="s">
        <v>156</v>
      </c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305" t="s">
        <v>46</v>
      </c>
      <c r="R22" s="306"/>
      <c r="S22" s="307">
        <f>S20+S21</f>
        <v>0</v>
      </c>
      <c r="T22" s="308"/>
      <c r="U22" s="308"/>
      <c r="V22" s="308"/>
      <c r="W22" s="308"/>
      <c r="X22" s="308"/>
      <c r="Y22" s="308"/>
      <c r="Z22" s="4" t="s">
        <v>2</v>
      </c>
    </row>
    <row r="23" spans="2:26" x14ac:dyDescent="0.4">
      <c r="B23" s="312" t="s">
        <v>157</v>
      </c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4"/>
      <c r="Q23" s="305" t="s">
        <v>39</v>
      </c>
      <c r="R23" s="306"/>
      <c r="S23" s="307"/>
      <c r="T23" s="308"/>
      <c r="U23" s="308"/>
      <c r="V23" s="308"/>
      <c r="W23" s="308"/>
      <c r="X23" s="308"/>
      <c r="Y23" s="308"/>
      <c r="Z23" s="4" t="s">
        <v>2</v>
      </c>
    </row>
    <row r="24" spans="2:26" x14ac:dyDescent="0.4">
      <c r="B24" s="312" t="s">
        <v>158</v>
      </c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4"/>
      <c r="Q24" s="305" t="s">
        <v>47</v>
      </c>
      <c r="R24" s="306"/>
      <c r="S24" s="307">
        <f>S22-S23</f>
        <v>0</v>
      </c>
      <c r="T24" s="308"/>
      <c r="U24" s="308"/>
      <c r="V24" s="308"/>
      <c r="W24" s="308"/>
      <c r="X24" s="308"/>
      <c r="Y24" s="308"/>
      <c r="Z24" s="4" t="s">
        <v>2</v>
      </c>
    </row>
    <row r="25" spans="2:26" x14ac:dyDescent="0.4"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2:26" x14ac:dyDescent="0.4">
      <c r="B26" s="1" t="s">
        <v>135</v>
      </c>
    </row>
    <row r="27" spans="2:26" x14ac:dyDescent="0.4">
      <c r="B27" s="317" t="s">
        <v>159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224" t="s">
        <v>160</v>
      </c>
      <c r="R27" s="226"/>
      <c r="S27" s="318" t="e">
        <f>ROUNDDOWN(S24/S6,1)</f>
        <v>#DIV/0!</v>
      </c>
      <c r="T27" s="319"/>
      <c r="U27" s="319"/>
      <c r="V27" s="319"/>
      <c r="W27" s="319"/>
      <c r="X27" s="319"/>
      <c r="Y27" s="237" t="s">
        <v>130</v>
      </c>
      <c r="Z27" s="239"/>
    </row>
    <row r="28" spans="2:26" ht="38.25" customHeight="1" x14ac:dyDescent="0.4"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221" t="s">
        <v>161</v>
      </c>
      <c r="R28" s="221"/>
      <c r="S28" s="221"/>
      <c r="T28" s="221"/>
      <c r="U28" s="221"/>
      <c r="V28" s="221"/>
      <c r="W28" s="221"/>
      <c r="X28" s="221"/>
      <c r="Y28" s="221"/>
      <c r="Z28" s="221"/>
    </row>
    <row r="30" spans="2:26" x14ac:dyDescent="0.4">
      <c r="B30" s="1" t="s">
        <v>162</v>
      </c>
    </row>
    <row r="31" spans="2:26" x14ac:dyDescent="0.4">
      <c r="B31" s="267" t="s">
        <v>163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22" t="s">
        <v>183</v>
      </c>
      <c r="O31" s="222"/>
      <c r="P31" s="222"/>
      <c r="Q31" s="224" t="s">
        <v>164</v>
      </c>
      <c r="R31" s="226"/>
      <c r="S31" s="315" t="e">
        <f>ROUNDDOWN(S21/S10,1)</f>
        <v>#DIV/0!</v>
      </c>
      <c r="T31" s="316"/>
      <c r="U31" s="316"/>
      <c r="V31" s="316"/>
      <c r="W31" s="316"/>
      <c r="X31" s="316"/>
      <c r="Y31" s="237" t="s">
        <v>130</v>
      </c>
      <c r="Z31" s="239"/>
    </row>
    <row r="32" spans="2:26" ht="18.75" customHeight="1" x14ac:dyDescent="0.4">
      <c r="B32" s="273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22" t="s">
        <v>184</v>
      </c>
      <c r="O32" s="222"/>
      <c r="P32" s="222"/>
      <c r="Q32" s="224" t="s">
        <v>48</v>
      </c>
      <c r="R32" s="226"/>
      <c r="S32" s="315" t="e">
        <f>IF(160000&lt;S31,160000,S31)</f>
        <v>#DIV/0!</v>
      </c>
      <c r="T32" s="316"/>
      <c r="U32" s="316"/>
      <c r="V32" s="316"/>
      <c r="W32" s="316"/>
      <c r="X32" s="316"/>
      <c r="Y32" s="237" t="s">
        <v>130</v>
      </c>
      <c r="Z32" s="239"/>
    </row>
    <row r="33" spans="2:26" x14ac:dyDescent="0.4">
      <c r="B33" s="270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15"/>
      <c r="O33" s="215"/>
      <c r="P33" s="214"/>
      <c r="Q33" s="221" t="s">
        <v>161</v>
      </c>
      <c r="R33" s="221"/>
      <c r="S33" s="221"/>
      <c r="T33" s="221"/>
      <c r="U33" s="221"/>
      <c r="V33" s="221"/>
      <c r="W33" s="221"/>
      <c r="X33" s="221"/>
      <c r="Y33" s="221"/>
      <c r="Z33" s="221"/>
    </row>
    <row r="35" spans="2:26" ht="18.75" customHeight="1" x14ac:dyDescent="0.4">
      <c r="B35" s="1" t="s">
        <v>165</v>
      </c>
    </row>
    <row r="36" spans="2:26" ht="32.25" customHeight="1" x14ac:dyDescent="0.4">
      <c r="B36" s="320"/>
      <c r="C36" s="231" t="s">
        <v>131</v>
      </c>
      <c r="D36" s="231"/>
      <c r="E36" s="231"/>
      <c r="F36" s="231"/>
      <c r="G36" s="232"/>
      <c r="H36" s="296" t="s">
        <v>15</v>
      </c>
      <c r="I36" s="297"/>
      <c r="J36" s="297"/>
      <c r="K36" s="297"/>
      <c r="L36" s="297"/>
      <c r="M36" s="297"/>
      <c r="N36" s="297"/>
      <c r="O36" s="297"/>
      <c r="P36" s="325"/>
      <c r="Q36" s="267" t="s">
        <v>185</v>
      </c>
      <c r="R36" s="269"/>
      <c r="S36" s="327"/>
      <c r="T36" s="328"/>
      <c r="U36" s="328"/>
      <c r="V36" s="328"/>
      <c r="W36" s="328"/>
      <c r="X36" s="328"/>
      <c r="Y36" s="329"/>
      <c r="Z36" s="213" t="s">
        <v>12</v>
      </c>
    </row>
    <row r="37" spans="2:26" x14ac:dyDescent="0.4">
      <c r="B37" s="321"/>
      <c r="C37" s="323"/>
      <c r="D37" s="323"/>
      <c r="E37" s="323"/>
      <c r="F37" s="323"/>
      <c r="G37" s="324"/>
      <c r="H37" s="298"/>
      <c r="I37" s="299"/>
      <c r="J37" s="299"/>
      <c r="K37" s="299"/>
      <c r="L37" s="299"/>
      <c r="M37" s="299"/>
      <c r="N37" s="299"/>
      <c r="O37" s="299"/>
      <c r="P37" s="326"/>
      <c r="Q37" s="270"/>
      <c r="R37" s="272"/>
      <c r="S37" s="330" t="s">
        <v>129</v>
      </c>
      <c r="T37" s="331"/>
      <c r="U37" s="331"/>
      <c r="V37" s="331"/>
      <c r="W37" s="331"/>
      <c r="X37" s="331"/>
      <c r="Y37" s="331"/>
      <c r="Z37" s="332"/>
    </row>
    <row r="38" spans="2:26" x14ac:dyDescent="0.4">
      <c r="B38" s="321"/>
      <c r="C38" s="323"/>
      <c r="D38" s="323"/>
      <c r="E38" s="323"/>
      <c r="F38" s="323"/>
      <c r="G38" s="324"/>
      <c r="H38" s="296" t="s">
        <v>186</v>
      </c>
      <c r="I38" s="297"/>
      <c r="J38" s="297"/>
      <c r="K38" s="297"/>
      <c r="L38" s="297"/>
      <c r="M38" s="297"/>
      <c r="N38" s="297"/>
      <c r="O38" s="297"/>
      <c r="P38" s="325"/>
      <c r="Q38" s="222" t="s">
        <v>167</v>
      </c>
      <c r="R38" s="222"/>
      <c r="S38" s="333">
        <f>IF(8000001&lt;S36*50000,8000000,S36*50000)</f>
        <v>0</v>
      </c>
      <c r="T38" s="333"/>
      <c r="U38" s="333"/>
      <c r="V38" s="333"/>
      <c r="W38" s="333"/>
      <c r="X38" s="333"/>
      <c r="Y38" s="334"/>
      <c r="Z38" s="7" t="s">
        <v>2</v>
      </c>
    </row>
    <row r="39" spans="2:26" ht="18.75" customHeight="1" x14ac:dyDescent="0.4">
      <c r="B39" s="322"/>
      <c r="C39" s="234"/>
      <c r="D39" s="234"/>
      <c r="E39" s="234"/>
      <c r="F39" s="234"/>
      <c r="G39" s="235"/>
      <c r="H39" s="298"/>
      <c r="I39" s="299"/>
      <c r="J39" s="299"/>
      <c r="K39" s="299"/>
      <c r="L39" s="299"/>
      <c r="M39" s="299"/>
      <c r="N39" s="299"/>
      <c r="O39" s="299"/>
      <c r="P39" s="326"/>
      <c r="Q39" s="222"/>
      <c r="R39" s="222"/>
      <c r="S39" s="326" t="s">
        <v>33</v>
      </c>
      <c r="T39" s="335"/>
      <c r="U39" s="335"/>
      <c r="V39" s="335"/>
      <c r="W39" s="335"/>
      <c r="X39" s="335"/>
      <c r="Y39" s="335"/>
      <c r="Z39" s="335"/>
    </row>
    <row r="40" spans="2:26" ht="18.75" customHeight="1" x14ac:dyDescent="0.4">
      <c r="B40" s="295"/>
      <c r="C40" s="221" t="s">
        <v>166</v>
      </c>
      <c r="D40" s="221"/>
      <c r="E40" s="221"/>
      <c r="F40" s="221"/>
      <c r="G40" s="221"/>
      <c r="H40" s="263" t="s">
        <v>187</v>
      </c>
      <c r="I40" s="264"/>
      <c r="J40" s="264"/>
      <c r="K40" s="264"/>
      <c r="L40" s="264"/>
      <c r="M40" s="264"/>
      <c r="N40" s="264"/>
      <c r="O40" s="264"/>
      <c r="P40" s="264"/>
      <c r="Q40" s="222" t="s">
        <v>188</v>
      </c>
      <c r="R40" s="222"/>
      <c r="S40" s="333" t="e">
        <f>ROUNDDOWN(IF(2000001&lt;S10*S32/3,2000000,S10*S32/3),-3)</f>
        <v>#DIV/0!</v>
      </c>
      <c r="T40" s="333"/>
      <c r="U40" s="333"/>
      <c r="V40" s="333"/>
      <c r="W40" s="333"/>
      <c r="X40" s="333"/>
      <c r="Y40" s="334"/>
      <c r="Z40" s="7" t="s">
        <v>2</v>
      </c>
    </row>
    <row r="41" spans="2:26" x14ac:dyDescent="0.4">
      <c r="B41" s="295"/>
      <c r="C41" s="221"/>
      <c r="D41" s="221"/>
      <c r="E41" s="221"/>
      <c r="F41" s="221"/>
      <c r="G41" s="221"/>
      <c r="H41" s="264"/>
      <c r="I41" s="264"/>
      <c r="J41" s="264"/>
      <c r="K41" s="264"/>
      <c r="L41" s="264"/>
      <c r="M41" s="264"/>
      <c r="N41" s="264"/>
      <c r="O41" s="264"/>
      <c r="P41" s="264"/>
      <c r="Q41" s="222"/>
      <c r="R41" s="222"/>
      <c r="S41" s="263" t="s">
        <v>168</v>
      </c>
      <c r="T41" s="264"/>
      <c r="U41" s="264"/>
      <c r="V41" s="264"/>
      <c r="W41" s="264"/>
      <c r="X41" s="264"/>
      <c r="Y41" s="264"/>
      <c r="Z41" s="264"/>
    </row>
    <row r="43" spans="2:26" x14ac:dyDescent="0.4">
      <c r="O43" s="224" t="s">
        <v>136</v>
      </c>
      <c r="P43" s="225"/>
      <c r="Q43" s="225"/>
      <c r="R43" s="226"/>
      <c r="S43" s="236">
        <f>[1]事業計画１!V44</f>
        <v>0</v>
      </c>
      <c r="T43" s="237"/>
      <c r="U43" s="237"/>
      <c r="V43" s="237"/>
      <c r="W43" s="237"/>
      <c r="X43" s="237"/>
      <c r="Y43" s="237"/>
      <c r="Z43" s="239"/>
    </row>
  </sheetData>
  <mergeCells count="86">
    <mergeCell ref="O43:R43"/>
    <mergeCell ref="S43:Z43"/>
    <mergeCell ref="B40:B41"/>
    <mergeCell ref="C40:G41"/>
    <mergeCell ref="H40:P41"/>
    <mergeCell ref="Q40:R41"/>
    <mergeCell ref="S40:Y40"/>
    <mergeCell ref="S41:Z41"/>
    <mergeCell ref="B36:B39"/>
    <mergeCell ref="C36:G39"/>
    <mergeCell ref="H36:P37"/>
    <mergeCell ref="Q36:R37"/>
    <mergeCell ref="S36:Y36"/>
    <mergeCell ref="S37:Z37"/>
    <mergeCell ref="H38:P39"/>
    <mergeCell ref="Q38:R39"/>
    <mergeCell ref="S38:Y38"/>
    <mergeCell ref="S39:Z39"/>
    <mergeCell ref="Q33:Z33"/>
    <mergeCell ref="B27:P28"/>
    <mergeCell ref="Q27:R27"/>
    <mergeCell ref="S27:X27"/>
    <mergeCell ref="Y27:Z27"/>
    <mergeCell ref="Q28:Z28"/>
    <mergeCell ref="Q31:R31"/>
    <mergeCell ref="S31:X31"/>
    <mergeCell ref="Y31:Z31"/>
    <mergeCell ref="Q32:R32"/>
    <mergeCell ref="S32:X32"/>
    <mergeCell ref="Y32:Z32"/>
    <mergeCell ref="Q24:R24"/>
    <mergeCell ref="S24:Y24"/>
    <mergeCell ref="B20:C21"/>
    <mergeCell ref="D20:P20"/>
    <mergeCell ref="Q20:R20"/>
    <mergeCell ref="S20:Y20"/>
    <mergeCell ref="D21:P21"/>
    <mergeCell ref="Q21:R21"/>
    <mergeCell ref="S21:Y21"/>
    <mergeCell ref="B22:P22"/>
    <mergeCell ref="Q22:R22"/>
    <mergeCell ref="S22:Y22"/>
    <mergeCell ref="B23:P23"/>
    <mergeCell ref="Q23:R23"/>
    <mergeCell ref="S23:Y23"/>
    <mergeCell ref="B24:P24"/>
    <mergeCell ref="X1:Z1"/>
    <mergeCell ref="Q7:Y7"/>
    <mergeCell ref="Q8:Y8"/>
    <mergeCell ref="Q5:Y5"/>
    <mergeCell ref="F11:Z11"/>
    <mergeCell ref="B2:Z2"/>
    <mergeCell ref="J4:P4"/>
    <mergeCell ref="Q6:R6"/>
    <mergeCell ref="S6:Y6"/>
    <mergeCell ref="Q9:R9"/>
    <mergeCell ref="J9:P9"/>
    <mergeCell ref="B11:E12"/>
    <mergeCell ref="V15:Z16"/>
    <mergeCell ref="V14:Z14"/>
    <mergeCell ref="B14:E14"/>
    <mergeCell ref="F14:J14"/>
    <mergeCell ref="K14:P14"/>
    <mergeCell ref="F15:J16"/>
    <mergeCell ref="B15:E16"/>
    <mergeCell ref="F12:L12"/>
    <mergeCell ref="M12:Z12"/>
    <mergeCell ref="K15:P16"/>
    <mergeCell ref="Q14:U14"/>
    <mergeCell ref="Q15:U16"/>
    <mergeCell ref="N31:P31"/>
    <mergeCell ref="N32:P32"/>
    <mergeCell ref="B31:M33"/>
    <mergeCell ref="Q4:Y4"/>
    <mergeCell ref="J6:P6"/>
    <mergeCell ref="B4:I6"/>
    <mergeCell ref="J7:P7"/>
    <mergeCell ref="J8:P8"/>
    <mergeCell ref="J5:P5"/>
    <mergeCell ref="B7:I9"/>
    <mergeCell ref="B13:Z13"/>
    <mergeCell ref="S9:Y9"/>
    <mergeCell ref="B10:I10"/>
    <mergeCell ref="J10:P10"/>
    <mergeCell ref="Q10:R10"/>
    <mergeCell ref="S10:Y10"/>
  </mergeCells>
  <phoneticPr fontId="2"/>
  <conditionalFormatting sqref="S31:X31">
    <cfRule type="expression" dxfId="11" priority="2">
      <formula>S31&gt;160000</formula>
    </cfRule>
  </conditionalFormatting>
  <conditionalFormatting sqref="S32:X32">
    <cfRule type="expression" dxfId="10" priority="1">
      <formula>S32&gt;160000</formula>
    </cfRule>
  </conditionalFormatting>
  <dataValidations count="3">
    <dataValidation type="custom" allowBlank="1" showInputMessage="1" showErrorMessage="1" sqref="S6 S9">
      <formula1>S6*10=INT(S6*10)</formula1>
    </dataValidation>
    <dataValidation type="list" allowBlank="1" showInputMessage="1" showErrorMessage="1" sqref="B36:B41">
      <formula1>"　,○"</formula1>
    </dataValidation>
    <dataValidation type="list" allowBlank="1" showInputMessage="1" showErrorMessage="1" sqref="F11:Z11">
      <formula1>"屋根上設置,屋上設置,陸上設置,ソーラーカーポート（一体型）,ソーラーカーポート（搭載型）,その他"</formula1>
    </dataValidation>
  </dataValidations>
  <pageMargins left="0.7" right="0.7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topLeftCell="M1" workbookViewId="0">
      <selection activeCell="U49" sqref="U49"/>
    </sheetView>
  </sheetViews>
  <sheetFormatPr defaultRowHeight="18.75" x14ac:dyDescent="0.4"/>
  <cols>
    <col min="1" max="1" width="3.5" customWidth="1"/>
    <col min="3" max="3" width="11.25" customWidth="1"/>
    <col min="8" max="8" width="11.25" customWidth="1"/>
  </cols>
  <sheetData>
    <row r="1" spans="1:36" ht="25.5" x14ac:dyDescent="0.4">
      <c r="A1" s="24"/>
      <c r="B1" s="143" t="s">
        <v>88</v>
      </c>
      <c r="C1" s="25"/>
      <c r="D1" s="25"/>
      <c r="E1" s="25"/>
      <c r="F1" s="25"/>
      <c r="G1" s="26"/>
      <c r="H1" s="27"/>
      <c r="I1" s="28"/>
      <c r="J1" s="28"/>
      <c r="K1" s="28"/>
      <c r="L1" s="28"/>
      <c r="M1" s="28"/>
      <c r="N1" s="28"/>
      <c r="O1" s="28"/>
      <c r="P1" s="32"/>
      <c r="Q1" s="32"/>
      <c r="R1" s="32"/>
      <c r="S1" s="32"/>
      <c r="T1" s="32"/>
      <c r="U1" s="32"/>
      <c r="V1" s="373" t="s">
        <v>149</v>
      </c>
      <c r="W1" s="374"/>
      <c r="X1" s="29"/>
      <c r="Y1" s="29"/>
      <c r="Z1" s="25"/>
      <c r="AA1" s="25"/>
      <c r="AB1" s="25"/>
      <c r="AC1" s="30"/>
      <c r="AD1" s="30"/>
      <c r="AE1" s="30"/>
      <c r="AF1" s="30"/>
      <c r="AG1" s="30"/>
      <c r="AH1" s="30"/>
      <c r="AI1" s="30"/>
      <c r="AJ1" s="30"/>
    </row>
    <row r="2" spans="1:36" ht="12.75" customHeight="1" x14ac:dyDescent="0.4">
      <c r="A2" s="24"/>
      <c r="B2" s="143"/>
      <c r="C2" s="25"/>
      <c r="D2" s="25"/>
      <c r="E2" s="25"/>
      <c r="F2" s="25"/>
      <c r="G2" s="26"/>
      <c r="H2" s="27"/>
      <c r="I2" s="28"/>
      <c r="J2" s="28"/>
      <c r="K2" s="28"/>
      <c r="L2" s="28"/>
      <c r="M2" s="28"/>
      <c r="N2" s="28"/>
      <c r="O2" s="28"/>
      <c r="P2" s="32"/>
      <c r="Q2" s="32"/>
      <c r="R2" s="32"/>
      <c r="S2" s="32"/>
      <c r="T2" s="32"/>
      <c r="U2" s="32"/>
      <c r="V2" s="206"/>
      <c r="W2" s="206"/>
      <c r="X2" s="29"/>
      <c r="Y2" s="29"/>
      <c r="Z2" s="25"/>
      <c r="AA2" s="25"/>
      <c r="AB2" s="25"/>
      <c r="AC2" s="30"/>
      <c r="AD2" s="30"/>
      <c r="AE2" s="30"/>
      <c r="AF2" s="30"/>
      <c r="AG2" s="30"/>
      <c r="AH2" s="30"/>
      <c r="AI2" s="30"/>
      <c r="AJ2" s="30"/>
    </row>
    <row r="3" spans="1:36" ht="25.5" x14ac:dyDescent="0.4">
      <c r="A3" s="24"/>
      <c r="B3" s="143"/>
      <c r="C3" s="25"/>
      <c r="D3" s="25"/>
      <c r="E3" s="25"/>
      <c r="F3" s="25"/>
      <c r="G3" s="26"/>
      <c r="H3" s="27"/>
      <c r="I3" s="28"/>
      <c r="J3" s="28"/>
      <c r="K3" s="28"/>
      <c r="L3" s="28"/>
      <c r="M3" s="28"/>
      <c r="N3" s="28"/>
      <c r="P3" s="224" t="s">
        <v>136</v>
      </c>
      <c r="Q3" s="226"/>
      <c r="R3" s="236">
        <f>事業計画１!V37</f>
        <v>0</v>
      </c>
      <c r="S3" s="237"/>
      <c r="T3" s="237"/>
      <c r="U3" s="239"/>
      <c r="V3" s="207"/>
      <c r="W3" s="207"/>
      <c r="X3" s="207"/>
      <c r="Y3" s="207"/>
      <c r="Z3" s="207"/>
      <c r="AA3" s="25"/>
      <c r="AB3" s="25"/>
      <c r="AC3" s="30"/>
      <c r="AD3" s="30"/>
      <c r="AE3" s="30"/>
      <c r="AF3" s="30"/>
      <c r="AG3" s="30"/>
      <c r="AH3" s="30"/>
      <c r="AI3" s="30"/>
      <c r="AJ3" s="30"/>
    </row>
    <row r="4" spans="1:36" ht="21" customHeight="1" thickBot="1" x14ac:dyDescent="0.45">
      <c r="A4" s="24"/>
      <c r="B4" s="31"/>
      <c r="C4" s="25"/>
      <c r="D4" s="25"/>
      <c r="E4" s="25"/>
      <c r="F4" s="25"/>
      <c r="G4" s="26"/>
      <c r="H4" s="27"/>
      <c r="I4" s="28"/>
      <c r="J4" s="28"/>
      <c r="K4" s="32"/>
      <c r="L4" s="32"/>
      <c r="M4" s="32"/>
      <c r="N4" s="32"/>
      <c r="O4" s="32"/>
      <c r="P4" s="357" t="str">
        <f>IF(COUNTIF(X9:Y49,"×")&gt;0,"【警告】合計額が一致しません。確認ください。",IF(INT(W49)&lt;&gt;W49,"【警告】セルに小数点が含まれています。整数に直してください。",""))</f>
        <v/>
      </c>
      <c r="Q4" s="357"/>
      <c r="R4" s="357"/>
      <c r="S4" s="357"/>
      <c r="T4" s="357"/>
      <c r="U4" s="357"/>
      <c r="V4" s="357"/>
      <c r="W4" s="357"/>
      <c r="X4" s="33"/>
      <c r="Y4" s="33"/>
      <c r="Z4" s="33"/>
      <c r="AA4" s="33"/>
      <c r="AB4" s="25"/>
      <c r="AC4" s="30"/>
      <c r="AD4" s="30"/>
      <c r="AE4" s="30"/>
      <c r="AF4" s="30"/>
      <c r="AG4" s="30"/>
      <c r="AH4" s="30"/>
      <c r="AI4" s="30"/>
      <c r="AJ4" s="30"/>
    </row>
    <row r="5" spans="1:36" ht="24" customHeight="1" x14ac:dyDescent="0.4">
      <c r="A5" s="34"/>
      <c r="B5" s="389"/>
      <c r="C5" s="390"/>
      <c r="D5" s="390"/>
      <c r="E5" s="390"/>
      <c r="F5" s="390"/>
      <c r="G5" s="390"/>
      <c r="H5" s="391"/>
      <c r="I5" s="358" t="s">
        <v>49</v>
      </c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60"/>
      <c r="V5" s="361" t="s">
        <v>50</v>
      </c>
      <c r="W5" s="364" t="s">
        <v>51</v>
      </c>
      <c r="X5" s="351" t="s">
        <v>52</v>
      </c>
      <c r="Y5" s="354" t="s">
        <v>53</v>
      </c>
      <c r="Z5" s="354" t="s">
        <v>54</v>
      </c>
      <c r="AA5" s="354" t="s">
        <v>55</v>
      </c>
      <c r="AB5" s="34"/>
      <c r="AC5" s="35"/>
      <c r="AD5" s="35"/>
      <c r="AE5" s="35"/>
      <c r="AF5" s="35"/>
      <c r="AG5" s="35"/>
      <c r="AH5" s="35"/>
      <c r="AI5" s="35"/>
      <c r="AJ5" s="35"/>
    </row>
    <row r="6" spans="1:36" ht="24" x14ac:dyDescent="0.4">
      <c r="A6" s="34"/>
      <c r="B6" s="342" t="s">
        <v>56</v>
      </c>
      <c r="C6" s="345" t="s">
        <v>57</v>
      </c>
      <c r="D6" s="348" t="s">
        <v>58</v>
      </c>
      <c r="E6" s="349"/>
      <c r="F6" s="349"/>
      <c r="G6" s="349"/>
      <c r="H6" s="350"/>
      <c r="I6" s="367" t="s">
        <v>59</v>
      </c>
      <c r="J6" s="368"/>
      <c r="K6" s="368"/>
      <c r="L6" s="368"/>
      <c r="M6" s="368"/>
      <c r="N6" s="368"/>
      <c r="O6" s="368"/>
      <c r="P6" s="368"/>
      <c r="Q6" s="369"/>
      <c r="R6" s="36" t="s">
        <v>60</v>
      </c>
      <c r="S6" s="36" t="s">
        <v>61</v>
      </c>
      <c r="T6" s="36" t="s">
        <v>62</v>
      </c>
      <c r="U6" s="370" t="s">
        <v>63</v>
      </c>
      <c r="V6" s="362"/>
      <c r="W6" s="365"/>
      <c r="X6" s="352"/>
      <c r="Y6" s="355"/>
      <c r="Z6" s="355"/>
      <c r="AA6" s="355"/>
      <c r="AB6" s="34"/>
      <c r="AC6" s="35"/>
      <c r="AD6" s="35"/>
      <c r="AE6" s="35"/>
      <c r="AF6" s="35"/>
      <c r="AG6" s="35"/>
      <c r="AH6" s="35"/>
      <c r="AI6" s="35"/>
      <c r="AJ6" s="35"/>
    </row>
    <row r="7" spans="1:36" x14ac:dyDescent="0.4">
      <c r="A7" s="37"/>
      <c r="B7" s="343"/>
      <c r="C7" s="346"/>
      <c r="D7" s="345" t="s">
        <v>64</v>
      </c>
      <c r="E7" s="336" t="s">
        <v>65</v>
      </c>
      <c r="F7" s="336" t="s">
        <v>66</v>
      </c>
      <c r="G7" s="338" t="s">
        <v>67</v>
      </c>
      <c r="H7" s="340" t="s">
        <v>139</v>
      </c>
      <c r="I7" s="367" t="s">
        <v>68</v>
      </c>
      <c r="J7" s="368"/>
      <c r="K7" s="368"/>
      <c r="L7" s="368"/>
      <c r="M7" s="368"/>
      <c r="N7" s="369"/>
      <c r="O7" s="370" t="s">
        <v>69</v>
      </c>
      <c r="P7" s="370" t="s">
        <v>70</v>
      </c>
      <c r="Q7" s="370" t="s">
        <v>71</v>
      </c>
      <c r="R7" s="371" t="s">
        <v>60</v>
      </c>
      <c r="S7" s="371" t="s">
        <v>61</v>
      </c>
      <c r="T7" s="371" t="s">
        <v>62</v>
      </c>
      <c r="U7" s="362"/>
      <c r="V7" s="362"/>
      <c r="W7" s="365"/>
      <c r="X7" s="352"/>
      <c r="Y7" s="355"/>
      <c r="Z7" s="355"/>
      <c r="AA7" s="355"/>
      <c r="AB7" s="37"/>
      <c r="AC7" s="38"/>
      <c r="AD7" s="38"/>
      <c r="AE7" s="38"/>
      <c r="AF7" s="38"/>
      <c r="AG7" s="38"/>
      <c r="AH7" s="38"/>
      <c r="AI7" s="38"/>
      <c r="AJ7" s="38"/>
    </row>
    <row r="8" spans="1:36" ht="38.25" thickBot="1" x14ac:dyDescent="0.45">
      <c r="A8" s="37"/>
      <c r="B8" s="344"/>
      <c r="C8" s="347"/>
      <c r="D8" s="347"/>
      <c r="E8" s="347"/>
      <c r="F8" s="337"/>
      <c r="G8" s="339"/>
      <c r="H8" s="341"/>
      <c r="I8" s="39" t="s">
        <v>72</v>
      </c>
      <c r="J8" s="39" t="s">
        <v>73</v>
      </c>
      <c r="K8" s="40" t="s">
        <v>74</v>
      </c>
      <c r="L8" s="40" t="s">
        <v>75</v>
      </c>
      <c r="M8" s="40" t="s">
        <v>76</v>
      </c>
      <c r="N8" s="40" t="s">
        <v>77</v>
      </c>
      <c r="O8" s="363"/>
      <c r="P8" s="363"/>
      <c r="Q8" s="363"/>
      <c r="R8" s="372"/>
      <c r="S8" s="372"/>
      <c r="T8" s="372"/>
      <c r="U8" s="363"/>
      <c r="V8" s="363"/>
      <c r="W8" s="366"/>
      <c r="X8" s="353"/>
      <c r="Y8" s="356"/>
      <c r="Z8" s="356"/>
      <c r="AA8" s="356"/>
      <c r="AB8" s="37"/>
      <c r="AC8" s="38"/>
      <c r="AD8" s="38"/>
      <c r="AE8" s="38"/>
      <c r="AF8" s="38"/>
      <c r="AG8" s="38"/>
      <c r="AH8" s="38"/>
      <c r="AI8" s="38"/>
      <c r="AJ8" s="38"/>
    </row>
    <row r="9" spans="1:36" x14ac:dyDescent="0.4">
      <c r="A9" s="24"/>
      <c r="B9" s="381" t="s">
        <v>169</v>
      </c>
      <c r="C9" s="382"/>
      <c r="D9" s="382"/>
      <c r="E9" s="382"/>
      <c r="F9" s="382"/>
      <c r="G9" s="51"/>
      <c r="H9" s="52"/>
      <c r="I9" s="53"/>
      <c r="J9" s="53"/>
      <c r="K9" s="53"/>
      <c r="L9" s="54"/>
      <c r="M9" s="54"/>
      <c r="N9" s="54"/>
      <c r="O9" s="53"/>
      <c r="P9" s="53"/>
      <c r="Q9" s="53"/>
      <c r="R9" s="53"/>
      <c r="S9" s="53"/>
      <c r="T9" s="53"/>
      <c r="U9" s="53">
        <f t="shared" ref="U9:U20" si="0">SUM(I9:T9)</f>
        <v>0</v>
      </c>
      <c r="V9" s="53">
        <v>0</v>
      </c>
      <c r="W9" s="55">
        <f t="shared" ref="W9:W20" si="1">SUM(U9,V9)</f>
        <v>0</v>
      </c>
      <c r="X9" s="41" t="s">
        <v>78</v>
      </c>
      <c r="Y9" s="42" t="s">
        <v>78</v>
      </c>
      <c r="Z9" s="42" t="s">
        <v>78</v>
      </c>
      <c r="AA9" s="42" t="s">
        <v>78</v>
      </c>
      <c r="AB9" s="24"/>
      <c r="AC9" s="43"/>
      <c r="AD9" s="43"/>
      <c r="AE9" s="43"/>
      <c r="AF9" s="43"/>
      <c r="AG9" s="43"/>
      <c r="AH9" s="43"/>
      <c r="AI9" s="43"/>
      <c r="AJ9" s="43"/>
    </row>
    <row r="10" spans="1:36" x14ac:dyDescent="0.4">
      <c r="A10" s="24"/>
      <c r="B10" s="56">
        <v>1</v>
      </c>
      <c r="C10" s="57"/>
      <c r="D10" s="58"/>
      <c r="E10" s="59"/>
      <c r="F10" s="60"/>
      <c r="G10" s="61" t="str">
        <f t="shared" ref="G10:G20" si="2">IF(OR(E10="",F10=""),"",E10*F10)</f>
        <v/>
      </c>
      <c r="H10" s="62"/>
      <c r="I10" s="63"/>
      <c r="J10" s="63"/>
      <c r="K10" s="63"/>
      <c r="L10" s="64"/>
      <c r="M10" s="64"/>
      <c r="N10" s="64"/>
      <c r="O10" s="63"/>
      <c r="P10" s="63"/>
      <c r="Q10" s="63"/>
      <c r="R10" s="63"/>
      <c r="S10" s="63"/>
      <c r="T10" s="63"/>
      <c r="U10" s="63">
        <f t="shared" si="0"/>
        <v>0</v>
      </c>
      <c r="V10" s="63">
        <v>0</v>
      </c>
      <c r="W10" s="65">
        <f t="shared" si="1"/>
        <v>0</v>
      </c>
      <c r="X10" s="44" t="str">
        <f t="shared" ref="X10:X20" si="3">IF(G10="","",IF(E10*F10=G10,"○","×"))</f>
        <v/>
      </c>
      <c r="Y10" s="45" t="str">
        <f t="shared" ref="Y10:Y20" si="4">IF(AND(G10="",W10=0),"",IF(G10=W10,"○","×"))</f>
        <v/>
      </c>
      <c r="Z10" s="45" t="str">
        <f t="shared" ref="Z10:Z20" si="5">IF($G10="","",IF(INT(E10)=E10,"ー","あり"))</f>
        <v/>
      </c>
      <c r="AA10" s="45" t="str">
        <f t="shared" ref="AA10:AA20" si="6">IF($G10="","",IF(INT(F10)=F10,"ー","あり"))</f>
        <v/>
      </c>
      <c r="AB10" s="24"/>
      <c r="AC10" s="43"/>
      <c r="AD10" s="43"/>
      <c r="AE10" s="43"/>
      <c r="AF10" s="43"/>
      <c r="AG10" s="43"/>
      <c r="AH10" s="43"/>
      <c r="AI10" s="43"/>
      <c r="AJ10" s="43"/>
    </row>
    <row r="11" spans="1:36" x14ac:dyDescent="0.4">
      <c r="A11" s="24"/>
      <c r="B11" s="56">
        <v>2</v>
      </c>
      <c r="C11" s="57"/>
      <c r="D11" s="58"/>
      <c r="E11" s="59"/>
      <c r="F11" s="60"/>
      <c r="G11" s="61" t="str">
        <f t="shared" si="2"/>
        <v/>
      </c>
      <c r="H11" s="62"/>
      <c r="I11" s="63"/>
      <c r="J11" s="63"/>
      <c r="K11" s="63"/>
      <c r="L11" s="64"/>
      <c r="M11" s="64"/>
      <c r="N11" s="64"/>
      <c r="O11" s="63"/>
      <c r="P11" s="63"/>
      <c r="Q11" s="63"/>
      <c r="R11" s="63"/>
      <c r="S11" s="63"/>
      <c r="T11" s="63"/>
      <c r="U11" s="63">
        <f t="shared" si="0"/>
        <v>0</v>
      </c>
      <c r="V11" s="63">
        <v>0</v>
      </c>
      <c r="W11" s="65">
        <f t="shared" si="1"/>
        <v>0</v>
      </c>
      <c r="X11" s="44" t="str">
        <f t="shared" si="3"/>
        <v/>
      </c>
      <c r="Y11" s="45" t="str">
        <f t="shared" si="4"/>
        <v/>
      </c>
      <c r="Z11" s="45" t="str">
        <f t="shared" si="5"/>
        <v/>
      </c>
      <c r="AA11" s="45" t="str">
        <f t="shared" si="6"/>
        <v/>
      </c>
      <c r="AB11" s="24"/>
      <c r="AC11" s="43"/>
      <c r="AD11" s="43"/>
      <c r="AE11" s="43"/>
      <c r="AF11" s="43"/>
      <c r="AG11" s="43"/>
      <c r="AH11" s="43"/>
      <c r="AI11" s="43"/>
      <c r="AJ11" s="43"/>
    </row>
    <row r="12" spans="1:36" x14ac:dyDescent="0.4">
      <c r="A12" s="24"/>
      <c r="B12" s="56">
        <v>3</v>
      </c>
      <c r="C12" s="57"/>
      <c r="D12" s="58"/>
      <c r="E12" s="59"/>
      <c r="F12" s="60"/>
      <c r="G12" s="61" t="str">
        <f t="shared" si="2"/>
        <v/>
      </c>
      <c r="H12" s="62"/>
      <c r="I12" s="63"/>
      <c r="J12" s="63"/>
      <c r="K12" s="63"/>
      <c r="L12" s="64"/>
      <c r="M12" s="64"/>
      <c r="N12" s="64"/>
      <c r="O12" s="63"/>
      <c r="P12" s="63"/>
      <c r="Q12" s="63"/>
      <c r="R12" s="63"/>
      <c r="S12" s="63"/>
      <c r="T12" s="63"/>
      <c r="U12" s="63">
        <f t="shared" si="0"/>
        <v>0</v>
      </c>
      <c r="V12" s="63">
        <v>0</v>
      </c>
      <c r="W12" s="65">
        <f t="shared" si="1"/>
        <v>0</v>
      </c>
      <c r="X12" s="44" t="str">
        <f t="shared" si="3"/>
        <v/>
      </c>
      <c r="Y12" s="45" t="str">
        <f t="shared" si="4"/>
        <v/>
      </c>
      <c r="Z12" s="45" t="str">
        <f t="shared" si="5"/>
        <v/>
      </c>
      <c r="AA12" s="45" t="str">
        <f t="shared" si="6"/>
        <v/>
      </c>
      <c r="AB12" s="24"/>
      <c r="AC12" s="43"/>
      <c r="AD12" s="43"/>
      <c r="AE12" s="43"/>
      <c r="AF12" s="43"/>
      <c r="AG12" s="43"/>
      <c r="AH12" s="43"/>
      <c r="AI12" s="43"/>
      <c r="AJ12" s="43"/>
    </row>
    <row r="13" spans="1:36" x14ac:dyDescent="0.4">
      <c r="A13" s="24"/>
      <c r="B13" s="56">
        <v>4</v>
      </c>
      <c r="C13" s="57"/>
      <c r="D13" s="58"/>
      <c r="E13" s="59"/>
      <c r="F13" s="60"/>
      <c r="G13" s="61" t="str">
        <f t="shared" si="2"/>
        <v/>
      </c>
      <c r="H13" s="62"/>
      <c r="I13" s="63"/>
      <c r="J13" s="66"/>
      <c r="K13" s="63"/>
      <c r="L13" s="64"/>
      <c r="M13" s="64"/>
      <c r="N13" s="64"/>
      <c r="O13" s="63"/>
      <c r="P13" s="63"/>
      <c r="Q13" s="63"/>
      <c r="R13" s="63"/>
      <c r="S13" s="63"/>
      <c r="T13" s="63"/>
      <c r="U13" s="63">
        <f t="shared" si="0"/>
        <v>0</v>
      </c>
      <c r="V13" s="63">
        <v>0</v>
      </c>
      <c r="W13" s="65">
        <f t="shared" si="1"/>
        <v>0</v>
      </c>
      <c r="X13" s="44" t="str">
        <f t="shared" si="3"/>
        <v/>
      </c>
      <c r="Y13" s="45" t="str">
        <f t="shared" si="4"/>
        <v/>
      </c>
      <c r="Z13" s="45" t="str">
        <f t="shared" si="5"/>
        <v/>
      </c>
      <c r="AA13" s="45" t="str">
        <f t="shared" si="6"/>
        <v/>
      </c>
      <c r="AB13" s="24"/>
      <c r="AC13" s="43"/>
      <c r="AD13" s="43"/>
      <c r="AE13" s="43"/>
      <c r="AF13" s="43"/>
      <c r="AG13" s="43"/>
      <c r="AH13" s="43"/>
      <c r="AI13" s="43"/>
      <c r="AJ13" s="43"/>
    </row>
    <row r="14" spans="1:36" x14ac:dyDescent="0.4">
      <c r="A14" s="24"/>
      <c r="B14" s="56">
        <v>5</v>
      </c>
      <c r="C14" s="57"/>
      <c r="D14" s="58"/>
      <c r="E14" s="59"/>
      <c r="F14" s="60"/>
      <c r="G14" s="61" t="str">
        <f t="shared" si="2"/>
        <v/>
      </c>
      <c r="H14" s="62"/>
      <c r="I14" s="63"/>
      <c r="J14" s="63"/>
      <c r="K14" s="63"/>
      <c r="L14" s="64"/>
      <c r="M14" s="64"/>
      <c r="N14" s="64"/>
      <c r="O14" s="63"/>
      <c r="P14" s="63"/>
      <c r="Q14" s="63"/>
      <c r="R14" s="63"/>
      <c r="S14" s="63"/>
      <c r="T14" s="63"/>
      <c r="U14" s="63">
        <f t="shared" si="0"/>
        <v>0</v>
      </c>
      <c r="V14" s="63">
        <v>0</v>
      </c>
      <c r="W14" s="65">
        <f t="shared" si="1"/>
        <v>0</v>
      </c>
      <c r="X14" s="44" t="str">
        <f t="shared" si="3"/>
        <v/>
      </c>
      <c r="Y14" s="45" t="str">
        <f t="shared" si="4"/>
        <v/>
      </c>
      <c r="Z14" s="45" t="str">
        <f t="shared" si="5"/>
        <v/>
      </c>
      <c r="AA14" s="45" t="str">
        <f t="shared" si="6"/>
        <v/>
      </c>
      <c r="AB14" s="24"/>
      <c r="AC14" s="43"/>
      <c r="AD14" s="43"/>
      <c r="AE14" s="43"/>
      <c r="AF14" s="43"/>
      <c r="AG14" s="43"/>
      <c r="AH14" s="43"/>
      <c r="AI14" s="43"/>
      <c r="AJ14" s="43"/>
    </row>
    <row r="15" spans="1:36" x14ac:dyDescent="0.4">
      <c r="A15" s="24"/>
      <c r="B15" s="56">
        <v>6</v>
      </c>
      <c r="C15" s="57"/>
      <c r="D15" s="58"/>
      <c r="E15" s="59"/>
      <c r="F15" s="60"/>
      <c r="G15" s="61" t="str">
        <f t="shared" si="2"/>
        <v/>
      </c>
      <c r="H15" s="62"/>
      <c r="I15" s="63"/>
      <c r="J15" s="63"/>
      <c r="K15" s="63"/>
      <c r="L15" s="64"/>
      <c r="M15" s="64"/>
      <c r="N15" s="64"/>
      <c r="O15" s="63"/>
      <c r="P15" s="63"/>
      <c r="Q15" s="63"/>
      <c r="R15" s="63"/>
      <c r="S15" s="63"/>
      <c r="T15" s="63"/>
      <c r="U15" s="63">
        <f t="shared" si="0"/>
        <v>0</v>
      </c>
      <c r="V15" s="63">
        <v>0</v>
      </c>
      <c r="W15" s="65">
        <f t="shared" si="1"/>
        <v>0</v>
      </c>
      <c r="X15" s="44" t="str">
        <f t="shared" si="3"/>
        <v/>
      </c>
      <c r="Y15" s="45" t="str">
        <f t="shared" si="4"/>
        <v/>
      </c>
      <c r="Z15" s="45" t="str">
        <f t="shared" si="5"/>
        <v/>
      </c>
      <c r="AA15" s="45" t="str">
        <f t="shared" si="6"/>
        <v/>
      </c>
      <c r="AB15" s="24"/>
      <c r="AC15" s="43"/>
      <c r="AD15" s="43"/>
      <c r="AE15" s="43"/>
      <c r="AF15" s="43"/>
      <c r="AG15" s="43"/>
      <c r="AH15" s="43"/>
      <c r="AI15" s="43"/>
      <c r="AJ15" s="43"/>
    </row>
    <row r="16" spans="1:36" x14ac:dyDescent="0.4">
      <c r="A16" s="24"/>
      <c r="B16" s="56">
        <v>7</v>
      </c>
      <c r="C16" s="57"/>
      <c r="D16" s="58"/>
      <c r="E16" s="59"/>
      <c r="F16" s="60"/>
      <c r="G16" s="61" t="str">
        <f t="shared" si="2"/>
        <v/>
      </c>
      <c r="H16" s="62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3">
        <f t="shared" si="0"/>
        <v>0</v>
      </c>
      <c r="V16" s="63">
        <v>0</v>
      </c>
      <c r="W16" s="65">
        <f t="shared" si="1"/>
        <v>0</v>
      </c>
      <c r="X16" s="44" t="str">
        <f t="shared" si="3"/>
        <v/>
      </c>
      <c r="Y16" s="45" t="str">
        <f t="shared" si="4"/>
        <v/>
      </c>
      <c r="Z16" s="45" t="str">
        <f t="shared" si="5"/>
        <v/>
      </c>
      <c r="AA16" s="45" t="str">
        <f t="shared" si="6"/>
        <v/>
      </c>
      <c r="AB16" s="24"/>
      <c r="AC16" s="43"/>
      <c r="AD16" s="43"/>
      <c r="AE16" s="43"/>
      <c r="AF16" s="43"/>
      <c r="AG16" s="43"/>
      <c r="AH16" s="43"/>
      <c r="AI16" s="43"/>
      <c r="AJ16" s="43"/>
    </row>
    <row r="17" spans="1:36" x14ac:dyDescent="0.4">
      <c r="A17" s="24"/>
      <c r="B17" s="56">
        <v>8</v>
      </c>
      <c r="C17" s="57"/>
      <c r="D17" s="58"/>
      <c r="E17" s="59"/>
      <c r="F17" s="60"/>
      <c r="G17" s="61" t="str">
        <f t="shared" si="2"/>
        <v/>
      </c>
      <c r="H17" s="62"/>
      <c r="I17" s="63"/>
      <c r="J17" s="63"/>
      <c r="K17" s="63"/>
      <c r="L17" s="64"/>
      <c r="M17" s="64"/>
      <c r="N17" s="64"/>
      <c r="O17" s="63"/>
      <c r="P17" s="63"/>
      <c r="Q17" s="63"/>
      <c r="R17" s="63"/>
      <c r="S17" s="63"/>
      <c r="T17" s="63"/>
      <c r="U17" s="63">
        <f t="shared" si="0"/>
        <v>0</v>
      </c>
      <c r="V17" s="63">
        <v>0</v>
      </c>
      <c r="W17" s="65">
        <f t="shared" si="1"/>
        <v>0</v>
      </c>
      <c r="X17" s="44" t="str">
        <f t="shared" si="3"/>
        <v/>
      </c>
      <c r="Y17" s="45" t="str">
        <f t="shared" si="4"/>
        <v/>
      </c>
      <c r="Z17" s="45" t="str">
        <f t="shared" si="5"/>
        <v/>
      </c>
      <c r="AA17" s="45" t="str">
        <f t="shared" si="6"/>
        <v/>
      </c>
      <c r="AB17" s="24"/>
      <c r="AC17" s="43"/>
      <c r="AD17" s="43"/>
      <c r="AE17" s="43"/>
      <c r="AF17" s="43"/>
      <c r="AG17" s="43"/>
      <c r="AH17" s="43"/>
      <c r="AI17" s="43"/>
      <c r="AJ17" s="43"/>
    </row>
    <row r="18" spans="1:36" x14ac:dyDescent="0.4">
      <c r="A18" s="24"/>
      <c r="B18" s="56">
        <v>9</v>
      </c>
      <c r="C18" s="57"/>
      <c r="D18" s="58"/>
      <c r="E18" s="59"/>
      <c r="F18" s="60"/>
      <c r="G18" s="61" t="str">
        <f t="shared" si="2"/>
        <v/>
      </c>
      <c r="H18" s="62"/>
      <c r="I18" s="63"/>
      <c r="J18" s="63"/>
      <c r="K18" s="63"/>
      <c r="L18" s="64"/>
      <c r="M18" s="64"/>
      <c r="N18" s="64"/>
      <c r="O18" s="63"/>
      <c r="P18" s="63"/>
      <c r="Q18" s="63"/>
      <c r="R18" s="63"/>
      <c r="S18" s="63"/>
      <c r="T18" s="63"/>
      <c r="U18" s="63">
        <f t="shared" si="0"/>
        <v>0</v>
      </c>
      <c r="V18" s="63">
        <v>0</v>
      </c>
      <c r="W18" s="65">
        <f t="shared" si="1"/>
        <v>0</v>
      </c>
      <c r="X18" s="44" t="str">
        <f t="shared" si="3"/>
        <v/>
      </c>
      <c r="Y18" s="45" t="str">
        <f t="shared" si="4"/>
        <v/>
      </c>
      <c r="Z18" s="45" t="str">
        <f t="shared" si="5"/>
        <v/>
      </c>
      <c r="AA18" s="45" t="str">
        <f t="shared" si="6"/>
        <v/>
      </c>
      <c r="AB18" s="24"/>
      <c r="AC18" s="43"/>
      <c r="AD18" s="43"/>
      <c r="AE18" s="43"/>
      <c r="AF18" s="43"/>
      <c r="AG18" s="43"/>
      <c r="AH18" s="43"/>
      <c r="AI18" s="43"/>
      <c r="AJ18" s="43"/>
    </row>
    <row r="19" spans="1:36" x14ac:dyDescent="0.4">
      <c r="A19" s="24"/>
      <c r="B19" s="56">
        <v>10</v>
      </c>
      <c r="C19" s="57"/>
      <c r="D19" s="58"/>
      <c r="E19" s="59"/>
      <c r="F19" s="60"/>
      <c r="G19" s="61" t="str">
        <f t="shared" si="2"/>
        <v/>
      </c>
      <c r="H19" s="62"/>
      <c r="I19" s="63"/>
      <c r="J19" s="63"/>
      <c r="K19" s="63"/>
      <c r="L19" s="64"/>
      <c r="M19" s="64"/>
      <c r="N19" s="64"/>
      <c r="O19" s="63"/>
      <c r="P19" s="63"/>
      <c r="Q19" s="63"/>
      <c r="R19" s="63"/>
      <c r="S19" s="63"/>
      <c r="T19" s="63"/>
      <c r="U19" s="63">
        <f t="shared" si="0"/>
        <v>0</v>
      </c>
      <c r="V19" s="63">
        <v>0</v>
      </c>
      <c r="W19" s="65">
        <f t="shared" si="1"/>
        <v>0</v>
      </c>
      <c r="X19" s="44" t="str">
        <f t="shared" si="3"/>
        <v/>
      </c>
      <c r="Y19" s="45" t="str">
        <f t="shared" si="4"/>
        <v/>
      </c>
      <c r="Z19" s="45" t="str">
        <f t="shared" si="5"/>
        <v/>
      </c>
      <c r="AA19" s="45" t="str">
        <f t="shared" si="6"/>
        <v/>
      </c>
      <c r="AB19" s="24"/>
      <c r="AC19" s="43"/>
      <c r="AD19" s="43"/>
      <c r="AE19" s="43"/>
      <c r="AF19" s="43"/>
      <c r="AG19" s="43"/>
      <c r="AH19" s="43"/>
      <c r="AI19" s="43"/>
      <c r="AJ19" s="43"/>
    </row>
    <row r="20" spans="1:36" x14ac:dyDescent="0.4">
      <c r="A20" s="24"/>
      <c r="B20" s="67"/>
      <c r="C20" s="68"/>
      <c r="D20" s="69"/>
      <c r="E20" s="70"/>
      <c r="F20" s="71"/>
      <c r="G20" s="61" t="str">
        <f t="shared" si="2"/>
        <v/>
      </c>
      <c r="H20" s="72"/>
      <c r="I20" s="73"/>
      <c r="J20" s="73"/>
      <c r="K20" s="73"/>
      <c r="L20" s="74"/>
      <c r="M20" s="74"/>
      <c r="N20" s="74"/>
      <c r="O20" s="73"/>
      <c r="P20" s="73"/>
      <c r="Q20" s="73"/>
      <c r="R20" s="73"/>
      <c r="S20" s="73"/>
      <c r="T20" s="73"/>
      <c r="U20" s="63">
        <f t="shared" si="0"/>
        <v>0</v>
      </c>
      <c r="V20" s="63">
        <v>0</v>
      </c>
      <c r="W20" s="65">
        <f t="shared" si="1"/>
        <v>0</v>
      </c>
      <c r="X20" s="44" t="str">
        <f t="shared" si="3"/>
        <v/>
      </c>
      <c r="Y20" s="45" t="str">
        <f t="shared" si="4"/>
        <v/>
      </c>
      <c r="Z20" s="45" t="str">
        <f t="shared" si="5"/>
        <v/>
      </c>
      <c r="AA20" s="45" t="str">
        <f t="shared" si="6"/>
        <v/>
      </c>
      <c r="AB20" s="24"/>
      <c r="AC20" s="43"/>
      <c r="AD20" s="43"/>
      <c r="AE20" s="43"/>
      <c r="AF20" s="43"/>
      <c r="AG20" s="43"/>
      <c r="AH20" s="43"/>
      <c r="AI20" s="43"/>
      <c r="AJ20" s="43"/>
    </row>
    <row r="21" spans="1:36" ht="19.5" thickBot="1" x14ac:dyDescent="0.45">
      <c r="A21" s="24"/>
      <c r="B21" s="75" t="s">
        <v>79</v>
      </c>
      <c r="C21" s="76"/>
      <c r="D21" s="76"/>
      <c r="E21" s="77"/>
      <c r="F21" s="78"/>
      <c r="G21" s="79">
        <f>SUM(G9:G20)</f>
        <v>0</v>
      </c>
      <c r="H21" s="80"/>
      <c r="I21" s="81">
        <f>SUM(I9:I20)</f>
        <v>0</v>
      </c>
      <c r="J21" s="81">
        <f>SUM(J9:J20)</f>
        <v>0</v>
      </c>
      <c r="K21" s="81">
        <f>SUM(K9:K20)</f>
        <v>0</v>
      </c>
      <c r="L21" s="82"/>
      <c r="M21" s="82"/>
      <c r="N21" s="82"/>
      <c r="O21" s="81">
        <f t="shared" ref="O21:W21" si="7">SUM(O9:O20)</f>
        <v>0</v>
      </c>
      <c r="P21" s="81">
        <f t="shared" si="7"/>
        <v>0</v>
      </c>
      <c r="Q21" s="81">
        <f t="shared" si="7"/>
        <v>0</v>
      </c>
      <c r="R21" s="81">
        <f t="shared" si="7"/>
        <v>0</v>
      </c>
      <c r="S21" s="81">
        <f t="shared" si="7"/>
        <v>0</v>
      </c>
      <c r="T21" s="81">
        <f t="shared" si="7"/>
        <v>0</v>
      </c>
      <c r="U21" s="81">
        <f t="shared" si="7"/>
        <v>0</v>
      </c>
      <c r="V21" s="81">
        <f t="shared" si="7"/>
        <v>0</v>
      </c>
      <c r="W21" s="83">
        <f t="shared" si="7"/>
        <v>0</v>
      </c>
      <c r="X21" s="41" t="s">
        <v>78</v>
      </c>
      <c r="Y21" s="45" t="str">
        <f>IF(AND(G21=0,W21=0),"",IF(G21=W21,"○","×"))</f>
        <v/>
      </c>
      <c r="Z21" s="42" t="s">
        <v>78</v>
      </c>
      <c r="AA21" s="42" t="s">
        <v>78</v>
      </c>
      <c r="AB21" s="24"/>
      <c r="AC21" s="43"/>
      <c r="AD21" s="43"/>
      <c r="AE21" s="43"/>
      <c r="AF21" s="43"/>
      <c r="AG21" s="43"/>
      <c r="AH21" s="43"/>
      <c r="AI21" s="43"/>
      <c r="AJ21" s="43"/>
    </row>
    <row r="22" spans="1:36" x14ac:dyDescent="0.4">
      <c r="A22" s="24"/>
      <c r="B22" s="383" t="s">
        <v>80</v>
      </c>
      <c r="C22" s="84" t="s">
        <v>35</v>
      </c>
      <c r="D22" s="85"/>
      <c r="E22" s="86"/>
      <c r="F22" s="87"/>
      <c r="G22" s="88"/>
      <c r="H22" s="89"/>
      <c r="I22" s="90"/>
      <c r="J22" s="90"/>
      <c r="K22" s="90"/>
      <c r="L22" s="91"/>
      <c r="M22" s="90"/>
      <c r="N22" s="90"/>
      <c r="O22" s="90"/>
      <c r="P22" s="90"/>
      <c r="Q22" s="90"/>
      <c r="R22" s="90"/>
      <c r="S22" s="90"/>
      <c r="T22" s="90"/>
      <c r="U22" s="91">
        <f>SUM(I22:T22)</f>
        <v>0</v>
      </c>
      <c r="V22" s="91">
        <f>IF(U22="","",G22-U22)</f>
        <v>0</v>
      </c>
      <c r="W22" s="92">
        <f>SUM(U22,V22)</f>
        <v>0</v>
      </c>
      <c r="X22" s="41" t="s">
        <v>78</v>
      </c>
      <c r="Y22" s="45" t="str">
        <f t="shared" ref="Y22:Y27" si="8">IF($G22=0,"",IF(G22=W22,"○","×"))</f>
        <v/>
      </c>
      <c r="Z22" s="42" t="s">
        <v>78</v>
      </c>
      <c r="AA22" s="42" t="s">
        <v>78</v>
      </c>
      <c r="AB22" s="24"/>
      <c r="AC22" s="43"/>
      <c r="AD22" s="43"/>
      <c r="AE22" s="43"/>
      <c r="AF22" s="43"/>
      <c r="AG22" s="43"/>
      <c r="AH22" s="43"/>
      <c r="AI22" s="43"/>
      <c r="AJ22" s="43"/>
    </row>
    <row r="23" spans="1:36" x14ac:dyDescent="0.4">
      <c r="A23" s="24"/>
      <c r="B23" s="384"/>
      <c r="C23" s="93" t="s">
        <v>36</v>
      </c>
      <c r="D23" s="94"/>
      <c r="E23" s="95"/>
      <c r="F23" s="96"/>
      <c r="G23" s="61"/>
      <c r="H23" s="62"/>
      <c r="I23" s="64"/>
      <c r="J23" s="64"/>
      <c r="K23" s="64"/>
      <c r="L23" s="64"/>
      <c r="M23" s="63"/>
      <c r="N23" s="64"/>
      <c r="O23" s="64"/>
      <c r="P23" s="64"/>
      <c r="Q23" s="64"/>
      <c r="R23" s="64"/>
      <c r="S23" s="64"/>
      <c r="T23" s="64"/>
      <c r="U23" s="63">
        <f>SUM(I23:T23)</f>
        <v>0</v>
      </c>
      <c r="V23" s="63">
        <f>IF(U23="","",G23-U23)</f>
        <v>0</v>
      </c>
      <c r="W23" s="65">
        <f>SUM(U23,V23)</f>
        <v>0</v>
      </c>
      <c r="X23" s="41" t="s">
        <v>78</v>
      </c>
      <c r="Y23" s="45" t="str">
        <f t="shared" si="8"/>
        <v/>
      </c>
      <c r="Z23" s="42" t="s">
        <v>78</v>
      </c>
      <c r="AA23" s="42" t="s">
        <v>78</v>
      </c>
      <c r="AB23" s="24"/>
      <c r="AC23" s="43"/>
      <c r="AD23" s="43"/>
      <c r="AE23" s="43"/>
      <c r="AF23" s="43"/>
      <c r="AG23" s="43"/>
      <c r="AH23" s="43"/>
      <c r="AI23" s="43"/>
      <c r="AJ23" s="43"/>
    </row>
    <row r="24" spans="1:36" ht="19.5" thickBot="1" x14ac:dyDescent="0.45">
      <c r="A24" s="24"/>
      <c r="B24" s="385"/>
      <c r="C24" s="97" t="s">
        <v>37</v>
      </c>
      <c r="D24" s="98"/>
      <c r="E24" s="99"/>
      <c r="F24" s="78"/>
      <c r="G24" s="79"/>
      <c r="H24" s="100"/>
      <c r="I24" s="82"/>
      <c r="J24" s="82"/>
      <c r="K24" s="82"/>
      <c r="L24" s="82"/>
      <c r="M24" s="82"/>
      <c r="N24" s="81"/>
      <c r="O24" s="82"/>
      <c r="P24" s="82"/>
      <c r="Q24" s="82"/>
      <c r="R24" s="82"/>
      <c r="S24" s="82"/>
      <c r="T24" s="82"/>
      <c r="U24" s="81">
        <f>SUM(I24:T24)</f>
        <v>0</v>
      </c>
      <c r="V24" s="81">
        <f>IF(U24="","",G24-U24)</f>
        <v>0</v>
      </c>
      <c r="W24" s="83">
        <f>SUM(U24,V24)</f>
        <v>0</v>
      </c>
      <c r="X24" s="41" t="s">
        <v>78</v>
      </c>
      <c r="Y24" s="45" t="str">
        <f t="shared" si="8"/>
        <v/>
      </c>
      <c r="Z24" s="42" t="s">
        <v>78</v>
      </c>
      <c r="AA24" s="42" t="s">
        <v>78</v>
      </c>
      <c r="AB24" s="24"/>
      <c r="AC24" s="43"/>
      <c r="AD24" s="43"/>
      <c r="AE24" s="43"/>
      <c r="AF24" s="43"/>
      <c r="AG24" s="43"/>
      <c r="AH24" s="43"/>
      <c r="AI24" s="43"/>
      <c r="AJ24" s="43"/>
    </row>
    <row r="25" spans="1:36" x14ac:dyDescent="0.4">
      <c r="A25" s="24"/>
      <c r="B25" s="101"/>
      <c r="C25" s="51" t="s">
        <v>81</v>
      </c>
      <c r="D25" s="102"/>
      <c r="E25" s="103"/>
      <c r="F25" s="104"/>
      <c r="G25" s="105"/>
      <c r="H25" s="106"/>
      <c r="I25" s="54"/>
      <c r="J25" s="54"/>
      <c r="K25" s="54"/>
      <c r="L25" s="54"/>
      <c r="M25" s="54"/>
      <c r="N25" s="54"/>
      <c r="O25" s="54"/>
      <c r="P25" s="54"/>
      <c r="Q25" s="53"/>
      <c r="R25" s="54"/>
      <c r="S25" s="54"/>
      <c r="T25" s="54"/>
      <c r="U25" s="53">
        <f>SUM(I25:T25)</f>
        <v>0</v>
      </c>
      <c r="V25" s="53">
        <f>IF(U25="","",G25-U25)</f>
        <v>0</v>
      </c>
      <c r="W25" s="55">
        <f>SUM(U25,V25)</f>
        <v>0</v>
      </c>
      <c r="X25" s="41" t="s">
        <v>78</v>
      </c>
      <c r="Y25" s="45" t="str">
        <f t="shared" si="8"/>
        <v/>
      </c>
      <c r="Z25" s="42" t="s">
        <v>78</v>
      </c>
      <c r="AA25" s="42" t="s">
        <v>78</v>
      </c>
      <c r="AB25" s="24"/>
      <c r="AC25" s="43"/>
      <c r="AD25" s="43"/>
      <c r="AE25" s="43"/>
      <c r="AF25" s="43"/>
      <c r="AG25" s="43"/>
      <c r="AH25" s="43"/>
      <c r="AI25" s="43"/>
      <c r="AJ25" s="43"/>
    </row>
    <row r="26" spans="1:36" x14ac:dyDescent="0.4">
      <c r="A26" s="24"/>
      <c r="B26" s="107"/>
      <c r="C26" s="108" t="s">
        <v>82</v>
      </c>
      <c r="D26" s="94"/>
      <c r="E26" s="95"/>
      <c r="F26" s="96"/>
      <c r="G26" s="61"/>
      <c r="H26" s="62"/>
      <c r="I26" s="64"/>
      <c r="J26" s="64"/>
      <c r="K26" s="64"/>
      <c r="L26" s="64"/>
      <c r="M26" s="64"/>
      <c r="N26" s="64"/>
      <c r="O26" s="64"/>
      <c r="P26" s="64"/>
      <c r="Q26" s="63"/>
      <c r="R26" s="64"/>
      <c r="S26" s="64"/>
      <c r="T26" s="64"/>
      <c r="U26" s="63">
        <f>SUM(I26:T26)</f>
        <v>0</v>
      </c>
      <c r="V26" s="63">
        <f>IF(U26="","",G26-U26)</f>
        <v>0</v>
      </c>
      <c r="W26" s="65">
        <f>SUM(U26,V26)</f>
        <v>0</v>
      </c>
      <c r="X26" s="41" t="s">
        <v>78</v>
      </c>
      <c r="Y26" s="45" t="str">
        <f t="shared" si="8"/>
        <v/>
      </c>
      <c r="Z26" s="42" t="s">
        <v>78</v>
      </c>
      <c r="AA26" s="42" t="s">
        <v>78</v>
      </c>
      <c r="AB26" s="24"/>
      <c r="AC26" s="43"/>
      <c r="AD26" s="43"/>
      <c r="AE26" s="43"/>
      <c r="AF26" s="43"/>
      <c r="AG26" s="43"/>
      <c r="AH26" s="43"/>
      <c r="AI26" s="43"/>
      <c r="AJ26" s="43"/>
    </row>
    <row r="27" spans="1:36" ht="19.5" thickBot="1" x14ac:dyDescent="0.45">
      <c r="A27" s="24"/>
      <c r="B27" s="75" t="s">
        <v>79</v>
      </c>
      <c r="C27" s="109"/>
      <c r="D27" s="109"/>
      <c r="E27" s="110"/>
      <c r="F27" s="110"/>
      <c r="G27" s="79">
        <f>SUM(G22:G26)</f>
        <v>0</v>
      </c>
      <c r="H27" s="111"/>
      <c r="I27" s="82"/>
      <c r="J27" s="82"/>
      <c r="K27" s="82"/>
      <c r="L27" s="81">
        <f t="shared" ref="L27:U27" si="9">SUM(L22:L26)</f>
        <v>0</v>
      </c>
      <c r="M27" s="81">
        <f t="shared" si="9"/>
        <v>0</v>
      </c>
      <c r="N27" s="81">
        <f t="shared" si="9"/>
        <v>0</v>
      </c>
      <c r="O27" s="81">
        <f t="shared" si="9"/>
        <v>0</v>
      </c>
      <c r="P27" s="81">
        <f t="shared" si="9"/>
        <v>0</v>
      </c>
      <c r="Q27" s="81">
        <f t="shared" si="9"/>
        <v>0</v>
      </c>
      <c r="R27" s="81">
        <f t="shared" si="9"/>
        <v>0</v>
      </c>
      <c r="S27" s="81">
        <f t="shared" si="9"/>
        <v>0</v>
      </c>
      <c r="T27" s="81">
        <f t="shared" si="9"/>
        <v>0</v>
      </c>
      <c r="U27" s="81">
        <f t="shared" si="9"/>
        <v>0</v>
      </c>
      <c r="V27" s="81">
        <f>SUM(V22:V26)</f>
        <v>0</v>
      </c>
      <c r="W27" s="83">
        <f>SUM(W22:W26)</f>
        <v>0</v>
      </c>
      <c r="X27" s="41" t="s">
        <v>78</v>
      </c>
      <c r="Y27" s="45" t="str">
        <f t="shared" si="8"/>
        <v/>
      </c>
      <c r="Z27" s="42" t="s">
        <v>78</v>
      </c>
      <c r="AA27" s="42" t="s">
        <v>78</v>
      </c>
      <c r="AB27" s="24"/>
      <c r="AC27" s="43"/>
      <c r="AD27" s="43"/>
      <c r="AE27" s="43"/>
      <c r="AF27" s="43"/>
      <c r="AG27" s="43"/>
      <c r="AH27" s="43"/>
      <c r="AI27" s="43"/>
      <c r="AJ27" s="43"/>
    </row>
    <row r="28" spans="1:36" ht="19.5" thickBot="1" x14ac:dyDescent="0.45">
      <c r="A28" s="24"/>
      <c r="B28" s="375" t="str">
        <f>B9&amp;"の計"</f>
        <v>請求書（太陽光発電設備関係）の計</v>
      </c>
      <c r="C28" s="376"/>
      <c r="D28" s="376"/>
      <c r="E28" s="376"/>
      <c r="F28" s="377"/>
      <c r="G28" s="112">
        <f>SUM(G21,G27)</f>
        <v>0</v>
      </c>
      <c r="H28" s="113"/>
      <c r="I28" s="114">
        <f t="shared" ref="I28:W28" si="10">SUM(I21,I27)</f>
        <v>0</v>
      </c>
      <c r="J28" s="114">
        <f t="shared" si="10"/>
        <v>0</v>
      </c>
      <c r="K28" s="114">
        <f t="shared" si="10"/>
        <v>0</v>
      </c>
      <c r="L28" s="114">
        <f t="shared" si="10"/>
        <v>0</v>
      </c>
      <c r="M28" s="114">
        <f t="shared" si="10"/>
        <v>0</v>
      </c>
      <c r="N28" s="114">
        <f t="shared" si="10"/>
        <v>0</v>
      </c>
      <c r="O28" s="114">
        <f t="shared" si="10"/>
        <v>0</v>
      </c>
      <c r="P28" s="114">
        <f t="shared" si="10"/>
        <v>0</v>
      </c>
      <c r="Q28" s="114">
        <f t="shared" si="10"/>
        <v>0</v>
      </c>
      <c r="R28" s="114">
        <f t="shared" si="10"/>
        <v>0</v>
      </c>
      <c r="S28" s="114">
        <f t="shared" si="10"/>
        <v>0</v>
      </c>
      <c r="T28" s="114">
        <f t="shared" si="10"/>
        <v>0</v>
      </c>
      <c r="U28" s="114">
        <f>SUM(U21,U27)</f>
        <v>0</v>
      </c>
      <c r="V28" s="114">
        <f t="shared" si="10"/>
        <v>0</v>
      </c>
      <c r="W28" s="115">
        <f t="shared" si="10"/>
        <v>0</v>
      </c>
      <c r="X28" s="41" t="s">
        <v>78</v>
      </c>
      <c r="Y28" s="45" t="str">
        <f>IF(AND(G28=0,W28=0),"",IF(G28=W28,"○","×"))</f>
        <v/>
      </c>
      <c r="Z28" s="42" t="s">
        <v>78</v>
      </c>
      <c r="AA28" s="42" t="s">
        <v>78</v>
      </c>
      <c r="AB28" s="24"/>
      <c r="AC28" s="43"/>
      <c r="AD28" s="43"/>
      <c r="AE28" s="43"/>
      <c r="AF28" s="43"/>
      <c r="AG28" s="43"/>
      <c r="AH28" s="43"/>
      <c r="AI28" s="43"/>
      <c r="AJ28" s="43"/>
    </row>
    <row r="29" spans="1:36" x14ac:dyDescent="0.4">
      <c r="A29" s="24"/>
      <c r="B29" s="386" t="s">
        <v>170</v>
      </c>
      <c r="C29" s="387"/>
      <c r="D29" s="387"/>
      <c r="E29" s="387"/>
      <c r="F29" s="388"/>
      <c r="G29" s="61"/>
      <c r="H29" s="62"/>
      <c r="I29" s="63"/>
      <c r="J29" s="63"/>
      <c r="K29" s="63"/>
      <c r="L29" s="64"/>
      <c r="M29" s="64"/>
      <c r="N29" s="64"/>
      <c r="O29" s="63"/>
      <c r="P29" s="63"/>
      <c r="Q29" s="63"/>
      <c r="R29" s="63"/>
      <c r="S29" s="63"/>
      <c r="T29" s="63"/>
      <c r="U29" s="63">
        <f t="shared" ref="U29:U34" si="11">SUM(I29:T29)</f>
        <v>0</v>
      </c>
      <c r="V29" s="63">
        <v>0</v>
      </c>
      <c r="W29" s="65">
        <f t="shared" ref="W29:W40" si="12">SUM(U29,V29)</f>
        <v>0</v>
      </c>
      <c r="X29" s="41" t="s">
        <v>78</v>
      </c>
      <c r="Y29" s="42" t="s">
        <v>78</v>
      </c>
      <c r="Z29" s="42" t="s">
        <v>78</v>
      </c>
      <c r="AA29" s="42" t="s">
        <v>78</v>
      </c>
      <c r="AB29" s="24"/>
      <c r="AC29" s="43"/>
      <c r="AD29" s="43"/>
      <c r="AE29" s="43"/>
      <c r="AF29" s="43"/>
      <c r="AG29" s="43"/>
      <c r="AH29" s="43"/>
      <c r="AI29" s="43"/>
      <c r="AJ29" s="43"/>
    </row>
    <row r="30" spans="1:36" x14ac:dyDescent="0.4">
      <c r="A30" s="24"/>
      <c r="B30" s="56">
        <v>1</v>
      </c>
      <c r="C30" s="57"/>
      <c r="D30" s="58"/>
      <c r="E30" s="59"/>
      <c r="F30" s="60"/>
      <c r="G30" s="61" t="str">
        <f>IF(OR(E30="",F30=""),"",E30*F30)</f>
        <v/>
      </c>
      <c r="H30" s="62"/>
      <c r="I30" s="63"/>
      <c r="J30" s="63"/>
      <c r="K30" s="63"/>
      <c r="L30" s="64"/>
      <c r="M30" s="64"/>
      <c r="N30" s="64"/>
      <c r="O30" s="63"/>
      <c r="P30" s="63"/>
      <c r="Q30" s="63"/>
      <c r="R30" s="63"/>
      <c r="S30" s="63"/>
      <c r="T30" s="63"/>
      <c r="U30" s="63">
        <f t="shared" si="11"/>
        <v>0</v>
      </c>
      <c r="V30" s="63">
        <v>0</v>
      </c>
      <c r="W30" s="65">
        <f t="shared" si="12"/>
        <v>0</v>
      </c>
      <c r="X30" s="44" t="str">
        <f t="shared" ref="X30:X40" si="13">IF(G30="","",IF(E30*F30=G30,"○","×"))</f>
        <v/>
      </c>
      <c r="Y30" s="45" t="str">
        <f t="shared" ref="Y30:Y40" si="14">IF(AND(G30="",W30=0),"",IF(G30=W30,"○","×"))</f>
        <v/>
      </c>
      <c r="Z30" s="45" t="str">
        <f t="shared" ref="Z30:Z40" si="15">IF($G30="","",IF(INT(E30)=E30,"ー","あり"))</f>
        <v/>
      </c>
      <c r="AA30" s="45" t="str">
        <f t="shared" ref="AA30:AA40" si="16">IF($G30="","",IF(INT(F30)=F30,"ー","あり"))</f>
        <v/>
      </c>
      <c r="AB30" s="24"/>
      <c r="AC30" s="43"/>
      <c r="AD30" s="43"/>
      <c r="AE30" s="43"/>
      <c r="AF30" s="43"/>
      <c r="AG30" s="43"/>
      <c r="AH30" s="43"/>
      <c r="AI30" s="43"/>
      <c r="AJ30" s="43"/>
    </row>
    <row r="31" spans="1:36" x14ac:dyDescent="0.4">
      <c r="A31" s="24"/>
      <c r="B31" s="56">
        <v>2</v>
      </c>
      <c r="C31" s="57"/>
      <c r="D31" s="58"/>
      <c r="E31" s="59"/>
      <c r="F31" s="60"/>
      <c r="G31" s="61" t="str">
        <f t="shared" ref="G31:G40" si="17">IF(OR(E31="",F31=""),"",E31*F31)</f>
        <v/>
      </c>
      <c r="H31" s="62"/>
      <c r="I31" s="63"/>
      <c r="J31" s="63"/>
      <c r="K31" s="63"/>
      <c r="L31" s="64"/>
      <c r="M31" s="64"/>
      <c r="N31" s="64"/>
      <c r="O31" s="63"/>
      <c r="P31" s="63"/>
      <c r="Q31" s="63"/>
      <c r="R31" s="63"/>
      <c r="S31" s="63"/>
      <c r="T31" s="63"/>
      <c r="U31" s="63">
        <f t="shared" si="11"/>
        <v>0</v>
      </c>
      <c r="V31" s="63">
        <v>0</v>
      </c>
      <c r="W31" s="65">
        <f t="shared" si="12"/>
        <v>0</v>
      </c>
      <c r="X31" s="44" t="str">
        <f t="shared" si="13"/>
        <v/>
      </c>
      <c r="Y31" s="45" t="str">
        <f t="shared" si="14"/>
        <v/>
      </c>
      <c r="Z31" s="45" t="str">
        <f t="shared" si="15"/>
        <v/>
      </c>
      <c r="AA31" s="45" t="str">
        <f t="shared" si="16"/>
        <v/>
      </c>
      <c r="AB31" s="24"/>
      <c r="AC31" s="43"/>
      <c r="AD31" s="43"/>
      <c r="AE31" s="43"/>
      <c r="AF31" s="43"/>
      <c r="AG31" s="43"/>
      <c r="AH31" s="43"/>
      <c r="AI31" s="43"/>
      <c r="AJ31" s="43"/>
    </row>
    <row r="32" spans="1:36" x14ac:dyDescent="0.4">
      <c r="A32" s="24"/>
      <c r="B32" s="56">
        <v>3</v>
      </c>
      <c r="C32" s="57"/>
      <c r="D32" s="58"/>
      <c r="E32" s="59"/>
      <c r="F32" s="60"/>
      <c r="G32" s="61" t="str">
        <f t="shared" si="17"/>
        <v/>
      </c>
      <c r="H32" s="62"/>
      <c r="I32" s="63"/>
      <c r="J32" s="63"/>
      <c r="K32" s="63"/>
      <c r="L32" s="64"/>
      <c r="M32" s="64"/>
      <c r="N32" s="64"/>
      <c r="O32" s="63"/>
      <c r="P32" s="63"/>
      <c r="Q32" s="63"/>
      <c r="R32" s="63"/>
      <c r="S32" s="63"/>
      <c r="T32" s="63"/>
      <c r="U32" s="63">
        <f t="shared" si="11"/>
        <v>0</v>
      </c>
      <c r="V32" s="63">
        <v>0</v>
      </c>
      <c r="W32" s="65">
        <f t="shared" si="12"/>
        <v>0</v>
      </c>
      <c r="X32" s="44" t="str">
        <f t="shared" si="13"/>
        <v/>
      </c>
      <c r="Y32" s="45" t="str">
        <f t="shared" si="14"/>
        <v/>
      </c>
      <c r="Z32" s="45" t="str">
        <f t="shared" si="15"/>
        <v/>
      </c>
      <c r="AA32" s="45" t="str">
        <f t="shared" si="16"/>
        <v/>
      </c>
      <c r="AB32" s="24"/>
      <c r="AC32" s="43"/>
      <c r="AD32" s="43"/>
      <c r="AE32" s="43"/>
      <c r="AF32" s="43"/>
      <c r="AG32" s="43"/>
      <c r="AH32" s="43"/>
      <c r="AI32" s="43"/>
      <c r="AJ32" s="43"/>
    </row>
    <row r="33" spans="1:36" x14ac:dyDescent="0.4">
      <c r="A33" s="24"/>
      <c r="B33" s="56">
        <v>4</v>
      </c>
      <c r="C33" s="57"/>
      <c r="D33" s="58"/>
      <c r="E33" s="59"/>
      <c r="F33" s="60"/>
      <c r="G33" s="61" t="str">
        <f t="shared" si="17"/>
        <v/>
      </c>
      <c r="H33" s="62"/>
      <c r="I33" s="63"/>
      <c r="J33" s="116"/>
      <c r="K33" s="63"/>
      <c r="L33" s="64"/>
      <c r="M33" s="64"/>
      <c r="N33" s="64"/>
      <c r="O33" s="63"/>
      <c r="P33" s="63"/>
      <c r="Q33" s="63"/>
      <c r="R33" s="63"/>
      <c r="S33" s="63"/>
      <c r="T33" s="63"/>
      <c r="U33" s="63">
        <f t="shared" si="11"/>
        <v>0</v>
      </c>
      <c r="V33" s="63">
        <v>0</v>
      </c>
      <c r="W33" s="65">
        <f t="shared" si="12"/>
        <v>0</v>
      </c>
      <c r="X33" s="44" t="str">
        <f t="shared" si="13"/>
        <v/>
      </c>
      <c r="Y33" s="45" t="str">
        <f t="shared" si="14"/>
        <v/>
      </c>
      <c r="Z33" s="45" t="str">
        <f t="shared" si="15"/>
        <v/>
      </c>
      <c r="AA33" s="45" t="str">
        <f t="shared" si="16"/>
        <v/>
      </c>
      <c r="AB33" s="24"/>
      <c r="AC33" s="43"/>
      <c r="AD33" s="43"/>
      <c r="AE33" s="43"/>
      <c r="AF33" s="43"/>
      <c r="AG33" s="43"/>
      <c r="AH33" s="43"/>
      <c r="AI33" s="43"/>
      <c r="AJ33" s="43"/>
    </row>
    <row r="34" spans="1:36" x14ac:dyDescent="0.4">
      <c r="A34" s="24"/>
      <c r="B34" s="56">
        <v>5</v>
      </c>
      <c r="C34" s="57"/>
      <c r="D34" s="58"/>
      <c r="E34" s="59"/>
      <c r="F34" s="60"/>
      <c r="G34" s="61" t="str">
        <f t="shared" si="17"/>
        <v/>
      </c>
      <c r="H34" s="62"/>
      <c r="I34" s="63"/>
      <c r="J34" s="63"/>
      <c r="K34" s="63"/>
      <c r="L34" s="64"/>
      <c r="M34" s="64"/>
      <c r="N34" s="64"/>
      <c r="O34" s="63"/>
      <c r="P34" s="63"/>
      <c r="Q34" s="63"/>
      <c r="R34" s="63"/>
      <c r="S34" s="63"/>
      <c r="T34" s="63"/>
      <c r="U34" s="63">
        <f t="shared" si="11"/>
        <v>0</v>
      </c>
      <c r="V34" s="63">
        <v>0</v>
      </c>
      <c r="W34" s="65">
        <f t="shared" si="12"/>
        <v>0</v>
      </c>
      <c r="X34" s="44" t="str">
        <f t="shared" si="13"/>
        <v/>
      </c>
      <c r="Y34" s="45" t="str">
        <f t="shared" si="14"/>
        <v/>
      </c>
      <c r="Z34" s="45" t="str">
        <f t="shared" si="15"/>
        <v/>
      </c>
      <c r="AA34" s="45" t="str">
        <f t="shared" si="16"/>
        <v/>
      </c>
      <c r="AB34" s="24"/>
      <c r="AC34" s="43"/>
      <c r="AD34" s="43"/>
      <c r="AE34" s="43"/>
      <c r="AF34" s="43"/>
      <c r="AG34" s="43"/>
      <c r="AH34" s="43"/>
      <c r="AI34" s="43"/>
      <c r="AJ34" s="43"/>
    </row>
    <row r="35" spans="1:36" x14ac:dyDescent="0.4">
      <c r="A35" s="24"/>
      <c r="B35" s="56">
        <v>6</v>
      </c>
      <c r="C35" s="57"/>
      <c r="D35" s="58"/>
      <c r="E35" s="59"/>
      <c r="F35" s="60"/>
      <c r="G35" s="61" t="str">
        <f t="shared" si="17"/>
        <v/>
      </c>
      <c r="H35" s="62"/>
      <c r="I35" s="63"/>
      <c r="J35" s="63"/>
      <c r="K35" s="63"/>
      <c r="L35" s="64"/>
      <c r="M35" s="64"/>
      <c r="N35" s="64"/>
      <c r="O35" s="63"/>
      <c r="P35" s="63"/>
      <c r="Q35" s="63"/>
      <c r="R35" s="63"/>
      <c r="S35" s="63"/>
      <c r="T35" s="63"/>
      <c r="U35" s="63">
        <f t="shared" ref="U35:U40" si="18">SUM(I35:T35)</f>
        <v>0</v>
      </c>
      <c r="V35" s="63">
        <v>0</v>
      </c>
      <c r="W35" s="65">
        <f t="shared" si="12"/>
        <v>0</v>
      </c>
      <c r="X35" s="44" t="str">
        <f t="shared" si="13"/>
        <v/>
      </c>
      <c r="Y35" s="45" t="str">
        <f t="shared" si="14"/>
        <v/>
      </c>
      <c r="Z35" s="45" t="str">
        <f t="shared" si="15"/>
        <v/>
      </c>
      <c r="AA35" s="45" t="str">
        <f t="shared" si="16"/>
        <v/>
      </c>
      <c r="AB35" s="24"/>
      <c r="AC35" s="43"/>
      <c r="AD35" s="43"/>
      <c r="AE35" s="43"/>
      <c r="AF35" s="43"/>
      <c r="AG35" s="43"/>
      <c r="AH35" s="43"/>
      <c r="AI35" s="43"/>
      <c r="AJ35" s="43"/>
    </row>
    <row r="36" spans="1:36" x14ac:dyDescent="0.4">
      <c r="A36" s="24"/>
      <c r="B36" s="56">
        <v>7</v>
      </c>
      <c r="C36" s="57"/>
      <c r="D36" s="58"/>
      <c r="E36" s="59"/>
      <c r="F36" s="60"/>
      <c r="G36" s="61" t="str">
        <f t="shared" si="17"/>
        <v/>
      </c>
      <c r="H36" s="62"/>
      <c r="I36" s="63"/>
      <c r="J36" s="63"/>
      <c r="K36" s="63"/>
      <c r="L36" s="64"/>
      <c r="M36" s="64"/>
      <c r="N36" s="64"/>
      <c r="O36" s="63"/>
      <c r="P36" s="63"/>
      <c r="Q36" s="63"/>
      <c r="R36" s="63"/>
      <c r="S36" s="63"/>
      <c r="T36" s="63"/>
      <c r="U36" s="63">
        <f t="shared" si="18"/>
        <v>0</v>
      </c>
      <c r="V36" s="63">
        <v>0</v>
      </c>
      <c r="W36" s="65">
        <f t="shared" si="12"/>
        <v>0</v>
      </c>
      <c r="X36" s="44" t="str">
        <f t="shared" si="13"/>
        <v/>
      </c>
      <c r="Y36" s="45" t="str">
        <f t="shared" si="14"/>
        <v/>
      </c>
      <c r="Z36" s="45" t="str">
        <f t="shared" si="15"/>
        <v/>
      </c>
      <c r="AA36" s="45" t="str">
        <f t="shared" si="16"/>
        <v/>
      </c>
      <c r="AB36" s="24"/>
      <c r="AC36" s="43"/>
      <c r="AD36" s="43"/>
      <c r="AE36" s="43"/>
      <c r="AF36" s="43"/>
      <c r="AG36" s="43"/>
      <c r="AH36" s="43"/>
      <c r="AI36" s="43"/>
      <c r="AJ36" s="43"/>
    </row>
    <row r="37" spans="1:36" x14ac:dyDescent="0.4">
      <c r="A37" s="24"/>
      <c r="B37" s="56">
        <v>8</v>
      </c>
      <c r="C37" s="57"/>
      <c r="D37" s="58"/>
      <c r="E37" s="59"/>
      <c r="F37" s="60"/>
      <c r="G37" s="61" t="str">
        <f t="shared" si="17"/>
        <v/>
      </c>
      <c r="H37" s="62"/>
      <c r="I37" s="63"/>
      <c r="J37" s="63"/>
      <c r="K37" s="63"/>
      <c r="L37" s="64"/>
      <c r="M37" s="64"/>
      <c r="N37" s="64"/>
      <c r="O37" s="63"/>
      <c r="P37" s="63"/>
      <c r="Q37" s="63"/>
      <c r="R37" s="63"/>
      <c r="S37" s="63"/>
      <c r="T37" s="63"/>
      <c r="U37" s="63">
        <f t="shared" si="18"/>
        <v>0</v>
      </c>
      <c r="V37" s="63">
        <v>0</v>
      </c>
      <c r="W37" s="65">
        <f t="shared" si="12"/>
        <v>0</v>
      </c>
      <c r="X37" s="44" t="str">
        <f t="shared" si="13"/>
        <v/>
      </c>
      <c r="Y37" s="45" t="str">
        <f t="shared" si="14"/>
        <v/>
      </c>
      <c r="Z37" s="45" t="str">
        <f t="shared" si="15"/>
        <v/>
      </c>
      <c r="AA37" s="45" t="str">
        <f t="shared" si="16"/>
        <v/>
      </c>
      <c r="AB37" s="24"/>
      <c r="AC37" s="43"/>
      <c r="AD37" s="43"/>
      <c r="AE37" s="43"/>
      <c r="AF37" s="43"/>
      <c r="AG37" s="43"/>
      <c r="AH37" s="43"/>
      <c r="AI37" s="43"/>
      <c r="AJ37" s="43"/>
    </row>
    <row r="38" spans="1:36" x14ac:dyDescent="0.4">
      <c r="A38" s="24"/>
      <c r="B38" s="56">
        <v>9</v>
      </c>
      <c r="C38" s="57"/>
      <c r="D38" s="58"/>
      <c r="E38" s="59"/>
      <c r="F38" s="60"/>
      <c r="G38" s="61" t="str">
        <f t="shared" si="17"/>
        <v/>
      </c>
      <c r="H38" s="62"/>
      <c r="I38" s="63"/>
      <c r="J38" s="63"/>
      <c r="K38" s="63"/>
      <c r="L38" s="64"/>
      <c r="M38" s="64"/>
      <c r="N38" s="64"/>
      <c r="O38" s="63"/>
      <c r="P38" s="63"/>
      <c r="Q38" s="63"/>
      <c r="R38" s="63"/>
      <c r="S38" s="63"/>
      <c r="T38" s="63"/>
      <c r="U38" s="63">
        <f t="shared" si="18"/>
        <v>0</v>
      </c>
      <c r="V38" s="63">
        <v>0</v>
      </c>
      <c r="W38" s="65">
        <f t="shared" si="12"/>
        <v>0</v>
      </c>
      <c r="X38" s="44" t="str">
        <f t="shared" si="13"/>
        <v/>
      </c>
      <c r="Y38" s="45" t="str">
        <f t="shared" si="14"/>
        <v/>
      </c>
      <c r="Z38" s="45" t="str">
        <f t="shared" si="15"/>
        <v/>
      </c>
      <c r="AA38" s="45" t="str">
        <f t="shared" si="16"/>
        <v/>
      </c>
      <c r="AB38" s="24"/>
      <c r="AC38" s="43"/>
      <c r="AD38" s="43"/>
      <c r="AE38" s="43"/>
      <c r="AF38" s="43"/>
      <c r="AG38" s="43"/>
      <c r="AH38" s="43"/>
      <c r="AI38" s="43"/>
      <c r="AJ38" s="43"/>
    </row>
    <row r="39" spans="1:36" x14ac:dyDescent="0.4">
      <c r="A39" s="24"/>
      <c r="B39" s="56">
        <v>10</v>
      </c>
      <c r="C39" s="57"/>
      <c r="D39" s="58"/>
      <c r="E39" s="59"/>
      <c r="F39" s="60"/>
      <c r="G39" s="61" t="str">
        <f t="shared" si="17"/>
        <v/>
      </c>
      <c r="H39" s="62"/>
      <c r="I39" s="63"/>
      <c r="J39" s="63"/>
      <c r="K39" s="63"/>
      <c r="L39" s="64"/>
      <c r="M39" s="64"/>
      <c r="N39" s="64"/>
      <c r="O39" s="63"/>
      <c r="P39" s="63"/>
      <c r="Q39" s="63"/>
      <c r="R39" s="63"/>
      <c r="S39" s="63"/>
      <c r="T39" s="63"/>
      <c r="U39" s="63">
        <f t="shared" si="18"/>
        <v>0</v>
      </c>
      <c r="V39" s="63">
        <v>0</v>
      </c>
      <c r="W39" s="65">
        <f t="shared" si="12"/>
        <v>0</v>
      </c>
      <c r="X39" s="44" t="str">
        <f t="shared" si="13"/>
        <v/>
      </c>
      <c r="Y39" s="45" t="str">
        <f t="shared" si="14"/>
        <v/>
      </c>
      <c r="Z39" s="45" t="str">
        <f t="shared" si="15"/>
        <v/>
      </c>
      <c r="AA39" s="45" t="str">
        <f t="shared" si="16"/>
        <v/>
      </c>
      <c r="AB39" s="24"/>
      <c r="AC39" s="43"/>
      <c r="AD39" s="43"/>
      <c r="AE39" s="43"/>
      <c r="AF39" s="43"/>
      <c r="AG39" s="43"/>
      <c r="AH39" s="43"/>
      <c r="AI39" s="43"/>
      <c r="AJ39" s="43"/>
    </row>
    <row r="40" spans="1:36" x14ac:dyDescent="0.4">
      <c r="A40" s="24"/>
      <c r="B40" s="67"/>
      <c r="C40" s="68"/>
      <c r="D40" s="69"/>
      <c r="E40" s="70"/>
      <c r="F40" s="71"/>
      <c r="G40" s="61" t="str">
        <f t="shared" si="17"/>
        <v/>
      </c>
      <c r="H40" s="117"/>
      <c r="I40" s="73"/>
      <c r="J40" s="73"/>
      <c r="K40" s="73"/>
      <c r="L40" s="74"/>
      <c r="M40" s="74"/>
      <c r="N40" s="74"/>
      <c r="O40" s="73"/>
      <c r="P40" s="73"/>
      <c r="Q40" s="73"/>
      <c r="R40" s="73"/>
      <c r="S40" s="73"/>
      <c r="T40" s="73"/>
      <c r="U40" s="63">
        <f t="shared" si="18"/>
        <v>0</v>
      </c>
      <c r="V40" s="63">
        <v>0</v>
      </c>
      <c r="W40" s="65">
        <f t="shared" si="12"/>
        <v>0</v>
      </c>
      <c r="X40" s="44" t="str">
        <f t="shared" si="13"/>
        <v/>
      </c>
      <c r="Y40" s="45" t="str">
        <f t="shared" si="14"/>
        <v/>
      </c>
      <c r="Z40" s="45" t="str">
        <f t="shared" si="15"/>
        <v/>
      </c>
      <c r="AA40" s="45" t="str">
        <f t="shared" si="16"/>
        <v/>
      </c>
      <c r="AB40" s="24"/>
      <c r="AC40" s="43"/>
      <c r="AD40" s="43"/>
      <c r="AE40" s="43"/>
      <c r="AF40" s="43"/>
      <c r="AG40" s="43"/>
      <c r="AH40" s="43"/>
      <c r="AI40" s="43"/>
      <c r="AJ40" s="43"/>
    </row>
    <row r="41" spans="1:36" ht="19.5" thickBot="1" x14ac:dyDescent="0.45">
      <c r="A41" s="24"/>
      <c r="B41" s="75" t="s">
        <v>79</v>
      </c>
      <c r="C41" s="76"/>
      <c r="D41" s="76"/>
      <c r="E41" s="77"/>
      <c r="F41" s="78"/>
      <c r="G41" s="79">
        <f>SUM(G29:G40)</f>
        <v>0</v>
      </c>
      <c r="H41" s="80"/>
      <c r="I41" s="81">
        <f>SUM(I29:I40)</f>
        <v>0</v>
      </c>
      <c r="J41" s="81">
        <f>SUM(J29:J40)</f>
        <v>0</v>
      </c>
      <c r="K41" s="81">
        <f>SUM(K29:K40)</f>
        <v>0</v>
      </c>
      <c r="L41" s="82"/>
      <c r="M41" s="82"/>
      <c r="N41" s="82"/>
      <c r="O41" s="81">
        <f t="shared" ref="O41:W41" si="19">SUM(O29:O40)</f>
        <v>0</v>
      </c>
      <c r="P41" s="81">
        <f t="shared" si="19"/>
        <v>0</v>
      </c>
      <c r="Q41" s="81">
        <f t="shared" si="19"/>
        <v>0</v>
      </c>
      <c r="R41" s="81">
        <f t="shared" si="19"/>
        <v>0</v>
      </c>
      <c r="S41" s="81">
        <f t="shared" si="19"/>
        <v>0</v>
      </c>
      <c r="T41" s="81">
        <f t="shared" si="19"/>
        <v>0</v>
      </c>
      <c r="U41" s="81">
        <f t="shared" si="19"/>
        <v>0</v>
      </c>
      <c r="V41" s="81">
        <f t="shared" si="19"/>
        <v>0</v>
      </c>
      <c r="W41" s="83">
        <f t="shared" si="19"/>
        <v>0</v>
      </c>
      <c r="X41" s="41" t="s">
        <v>78</v>
      </c>
      <c r="Y41" s="45" t="str">
        <f>IF(AND(G41=0,W41=0),"",IF(G41=W41,"○","×"))</f>
        <v/>
      </c>
      <c r="Z41" s="42" t="s">
        <v>78</v>
      </c>
      <c r="AA41" s="42" t="s">
        <v>78</v>
      </c>
      <c r="AB41" s="24"/>
      <c r="AC41" s="43"/>
      <c r="AD41" s="43"/>
      <c r="AE41" s="43"/>
      <c r="AF41" s="43"/>
      <c r="AG41" s="43"/>
      <c r="AH41" s="43"/>
      <c r="AI41" s="43"/>
      <c r="AJ41" s="43"/>
    </row>
    <row r="42" spans="1:36" x14ac:dyDescent="0.4">
      <c r="A42" s="24"/>
      <c r="B42" s="383" t="s">
        <v>80</v>
      </c>
      <c r="C42" s="84" t="s">
        <v>35</v>
      </c>
      <c r="D42" s="85"/>
      <c r="E42" s="86"/>
      <c r="F42" s="87"/>
      <c r="G42" s="88"/>
      <c r="H42" s="89"/>
      <c r="I42" s="90"/>
      <c r="J42" s="90"/>
      <c r="K42" s="90"/>
      <c r="L42" s="91"/>
      <c r="M42" s="90"/>
      <c r="N42" s="90"/>
      <c r="O42" s="90"/>
      <c r="P42" s="90"/>
      <c r="Q42" s="90"/>
      <c r="R42" s="90"/>
      <c r="S42" s="90"/>
      <c r="T42" s="90"/>
      <c r="U42" s="91">
        <f>SUM(I42:T42)</f>
        <v>0</v>
      </c>
      <c r="V42" s="91">
        <f>IF(U42="","",G42-U42)</f>
        <v>0</v>
      </c>
      <c r="W42" s="92">
        <f>SUM(U42,V42)</f>
        <v>0</v>
      </c>
      <c r="X42" s="41" t="s">
        <v>78</v>
      </c>
      <c r="Y42" s="45" t="str">
        <f t="shared" ref="Y42:Y47" si="20">IF($G42=0,"",IF(G42=W42,"○","×"))</f>
        <v/>
      </c>
      <c r="Z42" s="42" t="s">
        <v>78</v>
      </c>
      <c r="AA42" s="42" t="s">
        <v>78</v>
      </c>
      <c r="AB42" s="24"/>
      <c r="AC42" s="43"/>
      <c r="AD42" s="43"/>
      <c r="AE42" s="43"/>
      <c r="AF42" s="43"/>
      <c r="AG42" s="43"/>
      <c r="AH42" s="43"/>
      <c r="AI42" s="43"/>
      <c r="AJ42" s="43"/>
    </row>
    <row r="43" spans="1:36" x14ac:dyDescent="0.4">
      <c r="A43" s="24"/>
      <c r="B43" s="384"/>
      <c r="C43" s="93" t="s">
        <v>36</v>
      </c>
      <c r="D43" s="94"/>
      <c r="E43" s="95"/>
      <c r="F43" s="96"/>
      <c r="G43" s="61"/>
      <c r="H43" s="62"/>
      <c r="I43" s="64"/>
      <c r="J43" s="64"/>
      <c r="K43" s="64"/>
      <c r="L43" s="64"/>
      <c r="M43" s="63"/>
      <c r="N43" s="64"/>
      <c r="O43" s="64"/>
      <c r="P43" s="64"/>
      <c r="Q43" s="64"/>
      <c r="R43" s="64"/>
      <c r="S43" s="64"/>
      <c r="T43" s="64"/>
      <c r="U43" s="63">
        <f>SUM(I43:T43)</f>
        <v>0</v>
      </c>
      <c r="V43" s="63">
        <f>IF(U43="","",G43-U43)</f>
        <v>0</v>
      </c>
      <c r="W43" s="65">
        <f>SUM(U43,V43)</f>
        <v>0</v>
      </c>
      <c r="X43" s="41" t="s">
        <v>78</v>
      </c>
      <c r="Y43" s="45" t="str">
        <f t="shared" si="20"/>
        <v/>
      </c>
      <c r="Z43" s="42" t="s">
        <v>78</v>
      </c>
      <c r="AA43" s="42" t="s">
        <v>78</v>
      </c>
      <c r="AB43" s="24"/>
      <c r="AC43" s="43"/>
      <c r="AD43" s="43"/>
      <c r="AE43" s="43"/>
      <c r="AF43" s="43"/>
      <c r="AG43" s="43"/>
      <c r="AH43" s="43"/>
      <c r="AI43" s="43"/>
      <c r="AJ43" s="43"/>
    </row>
    <row r="44" spans="1:36" ht="19.5" thickBot="1" x14ac:dyDescent="0.45">
      <c r="A44" s="24"/>
      <c r="B44" s="385"/>
      <c r="C44" s="97" t="s">
        <v>37</v>
      </c>
      <c r="D44" s="98"/>
      <c r="E44" s="99"/>
      <c r="F44" s="78"/>
      <c r="G44" s="79"/>
      <c r="H44" s="100"/>
      <c r="I44" s="82"/>
      <c r="J44" s="82"/>
      <c r="K44" s="82"/>
      <c r="L44" s="82"/>
      <c r="M44" s="82"/>
      <c r="N44" s="81"/>
      <c r="O44" s="82"/>
      <c r="P44" s="82"/>
      <c r="Q44" s="82"/>
      <c r="R44" s="82"/>
      <c r="S44" s="82"/>
      <c r="T44" s="82"/>
      <c r="U44" s="81">
        <f>SUM(I44:T44)</f>
        <v>0</v>
      </c>
      <c r="V44" s="81">
        <f>IF(U44="","",G44-U44)</f>
        <v>0</v>
      </c>
      <c r="W44" s="83">
        <f>SUM(U44,V44)</f>
        <v>0</v>
      </c>
      <c r="X44" s="41" t="s">
        <v>78</v>
      </c>
      <c r="Y44" s="45" t="str">
        <f t="shared" si="20"/>
        <v/>
      </c>
      <c r="Z44" s="42" t="s">
        <v>78</v>
      </c>
      <c r="AA44" s="42" t="s">
        <v>78</v>
      </c>
      <c r="AB44" s="24"/>
      <c r="AC44" s="43"/>
      <c r="AD44" s="43"/>
      <c r="AE44" s="43"/>
      <c r="AF44" s="43"/>
      <c r="AG44" s="43"/>
      <c r="AH44" s="43"/>
      <c r="AI44" s="43"/>
      <c r="AJ44" s="43"/>
    </row>
    <row r="45" spans="1:36" x14ac:dyDescent="0.4">
      <c r="A45" s="24"/>
      <c r="B45" s="101"/>
      <c r="C45" s="51" t="s">
        <v>81</v>
      </c>
      <c r="D45" s="102"/>
      <c r="E45" s="103"/>
      <c r="F45" s="104"/>
      <c r="G45" s="105"/>
      <c r="H45" s="106"/>
      <c r="I45" s="54"/>
      <c r="J45" s="54"/>
      <c r="K45" s="54"/>
      <c r="L45" s="54"/>
      <c r="M45" s="54"/>
      <c r="N45" s="54"/>
      <c r="O45" s="54"/>
      <c r="P45" s="54"/>
      <c r="Q45" s="53"/>
      <c r="R45" s="54"/>
      <c r="S45" s="54"/>
      <c r="T45" s="54"/>
      <c r="U45" s="53">
        <f>SUM(I45:T45)</f>
        <v>0</v>
      </c>
      <c r="V45" s="53">
        <f>IF(U45="","",G45-U45)</f>
        <v>0</v>
      </c>
      <c r="W45" s="55">
        <f>SUM(U45,V45)</f>
        <v>0</v>
      </c>
      <c r="X45" s="41" t="s">
        <v>78</v>
      </c>
      <c r="Y45" s="45" t="str">
        <f t="shared" si="20"/>
        <v/>
      </c>
      <c r="Z45" s="42" t="s">
        <v>78</v>
      </c>
      <c r="AA45" s="42" t="s">
        <v>78</v>
      </c>
      <c r="AB45" s="24"/>
      <c r="AC45" s="43"/>
      <c r="AD45" s="43"/>
      <c r="AE45" s="43"/>
      <c r="AF45" s="43"/>
      <c r="AG45" s="43"/>
      <c r="AH45" s="43"/>
      <c r="AI45" s="43"/>
      <c r="AJ45" s="43"/>
    </row>
    <row r="46" spans="1:36" x14ac:dyDescent="0.4">
      <c r="A46" s="24"/>
      <c r="B46" s="107"/>
      <c r="C46" s="108" t="s">
        <v>82</v>
      </c>
      <c r="D46" s="94"/>
      <c r="E46" s="95"/>
      <c r="F46" s="96"/>
      <c r="G46" s="61"/>
      <c r="H46" s="62"/>
      <c r="I46" s="64"/>
      <c r="J46" s="64"/>
      <c r="K46" s="64"/>
      <c r="L46" s="64"/>
      <c r="M46" s="64"/>
      <c r="N46" s="64"/>
      <c r="O46" s="64"/>
      <c r="P46" s="64"/>
      <c r="Q46" s="63"/>
      <c r="R46" s="64"/>
      <c r="S46" s="64"/>
      <c r="T46" s="64"/>
      <c r="U46" s="63">
        <f>SUM(I46:T46)</f>
        <v>0</v>
      </c>
      <c r="V46" s="63">
        <f>IF(U46="","",G46-U46)</f>
        <v>0</v>
      </c>
      <c r="W46" s="65">
        <f>SUM(U46,V46)</f>
        <v>0</v>
      </c>
      <c r="X46" s="41" t="s">
        <v>78</v>
      </c>
      <c r="Y46" s="45" t="str">
        <f t="shared" si="20"/>
        <v/>
      </c>
      <c r="Z46" s="42" t="s">
        <v>78</v>
      </c>
      <c r="AA46" s="42" t="s">
        <v>78</v>
      </c>
      <c r="AB46" s="24"/>
      <c r="AC46" s="43"/>
      <c r="AD46" s="43"/>
      <c r="AE46" s="43"/>
      <c r="AF46" s="43"/>
      <c r="AG46" s="43"/>
      <c r="AH46" s="43"/>
      <c r="AI46" s="43"/>
      <c r="AJ46" s="43"/>
    </row>
    <row r="47" spans="1:36" ht="19.5" thickBot="1" x14ac:dyDescent="0.45">
      <c r="A47" s="24"/>
      <c r="B47" s="75" t="s">
        <v>79</v>
      </c>
      <c r="C47" s="109"/>
      <c r="D47" s="109"/>
      <c r="E47" s="110"/>
      <c r="F47" s="110"/>
      <c r="G47" s="79">
        <f>SUM(G42:G46)</f>
        <v>0</v>
      </c>
      <c r="H47" s="111"/>
      <c r="I47" s="82"/>
      <c r="J47" s="82"/>
      <c r="K47" s="82"/>
      <c r="L47" s="81">
        <f t="shared" ref="L47:W47" si="21">SUM(L42:L46)</f>
        <v>0</v>
      </c>
      <c r="M47" s="81">
        <f t="shared" si="21"/>
        <v>0</v>
      </c>
      <c r="N47" s="81">
        <f t="shared" si="21"/>
        <v>0</v>
      </c>
      <c r="O47" s="81">
        <f t="shared" si="21"/>
        <v>0</v>
      </c>
      <c r="P47" s="81">
        <f t="shared" si="21"/>
        <v>0</v>
      </c>
      <c r="Q47" s="81">
        <f t="shared" si="21"/>
        <v>0</v>
      </c>
      <c r="R47" s="81">
        <f t="shared" si="21"/>
        <v>0</v>
      </c>
      <c r="S47" s="81">
        <f t="shared" si="21"/>
        <v>0</v>
      </c>
      <c r="T47" s="81">
        <f t="shared" si="21"/>
        <v>0</v>
      </c>
      <c r="U47" s="81">
        <f t="shared" si="21"/>
        <v>0</v>
      </c>
      <c r="V47" s="81">
        <f t="shared" si="21"/>
        <v>0</v>
      </c>
      <c r="W47" s="83">
        <f t="shared" si="21"/>
        <v>0</v>
      </c>
      <c r="X47" s="41" t="s">
        <v>78</v>
      </c>
      <c r="Y47" s="45" t="str">
        <f t="shared" si="20"/>
        <v/>
      </c>
      <c r="Z47" s="42" t="s">
        <v>78</v>
      </c>
      <c r="AA47" s="42" t="s">
        <v>78</v>
      </c>
      <c r="AB47" s="24"/>
      <c r="AC47" s="43"/>
      <c r="AD47" s="43"/>
      <c r="AE47" s="43"/>
      <c r="AF47" s="43"/>
      <c r="AG47" s="43"/>
      <c r="AH47" s="43"/>
      <c r="AI47" s="43"/>
      <c r="AJ47" s="43"/>
    </row>
    <row r="48" spans="1:36" ht="19.5" thickBot="1" x14ac:dyDescent="0.45">
      <c r="A48" s="24"/>
      <c r="B48" s="375" t="str">
        <f>B29&amp;"の計"</f>
        <v>請求書（蓄電池）の計</v>
      </c>
      <c r="C48" s="376"/>
      <c r="D48" s="376"/>
      <c r="E48" s="376"/>
      <c r="F48" s="377"/>
      <c r="G48" s="112">
        <f>SUM(G41,G47)</f>
        <v>0</v>
      </c>
      <c r="H48" s="113"/>
      <c r="I48" s="114">
        <f t="shared" ref="I48:T48" si="22">SUM(I41,I47)</f>
        <v>0</v>
      </c>
      <c r="J48" s="114">
        <f t="shared" si="22"/>
        <v>0</v>
      </c>
      <c r="K48" s="114">
        <f t="shared" si="22"/>
        <v>0</v>
      </c>
      <c r="L48" s="114">
        <f t="shared" si="22"/>
        <v>0</v>
      </c>
      <c r="M48" s="114">
        <f t="shared" si="22"/>
        <v>0</v>
      </c>
      <c r="N48" s="114">
        <f t="shared" si="22"/>
        <v>0</v>
      </c>
      <c r="O48" s="114">
        <f t="shared" si="22"/>
        <v>0</v>
      </c>
      <c r="P48" s="114">
        <f t="shared" si="22"/>
        <v>0</v>
      </c>
      <c r="Q48" s="114">
        <f t="shared" si="22"/>
        <v>0</v>
      </c>
      <c r="R48" s="114">
        <f t="shared" si="22"/>
        <v>0</v>
      </c>
      <c r="S48" s="114">
        <f t="shared" si="22"/>
        <v>0</v>
      </c>
      <c r="T48" s="114">
        <f t="shared" si="22"/>
        <v>0</v>
      </c>
      <c r="U48" s="114">
        <f>SUM(U41,U47)</f>
        <v>0</v>
      </c>
      <c r="V48" s="114">
        <f>SUM(V41,V47)</f>
        <v>0</v>
      </c>
      <c r="W48" s="115">
        <f>SUM(W41,W47)</f>
        <v>0</v>
      </c>
      <c r="X48" s="41" t="s">
        <v>78</v>
      </c>
      <c r="Y48" s="45" t="str">
        <f>IF(AND(G48=0,W48=0),"",IF(G48=W48,"○","×"))</f>
        <v/>
      </c>
      <c r="Z48" s="42" t="s">
        <v>78</v>
      </c>
      <c r="AA48" s="42" t="s">
        <v>78</v>
      </c>
      <c r="AB48" s="24"/>
      <c r="AC48" s="43"/>
      <c r="AD48" s="43"/>
      <c r="AE48" s="43"/>
      <c r="AF48" s="43"/>
      <c r="AG48" s="43"/>
      <c r="AH48" s="43"/>
      <c r="AI48" s="43"/>
      <c r="AJ48" s="43"/>
    </row>
    <row r="49" spans="1:36" ht="19.5" thickBot="1" x14ac:dyDescent="0.45">
      <c r="A49" s="24"/>
      <c r="B49" s="378" t="s">
        <v>87</v>
      </c>
      <c r="C49" s="379"/>
      <c r="D49" s="379"/>
      <c r="E49" s="379"/>
      <c r="F49" s="380"/>
      <c r="G49" s="118">
        <f>SUM(G28,G48)</f>
        <v>0</v>
      </c>
      <c r="H49" s="119"/>
      <c r="I49" s="120">
        <f t="shared" ref="I49:W49" si="23">SUM(I28,I48)</f>
        <v>0</v>
      </c>
      <c r="J49" s="120">
        <f t="shared" si="23"/>
        <v>0</v>
      </c>
      <c r="K49" s="120">
        <f t="shared" si="23"/>
        <v>0</v>
      </c>
      <c r="L49" s="120">
        <f t="shared" si="23"/>
        <v>0</v>
      </c>
      <c r="M49" s="120">
        <f t="shared" si="23"/>
        <v>0</v>
      </c>
      <c r="N49" s="120">
        <f t="shared" si="23"/>
        <v>0</v>
      </c>
      <c r="O49" s="120">
        <f t="shared" si="23"/>
        <v>0</v>
      </c>
      <c r="P49" s="120">
        <f t="shared" si="23"/>
        <v>0</v>
      </c>
      <c r="Q49" s="120">
        <f t="shared" si="23"/>
        <v>0</v>
      </c>
      <c r="R49" s="120">
        <f t="shared" si="23"/>
        <v>0</v>
      </c>
      <c r="S49" s="120">
        <f t="shared" si="23"/>
        <v>0</v>
      </c>
      <c r="T49" s="209">
        <f t="shared" si="23"/>
        <v>0</v>
      </c>
      <c r="U49" s="211">
        <f t="shared" si="23"/>
        <v>0</v>
      </c>
      <c r="V49" s="210">
        <f t="shared" si="23"/>
        <v>0</v>
      </c>
      <c r="W49" s="122">
        <f t="shared" si="23"/>
        <v>0</v>
      </c>
      <c r="X49" s="41" t="s">
        <v>78</v>
      </c>
      <c r="Y49" s="42" t="s">
        <v>78</v>
      </c>
      <c r="Z49" s="42" t="s">
        <v>78</v>
      </c>
      <c r="AA49" s="42" t="s">
        <v>78</v>
      </c>
      <c r="AB49" s="24"/>
      <c r="AC49" s="43"/>
      <c r="AD49" s="43"/>
      <c r="AE49" s="43"/>
      <c r="AF49" s="43"/>
      <c r="AG49" s="43"/>
      <c r="AH49" s="43"/>
      <c r="AI49" s="43"/>
      <c r="AJ49" s="43"/>
    </row>
    <row r="50" spans="1:36" x14ac:dyDescent="0.4">
      <c r="A50" s="24"/>
      <c r="B50" s="37"/>
      <c r="C50" s="123"/>
      <c r="D50" s="123"/>
      <c r="E50" s="124"/>
      <c r="F50" s="125"/>
      <c r="G50" s="126"/>
      <c r="H50" s="127"/>
      <c r="I50" s="128"/>
      <c r="J50" s="128"/>
      <c r="K50" s="128"/>
      <c r="L50" s="128"/>
      <c r="M50" s="129" t="s">
        <v>83</v>
      </c>
      <c r="N50" s="53">
        <f>SUM(I49:N49)</f>
        <v>0</v>
      </c>
      <c r="O50" s="128"/>
      <c r="P50" s="130" t="s">
        <v>84</v>
      </c>
      <c r="Q50" s="53">
        <f>SUM(I49:Q49)</f>
        <v>0</v>
      </c>
      <c r="R50" s="128"/>
      <c r="S50" s="128"/>
      <c r="T50" s="46"/>
      <c r="U50" s="46"/>
      <c r="V50" s="46"/>
      <c r="W50" s="50"/>
      <c r="X50" s="29"/>
      <c r="Y50" s="29"/>
      <c r="Z50" s="135"/>
      <c r="AA50" s="135"/>
      <c r="AB50" s="24"/>
      <c r="AC50" s="43"/>
      <c r="AD50" s="43"/>
      <c r="AE50" s="43"/>
      <c r="AF50" s="43"/>
      <c r="AG50" s="43"/>
      <c r="AH50" s="43"/>
      <c r="AI50" s="43"/>
      <c r="AJ50" s="43"/>
    </row>
    <row r="51" spans="1:36" x14ac:dyDescent="0.4">
      <c r="A51" s="24"/>
      <c r="B51" s="136"/>
      <c r="C51" s="135"/>
      <c r="D51" s="135"/>
      <c r="E51" s="137"/>
      <c r="F51" s="138"/>
      <c r="G51" s="139"/>
      <c r="H51" s="140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28"/>
      <c r="X51" s="29"/>
      <c r="Y51" s="29"/>
      <c r="Z51" s="135"/>
      <c r="AA51" s="135"/>
      <c r="AB51" s="24"/>
      <c r="AC51" s="43"/>
      <c r="AD51" s="43"/>
      <c r="AE51" s="43"/>
      <c r="AF51" s="43"/>
      <c r="AG51" s="43"/>
      <c r="AH51" s="43"/>
      <c r="AI51" s="43"/>
      <c r="AJ51" s="43"/>
    </row>
    <row r="52" spans="1:36" ht="19.5" x14ac:dyDescent="0.4">
      <c r="A52" s="24"/>
      <c r="B52" s="25"/>
      <c r="C52" s="47"/>
      <c r="D52" s="24"/>
      <c r="E52" s="25"/>
      <c r="F52" s="24"/>
      <c r="G52" s="48"/>
      <c r="H52" s="49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X52" s="29"/>
      <c r="Y52" s="29"/>
      <c r="Z52" s="24"/>
      <c r="AA52" s="24"/>
      <c r="AB52" s="24"/>
      <c r="AC52" s="43"/>
      <c r="AD52" s="43"/>
      <c r="AE52" s="43"/>
      <c r="AF52" s="43"/>
      <c r="AG52" s="43"/>
      <c r="AH52" s="43"/>
      <c r="AI52" s="43"/>
      <c r="AJ52" s="43"/>
    </row>
    <row r="53" spans="1:36" x14ac:dyDescent="0.4">
      <c r="A53" s="24"/>
      <c r="B53" s="25"/>
      <c r="C53" s="24"/>
      <c r="D53" s="24"/>
      <c r="E53" s="25"/>
      <c r="F53" s="24"/>
      <c r="G53" s="48"/>
      <c r="H53" s="49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X53" s="29"/>
      <c r="Y53" s="29"/>
      <c r="Z53" s="24"/>
      <c r="AA53" s="24"/>
      <c r="AB53" s="24"/>
      <c r="AC53" s="43"/>
      <c r="AD53" s="43"/>
      <c r="AE53" s="43"/>
      <c r="AF53" s="43"/>
      <c r="AG53" s="43"/>
      <c r="AH53" s="43"/>
      <c r="AI53" s="43"/>
      <c r="AJ53" s="43"/>
    </row>
  </sheetData>
  <mergeCells count="36">
    <mergeCell ref="V1:W1"/>
    <mergeCell ref="B48:F48"/>
    <mergeCell ref="B49:F49"/>
    <mergeCell ref="T7:T8"/>
    <mergeCell ref="B9:F9"/>
    <mergeCell ref="B22:B24"/>
    <mergeCell ref="B28:F28"/>
    <mergeCell ref="B29:F29"/>
    <mergeCell ref="B42:B44"/>
    <mergeCell ref="I7:N7"/>
    <mergeCell ref="O7:O8"/>
    <mergeCell ref="P7:P8"/>
    <mergeCell ref="Q7:Q8"/>
    <mergeCell ref="R7:R8"/>
    <mergeCell ref="B5:H5"/>
    <mergeCell ref="E7:E8"/>
    <mergeCell ref="X5:X8"/>
    <mergeCell ref="Y5:Y8"/>
    <mergeCell ref="Z5:Z8"/>
    <mergeCell ref="AA5:AA8"/>
    <mergeCell ref="P3:Q3"/>
    <mergeCell ref="R3:U3"/>
    <mergeCell ref="P4:W4"/>
    <mergeCell ref="I5:U5"/>
    <mergeCell ref="V5:V8"/>
    <mergeCell ref="W5:W8"/>
    <mergeCell ref="I6:Q6"/>
    <mergeCell ref="U6:U8"/>
    <mergeCell ref="S7:S8"/>
    <mergeCell ref="F7:F8"/>
    <mergeCell ref="G7:G8"/>
    <mergeCell ref="H7:H8"/>
    <mergeCell ref="B6:B8"/>
    <mergeCell ref="C6:C8"/>
    <mergeCell ref="D6:H6"/>
    <mergeCell ref="D7:D8"/>
  </mergeCells>
  <phoneticPr fontId="2"/>
  <conditionalFormatting sqref="H10:H20 H22:H26 H29:H40 H42:H46">
    <cfRule type="expression" dxfId="9" priority="2">
      <formula>AND(G10&lt;&gt;"",H10="")</formula>
    </cfRule>
  </conditionalFormatting>
  <conditionalFormatting sqref="I9:W49">
    <cfRule type="expression" dxfId="8" priority="1">
      <formula>INT(I9)&lt;&gt;I9</formula>
    </cfRule>
  </conditionalFormatting>
  <dataValidations count="1">
    <dataValidation imeMode="off" allowBlank="1" showInputMessage="1" showErrorMessage="1" sqref="V22:V26 E13:I13 K13:T13 E22:T26 E30:F32 V42:V46 E42:T46 E33:I33 K33:T33 E34:T40 V29:V40 I9:T12 G29:T32 V9:V20 E14:T20 E10:H12"/>
  </dataValidations>
  <pageMargins left="0.7" right="0.7" top="0.75" bottom="0.75" header="0.3" footer="0.3"/>
  <pageSetup paperSize="8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7"/>
  <sheetViews>
    <sheetView zoomScaleNormal="100" workbookViewId="0">
      <selection activeCell="T19" sqref="T19"/>
    </sheetView>
  </sheetViews>
  <sheetFormatPr defaultRowHeight="18.75" x14ac:dyDescent="0.4"/>
  <cols>
    <col min="1" max="1" width="3.5" customWidth="1"/>
    <col min="3" max="3" width="11.25" customWidth="1"/>
    <col min="8" max="8" width="11.25" customWidth="1"/>
  </cols>
  <sheetData>
    <row r="1" spans="1:36" ht="25.5" x14ac:dyDescent="0.4">
      <c r="A1" s="24"/>
      <c r="B1" s="143" t="s">
        <v>108</v>
      </c>
      <c r="C1" s="25"/>
      <c r="D1" s="25"/>
      <c r="E1" s="25"/>
      <c r="F1" s="25"/>
      <c r="G1" s="26"/>
      <c r="H1" s="27"/>
      <c r="I1" s="28"/>
      <c r="J1" s="28"/>
      <c r="K1" s="28"/>
      <c r="L1" s="28"/>
      <c r="M1" s="28"/>
      <c r="N1" s="28"/>
      <c r="O1" s="28"/>
      <c r="P1" s="32"/>
      <c r="Q1" s="32"/>
      <c r="R1" s="32"/>
      <c r="S1" s="32"/>
      <c r="T1" s="32"/>
      <c r="U1" s="32"/>
      <c r="V1" s="373" t="s">
        <v>171</v>
      </c>
      <c r="W1" s="374"/>
      <c r="X1" s="29"/>
      <c r="Y1" s="29"/>
      <c r="Z1" s="25"/>
      <c r="AA1" s="25"/>
      <c r="AB1" s="25"/>
      <c r="AC1" s="30"/>
      <c r="AD1" s="30"/>
      <c r="AE1" s="30"/>
      <c r="AF1" s="30"/>
      <c r="AG1" s="30"/>
      <c r="AH1" s="30"/>
      <c r="AI1" s="30"/>
      <c r="AJ1" s="30"/>
    </row>
    <row r="2" spans="1:36" ht="21" customHeight="1" thickBot="1" x14ac:dyDescent="0.45">
      <c r="A2" s="24"/>
      <c r="B2" s="31"/>
      <c r="C2" s="25"/>
      <c r="D2" s="25"/>
      <c r="E2" s="25"/>
      <c r="F2" s="25"/>
      <c r="G2" s="26"/>
      <c r="H2" s="27"/>
      <c r="I2" s="28"/>
      <c r="J2" s="28"/>
      <c r="K2" s="32"/>
      <c r="L2" s="32"/>
      <c r="M2" s="32"/>
      <c r="N2" s="32"/>
      <c r="O2" s="32"/>
      <c r="P2" s="357" t="str">
        <f>IF(COUNTIF(X7:Y43,"×")&gt;0,"【警告】合計額が一致しません。確認ください。",IF(INT(W43)&lt;&gt;W43,"【警告】セルに小数点が含まれています。整数に直してください。",""))</f>
        <v/>
      </c>
      <c r="Q2" s="357"/>
      <c r="R2" s="357"/>
      <c r="S2" s="357"/>
      <c r="T2" s="357"/>
      <c r="U2" s="357"/>
      <c r="V2" s="357"/>
      <c r="W2" s="357"/>
      <c r="X2" s="33"/>
      <c r="Y2" s="33"/>
      <c r="Z2" s="33"/>
      <c r="AA2" s="33"/>
      <c r="AB2" s="25"/>
      <c r="AC2" s="30"/>
      <c r="AD2" s="30"/>
      <c r="AE2" s="30"/>
      <c r="AF2" s="30"/>
      <c r="AG2" s="30"/>
      <c r="AH2" s="30"/>
      <c r="AI2" s="30"/>
      <c r="AJ2" s="30"/>
    </row>
    <row r="3" spans="1:36" ht="24" customHeight="1" x14ac:dyDescent="0.4">
      <c r="A3" s="34"/>
      <c r="B3" s="389"/>
      <c r="C3" s="390"/>
      <c r="D3" s="390"/>
      <c r="E3" s="390"/>
      <c r="F3" s="390"/>
      <c r="G3" s="390"/>
      <c r="H3" s="391"/>
      <c r="I3" s="358" t="s">
        <v>49</v>
      </c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60"/>
      <c r="V3" s="361" t="s">
        <v>50</v>
      </c>
      <c r="W3" s="364" t="s">
        <v>51</v>
      </c>
      <c r="X3" s="351" t="s">
        <v>52</v>
      </c>
      <c r="Y3" s="354" t="s">
        <v>53</v>
      </c>
      <c r="Z3" s="354" t="s">
        <v>54</v>
      </c>
      <c r="AA3" s="354" t="s">
        <v>55</v>
      </c>
      <c r="AB3" s="34"/>
      <c r="AC3" s="35"/>
      <c r="AD3" s="35"/>
      <c r="AE3" s="35"/>
      <c r="AF3" s="35"/>
      <c r="AG3" s="35"/>
      <c r="AH3" s="35"/>
      <c r="AI3" s="35"/>
      <c r="AJ3" s="35"/>
    </row>
    <row r="4" spans="1:36" ht="24" x14ac:dyDescent="0.4">
      <c r="A4" s="34"/>
      <c r="B4" s="342" t="s">
        <v>56</v>
      </c>
      <c r="C4" s="345" t="s">
        <v>57</v>
      </c>
      <c r="D4" s="348" t="s">
        <v>58</v>
      </c>
      <c r="E4" s="349"/>
      <c r="F4" s="349"/>
      <c r="G4" s="349"/>
      <c r="H4" s="350"/>
      <c r="I4" s="367" t="s">
        <v>59</v>
      </c>
      <c r="J4" s="368"/>
      <c r="K4" s="368"/>
      <c r="L4" s="368"/>
      <c r="M4" s="368"/>
      <c r="N4" s="368"/>
      <c r="O4" s="368"/>
      <c r="P4" s="368"/>
      <c r="Q4" s="369"/>
      <c r="R4" s="36" t="s">
        <v>60</v>
      </c>
      <c r="S4" s="36" t="s">
        <v>61</v>
      </c>
      <c r="T4" s="36" t="s">
        <v>62</v>
      </c>
      <c r="U4" s="370" t="s">
        <v>63</v>
      </c>
      <c r="V4" s="362"/>
      <c r="W4" s="365"/>
      <c r="X4" s="352"/>
      <c r="Y4" s="355"/>
      <c r="Z4" s="355"/>
      <c r="AA4" s="355"/>
      <c r="AB4" s="34"/>
      <c r="AC4" s="35"/>
      <c r="AD4" s="35"/>
      <c r="AE4" s="35"/>
      <c r="AF4" s="35"/>
      <c r="AG4" s="35"/>
      <c r="AH4" s="35"/>
      <c r="AI4" s="35"/>
      <c r="AJ4" s="35"/>
    </row>
    <row r="5" spans="1:36" x14ac:dyDescent="0.4">
      <c r="A5" s="37"/>
      <c r="B5" s="343"/>
      <c r="C5" s="346"/>
      <c r="D5" s="345" t="s">
        <v>64</v>
      </c>
      <c r="E5" s="336" t="s">
        <v>65</v>
      </c>
      <c r="F5" s="336" t="s">
        <v>66</v>
      </c>
      <c r="G5" s="338" t="s">
        <v>67</v>
      </c>
      <c r="H5" s="340" t="s">
        <v>172</v>
      </c>
      <c r="I5" s="367" t="s">
        <v>68</v>
      </c>
      <c r="J5" s="368"/>
      <c r="K5" s="368"/>
      <c r="L5" s="368"/>
      <c r="M5" s="368"/>
      <c r="N5" s="369"/>
      <c r="O5" s="370" t="s">
        <v>69</v>
      </c>
      <c r="P5" s="370" t="s">
        <v>70</v>
      </c>
      <c r="Q5" s="370" t="s">
        <v>71</v>
      </c>
      <c r="R5" s="371" t="s">
        <v>60</v>
      </c>
      <c r="S5" s="371" t="s">
        <v>61</v>
      </c>
      <c r="T5" s="371" t="s">
        <v>62</v>
      </c>
      <c r="U5" s="362"/>
      <c r="V5" s="362"/>
      <c r="W5" s="365"/>
      <c r="X5" s="352"/>
      <c r="Y5" s="355"/>
      <c r="Z5" s="355"/>
      <c r="AA5" s="355"/>
      <c r="AB5" s="37"/>
      <c r="AC5" s="38"/>
      <c r="AD5" s="38"/>
      <c r="AE5" s="38"/>
      <c r="AF5" s="38"/>
      <c r="AG5" s="38"/>
      <c r="AH5" s="38"/>
      <c r="AI5" s="38"/>
      <c r="AJ5" s="38"/>
    </row>
    <row r="6" spans="1:36" ht="38.25" thickBot="1" x14ac:dyDescent="0.45">
      <c r="A6" s="37"/>
      <c r="B6" s="344"/>
      <c r="C6" s="347"/>
      <c r="D6" s="347"/>
      <c r="E6" s="347"/>
      <c r="F6" s="337"/>
      <c r="G6" s="339"/>
      <c r="H6" s="341"/>
      <c r="I6" s="39" t="s">
        <v>72</v>
      </c>
      <c r="J6" s="39" t="s">
        <v>73</v>
      </c>
      <c r="K6" s="40" t="s">
        <v>74</v>
      </c>
      <c r="L6" s="40" t="s">
        <v>75</v>
      </c>
      <c r="M6" s="40" t="s">
        <v>76</v>
      </c>
      <c r="N6" s="40" t="s">
        <v>77</v>
      </c>
      <c r="O6" s="363"/>
      <c r="P6" s="363"/>
      <c r="Q6" s="363"/>
      <c r="R6" s="372"/>
      <c r="S6" s="372"/>
      <c r="T6" s="372"/>
      <c r="U6" s="363"/>
      <c r="V6" s="363"/>
      <c r="W6" s="366"/>
      <c r="X6" s="353"/>
      <c r="Y6" s="356"/>
      <c r="Z6" s="356"/>
      <c r="AA6" s="356"/>
      <c r="AB6" s="37"/>
      <c r="AC6" s="38"/>
      <c r="AD6" s="38"/>
      <c r="AE6" s="38"/>
      <c r="AF6" s="38"/>
      <c r="AG6" s="38"/>
      <c r="AH6" s="38"/>
      <c r="AI6" s="38"/>
      <c r="AJ6" s="38"/>
    </row>
    <row r="7" spans="1:36" x14ac:dyDescent="0.4">
      <c r="A7" s="24"/>
      <c r="B7" s="381" t="s">
        <v>173</v>
      </c>
      <c r="C7" s="382"/>
      <c r="D7" s="382"/>
      <c r="E7" s="382"/>
      <c r="F7" s="382"/>
      <c r="G7" s="51"/>
      <c r="H7" s="52"/>
      <c r="I7" s="53"/>
      <c r="J7" s="53"/>
      <c r="K7" s="53"/>
      <c r="L7" s="54"/>
      <c r="M7" s="54"/>
      <c r="N7" s="54"/>
      <c r="O7" s="53"/>
      <c r="P7" s="53"/>
      <c r="Q7" s="53"/>
      <c r="R7" s="53"/>
      <c r="S7" s="53"/>
      <c r="T7" s="53"/>
      <c r="U7" s="53">
        <f t="shared" ref="U7" si="0">SUM(I7:T7)</f>
        <v>0</v>
      </c>
      <c r="V7" s="53">
        <v>0</v>
      </c>
      <c r="W7" s="55">
        <f>SUM(U7,V7)</f>
        <v>0</v>
      </c>
      <c r="X7" s="41" t="s">
        <v>78</v>
      </c>
      <c r="Y7" s="42" t="s">
        <v>78</v>
      </c>
      <c r="Z7" s="42" t="s">
        <v>78</v>
      </c>
      <c r="AA7" s="42" t="s">
        <v>78</v>
      </c>
      <c r="AB7" s="24"/>
      <c r="AC7" s="43"/>
      <c r="AD7" s="43"/>
      <c r="AE7" s="43"/>
      <c r="AF7" s="43"/>
      <c r="AG7" s="43"/>
      <c r="AH7" s="43"/>
      <c r="AI7" s="43"/>
      <c r="AJ7" s="43"/>
    </row>
    <row r="8" spans="1:36" x14ac:dyDescent="0.4">
      <c r="A8" s="24"/>
      <c r="B8" s="56">
        <v>1</v>
      </c>
      <c r="C8" s="144" t="s">
        <v>90</v>
      </c>
      <c r="D8" s="145" t="s">
        <v>91</v>
      </c>
      <c r="E8" s="146">
        <v>50</v>
      </c>
      <c r="F8" s="147">
        <v>30000</v>
      </c>
      <c r="G8" s="148">
        <f>E8*F8</f>
        <v>1500000</v>
      </c>
      <c r="H8" s="149">
        <v>1</v>
      </c>
      <c r="I8" s="150"/>
      <c r="J8" s="151"/>
      <c r="K8" s="151"/>
      <c r="L8" s="152"/>
      <c r="M8" s="152"/>
      <c r="N8" s="152"/>
      <c r="O8" s="151"/>
      <c r="P8" s="151"/>
      <c r="Q8" s="151"/>
      <c r="R8" s="151">
        <v>1500000</v>
      </c>
      <c r="S8" s="151"/>
      <c r="T8" s="151"/>
      <c r="U8" s="151">
        <f>SUM(J8:T8)</f>
        <v>1500000</v>
      </c>
      <c r="V8" s="151"/>
      <c r="W8" s="153">
        <f t="shared" ref="W8:W16" si="1">SUM(U8,V8)</f>
        <v>1500000</v>
      </c>
      <c r="X8" s="44" t="str">
        <f t="shared" ref="X8:X13" si="2">IF(G8="","",IF(E8*F8=G8,"○","×"))</f>
        <v>○</v>
      </c>
      <c r="Y8" s="45" t="str">
        <f t="shared" ref="Y8:Y13" si="3">IF(AND(G8="",W8=0),"",IF(G8=W8,"○","×"))</f>
        <v>○</v>
      </c>
      <c r="Z8" s="45" t="str">
        <f t="shared" ref="Z8:AA20" si="4">IF($G8="","",IF(INT(E8)=E8,"ー","あり"))</f>
        <v>ー</v>
      </c>
      <c r="AA8" s="45" t="str">
        <f t="shared" si="4"/>
        <v>ー</v>
      </c>
      <c r="AB8" s="24"/>
      <c r="AC8" s="43"/>
      <c r="AD8" s="43"/>
      <c r="AE8" s="43"/>
      <c r="AF8" s="43"/>
      <c r="AG8" s="43"/>
      <c r="AH8" s="43"/>
      <c r="AI8" s="43"/>
      <c r="AJ8" s="43"/>
    </row>
    <row r="9" spans="1:36" x14ac:dyDescent="0.4">
      <c r="A9" s="24"/>
      <c r="B9" s="56">
        <v>2</v>
      </c>
      <c r="C9" s="154" t="s">
        <v>92</v>
      </c>
      <c r="D9" s="155" t="s">
        <v>93</v>
      </c>
      <c r="E9" s="156">
        <v>2</v>
      </c>
      <c r="F9" s="157">
        <v>250000</v>
      </c>
      <c r="G9" s="148">
        <f t="shared" ref="G9" si="5">E9*F9</f>
        <v>500000</v>
      </c>
      <c r="H9" s="149">
        <v>1</v>
      </c>
      <c r="I9" s="150"/>
      <c r="J9" s="151"/>
      <c r="K9" s="151"/>
      <c r="L9" s="152"/>
      <c r="M9" s="152"/>
      <c r="N9" s="152"/>
      <c r="O9" s="151"/>
      <c r="P9" s="151"/>
      <c r="Q9" s="151"/>
      <c r="R9" s="151">
        <v>500000</v>
      </c>
      <c r="S9" s="151"/>
      <c r="T9" s="151"/>
      <c r="U9" s="151">
        <f>SUM(J9:T9)</f>
        <v>500000</v>
      </c>
      <c r="V9" s="151"/>
      <c r="W9" s="153">
        <f t="shared" si="1"/>
        <v>500000</v>
      </c>
      <c r="X9" s="44" t="str">
        <f t="shared" si="2"/>
        <v>○</v>
      </c>
      <c r="Y9" s="45" t="str">
        <f t="shared" si="3"/>
        <v>○</v>
      </c>
      <c r="Z9" s="45" t="str">
        <f t="shared" si="4"/>
        <v>ー</v>
      </c>
      <c r="AA9" s="45" t="str">
        <f t="shared" si="4"/>
        <v>ー</v>
      </c>
      <c r="AB9" s="24"/>
      <c r="AC9" s="43"/>
      <c r="AD9" s="43"/>
      <c r="AE9" s="43"/>
      <c r="AF9" s="43"/>
      <c r="AG9" s="43"/>
      <c r="AH9" s="43"/>
      <c r="AI9" s="43"/>
      <c r="AJ9" s="43"/>
    </row>
    <row r="10" spans="1:36" x14ac:dyDescent="0.4">
      <c r="A10" s="24"/>
      <c r="B10" s="56">
        <v>3</v>
      </c>
      <c r="C10" s="154" t="s">
        <v>174</v>
      </c>
      <c r="D10" s="155" t="s">
        <v>175</v>
      </c>
      <c r="E10" s="156">
        <v>1</v>
      </c>
      <c r="F10" s="157">
        <v>150000</v>
      </c>
      <c r="G10" s="148">
        <v>150000</v>
      </c>
      <c r="H10" s="149">
        <v>1</v>
      </c>
      <c r="I10" s="150"/>
      <c r="J10" s="151"/>
      <c r="K10" s="151"/>
      <c r="L10" s="152"/>
      <c r="M10" s="152"/>
      <c r="N10" s="152"/>
      <c r="O10" s="151"/>
      <c r="P10" s="151"/>
      <c r="Q10" s="151"/>
      <c r="R10" s="151"/>
      <c r="S10" s="151"/>
      <c r="T10" s="151"/>
      <c r="U10" s="151">
        <v>0</v>
      </c>
      <c r="V10" s="151">
        <v>150000</v>
      </c>
      <c r="W10" s="153">
        <f t="shared" si="1"/>
        <v>150000</v>
      </c>
      <c r="X10" s="44" t="str">
        <f t="shared" si="2"/>
        <v>○</v>
      </c>
      <c r="Y10" s="45" t="str">
        <f t="shared" si="3"/>
        <v>○</v>
      </c>
      <c r="Z10" s="45" t="str">
        <f t="shared" si="4"/>
        <v>ー</v>
      </c>
      <c r="AA10" s="45" t="str">
        <f t="shared" si="4"/>
        <v>ー</v>
      </c>
      <c r="AB10" s="24"/>
      <c r="AC10" s="43"/>
      <c r="AD10" s="43"/>
      <c r="AE10" s="43"/>
      <c r="AF10" s="43"/>
      <c r="AG10" s="43"/>
      <c r="AH10" s="43"/>
      <c r="AI10" s="43"/>
      <c r="AJ10" s="43"/>
    </row>
    <row r="11" spans="1:36" x14ac:dyDescent="0.4">
      <c r="A11" s="24"/>
      <c r="B11" s="56">
        <v>4</v>
      </c>
      <c r="C11" s="154" t="s">
        <v>94</v>
      </c>
      <c r="D11" s="155"/>
      <c r="E11" s="156">
        <v>1</v>
      </c>
      <c r="F11" s="157">
        <v>40000</v>
      </c>
      <c r="G11" s="148">
        <f t="shared" ref="G11" si="6">IF(OR(E11="",F11=""),"",E11*F11)</f>
        <v>40000</v>
      </c>
      <c r="H11" s="149">
        <v>1</v>
      </c>
      <c r="I11" s="151"/>
      <c r="J11" s="158"/>
      <c r="K11" s="151"/>
      <c r="L11" s="152"/>
      <c r="M11" s="152"/>
      <c r="N11" s="152"/>
      <c r="O11" s="151"/>
      <c r="P11" s="151"/>
      <c r="Q11" s="151"/>
      <c r="R11" s="151">
        <v>40000</v>
      </c>
      <c r="S11" s="151"/>
      <c r="T11" s="151"/>
      <c r="U11" s="151">
        <f t="shared" ref="U11:U13" si="7">SUM(I11:T11)</f>
        <v>40000</v>
      </c>
      <c r="V11" s="151"/>
      <c r="W11" s="153">
        <f t="shared" si="1"/>
        <v>40000</v>
      </c>
      <c r="X11" s="44" t="str">
        <f t="shared" si="2"/>
        <v>○</v>
      </c>
      <c r="Y11" s="45" t="str">
        <f t="shared" si="3"/>
        <v>○</v>
      </c>
      <c r="Z11" s="45" t="str">
        <f t="shared" si="4"/>
        <v>ー</v>
      </c>
      <c r="AA11" s="45" t="str">
        <f t="shared" si="4"/>
        <v>ー</v>
      </c>
      <c r="AB11" s="24"/>
      <c r="AC11" s="43"/>
      <c r="AD11" s="43"/>
      <c r="AE11" s="43"/>
      <c r="AF11" s="43"/>
      <c r="AG11" s="43"/>
      <c r="AH11" s="43"/>
      <c r="AI11" s="43"/>
      <c r="AJ11" s="43"/>
    </row>
    <row r="12" spans="1:36" x14ac:dyDescent="0.4">
      <c r="A12" s="24"/>
      <c r="B12" s="56">
        <v>5</v>
      </c>
      <c r="C12" s="154" t="s">
        <v>95</v>
      </c>
      <c r="D12" s="155"/>
      <c r="E12" s="156">
        <v>1</v>
      </c>
      <c r="F12" s="157">
        <v>45000</v>
      </c>
      <c r="G12" s="148">
        <f t="shared" ref="G12:G16" si="8">E12*F12</f>
        <v>45000</v>
      </c>
      <c r="H12" s="149">
        <v>1</v>
      </c>
      <c r="I12" s="151"/>
      <c r="J12" s="151"/>
      <c r="K12" s="151"/>
      <c r="L12" s="152"/>
      <c r="M12" s="152"/>
      <c r="N12" s="152"/>
      <c r="O12" s="151"/>
      <c r="P12" s="151"/>
      <c r="Q12" s="151"/>
      <c r="R12" s="151">
        <v>45000</v>
      </c>
      <c r="S12" s="151"/>
      <c r="T12" s="151"/>
      <c r="U12" s="151">
        <f t="shared" si="7"/>
        <v>45000</v>
      </c>
      <c r="V12" s="151"/>
      <c r="W12" s="153">
        <f t="shared" si="1"/>
        <v>45000</v>
      </c>
      <c r="X12" s="44" t="str">
        <f t="shared" si="2"/>
        <v>○</v>
      </c>
      <c r="Y12" s="45" t="str">
        <f t="shared" si="3"/>
        <v>○</v>
      </c>
      <c r="Z12" s="45" t="str">
        <f t="shared" si="4"/>
        <v>ー</v>
      </c>
      <c r="AA12" s="45" t="str">
        <f t="shared" si="4"/>
        <v>ー</v>
      </c>
      <c r="AB12" s="24"/>
      <c r="AC12" s="43"/>
      <c r="AD12" s="43"/>
      <c r="AE12" s="43"/>
      <c r="AF12" s="43"/>
      <c r="AG12" s="43"/>
      <c r="AH12" s="43"/>
      <c r="AI12" s="43"/>
      <c r="AJ12" s="43"/>
    </row>
    <row r="13" spans="1:36" x14ac:dyDescent="0.4">
      <c r="A13" s="24"/>
      <c r="B13" s="56">
        <v>6</v>
      </c>
      <c r="C13" s="154" t="s">
        <v>96</v>
      </c>
      <c r="D13" s="155"/>
      <c r="E13" s="156">
        <v>1</v>
      </c>
      <c r="F13" s="157">
        <v>100000</v>
      </c>
      <c r="G13" s="148">
        <f t="shared" si="8"/>
        <v>100000</v>
      </c>
      <c r="H13" s="149">
        <v>1</v>
      </c>
      <c r="I13" s="151"/>
      <c r="J13" s="151"/>
      <c r="K13" s="151"/>
      <c r="L13" s="152"/>
      <c r="M13" s="152"/>
      <c r="N13" s="152"/>
      <c r="O13" s="151"/>
      <c r="P13" s="151"/>
      <c r="Q13" s="151"/>
      <c r="R13" s="151"/>
      <c r="S13" s="151"/>
      <c r="T13" s="151"/>
      <c r="U13" s="151">
        <f t="shared" si="7"/>
        <v>0</v>
      </c>
      <c r="V13" s="151">
        <v>100000</v>
      </c>
      <c r="W13" s="153">
        <f t="shared" si="1"/>
        <v>100000</v>
      </c>
      <c r="X13" s="44" t="str">
        <f t="shared" si="2"/>
        <v>○</v>
      </c>
      <c r="Y13" s="45" t="str">
        <f t="shared" si="3"/>
        <v>○</v>
      </c>
      <c r="Z13" s="45" t="str">
        <f t="shared" si="4"/>
        <v>ー</v>
      </c>
      <c r="AA13" s="45" t="str">
        <f t="shared" si="4"/>
        <v>ー</v>
      </c>
      <c r="AB13" s="24"/>
      <c r="AC13" s="43"/>
      <c r="AD13" s="43"/>
      <c r="AE13" s="43"/>
      <c r="AF13" s="43"/>
      <c r="AG13" s="43"/>
      <c r="AH13" s="43"/>
      <c r="AI13" s="43"/>
      <c r="AJ13" s="43"/>
    </row>
    <row r="14" spans="1:36" x14ac:dyDescent="0.4">
      <c r="A14" s="24"/>
      <c r="B14" s="56">
        <v>7</v>
      </c>
      <c r="C14" s="154" t="s">
        <v>97</v>
      </c>
      <c r="D14" s="155" t="s">
        <v>98</v>
      </c>
      <c r="E14" s="156">
        <v>5</v>
      </c>
      <c r="F14" s="157">
        <v>40000</v>
      </c>
      <c r="G14" s="148">
        <f t="shared" si="8"/>
        <v>200000</v>
      </c>
      <c r="H14" s="149">
        <v>1</v>
      </c>
      <c r="I14" s="151">
        <v>200000</v>
      </c>
      <c r="J14" s="151"/>
      <c r="K14" s="151"/>
      <c r="L14" s="152"/>
      <c r="M14" s="152"/>
      <c r="N14" s="152"/>
      <c r="O14" s="151"/>
      <c r="P14" s="151"/>
      <c r="Q14" s="151"/>
      <c r="R14" s="151"/>
      <c r="S14" s="151"/>
      <c r="T14" s="151"/>
      <c r="U14" s="151">
        <f t="shared" ref="U14:U16" si="9">SUM(I14:T14)</f>
        <v>200000</v>
      </c>
      <c r="V14" s="151"/>
      <c r="W14" s="153">
        <f t="shared" si="1"/>
        <v>200000</v>
      </c>
      <c r="X14" s="44" t="str">
        <f t="shared" ref="X14:X20" si="10">IF(G14="","",IF(E14*F14=G14,"○","×"))</f>
        <v>○</v>
      </c>
      <c r="Y14" s="45" t="str">
        <f t="shared" ref="Y14:Y20" si="11">IF(AND(G14="",W14=0),"",IF(G14=W14,"○","×"))</f>
        <v>○</v>
      </c>
      <c r="Z14" s="45" t="str">
        <f t="shared" si="4"/>
        <v>ー</v>
      </c>
      <c r="AA14" s="45" t="str">
        <f t="shared" si="4"/>
        <v>ー</v>
      </c>
      <c r="AB14" s="24"/>
      <c r="AC14" s="43"/>
      <c r="AD14" s="43"/>
      <c r="AE14" s="43"/>
      <c r="AF14" s="43"/>
      <c r="AG14" s="43"/>
      <c r="AH14" s="43"/>
      <c r="AI14" s="43"/>
      <c r="AJ14" s="43"/>
    </row>
    <row r="15" spans="1:36" ht="63.75" x14ac:dyDescent="0.4">
      <c r="A15" s="24"/>
      <c r="B15" s="56">
        <v>8</v>
      </c>
      <c r="C15" s="154" t="s">
        <v>99</v>
      </c>
      <c r="D15" s="192" t="s">
        <v>100</v>
      </c>
      <c r="E15" s="156">
        <v>12</v>
      </c>
      <c r="F15" s="157">
        <v>22000</v>
      </c>
      <c r="G15" s="148">
        <f t="shared" si="8"/>
        <v>264000</v>
      </c>
      <c r="H15" s="149">
        <v>1</v>
      </c>
      <c r="I15" s="151"/>
      <c r="J15" s="151">
        <f>+G15</f>
        <v>264000</v>
      </c>
      <c r="K15" s="151"/>
      <c r="L15" s="152"/>
      <c r="M15" s="152"/>
      <c r="N15" s="152"/>
      <c r="O15" s="151"/>
      <c r="P15" s="151"/>
      <c r="Q15" s="151"/>
      <c r="R15" s="151"/>
      <c r="S15" s="151"/>
      <c r="T15" s="151"/>
      <c r="U15" s="151">
        <f t="shared" si="9"/>
        <v>264000</v>
      </c>
      <c r="V15" s="151"/>
      <c r="W15" s="153">
        <f t="shared" si="1"/>
        <v>264000</v>
      </c>
      <c r="X15" s="44" t="str">
        <f t="shared" si="10"/>
        <v>○</v>
      </c>
      <c r="Y15" s="45" t="str">
        <f t="shared" si="11"/>
        <v>○</v>
      </c>
      <c r="Z15" s="45" t="str">
        <f t="shared" si="4"/>
        <v>ー</v>
      </c>
      <c r="AA15" s="45" t="str">
        <f t="shared" si="4"/>
        <v>ー</v>
      </c>
      <c r="AB15" s="24"/>
      <c r="AC15" s="43"/>
      <c r="AD15" s="43"/>
      <c r="AE15" s="43"/>
      <c r="AF15" s="43"/>
      <c r="AG15" s="43"/>
      <c r="AH15" s="43"/>
      <c r="AI15" s="43"/>
      <c r="AJ15" s="43"/>
    </row>
    <row r="16" spans="1:36" x14ac:dyDescent="0.4">
      <c r="A16" s="24"/>
      <c r="B16" s="56">
        <v>9</v>
      </c>
      <c r="C16" s="154" t="s">
        <v>101</v>
      </c>
      <c r="D16" s="192" t="s">
        <v>102</v>
      </c>
      <c r="E16" s="156">
        <v>25</v>
      </c>
      <c r="F16" s="157">
        <v>22000</v>
      </c>
      <c r="G16" s="148">
        <f t="shared" si="8"/>
        <v>550000</v>
      </c>
      <c r="H16" s="149"/>
      <c r="I16" s="151"/>
      <c r="J16" s="151">
        <f>G16</f>
        <v>550000</v>
      </c>
      <c r="K16" s="151"/>
      <c r="L16" s="152"/>
      <c r="M16" s="152"/>
      <c r="N16" s="152"/>
      <c r="O16" s="151"/>
      <c r="P16" s="151"/>
      <c r="Q16" s="151"/>
      <c r="R16" s="151"/>
      <c r="S16" s="151"/>
      <c r="T16" s="151"/>
      <c r="U16" s="151">
        <f t="shared" si="9"/>
        <v>550000</v>
      </c>
      <c r="V16" s="151"/>
      <c r="W16" s="153">
        <f t="shared" si="1"/>
        <v>550000</v>
      </c>
      <c r="X16" s="44" t="str">
        <f t="shared" si="10"/>
        <v>○</v>
      </c>
      <c r="Y16" s="45" t="str">
        <f t="shared" si="11"/>
        <v>○</v>
      </c>
      <c r="Z16" s="45" t="str">
        <f t="shared" si="4"/>
        <v>ー</v>
      </c>
      <c r="AA16" s="45" t="str">
        <f t="shared" si="4"/>
        <v>ー</v>
      </c>
      <c r="AB16" s="24"/>
      <c r="AC16" s="43"/>
      <c r="AD16" s="43"/>
      <c r="AE16" s="43"/>
      <c r="AF16" s="43"/>
      <c r="AG16" s="43"/>
      <c r="AH16" s="43"/>
      <c r="AI16" s="43"/>
      <c r="AJ16" s="43"/>
    </row>
    <row r="17" spans="1:36" x14ac:dyDescent="0.4">
      <c r="A17" s="24"/>
      <c r="B17" s="56">
        <v>10</v>
      </c>
      <c r="C17" s="193" t="s">
        <v>103</v>
      </c>
      <c r="D17" s="194"/>
      <c r="E17" s="156">
        <v>3</v>
      </c>
      <c r="F17" s="195">
        <v>100000</v>
      </c>
      <c r="G17" s="148">
        <f>IF(OR(E17="",F17=""),"",E17*F17)</f>
        <v>300000</v>
      </c>
      <c r="H17" s="149">
        <v>1</v>
      </c>
      <c r="I17" s="151"/>
      <c r="J17" s="151"/>
      <c r="K17" s="151">
        <f>+G17</f>
        <v>300000</v>
      </c>
      <c r="L17" s="152"/>
      <c r="M17" s="152"/>
      <c r="N17" s="152"/>
      <c r="O17" s="151"/>
      <c r="P17" s="151"/>
      <c r="Q17" s="151"/>
      <c r="R17" s="151"/>
      <c r="S17" s="151"/>
      <c r="T17" s="151"/>
      <c r="U17" s="151">
        <f>SUM(I17:T17)</f>
        <v>300000</v>
      </c>
      <c r="V17" s="151"/>
      <c r="W17" s="153">
        <f>SUM(U17,V17)</f>
        <v>300000</v>
      </c>
      <c r="X17" s="44" t="str">
        <f t="shared" si="10"/>
        <v>○</v>
      </c>
      <c r="Y17" s="45" t="str">
        <f t="shared" si="11"/>
        <v>○</v>
      </c>
      <c r="Z17" s="45" t="str">
        <f t="shared" si="4"/>
        <v>ー</v>
      </c>
      <c r="AA17" s="45" t="str">
        <f t="shared" si="4"/>
        <v>ー</v>
      </c>
      <c r="AB17" s="24"/>
      <c r="AC17" s="43"/>
      <c r="AD17" s="43"/>
      <c r="AE17" s="43"/>
      <c r="AF17" s="43"/>
      <c r="AG17" s="43"/>
      <c r="AH17" s="43"/>
      <c r="AI17" s="43"/>
      <c r="AJ17" s="43"/>
    </row>
    <row r="18" spans="1:36" x14ac:dyDescent="0.4">
      <c r="A18" s="24"/>
      <c r="B18" s="56">
        <v>11</v>
      </c>
      <c r="C18" s="196" t="s">
        <v>104</v>
      </c>
      <c r="D18" s="197" t="s">
        <v>105</v>
      </c>
      <c r="E18" s="198">
        <v>1</v>
      </c>
      <c r="F18" s="199">
        <v>100000</v>
      </c>
      <c r="G18" s="148">
        <v>100000</v>
      </c>
      <c r="H18" s="149">
        <v>1</v>
      </c>
      <c r="I18" s="200"/>
      <c r="J18" s="200"/>
      <c r="K18" s="200"/>
      <c r="L18" s="201"/>
      <c r="M18" s="201"/>
      <c r="N18" s="201"/>
      <c r="O18" s="200"/>
      <c r="P18" s="200"/>
      <c r="Q18" s="200">
        <v>100000</v>
      </c>
      <c r="R18" s="200"/>
      <c r="S18" s="200"/>
      <c r="T18" s="200"/>
      <c r="U18" s="151">
        <f>SUM(I18:T18)</f>
        <v>100000</v>
      </c>
      <c r="V18" s="200"/>
      <c r="W18" s="153">
        <f>SUM(U18,V18)</f>
        <v>100000</v>
      </c>
      <c r="X18" s="44" t="str">
        <f t="shared" si="10"/>
        <v>○</v>
      </c>
      <c r="Y18" s="45" t="str">
        <f t="shared" si="11"/>
        <v>○</v>
      </c>
      <c r="Z18" s="45" t="str">
        <f t="shared" si="4"/>
        <v>ー</v>
      </c>
      <c r="AA18" s="45" t="str">
        <f t="shared" si="4"/>
        <v>ー</v>
      </c>
      <c r="AB18" s="24"/>
      <c r="AC18" s="43"/>
      <c r="AD18" s="43"/>
      <c r="AE18" s="43"/>
      <c r="AF18" s="43"/>
      <c r="AG18" s="43"/>
      <c r="AH18" s="43"/>
      <c r="AI18" s="43"/>
      <c r="AJ18" s="43"/>
    </row>
    <row r="19" spans="1:36" x14ac:dyDescent="0.4">
      <c r="A19" s="24"/>
      <c r="B19" s="56">
        <v>12</v>
      </c>
      <c r="C19" s="196" t="s">
        <v>176</v>
      </c>
      <c r="D19" s="197"/>
      <c r="E19" s="198">
        <v>1</v>
      </c>
      <c r="F19" s="199">
        <v>100000</v>
      </c>
      <c r="G19" s="148">
        <v>100000</v>
      </c>
      <c r="H19" s="149">
        <v>1</v>
      </c>
      <c r="I19" s="200"/>
      <c r="J19" s="200"/>
      <c r="K19" s="200"/>
      <c r="L19" s="201"/>
      <c r="M19" s="201"/>
      <c r="N19" s="201"/>
      <c r="O19" s="200"/>
      <c r="P19" s="200"/>
      <c r="Q19" s="200"/>
      <c r="R19" s="200"/>
      <c r="S19" s="200"/>
      <c r="T19" s="200"/>
      <c r="U19" s="151">
        <v>0</v>
      </c>
      <c r="V19" s="200">
        <v>100000</v>
      </c>
      <c r="W19" s="153">
        <f>SUM(U19,V19)</f>
        <v>100000</v>
      </c>
      <c r="X19" s="44" t="str">
        <f>IF(G19="","",IF(E19*F19=G19,"○","×"))</f>
        <v>○</v>
      </c>
      <c r="Y19" s="45" t="str">
        <f t="shared" si="11"/>
        <v>○</v>
      </c>
      <c r="Z19" s="45" t="str">
        <f t="shared" si="4"/>
        <v>ー</v>
      </c>
      <c r="AA19" s="45" t="str">
        <f t="shared" si="4"/>
        <v>ー</v>
      </c>
      <c r="AB19" s="24"/>
      <c r="AC19" s="43"/>
      <c r="AD19" s="43"/>
      <c r="AE19" s="43"/>
      <c r="AF19" s="43"/>
      <c r="AG19" s="43"/>
      <c r="AH19" s="43"/>
      <c r="AI19" s="43"/>
      <c r="AJ19" s="43"/>
    </row>
    <row r="20" spans="1:36" ht="51" x14ac:dyDescent="0.4">
      <c r="A20" s="24"/>
      <c r="B20" s="56">
        <v>13</v>
      </c>
      <c r="C20" s="196" t="s">
        <v>106</v>
      </c>
      <c r="D20" s="202" t="s">
        <v>107</v>
      </c>
      <c r="E20" s="198">
        <v>5</v>
      </c>
      <c r="F20" s="199">
        <v>40000</v>
      </c>
      <c r="G20" s="148">
        <v>200000</v>
      </c>
      <c r="H20" s="149">
        <v>1</v>
      </c>
      <c r="I20" s="200"/>
      <c r="J20" s="200"/>
      <c r="K20" s="200"/>
      <c r="L20" s="201"/>
      <c r="M20" s="201"/>
      <c r="N20" s="201"/>
      <c r="O20" s="200"/>
      <c r="P20" s="200">
        <v>200000</v>
      </c>
      <c r="Q20" s="200"/>
      <c r="R20" s="200"/>
      <c r="S20" s="200"/>
      <c r="T20" s="200"/>
      <c r="U20" s="151">
        <f>SUM(I20:T20)</f>
        <v>200000</v>
      </c>
      <c r="V20" s="200"/>
      <c r="W20" s="153">
        <f>SUM(U20,V20)</f>
        <v>200000</v>
      </c>
      <c r="X20" s="44" t="str">
        <f t="shared" si="10"/>
        <v>○</v>
      </c>
      <c r="Y20" s="45" t="str">
        <f t="shared" si="11"/>
        <v>○</v>
      </c>
      <c r="Z20" s="45" t="str">
        <f t="shared" si="4"/>
        <v>ー</v>
      </c>
      <c r="AA20" s="45" t="str">
        <f t="shared" si="4"/>
        <v>ー</v>
      </c>
      <c r="AB20" s="24"/>
      <c r="AC20" s="43"/>
      <c r="AD20" s="43"/>
      <c r="AE20" s="43"/>
      <c r="AF20" s="43"/>
      <c r="AG20" s="43"/>
      <c r="AH20" s="43"/>
      <c r="AI20" s="43"/>
      <c r="AJ20" s="43"/>
    </row>
    <row r="21" spans="1:36" ht="19.5" thickBot="1" x14ac:dyDescent="0.45">
      <c r="A21" s="24"/>
      <c r="B21" s="75" t="s">
        <v>79</v>
      </c>
      <c r="C21" s="76"/>
      <c r="D21" s="76"/>
      <c r="E21" s="77"/>
      <c r="F21" s="78"/>
      <c r="G21" s="79">
        <f>SUM(G7:G20)</f>
        <v>4049000</v>
      </c>
      <c r="H21" s="80"/>
      <c r="I21" s="81">
        <f t="shared" ref="I21:J21" si="12">SUM(I7:I20)</f>
        <v>200000</v>
      </c>
      <c r="J21" s="81">
        <f t="shared" si="12"/>
        <v>814000</v>
      </c>
      <c r="K21" s="81">
        <f>SUM(K7:K20)</f>
        <v>300000</v>
      </c>
      <c r="L21" s="82"/>
      <c r="M21" s="82"/>
      <c r="N21" s="82"/>
      <c r="O21" s="81">
        <f t="shared" ref="O21:T21" si="13">SUM(O7:O20)</f>
        <v>0</v>
      </c>
      <c r="P21" s="81">
        <f t="shared" si="13"/>
        <v>200000</v>
      </c>
      <c r="Q21" s="81">
        <f t="shared" si="13"/>
        <v>100000</v>
      </c>
      <c r="R21" s="81">
        <f t="shared" si="13"/>
        <v>2085000</v>
      </c>
      <c r="S21" s="81">
        <f t="shared" si="13"/>
        <v>0</v>
      </c>
      <c r="T21" s="81">
        <f t="shared" si="13"/>
        <v>0</v>
      </c>
      <c r="U21" s="81">
        <f>SUM(U7:U20)</f>
        <v>3699000</v>
      </c>
      <c r="V21" s="81">
        <f>SUM(V7:V20)</f>
        <v>350000</v>
      </c>
      <c r="W21" s="83">
        <f>SUM(W7:W20)</f>
        <v>4049000</v>
      </c>
      <c r="X21" s="41" t="s">
        <v>78</v>
      </c>
      <c r="Y21" s="45" t="str">
        <f>IF(AND(G21=0,W21=0),"",IF(G21=W21,"○","×"))</f>
        <v>○</v>
      </c>
      <c r="Z21" s="42" t="s">
        <v>78</v>
      </c>
      <c r="AA21" s="42" t="s">
        <v>78</v>
      </c>
      <c r="AB21" s="24"/>
      <c r="AC21" s="43"/>
      <c r="AD21" s="43"/>
      <c r="AE21" s="43"/>
      <c r="AF21" s="43"/>
      <c r="AG21" s="43"/>
      <c r="AH21" s="43"/>
      <c r="AI21" s="43"/>
      <c r="AJ21" s="43"/>
    </row>
    <row r="22" spans="1:36" x14ac:dyDescent="0.4">
      <c r="A22" s="24"/>
      <c r="B22" s="383" t="s">
        <v>80</v>
      </c>
      <c r="C22" s="161" t="s">
        <v>35</v>
      </c>
      <c r="D22" s="162"/>
      <c r="E22" s="163"/>
      <c r="F22" s="164"/>
      <c r="G22" s="165">
        <v>40000</v>
      </c>
      <c r="H22" s="166">
        <v>1</v>
      </c>
      <c r="I22" s="167"/>
      <c r="J22" s="167"/>
      <c r="K22" s="167"/>
      <c r="L22" s="168">
        <v>40000</v>
      </c>
      <c r="M22" s="167"/>
      <c r="N22" s="167"/>
      <c r="O22" s="167"/>
      <c r="P22" s="167"/>
      <c r="Q22" s="167"/>
      <c r="R22" s="167"/>
      <c r="S22" s="167"/>
      <c r="T22" s="167"/>
      <c r="U22" s="168">
        <f t="shared" ref="U22:U26" si="14">SUM(I22:T22)</f>
        <v>40000</v>
      </c>
      <c r="V22" s="168">
        <f>IF(U22="","",G22-U22)</f>
        <v>0</v>
      </c>
      <c r="W22" s="168">
        <f>SUM(U22,V22)</f>
        <v>40000</v>
      </c>
      <c r="X22" s="41" t="s">
        <v>78</v>
      </c>
      <c r="Y22" s="45" t="str">
        <f t="shared" ref="Y22:Y27" si="15">IF($G22=0,"",IF(G22=W22,"○","×"))</f>
        <v>○</v>
      </c>
      <c r="Z22" s="42" t="s">
        <v>78</v>
      </c>
      <c r="AA22" s="42" t="s">
        <v>78</v>
      </c>
      <c r="AB22" s="24"/>
      <c r="AC22" s="43"/>
      <c r="AD22" s="43"/>
      <c r="AE22" s="43"/>
      <c r="AF22" s="43"/>
      <c r="AG22" s="43"/>
      <c r="AH22" s="43"/>
      <c r="AI22" s="43"/>
      <c r="AJ22" s="43"/>
    </row>
    <row r="23" spans="1:36" x14ac:dyDescent="0.4">
      <c r="A23" s="24"/>
      <c r="B23" s="384"/>
      <c r="C23" s="169" t="s">
        <v>36</v>
      </c>
      <c r="D23" s="170"/>
      <c r="E23" s="171"/>
      <c r="F23" s="172"/>
      <c r="G23" s="148">
        <v>120000</v>
      </c>
      <c r="H23" s="149">
        <v>1</v>
      </c>
      <c r="I23" s="173"/>
      <c r="J23" s="173"/>
      <c r="K23" s="173"/>
      <c r="L23" s="173"/>
      <c r="M23" s="174">
        <v>120000</v>
      </c>
      <c r="N23" s="173"/>
      <c r="O23" s="173"/>
      <c r="P23" s="173"/>
      <c r="Q23" s="173"/>
      <c r="R23" s="173"/>
      <c r="S23" s="173"/>
      <c r="T23" s="173"/>
      <c r="U23" s="174">
        <f t="shared" si="14"/>
        <v>120000</v>
      </c>
      <c r="V23" s="174">
        <f>IF(U23="","",G23-U23)</f>
        <v>0</v>
      </c>
      <c r="W23" s="174">
        <f>SUM(U23,V23)</f>
        <v>120000</v>
      </c>
      <c r="X23" s="41" t="s">
        <v>78</v>
      </c>
      <c r="Y23" s="45" t="str">
        <f t="shared" si="15"/>
        <v>○</v>
      </c>
      <c r="Z23" s="42" t="s">
        <v>78</v>
      </c>
      <c r="AA23" s="42" t="s">
        <v>78</v>
      </c>
      <c r="AB23" s="24"/>
      <c r="AC23" s="43"/>
      <c r="AD23" s="43"/>
      <c r="AE23" s="43"/>
      <c r="AF23" s="43"/>
      <c r="AG23" s="43"/>
      <c r="AH23" s="43"/>
      <c r="AI23" s="43"/>
      <c r="AJ23" s="43"/>
    </row>
    <row r="24" spans="1:36" ht="19.5" thickBot="1" x14ac:dyDescent="0.45">
      <c r="A24" s="24"/>
      <c r="B24" s="385"/>
      <c r="C24" s="175" t="s">
        <v>37</v>
      </c>
      <c r="D24" s="176"/>
      <c r="E24" s="177"/>
      <c r="F24" s="159"/>
      <c r="G24" s="160">
        <v>150000</v>
      </c>
      <c r="H24" s="178">
        <v>1</v>
      </c>
      <c r="I24" s="179"/>
      <c r="J24" s="179"/>
      <c r="K24" s="179"/>
      <c r="L24" s="179"/>
      <c r="M24" s="179"/>
      <c r="N24" s="180">
        <v>150000</v>
      </c>
      <c r="O24" s="179"/>
      <c r="P24" s="179"/>
      <c r="Q24" s="179"/>
      <c r="R24" s="179"/>
      <c r="S24" s="179"/>
      <c r="T24" s="179"/>
      <c r="U24" s="180">
        <f t="shared" si="14"/>
        <v>150000</v>
      </c>
      <c r="V24" s="180">
        <f t="shared" ref="V24:V26" si="16">IF(U24="","",G24-U24)</f>
        <v>0</v>
      </c>
      <c r="W24" s="180">
        <f t="shared" ref="W24" si="17">SUM(U24,V24)</f>
        <v>150000</v>
      </c>
      <c r="X24" s="41" t="s">
        <v>78</v>
      </c>
      <c r="Y24" s="45" t="str">
        <f t="shared" si="15"/>
        <v>○</v>
      </c>
      <c r="Z24" s="42" t="s">
        <v>78</v>
      </c>
      <c r="AA24" s="42" t="s">
        <v>78</v>
      </c>
      <c r="AB24" s="24"/>
      <c r="AC24" s="43"/>
      <c r="AD24" s="43"/>
      <c r="AE24" s="43"/>
      <c r="AF24" s="43"/>
      <c r="AG24" s="43"/>
      <c r="AH24" s="43"/>
      <c r="AI24" s="43"/>
      <c r="AJ24" s="43"/>
    </row>
    <row r="25" spans="1:36" x14ac:dyDescent="0.4">
      <c r="A25" s="24"/>
      <c r="B25" s="101"/>
      <c r="C25" s="181" t="s">
        <v>81</v>
      </c>
      <c r="D25" s="182"/>
      <c r="E25" s="183"/>
      <c r="F25" s="184"/>
      <c r="G25" s="185">
        <v>500000</v>
      </c>
      <c r="H25" s="186">
        <v>1</v>
      </c>
      <c r="I25" s="187"/>
      <c r="J25" s="187"/>
      <c r="K25" s="187"/>
      <c r="L25" s="187"/>
      <c r="M25" s="187"/>
      <c r="N25" s="187"/>
      <c r="O25" s="187"/>
      <c r="P25" s="187"/>
      <c r="Q25" s="188">
        <v>500000</v>
      </c>
      <c r="R25" s="187"/>
      <c r="S25" s="187"/>
      <c r="T25" s="187"/>
      <c r="U25" s="188">
        <f t="shared" si="14"/>
        <v>500000</v>
      </c>
      <c r="V25" s="188">
        <f t="shared" si="16"/>
        <v>0</v>
      </c>
      <c r="W25" s="188">
        <f>SUM(U25,V25)</f>
        <v>500000</v>
      </c>
      <c r="X25" s="41" t="s">
        <v>78</v>
      </c>
      <c r="Y25" s="45" t="str">
        <f t="shared" si="15"/>
        <v>○</v>
      </c>
      <c r="Z25" s="42" t="s">
        <v>78</v>
      </c>
      <c r="AA25" s="42" t="s">
        <v>78</v>
      </c>
      <c r="AB25" s="24"/>
      <c r="AC25" s="43"/>
      <c r="AD25" s="43"/>
      <c r="AE25" s="43"/>
      <c r="AF25" s="43"/>
      <c r="AG25" s="43"/>
      <c r="AH25" s="43"/>
      <c r="AI25" s="43"/>
      <c r="AJ25" s="43"/>
    </row>
    <row r="26" spans="1:36" x14ac:dyDescent="0.4">
      <c r="A26" s="24"/>
      <c r="B26" s="107"/>
      <c r="C26" s="169" t="s">
        <v>82</v>
      </c>
      <c r="D26" s="170"/>
      <c r="E26" s="171"/>
      <c r="F26" s="172"/>
      <c r="G26" s="148">
        <v>0</v>
      </c>
      <c r="H26" s="149"/>
      <c r="I26" s="173"/>
      <c r="J26" s="173"/>
      <c r="K26" s="173"/>
      <c r="L26" s="173"/>
      <c r="M26" s="173"/>
      <c r="N26" s="173"/>
      <c r="O26" s="173"/>
      <c r="P26" s="173"/>
      <c r="Q26" s="174">
        <v>0</v>
      </c>
      <c r="R26" s="173"/>
      <c r="S26" s="173"/>
      <c r="T26" s="173"/>
      <c r="U26" s="174">
        <f t="shared" si="14"/>
        <v>0</v>
      </c>
      <c r="V26" s="174">
        <f t="shared" si="16"/>
        <v>0</v>
      </c>
      <c r="W26" s="174">
        <f>SUM(U26,V26)</f>
        <v>0</v>
      </c>
      <c r="X26" s="41" t="s">
        <v>78</v>
      </c>
      <c r="Y26" s="45" t="str">
        <f t="shared" si="15"/>
        <v/>
      </c>
      <c r="Z26" s="42" t="s">
        <v>78</v>
      </c>
      <c r="AA26" s="42" t="s">
        <v>78</v>
      </c>
      <c r="AB26" s="24"/>
      <c r="AC26" s="43"/>
      <c r="AD26" s="43"/>
      <c r="AE26" s="43"/>
      <c r="AF26" s="43"/>
      <c r="AG26" s="43"/>
      <c r="AH26" s="43"/>
      <c r="AI26" s="43"/>
      <c r="AJ26" s="43"/>
    </row>
    <row r="27" spans="1:36" ht="19.5" thickBot="1" x14ac:dyDescent="0.45">
      <c r="A27" s="24"/>
      <c r="B27" s="75" t="s">
        <v>79</v>
      </c>
      <c r="C27" s="189"/>
      <c r="D27" s="189"/>
      <c r="E27" s="190"/>
      <c r="F27" s="190"/>
      <c r="G27" s="160">
        <f>SUM(G22:G26)</f>
        <v>810000</v>
      </c>
      <c r="H27" s="191"/>
      <c r="I27" s="179"/>
      <c r="J27" s="179"/>
      <c r="K27" s="179"/>
      <c r="L27" s="180">
        <f>SUM(L22:L26)</f>
        <v>40000</v>
      </c>
      <c r="M27" s="180">
        <f t="shared" ref="M27:W27" si="18">SUM(M22:M26)</f>
        <v>120000</v>
      </c>
      <c r="N27" s="180">
        <f t="shared" si="18"/>
        <v>150000</v>
      </c>
      <c r="O27" s="180">
        <f t="shared" si="18"/>
        <v>0</v>
      </c>
      <c r="P27" s="180">
        <f t="shared" si="18"/>
        <v>0</v>
      </c>
      <c r="Q27" s="180">
        <f>SUM(Q22:Q26)</f>
        <v>500000</v>
      </c>
      <c r="R27" s="180">
        <f t="shared" si="18"/>
        <v>0</v>
      </c>
      <c r="S27" s="180">
        <f t="shared" si="18"/>
        <v>0</v>
      </c>
      <c r="T27" s="180">
        <f t="shared" si="18"/>
        <v>0</v>
      </c>
      <c r="U27" s="180">
        <f>SUM(U22:U26)</f>
        <v>810000</v>
      </c>
      <c r="V27" s="180">
        <f t="shared" si="18"/>
        <v>0</v>
      </c>
      <c r="W27" s="180">
        <f t="shared" si="18"/>
        <v>810000</v>
      </c>
      <c r="X27" s="41" t="s">
        <v>78</v>
      </c>
      <c r="Y27" s="45" t="str">
        <f t="shared" si="15"/>
        <v>○</v>
      </c>
      <c r="Z27" s="42" t="s">
        <v>78</v>
      </c>
      <c r="AA27" s="42" t="s">
        <v>78</v>
      </c>
      <c r="AB27" s="24"/>
      <c r="AC27" s="43"/>
      <c r="AD27" s="43"/>
      <c r="AE27" s="43"/>
      <c r="AF27" s="43"/>
      <c r="AG27" s="43"/>
      <c r="AH27" s="43"/>
      <c r="AI27" s="43"/>
      <c r="AJ27" s="43"/>
    </row>
    <row r="28" spans="1:36" ht="19.5" thickBot="1" x14ac:dyDescent="0.45">
      <c r="A28" s="24"/>
      <c r="B28" s="375" t="str">
        <f>B7&amp;"の計"</f>
        <v>見積書（太陽光発電設備関係）の計</v>
      </c>
      <c r="C28" s="376"/>
      <c r="D28" s="376"/>
      <c r="E28" s="376"/>
      <c r="F28" s="377"/>
      <c r="G28" s="112">
        <f>SUM(G21,G27)</f>
        <v>4859000</v>
      </c>
      <c r="H28" s="113"/>
      <c r="I28" s="114">
        <f t="shared" ref="I28:W28" si="19">SUM(I21,I27)</f>
        <v>200000</v>
      </c>
      <c r="J28" s="114">
        <f t="shared" si="19"/>
        <v>814000</v>
      </c>
      <c r="K28" s="114">
        <f t="shared" si="19"/>
        <v>300000</v>
      </c>
      <c r="L28" s="114">
        <f t="shared" si="19"/>
        <v>40000</v>
      </c>
      <c r="M28" s="114">
        <f t="shared" si="19"/>
        <v>120000</v>
      </c>
      <c r="N28" s="114">
        <f t="shared" si="19"/>
        <v>150000</v>
      </c>
      <c r="O28" s="114">
        <f t="shared" si="19"/>
        <v>0</v>
      </c>
      <c r="P28" s="114">
        <f t="shared" si="19"/>
        <v>200000</v>
      </c>
      <c r="Q28" s="114">
        <f t="shared" si="19"/>
        <v>600000</v>
      </c>
      <c r="R28" s="114">
        <f t="shared" si="19"/>
        <v>2085000</v>
      </c>
      <c r="S28" s="114">
        <f t="shared" si="19"/>
        <v>0</v>
      </c>
      <c r="T28" s="114">
        <f t="shared" si="19"/>
        <v>0</v>
      </c>
      <c r="U28" s="114">
        <f>SUM(U21,U27)</f>
        <v>4509000</v>
      </c>
      <c r="V28" s="114">
        <f t="shared" si="19"/>
        <v>350000</v>
      </c>
      <c r="W28" s="115">
        <f t="shared" si="19"/>
        <v>4859000</v>
      </c>
      <c r="X28" s="41" t="s">
        <v>78</v>
      </c>
      <c r="Y28" s="45" t="str">
        <f>IF(AND(G28=0,W28=0),"",IF(G28=W28,"○","×"))</f>
        <v>○</v>
      </c>
      <c r="Z28" s="42" t="s">
        <v>78</v>
      </c>
      <c r="AA28" s="42" t="s">
        <v>78</v>
      </c>
      <c r="AB28" s="24"/>
      <c r="AC28" s="43"/>
      <c r="AD28" s="43"/>
      <c r="AE28" s="43"/>
      <c r="AF28" s="43"/>
      <c r="AG28" s="43"/>
      <c r="AH28" s="43"/>
      <c r="AI28" s="43"/>
      <c r="AJ28" s="43"/>
    </row>
    <row r="29" spans="1:36" x14ac:dyDescent="0.4">
      <c r="A29" s="24"/>
      <c r="B29" s="386" t="s">
        <v>177</v>
      </c>
      <c r="C29" s="387"/>
      <c r="D29" s="387"/>
      <c r="E29" s="387"/>
      <c r="F29" s="388"/>
      <c r="G29" s="61"/>
      <c r="H29" s="62"/>
      <c r="I29" s="63"/>
      <c r="J29" s="63"/>
      <c r="K29" s="63"/>
      <c r="L29" s="64"/>
      <c r="M29" s="64"/>
      <c r="N29" s="64"/>
      <c r="O29" s="63"/>
      <c r="P29" s="63"/>
      <c r="Q29" s="63"/>
      <c r="R29" s="63"/>
      <c r="S29" s="63"/>
      <c r="T29" s="63"/>
      <c r="U29" s="63">
        <f t="shared" ref="U29" si="20">SUM(I29:T29)</f>
        <v>0</v>
      </c>
      <c r="V29" s="63">
        <v>0</v>
      </c>
      <c r="W29" s="65">
        <f>SUM(U29,V29)</f>
        <v>0</v>
      </c>
      <c r="X29" s="41" t="s">
        <v>78</v>
      </c>
      <c r="Y29" s="42" t="s">
        <v>78</v>
      </c>
      <c r="Z29" s="42" t="s">
        <v>78</v>
      </c>
      <c r="AA29" s="42" t="s">
        <v>78</v>
      </c>
      <c r="AB29" s="24"/>
      <c r="AC29" s="43"/>
      <c r="AD29" s="43"/>
      <c r="AE29" s="43"/>
      <c r="AF29" s="43"/>
      <c r="AG29" s="43"/>
      <c r="AH29" s="43"/>
      <c r="AI29" s="43"/>
      <c r="AJ29" s="43"/>
    </row>
    <row r="30" spans="1:36" x14ac:dyDescent="0.4">
      <c r="A30" s="24"/>
      <c r="B30" s="56">
        <v>1</v>
      </c>
      <c r="C30" s="154" t="s">
        <v>178</v>
      </c>
      <c r="D30" s="155" t="s">
        <v>182</v>
      </c>
      <c r="E30" s="156">
        <v>1</v>
      </c>
      <c r="F30" s="157">
        <v>2800000</v>
      </c>
      <c r="G30" s="148">
        <f t="shared" ref="G30:G32" si="21">E30*F30</f>
        <v>2800000</v>
      </c>
      <c r="H30" s="149">
        <v>2</v>
      </c>
      <c r="I30" s="151"/>
      <c r="J30" s="151"/>
      <c r="K30" s="151"/>
      <c r="L30" s="152"/>
      <c r="M30" s="152"/>
      <c r="N30" s="152"/>
      <c r="O30" s="151"/>
      <c r="P30" s="151"/>
      <c r="Q30" s="151"/>
      <c r="R30" s="151">
        <v>2800000</v>
      </c>
      <c r="S30" s="151"/>
      <c r="T30" s="151"/>
      <c r="U30" s="151">
        <f t="shared" ref="U30:U32" si="22">SUM(I30:T30)</f>
        <v>2800000</v>
      </c>
      <c r="V30" s="151"/>
      <c r="W30" s="153">
        <f t="shared" ref="W30:W32" si="23">SUM(U30,V30)</f>
        <v>2800000</v>
      </c>
      <c r="X30" s="44" t="str">
        <f t="shared" ref="X30:X34" si="24">IF(G30="","",IF(E30*F30=G30,"○","×"))</f>
        <v>○</v>
      </c>
      <c r="Y30" s="45" t="str">
        <f t="shared" ref="Y30:Y34" si="25">IF(AND(G30="",W30=0),"",IF(G30=W30,"○","×"))</f>
        <v>○</v>
      </c>
      <c r="Z30" s="45" t="str">
        <f t="shared" ref="Z30:AA34" si="26">IF($G30="","",IF(INT(E30)=E30,"ー","あり"))</f>
        <v>ー</v>
      </c>
      <c r="AA30" s="45" t="str">
        <f t="shared" si="26"/>
        <v>ー</v>
      </c>
      <c r="AB30" s="24"/>
      <c r="AC30" s="43"/>
      <c r="AD30" s="43"/>
      <c r="AE30" s="43"/>
      <c r="AF30" s="43"/>
      <c r="AG30" s="43"/>
      <c r="AH30" s="43"/>
      <c r="AI30" s="43"/>
      <c r="AJ30" s="43"/>
    </row>
    <row r="31" spans="1:36" x14ac:dyDescent="0.4">
      <c r="A31" s="24"/>
      <c r="B31" s="56">
        <v>2</v>
      </c>
      <c r="C31" s="154" t="s">
        <v>179</v>
      </c>
      <c r="D31" s="192" t="s">
        <v>180</v>
      </c>
      <c r="E31" s="156">
        <v>1</v>
      </c>
      <c r="F31" s="157">
        <v>50000</v>
      </c>
      <c r="G31" s="148">
        <f t="shared" si="21"/>
        <v>50000</v>
      </c>
      <c r="H31" s="149">
        <v>2</v>
      </c>
      <c r="I31" s="151"/>
      <c r="J31" s="151"/>
      <c r="K31" s="151"/>
      <c r="L31" s="152"/>
      <c r="M31" s="152"/>
      <c r="N31" s="152"/>
      <c r="O31" s="151"/>
      <c r="P31" s="151"/>
      <c r="Q31" s="151"/>
      <c r="R31" s="151">
        <v>50000</v>
      </c>
      <c r="S31" s="151"/>
      <c r="T31" s="151"/>
      <c r="U31" s="151">
        <f t="shared" si="22"/>
        <v>50000</v>
      </c>
      <c r="V31" s="151"/>
      <c r="W31" s="153">
        <f t="shared" si="23"/>
        <v>50000</v>
      </c>
      <c r="X31" s="44" t="str">
        <f t="shared" si="24"/>
        <v>○</v>
      </c>
      <c r="Y31" s="45" t="str">
        <f t="shared" si="25"/>
        <v>○</v>
      </c>
      <c r="Z31" s="45" t="str">
        <f t="shared" si="26"/>
        <v>ー</v>
      </c>
      <c r="AA31" s="45" t="str">
        <f t="shared" si="26"/>
        <v>ー</v>
      </c>
      <c r="AB31" s="24"/>
      <c r="AC31" s="43"/>
      <c r="AD31" s="43"/>
      <c r="AE31" s="43"/>
      <c r="AF31" s="43"/>
      <c r="AG31" s="43"/>
      <c r="AH31" s="43"/>
      <c r="AI31" s="43"/>
      <c r="AJ31" s="43"/>
    </row>
    <row r="32" spans="1:36" x14ac:dyDescent="0.4">
      <c r="A32" s="24"/>
      <c r="B32" s="56">
        <v>3</v>
      </c>
      <c r="C32" s="154" t="s">
        <v>181</v>
      </c>
      <c r="D32" s="192"/>
      <c r="E32" s="156">
        <v>1</v>
      </c>
      <c r="F32" s="157">
        <v>100000</v>
      </c>
      <c r="G32" s="148">
        <f t="shared" si="21"/>
        <v>100000</v>
      </c>
      <c r="H32" s="149">
        <v>2</v>
      </c>
      <c r="I32" s="151"/>
      <c r="J32" s="151"/>
      <c r="K32" s="151"/>
      <c r="L32" s="152"/>
      <c r="M32" s="152"/>
      <c r="N32" s="152"/>
      <c r="O32" s="151"/>
      <c r="P32" s="151"/>
      <c r="Q32" s="151"/>
      <c r="R32" s="151">
        <v>100000</v>
      </c>
      <c r="S32" s="151"/>
      <c r="T32" s="151"/>
      <c r="U32" s="151">
        <f t="shared" si="22"/>
        <v>100000</v>
      </c>
      <c r="V32" s="151"/>
      <c r="W32" s="153">
        <f t="shared" si="23"/>
        <v>100000</v>
      </c>
      <c r="X32" s="44" t="str">
        <f t="shared" si="24"/>
        <v>○</v>
      </c>
      <c r="Y32" s="45" t="str">
        <f t="shared" si="25"/>
        <v>○</v>
      </c>
      <c r="Z32" s="45" t="str">
        <f t="shared" si="26"/>
        <v>ー</v>
      </c>
      <c r="AA32" s="45" t="str">
        <f t="shared" si="26"/>
        <v>ー</v>
      </c>
      <c r="AB32" s="24"/>
      <c r="AC32" s="43"/>
      <c r="AD32" s="43"/>
      <c r="AE32" s="43"/>
      <c r="AF32" s="43"/>
      <c r="AG32" s="43"/>
      <c r="AH32" s="43"/>
      <c r="AI32" s="43"/>
      <c r="AJ32" s="43"/>
    </row>
    <row r="33" spans="1:36" x14ac:dyDescent="0.4">
      <c r="A33" s="24"/>
      <c r="B33" s="56">
        <v>4</v>
      </c>
      <c r="C33" s="193"/>
      <c r="D33" s="194"/>
      <c r="E33" s="156"/>
      <c r="F33" s="195"/>
      <c r="G33" s="148"/>
      <c r="H33" s="149"/>
      <c r="I33" s="151"/>
      <c r="J33" s="151"/>
      <c r="K33" s="151"/>
      <c r="L33" s="152"/>
      <c r="M33" s="152"/>
      <c r="N33" s="152"/>
      <c r="O33" s="151"/>
      <c r="P33" s="151"/>
      <c r="Q33" s="151"/>
      <c r="R33" s="151"/>
      <c r="S33" s="151"/>
      <c r="T33" s="151"/>
      <c r="U33" s="151"/>
      <c r="V33" s="151"/>
      <c r="W33" s="153"/>
      <c r="X33" s="44" t="str">
        <f t="shared" si="24"/>
        <v/>
      </c>
      <c r="Y33" s="45" t="str">
        <f t="shared" si="25"/>
        <v/>
      </c>
      <c r="Z33" s="45" t="str">
        <f t="shared" si="26"/>
        <v/>
      </c>
      <c r="AA33" s="45" t="str">
        <f t="shared" si="26"/>
        <v/>
      </c>
      <c r="AB33" s="24"/>
      <c r="AC33" s="43"/>
      <c r="AD33" s="43"/>
      <c r="AE33" s="43"/>
      <c r="AF33" s="43"/>
      <c r="AG33" s="43"/>
      <c r="AH33" s="43"/>
      <c r="AI33" s="43"/>
      <c r="AJ33" s="43"/>
    </row>
    <row r="34" spans="1:36" x14ac:dyDescent="0.4">
      <c r="A34" s="24"/>
      <c r="B34" s="56">
        <v>5</v>
      </c>
      <c r="C34" s="196"/>
      <c r="D34" s="197"/>
      <c r="E34" s="198"/>
      <c r="F34" s="199"/>
      <c r="G34" s="148"/>
      <c r="H34" s="149"/>
      <c r="I34" s="200"/>
      <c r="J34" s="200"/>
      <c r="K34" s="200"/>
      <c r="L34" s="201"/>
      <c r="M34" s="201"/>
      <c r="N34" s="201"/>
      <c r="O34" s="200"/>
      <c r="P34" s="200"/>
      <c r="Q34" s="200"/>
      <c r="R34" s="200"/>
      <c r="S34" s="200"/>
      <c r="T34" s="200"/>
      <c r="U34" s="151"/>
      <c r="V34" s="200"/>
      <c r="W34" s="153"/>
      <c r="X34" s="44" t="str">
        <f t="shared" si="24"/>
        <v/>
      </c>
      <c r="Y34" s="45" t="str">
        <f t="shared" si="25"/>
        <v/>
      </c>
      <c r="Z34" s="45" t="str">
        <f t="shared" si="26"/>
        <v/>
      </c>
      <c r="AA34" s="45" t="str">
        <f t="shared" si="26"/>
        <v/>
      </c>
      <c r="AB34" s="24"/>
      <c r="AC34" s="43"/>
      <c r="AD34" s="43"/>
      <c r="AE34" s="43"/>
      <c r="AF34" s="43"/>
      <c r="AG34" s="43"/>
      <c r="AH34" s="43"/>
      <c r="AI34" s="43"/>
      <c r="AJ34" s="43"/>
    </row>
    <row r="35" spans="1:36" ht="19.5" thickBot="1" x14ac:dyDescent="0.45">
      <c r="A35" s="24"/>
      <c r="B35" s="75" t="s">
        <v>79</v>
      </c>
      <c r="C35" s="76"/>
      <c r="D35" s="76"/>
      <c r="E35" s="77"/>
      <c r="F35" s="78"/>
      <c r="G35" s="79">
        <f>SUM(G29:G34)</f>
        <v>2950000</v>
      </c>
      <c r="H35" s="80"/>
      <c r="I35" s="81">
        <f>SUM(I29:I34)</f>
        <v>0</v>
      </c>
      <c r="J35" s="81">
        <f>SUM(J29:J34)</f>
        <v>0</v>
      </c>
      <c r="K35" s="81">
        <f>SUM(K29:K34)</f>
        <v>0</v>
      </c>
      <c r="L35" s="82"/>
      <c r="M35" s="82"/>
      <c r="N35" s="82"/>
      <c r="O35" s="81">
        <f t="shared" ref="O35:W35" si="27">SUM(O29:O34)</f>
        <v>0</v>
      </c>
      <c r="P35" s="81">
        <f t="shared" si="27"/>
        <v>0</v>
      </c>
      <c r="Q35" s="81">
        <f t="shared" si="27"/>
        <v>0</v>
      </c>
      <c r="R35" s="81">
        <f t="shared" si="27"/>
        <v>2950000</v>
      </c>
      <c r="S35" s="81">
        <f t="shared" si="27"/>
        <v>0</v>
      </c>
      <c r="T35" s="81">
        <f t="shared" si="27"/>
        <v>0</v>
      </c>
      <c r="U35" s="81">
        <f t="shared" si="27"/>
        <v>2950000</v>
      </c>
      <c r="V35" s="81">
        <f t="shared" si="27"/>
        <v>0</v>
      </c>
      <c r="W35" s="83">
        <f t="shared" si="27"/>
        <v>2950000</v>
      </c>
      <c r="X35" s="41" t="s">
        <v>78</v>
      </c>
      <c r="Y35" s="45" t="str">
        <f>IF(AND(G35=0,W35=0),"",IF(G35=W35,"○","×"))</f>
        <v>○</v>
      </c>
      <c r="Z35" s="42" t="s">
        <v>78</v>
      </c>
      <c r="AA35" s="42" t="s">
        <v>78</v>
      </c>
      <c r="AB35" s="24"/>
      <c r="AC35" s="43"/>
      <c r="AD35" s="43"/>
      <c r="AE35" s="43"/>
      <c r="AF35" s="43"/>
      <c r="AG35" s="43"/>
      <c r="AH35" s="43"/>
      <c r="AI35" s="43"/>
      <c r="AJ35" s="43"/>
    </row>
    <row r="36" spans="1:36" x14ac:dyDescent="0.4">
      <c r="A36" s="24"/>
      <c r="B36" s="383" t="s">
        <v>80</v>
      </c>
      <c r="C36" s="161" t="s">
        <v>35</v>
      </c>
      <c r="D36" s="162"/>
      <c r="E36" s="163"/>
      <c r="F36" s="164"/>
      <c r="G36" s="165"/>
      <c r="H36" s="166"/>
      <c r="I36" s="167"/>
      <c r="J36" s="167"/>
      <c r="K36" s="167"/>
      <c r="L36" s="168"/>
      <c r="M36" s="167"/>
      <c r="N36" s="167"/>
      <c r="O36" s="167"/>
      <c r="P36" s="167"/>
      <c r="Q36" s="167"/>
      <c r="R36" s="167"/>
      <c r="S36" s="167"/>
      <c r="T36" s="167"/>
      <c r="U36" s="168">
        <f t="shared" ref="U36:U40" si="28">SUM(I36:T36)</f>
        <v>0</v>
      </c>
      <c r="V36" s="168">
        <f>IF(U36="","",G36-U36)</f>
        <v>0</v>
      </c>
      <c r="W36" s="168">
        <f>SUM(U36,V36)</f>
        <v>0</v>
      </c>
      <c r="X36" s="41" t="s">
        <v>78</v>
      </c>
      <c r="Y36" s="45" t="str">
        <f t="shared" ref="Y36:Y41" si="29">IF($G36=0,"",IF(G36=W36,"○","×"))</f>
        <v/>
      </c>
      <c r="Z36" s="42" t="s">
        <v>78</v>
      </c>
      <c r="AA36" s="42" t="s">
        <v>78</v>
      </c>
      <c r="AB36" s="24"/>
      <c r="AC36" s="43"/>
      <c r="AD36" s="43"/>
      <c r="AE36" s="43"/>
      <c r="AF36" s="43"/>
      <c r="AG36" s="43"/>
      <c r="AH36" s="43"/>
      <c r="AI36" s="43"/>
      <c r="AJ36" s="43"/>
    </row>
    <row r="37" spans="1:36" x14ac:dyDescent="0.4">
      <c r="A37" s="24"/>
      <c r="B37" s="384"/>
      <c r="C37" s="169" t="s">
        <v>36</v>
      </c>
      <c r="D37" s="170"/>
      <c r="E37" s="171"/>
      <c r="F37" s="172"/>
      <c r="G37" s="148"/>
      <c r="H37" s="149"/>
      <c r="I37" s="173"/>
      <c r="J37" s="173"/>
      <c r="K37" s="173"/>
      <c r="L37" s="173"/>
      <c r="M37" s="174"/>
      <c r="N37" s="173"/>
      <c r="O37" s="173"/>
      <c r="P37" s="173"/>
      <c r="Q37" s="173"/>
      <c r="R37" s="173"/>
      <c r="S37" s="173"/>
      <c r="T37" s="173"/>
      <c r="U37" s="174">
        <f t="shared" si="28"/>
        <v>0</v>
      </c>
      <c r="V37" s="174">
        <f>IF(U37="","",G37-U37)</f>
        <v>0</v>
      </c>
      <c r="W37" s="174">
        <f>SUM(U37,V37)</f>
        <v>0</v>
      </c>
      <c r="X37" s="41" t="s">
        <v>78</v>
      </c>
      <c r="Y37" s="45" t="str">
        <f t="shared" si="29"/>
        <v/>
      </c>
      <c r="Z37" s="42" t="s">
        <v>78</v>
      </c>
      <c r="AA37" s="42" t="s">
        <v>78</v>
      </c>
      <c r="AB37" s="24"/>
      <c r="AC37" s="43"/>
      <c r="AD37" s="43"/>
      <c r="AE37" s="43"/>
      <c r="AF37" s="43"/>
      <c r="AG37" s="43"/>
      <c r="AH37" s="43"/>
      <c r="AI37" s="43"/>
      <c r="AJ37" s="43"/>
    </row>
    <row r="38" spans="1:36" ht="19.5" thickBot="1" x14ac:dyDescent="0.45">
      <c r="A38" s="24"/>
      <c r="B38" s="385"/>
      <c r="C38" s="175" t="s">
        <v>37</v>
      </c>
      <c r="D38" s="176"/>
      <c r="E38" s="177"/>
      <c r="F38" s="159"/>
      <c r="G38" s="160"/>
      <c r="H38" s="178"/>
      <c r="I38" s="179"/>
      <c r="J38" s="179"/>
      <c r="K38" s="179"/>
      <c r="L38" s="179"/>
      <c r="M38" s="179"/>
      <c r="N38" s="180"/>
      <c r="O38" s="179"/>
      <c r="P38" s="179"/>
      <c r="Q38" s="179"/>
      <c r="R38" s="179"/>
      <c r="S38" s="179"/>
      <c r="T38" s="179"/>
      <c r="U38" s="180">
        <f t="shared" si="28"/>
        <v>0</v>
      </c>
      <c r="V38" s="180">
        <f t="shared" ref="V38:V40" si="30">IF(U38="","",G38-U38)</f>
        <v>0</v>
      </c>
      <c r="W38" s="180">
        <f t="shared" ref="W38" si="31">SUM(U38,V38)</f>
        <v>0</v>
      </c>
      <c r="X38" s="41" t="s">
        <v>78</v>
      </c>
      <c r="Y38" s="45" t="str">
        <f t="shared" si="29"/>
        <v/>
      </c>
      <c r="Z38" s="42" t="s">
        <v>78</v>
      </c>
      <c r="AA38" s="42" t="s">
        <v>78</v>
      </c>
      <c r="AB38" s="24"/>
      <c r="AC38" s="43"/>
      <c r="AD38" s="43"/>
      <c r="AE38" s="43"/>
      <c r="AF38" s="43"/>
      <c r="AG38" s="43"/>
      <c r="AH38" s="43"/>
      <c r="AI38" s="43"/>
      <c r="AJ38" s="43"/>
    </row>
    <row r="39" spans="1:36" x14ac:dyDescent="0.4">
      <c r="A39" s="24"/>
      <c r="B39" s="101"/>
      <c r="C39" s="181" t="s">
        <v>81</v>
      </c>
      <c r="D39" s="182"/>
      <c r="E39" s="183"/>
      <c r="F39" s="184"/>
      <c r="G39" s="185"/>
      <c r="H39" s="186"/>
      <c r="I39" s="187"/>
      <c r="J39" s="187"/>
      <c r="K39" s="187"/>
      <c r="L39" s="187"/>
      <c r="M39" s="187"/>
      <c r="N39" s="187"/>
      <c r="O39" s="187"/>
      <c r="P39" s="187"/>
      <c r="Q39" s="188"/>
      <c r="R39" s="187"/>
      <c r="S39" s="187"/>
      <c r="T39" s="187"/>
      <c r="U39" s="188">
        <f t="shared" si="28"/>
        <v>0</v>
      </c>
      <c r="V39" s="188">
        <f t="shared" si="30"/>
        <v>0</v>
      </c>
      <c r="W39" s="188">
        <f>SUM(U39,V39)</f>
        <v>0</v>
      </c>
      <c r="X39" s="41" t="s">
        <v>78</v>
      </c>
      <c r="Y39" s="45" t="str">
        <f t="shared" si="29"/>
        <v/>
      </c>
      <c r="Z39" s="42" t="s">
        <v>78</v>
      </c>
      <c r="AA39" s="42" t="s">
        <v>78</v>
      </c>
      <c r="AB39" s="24"/>
      <c r="AC39" s="43"/>
      <c r="AD39" s="43"/>
      <c r="AE39" s="43"/>
      <c r="AF39" s="43"/>
      <c r="AG39" s="43"/>
      <c r="AH39" s="43"/>
      <c r="AI39" s="43"/>
      <c r="AJ39" s="43"/>
    </row>
    <row r="40" spans="1:36" x14ac:dyDescent="0.4">
      <c r="A40" s="24"/>
      <c r="B40" s="107"/>
      <c r="C40" s="169" t="s">
        <v>82</v>
      </c>
      <c r="D40" s="170"/>
      <c r="E40" s="171"/>
      <c r="F40" s="172"/>
      <c r="G40" s="148">
        <v>0</v>
      </c>
      <c r="H40" s="149"/>
      <c r="I40" s="173"/>
      <c r="J40" s="173"/>
      <c r="K40" s="173"/>
      <c r="L40" s="173"/>
      <c r="M40" s="173"/>
      <c r="N40" s="173"/>
      <c r="O40" s="173"/>
      <c r="P40" s="173"/>
      <c r="Q40" s="174">
        <v>0</v>
      </c>
      <c r="R40" s="173"/>
      <c r="S40" s="173"/>
      <c r="T40" s="173"/>
      <c r="U40" s="174">
        <f t="shared" si="28"/>
        <v>0</v>
      </c>
      <c r="V40" s="174">
        <f t="shared" si="30"/>
        <v>0</v>
      </c>
      <c r="W40" s="174">
        <f>SUM(U40,V40)</f>
        <v>0</v>
      </c>
      <c r="X40" s="41" t="s">
        <v>78</v>
      </c>
      <c r="Y40" s="45" t="str">
        <f t="shared" si="29"/>
        <v/>
      </c>
      <c r="Z40" s="42" t="s">
        <v>78</v>
      </c>
      <c r="AA40" s="42" t="s">
        <v>78</v>
      </c>
      <c r="AB40" s="24"/>
      <c r="AC40" s="43"/>
      <c r="AD40" s="43"/>
      <c r="AE40" s="43"/>
      <c r="AF40" s="43"/>
      <c r="AG40" s="43"/>
      <c r="AH40" s="43"/>
      <c r="AI40" s="43"/>
      <c r="AJ40" s="43"/>
    </row>
    <row r="41" spans="1:36" ht="19.5" thickBot="1" x14ac:dyDescent="0.45">
      <c r="A41" s="24"/>
      <c r="B41" s="75" t="s">
        <v>79</v>
      </c>
      <c r="C41" s="109"/>
      <c r="D41" s="109"/>
      <c r="E41" s="110"/>
      <c r="F41" s="110"/>
      <c r="G41" s="79">
        <f>SUM(G36:G40)</f>
        <v>0</v>
      </c>
      <c r="H41" s="111"/>
      <c r="I41" s="82"/>
      <c r="J41" s="82"/>
      <c r="K41" s="82"/>
      <c r="L41" s="81">
        <f t="shared" ref="L41:W41" si="32">SUM(L36:L40)</f>
        <v>0</v>
      </c>
      <c r="M41" s="81">
        <f t="shared" si="32"/>
        <v>0</v>
      </c>
      <c r="N41" s="81">
        <f t="shared" si="32"/>
        <v>0</v>
      </c>
      <c r="O41" s="81">
        <f t="shared" si="32"/>
        <v>0</v>
      </c>
      <c r="P41" s="81">
        <f t="shared" si="32"/>
        <v>0</v>
      </c>
      <c r="Q41" s="81">
        <f t="shared" si="32"/>
        <v>0</v>
      </c>
      <c r="R41" s="81">
        <f t="shared" si="32"/>
        <v>0</v>
      </c>
      <c r="S41" s="81">
        <f t="shared" si="32"/>
        <v>0</v>
      </c>
      <c r="T41" s="81">
        <f t="shared" si="32"/>
        <v>0</v>
      </c>
      <c r="U41" s="81">
        <f t="shared" si="32"/>
        <v>0</v>
      </c>
      <c r="V41" s="81">
        <f t="shared" si="32"/>
        <v>0</v>
      </c>
      <c r="W41" s="83">
        <f t="shared" si="32"/>
        <v>0</v>
      </c>
      <c r="X41" s="41" t="s">
        <v>78</v>
      </c>
      <c r="Y41" s="45" t="str">
        <f t="shared" si="29"/>
        <v/>
      </c>
      <c r="Z41" s="42" t="s">
        <v>78</v>
      </c>
      <c r="AA41" s="42" t="s">
        <v>78</v>
      </c>
      <c r="AB41" s="24"/>
      <c r="AC41" s="43"/>
      <c r="AD41" s="43"/>
      <c r="AE41" s="43"/>
      <c r="AF41" s="43"/>
      <c r="AG41" s="43"/>
      <c r="AH41" s="43"/>
      <c r="AI41" s="43"/>
      <c r="AJ41" s="43"/>
    </row>
    <row r="42" spans="1:36" ht="19.5" thickBot="1" x14ac:dyDescent="0.45">
      <c r="A42" s="24"/>
      <c r="B42" s="375" t="str">
        <f>B29&amp;"の計"</f>
        <v>見積書（蓄電池）の計</v>
      </c>
      <c r="C42" s="376"/>
      <c r="D42" s="376"/>
      <c r="E42" s="376"/>
      <c r="F42" s="377"/>
      <c r="G42" s="112">
        <f>SUM(G35,G41)</f>
        <v>2950000</v>
      </c>
      <c r="H42" s="113"/>
      <c r="I42" s="114">
        <f t="shared" ref="I42:T42" si="33">SUM(I35,I41)</f>
        <v>0</v>
      </c>
      <c r="J42" s="114">
        <f t="shared" si="33"/>
        <v>0</v>
      </c>
      <c r="K42" s="114">
        <f t="shared" si="33"/>
        <v>0</v>
      </c>
      <c r="L42" s="114">
        <f t="shared" si="33"/>
        <v>0</v>
      </c>
      <c r="M42" s="114">
        <f t="shared" si="33"/>
        <v>0</v>
      </c>
      <c r="N42" s="114">
        <f t="shared" si="33"/>
        <v>0</v>
      </c>
      <c r="O42" s="114">
        <f t="shared" si="33"/>
        <v>0</v>
      </c>
      <c r="P42" s="114">
        <f t="shared" si="33"/>
        <v>0</v>
      </c>
      <c r="Q42" s="114">
        <f t="shared" si="33"/>
        <v>0</v>
      </c>
      <c r="R42" s="114">
        <f t="shared" si="33"/>
        <v>2950000</v>
      </c>
      <c r="S42" s="114">
        <f t="shared" si="33"/>
        <v>0</v>
      </c>
      <c r="T42" s="114">
        <f t="shared" si="33"/>
        <v>0</v>
      </c>
      <c r="U42" s="114">
        <f>SUM(U35,U41)</f>
        <v>2950000</v>
      </c>
      <c r="V42" s="114">
        <f>SUM(V35,V41)</f>
        <v>0</v>
      </c>
      <c r="W42" s="115">
        <f>SUM(W35,W41)</f>
        <v>2950000</v>
      </c>
      <c r="X42" s="41" t="s">
        <v>78</v>
      </c>
      <c r="Y42" s="45" t="str">
        <f>IF(AND(G42=0,W42=0),"",IF(G42=W42,"○","×"))</f>
        <v>○</v>
      </c>
      <c r="Z42" s="42" t="s">
        <v>78</v>
      </c>
      <c r="AA42" s="42" t="s">
        <v>78</v>
      </c>
      <c r="AB42" s="24"/>
      <c r="AC42" s="43"/>
      <c r="AD42" s="43"/>
      <c r="AE42" s="43"/>
      <c r="AF42" s="43"/>
      <c r="AG42" s="43"/>
      <c r="AH42" s="43"/>
      <c r="AI42" s="43"/>
      <c r="AJ42" s="43"/>
    </row>
    <row r="43" spans="1:36" ht="19.5" thickBot="1" x14ac:dyDescent="0.45">
      <c r="A43" s="24"/>
      <c r="B43" s="378" t="s">
        <v>87</v>
      </c>
      <c r="C43" s="379"/>
      <c r="D43" s="379"/>
      <c r="E43" s="379"/>
      <c r="F43" s="380"/>
      <c r="G43" s="118">
        <f>SUM(G28,G42)</f>
        <v>7809000</v>
      </c>
      <c r="H43" s="119"/>
      <c r="I43" s="120">
        <f t="shared" ref="I43:W43" si="34">SUM(I28,I42)</f>
        <v>200000</v>
      </c>
      <c r="J43" s="120">
        <f t="shared" si="34"/>
        <v>814000</v>
      </c>
      <c r="K43" s="120">
        <f t="shared" si="34"/>
        <v>300000</v>
      </c>
      <c r="L43" s="120">
        <f t="shared" si="34"/>
        <v>40000</v>
      </c>
      <c r="M43" s="120">
        <f t="shared" si="34"/>
        <v>120000</v>
      </c>
      <c r="N43" s="120">
        <f t="shared" si="34"/>
        <v>150000</v>
      </c>
      <c r="O43" s="120">
        <f t="shared" si="34"/>
        <v>0</v>
      </c>
      <c r="P43" s="120">
        <f t="shared" si="34"/>
        <v>200000</v>
      </c>
      <c r="Q43" s="120">
        <f t="shared" si="34"/>
        <v>600000</v>
      </c>
      <c r="R43" s="120">
        <f t="shared" si="34"/>
        <v>5035000</v>
      </c>
      <c r="S43" s="120">
        <f t="shared" si="34"/>
        <v>0</v>
      </c>
      <c r="T43" s="120">
        <f t="shared" si="34"/>
        <v>0</v>
      </c>
      <c r="U43" s="121">
        <f t="shared" si="34"/>
        <v>7459000</v>
      </c>
      <c r="V43" s="120">
        <f t="shared" si="34"/>
        <v>350000</v>
      </c>
      <c r="W43" s="122">
        <f t="shared" si="34"/>
        <v>7809000</v>
      </c>
      <c r="X43" s="41" t="s">
        <v>78</v>
      </c>
      <c r="Y43" s="42" t="s">
        <v>78</v>
      </c>
      <c r="Z43" s="42" t="s">
        <v>78</v>
      </c>
      <c r="AA43" s="42" t="s">
        <v>78</v>
      </c>
      <c r="AB43" s="24"/>
      <c r="AC43" s="43"/>
      <c r="AD43" s="43"/>
      <c r="AE43" s="43"/>
      <c r="AF43" s="43"/>
      <c r="AG43" s="43"/>
      <c r="AH43" s="43"/>
      <c r="AI43" s="43"/>
      <c r="AJ43" s="43"/>
    </row>
    <row r="44" spans="1:36" x14ac:dyDescent="0.4">
      <c r="A44" s="24"/>
      <c r="B44" s="37"/>
      <c r="C44" s="123"/>
      <c r="D44" s="123"/>
      <c r="E44" s="124"/>
      <c r="F44" s="125"/>
      <c r="G44" s="126"/>
      <c r="H44" s="127"/>
      <c r="I44" s="128"/>
      <c r="J44" s="128"/>
      <c r="K44" s="128"/>
      <c r="L44" s="128"/>
      <c r="M44" s="129" t="s">
        <v>83</v>
      </c>
      <c r="N44" s="53">
        <f>SUM(I43:N43)</f>
        <v>1624000</v>
      </c>
      <c r="O44" s="128"/>
      <c r="P44" s="130" t="s">
        <v>84</v>
      </c>
      <c r="Q44" s="53">
        <f>SUM(I43:Q43)</f>
        <v>2424000</v>
      </c>
      <c r="R44" s="128"/>
      <c r="S44" s="128"/>
      <c r="T44" s="131" t="s">
        <v>85</v>
      </c>
      <c r="U44" s="132"/>
      <c r="V44" s="133">
        <v>0</v>
      </c>
      <c r="W44" s="134">
        <f>SUM(U44:V44)</f>
        <v>0</v>
      </c>
      <c r="X44" s="29"/>
      <c r="Y44" s="29"/>
      <c r="Z44" s="135"/>
      <c r="AA44" s="135"/>
      <c r="AB44" s="24"/>
      <c r="AC44" s="43"/>
      <c r="AD44" s="43"/>
      <c r="AE44" s="43"/>
      <c r="AF44" s="43"/>
      <c r="AG44" s="43"/>
      <c r="AH44" s="43"/>
      <c r="AI44" s="43"/>
      <c r="AJ44" s="43"/>
    </row>
    <row r="45" spans="1:36" x14ac:dyDescent="0.4">
      <c r="A45" s="24"/>
      <c r="B45" s="136"/>
      <c r="C45" s="135"/>
      <c r="D45" s="135"/>
      <c r="E45" s="137"/>
      <c r="F45" s="138"/>
      <c r="G45" s="139"/>
      <c r="H45" s="140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28"/>
      <c r="T45" s="131" t="s">
        <v>86</v>
      </c>
      <c r="U45" s="142">
        <f>SUM(U43,U44)</f>
        <v>7459000</v>
      </c>
      <c r="V45" s="142">
        <f>SUM(V43,V44)</f>
        <v>350000</v>
      </c>
      <c r="W45" s="142">
        <f>SUM(W43,W44)</f>
        <v>7809000</v>
      </c>
      <c r="X45" s="29"/>
      <c r="Y45" s="29"/>
      <c r="Z45" s="135"/>
      <c r="AA45" s="135"/>
      <c r="AB45" s="24"/>
      <c r="AC45" s="43"/>
      <c r="AD45" s="43"/>
      <c r="AE45" s="43"/>
      <c r="AF45" s="43"/>
      <c r="AG45" s="43"/>
      <c r="AH45" s="43"/>
      <c r="AI45" s="43"/>
      <c r="AJ45" s="43"/>
    </row>
    <row r="46" spans="1:36" ht="19.5" x14ac:dyDescent="0.4">
      <c r="A46" s="24"/>
      <c r="B46" s="25"/>
      <c r="C46" s="47"/>
      <c r="D46" s="24"/>
      <c r="E46" s="25"/>
      <c r="F46" s="24"/>
      <c r="G46" s="48"/>
      <c r="H46" s="49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50"/>
      <c r="X46" s="29"/>
      <c r="Y46" s="29"/>
      <c r="Z46" s="24"/>
      <c r="AA46" s="24"/>
      <c r="AB46" s="24"/>
      <c r="AC46" s="43"/>
      <c r="AD46" s="43"/>
      <c r="AE46" s="43"/>
      <c r="AF46" s="43"/>
      <c r="AG46" s="43"/>
      <c r="AH46" s="43"/>
      <c r="AI46" s="43"/>
      <c r="AJ46" s="43"/>
    </row>
    <row r="47" spans="1:36" x14ac:dyDescent="0.4">
      <c r="A47" s="24"/>
      <c r="B47" s="25"/>
      <c r="C47" s="24"/>
      <c r="D47" s="24"/>
      <c r="E47" s="25"/>
      <c r="F47" s="24"/>
      <c r="G47" s="48"/>
      <c r="H47" s="49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50"/>
      <c r="X47" s="29"/>
      <c r="Y47" s="29"/>
      <c r="Z47" s="24"/>
      <c r="AA47" s="24"/>
      <c r="AB47" s="24"/>
      <c r="AC47" s="43"/>
      <c r="AD47" s="43"/>
      <c r="AE47" s="43"/>
      <c r="AF47" s="43"/>
      <c r="AG47" s="43"/>
      <c r="AH47" s="43"/>
      <c r="AI47" s="43"/>
      <c r="AJ47" s="43"/>
    </row>
  </sheetData>
  <mergeCells count="34">
    <mergeCell ref="B42:F42"/>
    <mergeCell ref="B43:F43"/>
    <mergeCell ref="T5:T6"/>
    <mergeCell ref="B7:F7"/>
    <mergeCell ref="B22:B24"/>
    <mergeCell ref="B28:F28"/>
    <mergeCell ref="B29:F29"/>
    <mergeCell ref="B36:B38"/>
    <mergeCell ref="I5:N5"/>
    <mergeCell ref="O5:O6"/>
    <mergeCell ref="P5:P6"/>
    <mergeCell ref="Q5:Q6"/>
    <mergeCell ref="R5:R6"/>
    <mergeCell ref="S5:S6"/>
    <mergeCell ref="X3:X6"/>
    <mergeCell ref="Y3:Y6"/>
    <mergeCell ref="Z3:Z6"/>
    <mergeCell ref="AA3:AA6"/>
    <mergeCell ref="B4:B6"/>
    <mergeCell ref="C4:C6"/>
    <mergeCell ref="D4:H4"/>
    <mergeCell ref="I4:Q4"/>
    <mergeCell ref="U4:U6"/>
    <mergeCell ref="D5:D6"/>
    <mergeCell ref="V1:W1"/>
    <mergeCell ref="P2:W2"/>
    <mergeCell ref="B3:H3"/>
    <mergeCell ref="I3:U3"/>
    <mergeCell ref="V3:V6"/>
    <mergeCell ref="W3:W6"/>
    <mergeCell ref="E5:E6"/>
    <mergeCell ref="F5:F6"/>
    <mergeCell ref="G5:G6"/>
    <mergeCell ref="H5:H6"/>
  </mergeCells>
  <phoneticPr fontId="2"/>
  <conditionalFormatting sqref="H29">
    <cfRule type="expression" dxfId="7" priority="8">
      <formula>AND(G29&lt;&gt;"",H29="")</formula>
    </cfRule>
  </conditionalFormatting>
  <conditionalFormatting sqref="I7:W7 I28:W29 I35:W35 I41:W43 I21:W21">
    <cfRule type="expression" dxfId="6" priority="7">
      <formula>INT(I7)&lt;&gt;I7</formula>
    </cfRule>
  </conditionalFormatting>
  <conditionalFormatting sqref="I27:W27">
    <cfRule type="expression" dxfId="5" priority="6">
      <formula>INT(I27)&lt;&gt;I27</formula>
    </cfRule>
  </conditionalFormatting>
  <conditionalFormatting sqref="W27">
    <cfRule type="expression" dxfId="4" priority="5">
      <formula>AND(G27&lt;&gt;"", G27&lt;&gt;W27)</formula>
    </cfRule>
  </conditionalFormatting>
  <conditionalFormatting sqref="I36:W40">
    <cfRule type="expression" dxfId="3" priority="4">
      <formula>INT(I36)&lt;&gt;I36</formula>
    </cfRule>
  </conditionalFormatting>
  <conditionalFormatting sqref="W36:W40">
    <cfRule type="expression" dxfId="2" priority="3">
      <formula>AND(G36&lt;&gt;"", G36&lt;&gt;W36)</formula>
    </cfRule>
  </conditionalFormatting>
  <conditionalFormatting sqref="I22:W26">
    <cfRule type="expression" dxfId="1" priority="2">
      <formula>INT(I22)&lt;&gt;I22</formula>
    </cfRule>
  </conditionalFormatting>
  <conditionalFormatting sqref="W22:W26">
    <cfRule type="expression" dxfId="0" priority="1">
      <formula>AND(G22&lt;&gt;"", G22&lt;&gt;W22)</formula>
    </cfRule>
  </conditionalFormatting>
  <dataValidations count="1">
    <dataValidation imeMode="off" allowBlank="1" showInputMessage="1" showErrorMessage="1" sqref="K11:T11 E8:E13 I7:T7 F8:T10 F11:I11 E30:T34 V29:V34 G29:T29 F12:T13 E36:T40 V36:V40 E22:T26 V22:V26 V7:V20 E14:T20"/>
  </dataValidations>
  <pageMargins left="0.7" right="0.7" top="0.75" bottom="0.75" header="0.3" footer="0.3"/>
  <pageSetup paperSize="8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事業計画１</vt:lpstr>
      <vt:lpstr>事業計画２</vt:lpstr>
      <vt:lpstr>経費内訳表</vt:lpstr>
      <vt:lpstr>経費内訳表 (記載例)</vt:lpstr>
      <vt:lpstr>経費内訳表!Print_Area</vt:lpstr>
      <vt:lpstr>'経費内訳表 (記載例)'!Print_Area</vt:lpstr>
      <vt:lpstr>事業計画１!Print_Area</vt:lpstr>
      <vt:lpstr>事業計画２!Print_Area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2025-03-31T02:57:00Z</cp:lastPrinted>
  <dcterms:created xsi:type="dcterms:W3CDTF">2023-05-10T02:37:32Z</dcterms:created>
  <dcterms:modified xsi:type="dcterms:W3CDTF">2025-05-20T07:50:11Z</dcterms:modified>
</cp:coreProperties>
</file>