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4財政班\100 地方交付税関係\101　普通交付税\03-2_算定結果HP公表\R6\01_当初算定\プロパティ削除\"/>
    </mc:Choice>
  </mc:AlternateContent>
  <bookViews>
    <workbookView xWindow="0" yWindow="0" windowWidth="28800" windowHeight="12210" tabRatio="834"/>
  </bookViews>
  <sheets>
    <sheet name="R6 算定結果" sheetId="47" r:id="rId1"/>
  </sheets>
  <definedNames>
    <definedName name="a">#REF!</definedName>
    <definedName name="_xlnm.Print_Area" localSheetId="0">'R6 算定結果'!$A$2:$O$40</definedName>
    <definedName name="_xlnm.Print_Titles" localSheetId="0">'R6 算定結果'!$A:$A,'R6 算定結果'!$2:$6</definedName>
    <definedName name="Z_7508B9C4_6FDA_4D3E_80FC_6D51328CBF7A_.wvu.PrintArea" localSheetId="0" hidden="1">'R6 算定結果'!$A$2:$K$37</definedName>
    <definedName name="Z_7508B9C4_6FDA_4D3E_80FC_6D51328CBF7A_.wvu.PrintTitles" localSheetId="0" hidden="1">'R6 算定結果'!$A:$A,'R6 算定結果'!$2:$6</definedName>
    <definedName name="Z_8996D1D2_A24B_4CBF_B65B_098E7F3195A8_.wvu.PrintArea" localSheetId="0" hidden="1">'R6 算定結果'!$A$2:$K$37</definedName>
    <definedName name="Z_8996D1D2_A24B_4CBF_B65B_098E7F3195A8_.wvu.PrintTitles" localSheetId="0" hidden="1">'R6 算定結果'!$A:$A,'R6 算定結果'!$2:$6</definedName>
    <definedName name="ﾀｲﾄﾙ行" localSheetId="0">'R6 算定結果'!$A$2:$K$6</definedName>
    <definedName name="ﾀｲﾄﾙ行">#REF!</definedName>
    <definedName name="印刷範囲">#REF!</definedName>
  </definedNames>
  <calcPr calcId="162913"/>
  <customWorkbookViews>
    <customWorkbookView name="Windows ユーザー - 個人用ビュー" guid="{96EF31AD-6A93-4CC1-AFE5-95ADF0745513}" mergeInterval="0" personalView="1" maximized="1" xWindow="1358" yWindow="-8" windowWidth="1936" windowHeight="1048" tabRatio="834" activeSheetId="4"/>
    <customWorkbookView name="遠藤　僚一 - 個人用ビュー" guid="{ABB961BA-F3BE-421E-AC8A-5C94A67B9A39}" mergeInterval="0" personalView="1" maximized="1" xWindow="-8" yWindow="-8" windowWidth="1936" windowHeight="1056" tabRatio="834" activeSheetId="1"/>
  </customWorkbookViews>
</workbook>
</file>

<file path=xl/calcChain.xml><?xml version="1.0" encoding="utf-8"?>
<calcChain xmlns="http://schemas.openxmlformats.org/spreadsheetml/2006/main">
  <c r="O7" i="47" l="1"/>
  <c r="N37" i="47"/>
  <c r="O37" i="47"/>
  <c r="M37" i="47"/>
  <c r="M4" i="47"/>
  <c r="I37" i="47"/>
  <c r="I8" i="47"/>
  <c r="I23" i="47"/>
  <c r="H37" i="47"/>
  <c r="F37" i="47"/>
  <c r="E37" i="47"/>
  <c r="C37" i="47"/>
  <c r="D37" i="47"/>
  <c r="B37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O9" i="47"/>
  <c r="N36" i="47"/>
  <c r="M36" i="47"/>
  <c r="N23" i="47"/>
  <c r="M23" i="47"/>
  <c r="N8" i="47"/>
  <c r="M8" i="47"/>
  <c r="F8" i="47"/>
  <c r="E8" i="47"/>
  <c r="C8" i="47"/>
  <c r="D8" i="47" s="1"/>
  <c r="B8" i="47"/>
  <c r="F23" i="47"/>
  <c r="E23" i="47"/>
  <c r="C23" i="47"/>
  <c r="B23" i="47"/>
  <c r="F36" i="47"/>
  <c r="E36" i="47"/>
  <c r="C36" i="47"/>
  <c r="B36" i="47"/>
  <c r="D36" i="47" s="1"/>
  <c r="I35" i="47"/>
  <c r="H35" i="47"/>
  <c r="G35" i="47"/>
  <c r="D35" i="47"/>
  <c r="I34" i="47"/>
  <c r="H34" i="47"/>
  <c r="G34" i="47"/>
  <c r="D34" i="47"/>
  <c r="I33" i="47"/>
  <c r="H33" i="47"/>
  <c r="G33" i="47"/>
  <c r="D33" i="47"/>
  <c r="I32" i="47"/>
  <c r="H32" i="47"/>
  <c r="G32" i="47"/>
  <c r="D32" i="47"/>
  <c r="I31" i="47"/>
  <c r="H31" i="47"/>
  <c r="G31" i="47"/>
  <c r="D31" i="47"/>
  <c r="I30" i="47"/>
  <c r="H30" i="47"/>
  <c r="G30" i="47"/>
  <c r="D30" i="47"/>
  <c r="I29" i="47"/>
  <c r="H29" i="47"/>
  <c r="G29" i="47"/>
  <c r="D29" i="47"/>
  <c r="I28" i="47"/>
  <c r="H28" i="47"/>
  <c r="G28" i="47"/>
  <c r="D28" i="47"/>
  <c r="I27" i="47"/>
  <c r="H27" i="47"/>
  <c r="G27" i="47"/>
  <c r="D27" i="47"/>
  <c r="I26" i="47"/>
  <c r="H26" i="47"/>
  <c r="G26" i="47"/>
  <c r="D26" i="47"/>
  <c r="I25" i="47"/>
  <c r="H25" i="47"/>
  <c r="G25" i="47"/>
  <c r="D25" i="47"/>
  <c r="I24" i="47"/>
  <c r="I36" i="47" s="1"/>
  <c r="H24" i="47"/>
  <c r="G24" i="47"/>
  <c r="D24" i="47"/>
  <c r="I22" i="47"/>
  <c r="H22" i="47"/>
  <c r="G22" i="47"/>
  <c r="D22" i="47"/>
  <c r="I21" i="47"/>
  <c r="H21" i="47"/>
  <c r="K21" i="47" s="1"/>
  <c r="G21" i="47"/>
  <c r="D21" i="47"/>
  <c r="I20" i="47"/>
  <c r="H20" i="47"/>
  <c r="K20" i="47" s="1"/>
  <c r="G20" i="47"/>
  <c r="D20" i="47"/>
  <c r="I19" i="47"/>
  <c r="H19" i="47"/>
  <c r="K19" i="47" s="1"/>
  <c r="G19" i="47"/>
  <c r="D19" i="47"/>
  <c r="I18" i="47"/>
  <c r="H18" i="47"/>
  <c r="G18" i="47"/>
  <c r="D18" i="47"/>
  <c r="I17" i="47"/>
  <c r="H17" i="47"/>
  <c r="G17" i="47"/>
  <c r="D17" i="47"/>
  <c r="I16" i="47"/>
  <c r="H16" i="47"/>
  <c r="J16" i="47" s="1"/>
  <c r="G16" i="47"/>
  <c r="D16" i="47"/>
  <c r="I15" i="47"/>
  <c r="H15" i="47"/>
  <c r="G15" i="47"/>
  <c r="D15" i="47"/>
  <c r="I14" i="47"/>
  <c r="H14" i="47"/>
  <c r="J14" i="47" s="1"/>
  <c r="G14" i="47"/>
  <c r="D14" i="47"/>
  <c r="I13" i="47"/>
  <c r="H13" i="47"/>
  <c r="G13" i="47"/>
  <c r="D13" i="47"/>
  <c r="I12" i="47"/>
  <c r="H12" i="47"/>
  <c r="K12" i="47" s="1"/>
  <c r="G12" i="47"/>
  <c r="D12" i="47"/>
  <c r="I11" i="47"/>
  <c r="H11" i="47"/>
  <c r="K11" i="47" s="1"/>
  <c r="G11" i="47"/>
  <c r="D11" i="47"/>
  <c r="I10" i="47"/>
  <c r="H10" i="47"/>
  <c r="G10" i="47"/>
  <c r="D10" i="47"/>
  <c r="I9" i="47"/>
  <c r="H9" i="47"/>
  <c r="H23" i="47" s="1"/>
  <c r="G9" i="47"/>
  <c r="D9" i="47"/>
  <c r="I7" i="47"/>
  <c r="H7" i="47"/>
  <c r="K7" i="47" s="1"/>
  <c r="G7" i="47"/>
  <c r="D7" i="47"/>
  <c r="F5" i="47"/>
  <c r="I5" i="47" s="1"/>
  <c r="E5" i="47"/>
  <c r="H5" i="47" s="1"/>
  <c r="K8" i="47" l="1"/>
  <c r="H8" i="47"/>
  <c r="K25" i="47"/>
  <c r="K27" i="47"/>
  <c r="K28" i="47"/>
  <c r="K29" i="47"/>
  <c r="K35" i="47"/>
  <c r="G36" i="47"/>
  <c r="G8" i="47"/>
  <c r="O8" i="47"/>
  <c r="O36" i="47"/>
  <c r="O23" i="47"/>
  <c r="J12" i="47"/>
  <c r="K22" i="47"/>
  <c r="K30" i="47"/>
  <c r="J32" i="47"/>
  <c r="K9" i="47"/>
  <c r="K10" i="47"/>
  <c r="K17" i="47"/>
  <c r="K18" i="47"/>
  <c r="J22" i="47"/>
  <c r="G23" i="47"/>
  <c r="H36" i="47"/>
  <c r="K36" i="47" s="1"/>
  <c r="J28" i="47"/>
  <c r="K31" i="47"/>
  <c r="K32" i="47"/>
  <c r="K26" i="47"/>
  <c r="J30" i="47"/>
  <c r="K33" i="47"/>
  <c r="K34" i="47"/>
  <c r="J7" i="47"/>
  <c r="J8" i="47" s="1"/>
  <c r="J10" i="47"/>
  <c r="K13" i="47"/>
  <c r="K14" i="47"/>
  <c r="J18" i="47"/>
  <c r="J24" i="47"/>
  <c r="K15" i="47"/>
  <c r="K16" i="47"/>
  <c r="J20" i="47"/>
  <c r="D23" i="47"/>
  <c r="J26" i="47"/>
  <c r="J34" i="47"/>
  <c r="K24" i="47"/>
  <c r="G37" i="47"/>
  <c r="J9" i="47"/>
  <c r="J11" i="47"/>
  <c r="J13" i="47"/>
  <c r="J15" i="47"/>
  <c r="J17" i="47"/>
  <c r="J19" i="47"/>
  <c r="J21" i="47"/>
  <c r="J25" i="47"/>
  <c r="J27" i="47"/>
  <c r="J29" i="47"/>
  <c r="J31" i="47"/>
  <c r="J33" i="47"/>
  <c r="J35" i="47"/>
  <c r="J23" i="47" l="1"/>
  <c r="J36" i="47"/>
  <c r="K23" i="47"/>
  <c r="K37" i="47"/>
  <c r="J37" i="47" l="1"/>
</calcChain>
</file>

<file path=xl/sharedStrings.xml><?xml version="1.0" encoding="utf-8"?>
<sst xmlns="http://schemas.openxmlformats.org/spreadsheetml/2006/main" count="58" uniqueCount="56">
  <si>
    <t>早 島 町</t>
  </si>
  <si>
    <t>里 庄 町</t>
  </si>
  <si>
    <t>矢 掛 町</t>
  </si>
  <si>
    <t>新 庄 村</t>
  </si>
  <si>
    <t>勝 央 町</t>
  </si>
  <si>
    <t>奈 義 町</t>
  </si>
  <si>
    <t>西粟倉村</t>
  </si>
  <si>
    <t>久米南町</t>
  </si>
  <si>
    <t>町 村 計</t>
  </si>
  <si>
    <t>県　　計</t>
  </si>
  <si>
    <t>（単位：千円，％）</t>
  </si>
  <si>
    <t>区　　分</t>
  </si>
  <si>
    <t>計</t>
    <rPh sb="0" eb="1">
      <t>ケイ</t>
    </rPh>
    <phoneticPr fontId="5"/>
  </si>
  <si>
    <t>※　基準財政需要額、基準財政収入額は錯誤措置後の数値である。　　　　　　　　　　　</t>
    <rPh sb="2" eb="4">
      <t>キジュン</t>
    </rPh>
    <rPh sb="4" eb="6">
      <t>ザイセイ</t>
    </rPh>
    <rPh sb="6" eb="9">
      <t>ジュヨウガク</t>
    </rPh>
    <rPh sb="10" eb="12">
      <t>キジュン</t>
    </rPh>
    <rPh sb="12" eb="14">
      <t>ザイセイ</t>
    </rPh>
    <rPh sb="14" eb="17">
      <t>シュウニュウガク</t>
    </rPh>
    <rPh sb="18" eb="20">
      <t>サクゴ</t>
    </rPh>
    <rPh sb="20" eb="22">
      <t>ソチ</t>
    </rPh>
    <rPh sb="22" eb="23">
      <t>ゴ</t>
    </rPh>
    <rPh sb="24" eb="26">
      <t>スウチ</t>
    </rPh>
    <phoneticPr fontId="5"/>
  </si>
  <si>
    <t>令和５年度</t>
    <rPh sb="0" eb="2">
      <t>レイワ</t>
    </rPh>
    <rPh sb="3" eb="5">
      <t>ネンド</t>
    </rPh>
    <phoneticPr fontId="5"/>
  </si>
  <si>
    <t>普通交付税</t>
    <rPh sb="0" eb="2">
      <t>フツウ</t>
    </rPh>
    <rPh sb="2" eb="5">
      <t>コウフゼイ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</si>
  <si>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5"/>
  </si>
  <si>
    <t>増  減</t>
    <rPh sb="0" eb="1">
      <t>ゾウ</t>
    </rPh>
    <rPh sb="3" eb="4">
      <t>ゲン</t>
    </rPh>
    <phoneticPr fontId="8"/>
  </si>
  <si>
    <t>Ａ</t>
    <phoneticPr fontId="5"/>
  </si>
  <si>
    <t>Ｂ</t>
    <phoneticPr fontId="5"/>
  </si>
  <si>
    <t>Ｃ</t>
    <phoneticPr fontId="5"/>
  </si>
  <si>
    <t>Ｄ</t>
    <phoneticPr fontId="5"/>
  </si>
  <si>
    <t>岡 山 市</t>
    <phoneticPr fontId="5"/>
  </si>
  <si>
    <t>倉 敷 市</t>
    <phoneticPr fontId="5"/>
  </si>
  <si>
    <t>津 山 市</t>
    <phoneticPr fontId="5"/>
  </si>
  <si>
    <t>玉 野 市</t>
    <phoneticPr fontId="5"/>
  </si>
  <si>
    <t>笠 岡 市</t>
    <phoneticPr fontId="5"/>
  </si>
  <si>
    <t>井 原 市</t>
    <phoneticPr fontId="5"/>
  </si>
  <si>
    <t>総 社 市</t>
    <phoneticPr fontId="5"/>
  </si>
  <si>
    <t>高 梁 市</t>
    <phoneticPr fontId="5"/>
  </si>
  <si>
    <t>新 見 市</t>
    <rPh sb="0" eb="1">
      <t>シン</t>
    </rPh>
    <rPh sb="2" eb="3">
      <t>ミ</t>
    </rPh>
    <rPh sb="4" eb="5">
      <t>シ</t>
    </rPh>
    <phoneticPr fontId="5"/>
  </si>
  <si>
    <t>備 前 市</t>
    <rPh sb="0" eb="1">
      <t>ソナエ</t>
    </rPh>
    <rPh sb="2" eb="3">
      <t>マエ</t>
    </rPh>
    <rPh sb="4" eb="5">
      <t>シ</t>
    </rPh>
    <phoneticPr fontId="5"/>
  </si>
  <si>
    <t>瀬戸内市</t>
    <rPh sb="0" eb="3">
      <t>セトウチ</t>
    </rPh>
    <rPh sb="3" eb="4">
      <t>シ</t>
    </rPh>
    <phoneticPr fontId="5"/>
  </si>
  <si>
    <t>赤 磐 市</t>
    <rPh sb="0" eb="1">
      <t>アカ</t>
    </rPh>
    <rPh sb="2" eb="3">
      <t>イワ</t>
    </rPh>
    <rPh sb="4" eb="5">
      <t>シ</t>
    </rPh>
    <phoneticPr fontId="5"/>
  </si>
  <si>
    <t>真 庭 市</t>
    <rPh sb="0" eb="1">
      <t>マコト</t>
    </rPh>
    <rPh sb="2" eb="3">
      <t>ニワ</t>
    </rPh>
    <rPh sb="4" eb="5">
      <t>シ</t>
    </rPh>
    <phoneticPr fontId="5"/>
  </si>
  <si>
    <t>美 作 市</t>
    <rPh sb="0" eb="1">
      <t>ビ</t>
    </rPh>
    <rPh sb="2" eb="3">
      <t>サク</t>
    </rPh>
    <rPh sb="4" eb="5">
      <t>シ</t>
    </rPh>
    <phoneticPr fontId="5"/>
  </si>
  <si>
    <t>浅 口 市</t>
    <rPh sb="0" eb="1">
      <t>アサ</t>
    </rPh>
    <rPh sb="2" eb="3">
      <t>クチ</t>
    </rPh>
    <rPh sb="4" eb="5">
      <t>シ</t>
    </rPh>
    <phoneticPr fontId="5"/>
  </si>
  <si>
    <t>和 気 町</t>
    <rPh sb="0" eb="1">
      <t>ワ</t>
    </rPh>
    <rPh sb="2" eb="3">
      <t>キ</t>
    </rPh>
    <rPh sb="4" eb="5">
      <t>マチ</t>
    </rPh>
    <phoneticPr fontId="5"/>
  </si>
  <si>
    <t>鏡 野 町</t>
    <rPh sb="0" eb="1">
      <t>カガミ</t>
    </rPh>
    <rPh sb="2" eb="3">
      <t>ノ</t>
    </rPh>
    <rPh sb="4" eb="5">
      <t>マチ</t>
    </rPh>
    <phoneticPr fontId="5"/>
  </si>
  <si>
    <t>美 咲 町</t>
    <rPh sb="0" eb="1">
      <t>ビ</t>
    </rPh>
    <rPh sb="2" eb="3">
      <t>サキ</t>
    </rPh>
    <rPh sb="4" eb="5">
      <t>マチ</t>
    </rPh>
    <phoneticPr fontId="5"/>
  </si>
  <si>
    <t>吉備中央町</t>
    <rPh sb="0" eb="2">
      <t>キビ</t>
    </rPh>
    <rPh sb="2" eb="5">
      <t>チュウオウチョウ</t>
    </rPh>
    <phoneticPr fontId="5"/>
  </si>
  <si>
    <t>都 市 計</t>
    <rPh sb="0" eb="1">
      <t>ミヤコ</t>
    </rPh>
    <rPh sb="2" eb="3">
      <t>シ</t>
    </rPh>
    <phoneticPr fontId="3"/>
  </si>
  <si>
    <t>基準財政需要額</t>
    <rPh sb="0" eb="7">
      <t>キジュンザイセイジュヨウガク</t>
    </rPh>
    <phoneticPr fontId="3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</si>
  <si>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3"/>
  </si>
  <si>
    <t>令和６年度</t>
    <rPh sb="0" eb="2">
      <t>レイワ</t>
    </rPh>
    <rPh sb="3" eb="5">
      <t>ネンド</t>
    </rPh>
    <phoneticPr fontId="5"/>
  </si>
  <si>
    <t>※　交付基準額と普通交付税額との差は調整額である。</t>
    <phoneticPr fontId="5"/>
  </si>
  <si>
    <t>※　基準財政需要額は臨時財政対策債振替後の数値である。　　　　　　　　　　　</t>
    <rPh sb="2" eb="4">
      <t>キジュン</t>
    </rPh>
    <rPh sb="4" eb="6">
      <t>ザイセイ</t>
    </rPh>
    <rPh sb="6" eb="9">
      <t>ジュヨウガク</t>
    </rPh>
    <rPh sb="10" eb="12">
      <t>リンジ</t>
    </rPh>
    <rPh sb="12" eb="14">
      <t>ザイセイ</t>
    </rPh>
    <rPh sb="14" eb="16">
      <t>タイサク</t>
    </rPh>
    <rPh sb="16" eb="17">
      <t>サイ</t>
    </rPh>
    <rPh sb="17" eb="20">
      <t>フリカエゴ</t>
    </rPh>
    <rPh sb="21" eb="23">
      <t>スウチ</t>
    </rPh>
    <phoneticPr fontId="5"/>
  </si>
  <si>
    <t>交付基準額</t>
    <rPh sb="0" eb="2">
      <t>コウフ</t>
    </rPh>
    <rPh sb="2" eb="4">
      <t>キジュン</t>
    </rPh>
    <rPh sb="4" eb="5">
      <t>ガク</t>
    </rPh>
    <phoneticPr fontId="3"/>
  </si>
  <si>
    <t>Ａ＋Ｃ</t>
    <phoneticPr fontId="5"/>
  </si>
  <si>
    <t>Ｂ＋Ｄ</t>
    <phoneticPr fontId="5"/>
  </si>
  <si>
    <t>Ｅ</t>
    <phoneticPr fontId="5"/>
  </si>
  <si>
    <t>Ｆ</t>
    <phoneticPr fontId="3"/>
  </si>
  <si>
    <t>Ｅ－Ｆ</t>
    <phoneticPr fontId="3"/>
  </si>
  <si>
    <t>対前年度比</t>
    <rPh sb="0" eb="1">
      <t>タイ</t>
    </rPh>
    <rPh sb="1" eb="3">
      <t>ゼンネン</t>
    </rPh>
    <rPh sb="3" eb="4">
      <t>タビ</t>
    </rPh>
    <rPh sb="4" eb="5">
      <t>ヒ</t>
    </rPh>
    <phoneticPr fontId="5"/>
  </si>
  <si>
    <t>令　和　６　年　度　普　通　交　付　税　の　交　付　額　等　一　覧</t>
    <phoneticPr fontId="3"/>
  </si>
  <si>
    <t>大都市計</t>
    <rPh sb="0" eb="1">
      <t>ダイ</t>
    </rPh>
    <rPh sb="1" eb="2">
      <t>ミヤコ</t>
    </rPh>
    <rPh sb="2" eb="3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</si>
</sst>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△&quot;#,##0;"/>
    <numFmt numFmtId="177" formatCode="#,##0.0;[Red]&quot;△&quot;#,##0.0;0.0"/>
    <numFmt numFmtId="178" formatCode="#,##0;&quot;△ &quot;#,##0"/>
    <numFmt numFmtId="179" formatCode="#,##0.0;&quot;△ &quot;#,##0.0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</cellStyleXfs>
  <cellXfs count="79">
    <xf numFmtId="0" fontId="0" fillId="0" borderId="0" xfId="0" applyFont="1"/>
    <xf numFmtId="0" fontId="6" fillId="0" borderId="0" xfId="4" applyFont="1" applyAlignment="1">
      <alignment vertical="center"/>
    </xf>
    <xf numFmtId="14" fontId="6" fillId="0" borderId="0" xfId="4" applyNumberFormat="1" applyFont="1" applyFill="1" applyBorder="1" applyAlignment="1">
      <alignment vertical="center"/>
    </xf>
    <xf numFmtId="0" fontId="6" fillId="0" borderId="5" xfId="4" applyFont="1" applyFill="1" applyBorder="1" applyAlignment="1">
      <alignment horizontal="center" vertical="center" wrapText="1"/>
    </xf>
    <xf numFmtId="0" fontId="6" fillId="0" borderId="20" xfId="4" applyFont="1" applyFill="1" applyBorder="1" applyAlignment="1" applyProtection="1">
      <alignment horizontal="right" vertical="center"/>
      <protection locked="0"/>
    </xf>
    <xf numFmtId="176" fontId="6" fillId="0" borderId="0" xfId="4" applyNumberFormat="1" applyFont="1" applyAlignment="1">
      <alignment vertical="center"/>
    </xf>
    <xf numFmtId="176" fontId="6" fillId="0" borderId="0" xfId="4" applyNumberFormat="1" applyFont="1" applyBorder="1" applyAlignment="1">
      <alignment vertical="center"/>
    </xf>
    <xf numFmtId="176" fontId="6" fillId="0" borderId="0" xfId="4" applyNumberFormat="1" applyFont="1" applyFill="1" applyAlignment="1">
      <alignment vertical="center"/>
    </xf>
    <xf numFmtId="176" fontId="6" fillId="0" borderId="27" xfId="4" applyNumberFormat="1" applyFont="1" applyFill="1" applyBorder="1" applyAlignment="1">
      <alignment horizontal="center" vertical="center"/>
    </xf>
    <xf numFmtId="177" fontId="6" fillId="0" borderId="0" xfId="4" applyNumberFormat="1" applyFont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14" fontId="6" fillId="0" borderId="0" xfId="4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 applyProtection="1">
      <alignment horizontal="right" vertical="center"/>
      <protection locked="0"/>
    </xf>
    <xf numFmtId="0" fontId="6" fillId="0" borderId="18" xfId="4" applyFont="1" applyFill="1" applyBorder="1" applyAlignment="1">
      <alignment horizontal="right" vertical="center"/>
    </xf>
    <xf numFmtId="0" fontId="6" fillId="0" borderId="2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22" xfId="4" applyFont="1" applyFill="1" applyBorder="1" applyAlignment="1">
      <alignment horizontal="right" vertical="center"/>
    </xf>
    <xf numFmtId="176" fontId="6" fillId="0" borderId="15" xfId="4" applyNumberFormat="1" applyFont="1" applyFill="1" applyBorder="1" applyAlignment="1">
      <alignment horizontal="center" vertical="center"/>
    </xf>
    <xf numFmtId="176" fontId="6" fillId="0" borderId="24" xfId="4" applyNumberFormat="1" applyFont="1" applyFill="1" applyBorder="1" applyAlignment="1">
      <alignment horizontal="center" vertical="center"/>
    </xf>
    <xf numFmtId="176" fontId="6" fillId="0" borderId="15" xfId="4" applyNumberFormat="1" applyFont="1" applyFill="1" applyBorder="1" applyAlignment="1">
      <alignment horizontal="center" vertical="center" shrinkToFit="1"/>
    </xf>
    <xf numFmtId="176" fontId="6" fillId="0" borderId="11" xfId="4" applyNumberFormat="1" applyFont="1" applyFill="1" applyBorder="1" applyAlignment="1">
      <alignment horizontal="center" vertical="center"/>
    </xf>
    <xf numFmtId="179" fontId="9" fillId="0" borderId="1" xfId="4" applyNumberFormat="1" applyFont="1" applyFill="1" applyBorder="1" applyAlignment="1">
      <alignment horizontal="right" vertical="center"/>
    </xf>
    <xf numFmtId="179" fontId="9" fillId="0" borderId="7" xfId="4" applyNumberFormat="1" applyFont="1" applyFill="1" applyBorder="1" applyAlignment="1">
      <alignment horizontal="right" vertical="center"/>
    </xf>
    <xf numFmtId="176" fontId="9" fillId="0" borderId="16" xfId="4" applyNumberFormat="1" applyFont="1" applyFill="1" applyBorder="1" applyAlignment="1">
      <alignment vertical="center"/>
    </xf>
    <xf numFmtId="176" fontId="9" fillId="0" borderId="3" xfId="4" applyNumberFormat="1" applyFont="1" applyFill="1" applyBorder="1" applyAlignment="1">
      <alignment vertical="center"/>
    </xf>
    <xf numFmtId="178" fontId="9" fillId="0" borderId="1" xfId="4" applyNumberFormat="1" applyFont="1" applyFill="1" applyBorder="1" applyAlignment="1">
      <alignment vertical="center"/>
    </xf>
    <xf numFmtId="176" fontId="9" fillId="0" borderId="28" xfId="4" applyNumberFormat="1" applyFont="1" applyFill="1" applyBorder="1" applyAlignment="1">
      <alignment horizontal="right" vertical="center"/>
    </xf>
    <xf numFmtId="179" fontId="9" fillId="0" borderId="29" xfId="4" applyNumberFormat="1" applyFont="1" applyFill="1" applyBorder="1" applyAlignment="1">
      <alignment horizontal="right" vertical="center"/>
    </xf>
    <xf numFmtId="176" fontId="9" fillId="0" borderId="30" xfId="4" applyNumberFormat="1" applyFont="1" applyFill="1" applyBorder="1" applyAlignment="1">
      <alignment horizontal="right" vertical="center"/>
    </xf>
    <xf numFmtId="176" fontId="9" fillId="0" borderId="31" xfId="4" applyNumberFormat="1" applyFont="1" applyFill="1" applyBorder="1" applyAlignment="1">
      <alignment horizontal="right" vertical="center"/>
    </xf>
    <xf numFmtId="179" fontId="9" fillId="0" borderId="32" xfId="4" applyNumberFormat="1" applyFont="1" applyFill="1" applyBorder="1" applyAlignment="1">
      <alignment horizontal="right" vertical="center"/>
    </xf>
    <xf numFmtId="176" fontId="9" fillId="0" borderId="30" xfId="4" applyNumberFormat="1" applyFont="1" applyFill="1" applyBorder="1" applyAlignment="1">
      <alignment vertical="center"/>
    </xf>
    <xf numFmtId="176" fontId="9" fillId="0" borderId="31" xfId="4" applyNumberFormat="1" applyFont="1" applyFill="1" applyBorder="1" applyAlignment="1">
      <alignment vertical="center"/>
    </xf>
    <xf numFmtId="178" fontId="9" fillId="0" borderId="29" xfId="4" applyNumberFormat="1" applyFont="1" applyFill="1" applyBorder="1" applyAlignment="1">
      <alignment vertical="center"/>
    </xf>
    <xf numFmtId="179" fontId="9" fillId="0" borderId="2" xfId="4" applyNumberFormat="1" applyFont="1" applyFill="1" applyBorder="1" applyAlignment="1">
      <alignment horizontal="right" vertical="center"/>
    </xf>
    <xf numFmtId="179" fontId="9" fillId="0" borderId="26" xfId="4" applyNumberFormat="1" applyFont="1" applyFill="1" applyBorder="1" applyAlignment="1">
      <alignment horizontal="right" vertical="center"/>
    </xf>
    <xf numFmtId="176" fontId="9" fillId="0" borderId="25" xfId="4" applyNumberFormat="1" applyFont="1" applyFill="1" applyBorder="1" applyAlignment="1">
      <alignment vertical="center"/>
    </xf>
    <xf numFmtId="176" fontId="9" fillId="0" borderId="4" xfId="4" applyNumberFormat="1" applyFont="1" applyFill="1" applyBorder="1" applyAlignment="1">
      <alignment vertical="center"/>
    </xf>
    <xf numFmtId="178" fontId="9" fillId="0" borderId="2" xfId="4" applyNumberFormat="1" applyFont="1" applyFill="1" applyBorder="1" applyAlignment="1">
      <alignment vertical="center"/>
    </xf>
    <xf numFmtId="176" fontId="9" fillId="0" borderId="33" xfId="4" applyNumberFormat="1" applyFont="1" applyFill="1" applyBorder="1" applyAlignment="1">
      <alignment horizontal="right" vertical="center"/>
    </xf>
    <xf numFmtId="179" fontId="9" fillId="0" borderId="34" xfId="4" applyNumberFormat="1" applyFont="1" applyFill="1" applyBorder="1" applyAlignment="1">
      <alignment horizontal="right" vertical="center"/>
    </xf>
    <xf numFmtId="176" fontId="9" fillId="0" borderId="23" xfId="4" applyNumberFormat="1" applyFont="1" applyFill="1" applyBorder="1" applyAlignment="1">
      <alignment vertical="center"/>
    </xf>
    <xf numFmtId="176" fontId="9" fillId="0" borderId="35" xfId="4" applyNumberFormat="1" applyFont="1" applyFill="1" applyBorder="1" applyAlignment="1">
      <alignment vertical="center"/>
    </xf>
    <xf numFmtId="179" fontId="9" fillId="0" borderId="36" xfId="4" applyNumberFormat="1" applyFont="1" applyFill="1" applyBorder="1" applyAlignment="1">
      <alignment horizontal="right" vertical="center"/>
    </xf>
    <xf numFmtId="178" fontId="9" fillId="0" borderId="34" xfId="4" applyNumberFormat="1" applyFont="1" applyFill="1" applyBorder="1" applyAlignment="1">
      <alignment vertical="center"/>
    </xf>
    <xf numFmtId="176" fontId="9" fillId="2" borderId="5" xfId="4" applyNumberFormat="1" applyFont="1" applyFill="1" applyBorder="1" applyAlignment="1">
      <alignment horizontal="right" vertical="center"/>
    </xf>
    <xf numFmtId="176" fontId="9" fillId="2" borderId="6" xfId="4" applyNumberFormat="1" applyFont="1" applyFill="1" applyBorder="1" applyAlignment="1">
      <alignment horizontal="right" vertical="center"/>
    </xf>
    <xf numFmtId="176" fontId="9" fillId="2" borderId="23" xfId="4" applyNumberFormat="1" applyFont="1" applyFill="1" applyBorder="1" applyAlignment="1">
      <alignment horizontal="right" vertical="center"/>
    </xf>
    <xf numFmtId="176" fontId="9" fillId="2" borderId="16" xfId="4" applyNumberFormat="1" applyFont="1" applyFill="1" applyBorder="1" applyAlignment="1">
      <alignment horizontal="right" vertical="center"/>
    </xf>
    <xf numFmtId="176" fontId="9" fillId="2" borderId="25" xfId="4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178" fontId="9" fillId="0" borderId="7" xfId="4" applyNumberFormat="1" applyFont="1" applyFill="1" applyBorder="1" applyAlignment="1">
      <alignment horizontal="right" vertical="center"/>
    </xf>
    <xf numFmtId="178" fontId="9" fillId="0" borderId="26" xfId="4" applyNumberFormat="1" applyFont="1" applyFill="1" applyBorder="1" applyAlignment="1">
      <alignment horizontal="right" vertical="center"/>
    </xf>
    <xf numFmtId="178" fontId="9" fillId="0" borderId="36" xfId="4" applyNumberFormat="1" applyFont="1" applyFill="1" applyBorder="1" applyAlignment="1">
      <alignment horizontal="right" vertical="center"/>
    </xf>
    <xf numFmtId="178" fontId="9" fillId="0" borderId="32" xfId="4" applyNumberFormat="1" applyFont="1" applyFill="1" applyBorder="1" applyAlignment="1">
      <alignment horizontal="right" vertical="center"/>
    </xf>
    <xf numFmtId="0" fontId="6" fillId="0" borderId="9" xfId="4" applyFont="1" applyFill="1" applyBorder="1" applyAlignment="1">
      <alignment horizontal="center" vertical="center" wrapText="1"/>
    </xf>
    <xf numFmtId="0" fontId="6" fillId="0" borderId="38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shrinkToFit="1"/>
    </xf>
    <xf numFmtId="0" fontId="6" fillId="0" borderId="10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 shrinkToFit="1"/>
    </xf>
    <xf numFmtId="0" fontId="6" fillId="0" borderId="41" xfId="4" applyFont="1" applyFill="1" applyBorder="1" applyAlignment="1">
      <alignment horizontal="right" vertical="center"/>
    </xf>
    <xf numFmtId="0" fontId="6" fillId="0" borderId="42" xfId="4" applyFont="1" applyFill="1" applyBorder="1" applyAlignment="1">
      <alignment horizontal="right" vertical="center"/>
    </xf>
    <xf numFmtId="0" fontId="6" fillId="0" borderId="39" xfId="4" applyFont="1" applyFill="1" applyBorder="1" applyAlignment="1">
      <alignment horizontal="center" vertical="center" shrinkToFit="1"/>
    </xf>
    <xf numFmtId="0" fontId="6" fillId="0" borderId="37" xfId="4" applyFont="1" applyFill="1" applyBorder="1" applyAlignment="1">
      <alignment horizontal="center" vertical="center" shrinkToFit="1"/>
    </xf>
    <xf numFmtId="0" fontId="6" fillId="0" borderId="40" xfId="4" applyFont="1" applyFill="1" applyBorder="1" applyAlignment="1">
      <alignment horizontal="center" vertical="center" shrinkToFit="1"/>
    </xf>
    <xf numFmtId="0" fontId="7" fillId="0" borderId="0" xfId="4" applyFont="1" applyFill="1" applyAlignment="1" applyProtection="1">
      <alignment horizontal="center" vertical="center"/>
      <protection locked="0"/>
    </xf>
    <xf numFmtId="0" fontId="6" fillId="0" borderId="11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6" fillId="0" borderId="12" xfId="4" applyFont="1" applyFill="1" applyBorder="1" applyAlignment="1" applyProtection="1">
      <alignment horizontal="center" vertical="center"/>
      <protection locked="0"/>
    </xf>
    <xf numFmtId="0" fontId="6" fillId="0" borderId="13" xfId="4" applyFont="1" applyFill="1" applyBorder="1" applyAlignment="1" applyProtection="1">
      <alignment horizontal="center" vertical="center"/>
      <protection locked="0"/>
    </xf>
    <xf numFmtId="0" fontId="6" fillId="0" borderId="14" xfId="4" applyFont="1" applyFill="1" applyBorder="1" applyAlignment="1" applyProtection="1">
      <alignment horizontal="center" vertical="center"/>
      <protection locked="0"/>
    </xf>
    <xf numFmtId="0" fontId="6" fillId="0" borderId="9" xfId="4" applyFont="1" applyFill="1" applyBorder="1" applyAlignment="1">
      <alignment horizontal="center" vertical="center" shrinkToFit="1"/>
    </xf>
    <xf numFmtId="0" fontId="6" fillId="0" borderId="19" xfId="4" applyFont="1" applyFill="1" applyBorder="1" applyAlignment="1">
      <alignment horizontal="center" vertical="center" shrinkToFit="1"/>
    </xf>
  </cellXfs>
  <cellStyles count="5">
    <cellStyle name="桁区切り 2" xfId="3"/>
    <cellStyle name="標準" xfId="0" builtinId="0"/>
    <cellStyle name="標準 2" xfId="2"/>
    <cellStyle name="標準 3" xfId="1"/>
    <cellStyle name="標準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tabSelected="1" view="pageBreakPreview" zoomScale="80" zoomScaleNormal="70" zoomScaleSheetLayoutView="80" workbookViewId="0">
      <pane ySplit="6" topLeftCell="A7" activePane="bottomLeft" state="frozen"/>
      <selection pane="bottomLeft" activeCell="R16" sqref="R16"/>
    </sheetView>
  </sheetViews>
  <sheetFormatPr defaultColWidth="12.75" defaultRowHeight="17.649999999999999" customHeight="1"/>
  <cols>
    <col min="1" max="1" width="15.875" style="1" customWidth="1"/>
    <col min="2" max="3" width="16.625" style="1" customWidth="1"/>
    <col min="4" max="4" width="11.375" style="1" customWidth="1"/>
    <col min="5" max="6" width="16.625" style="1" customWidth="1"/>
    <col min="7" max="7" width="11.375" style="1" customWidth="1"/>
    <col min="8" max="8" width="16.625" style="11" customWidth="1"/>
    <col min="9" max="9" width="16.625" style="1" customWidth="1"/>
    <col min="10" max="10" width="14.875" style="1" hidden="1" customWidth="1"/>
    <col min="11" max="11" width="11.375" style="1" customWidth="1"/>
    <col min="12" max="12" width="2.625" style="1" customWidth="1"/>
    <col min="13" max="15" width="16.625" style="1" customWidth="1"/>
    <col min="16" max="16384" width="12.75" style="1"/>
  </cols>
  <sheetData>
    <row r="2" spans="1:18" ht="36.75" customHeight="1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8" ht="20.100000000000001" customHeight="1" thickBot="1">
      <c r="A3" s="12"/>
      <c r="B3" s="13"/>
      <c r="C3" s="14"/>
      <c r="D3" s="15"/>
      <c r="E3" s="12"/>
      <c r="F3" s="13"/>
      <c r="G3" s="15"/>
      <c r="H3" s="2"/>
      <c r="I3" s="12"/>
      <c r="J3" s="12"/>
      <c r="K3" s="15"/>
      <c r="O3" s="53" t="s">
        <v>10</v>
      </c>
    </row>
    <row r="4" spans="1:18" ht="22.5" customHeight="1">
      <c r="A4" s="69" t="s">
        <v>11</v>
      </c>
      <c r="B4" s="72" t="s">
        <v>15</v>
      </c>
      <c r="C4" s="73"/>
      <c r="D4" s="73"/>
      <c r="E4" s="74" t="s">
        <v>16</v>
      </c>
      <c r="F4" s="75"/>
      <c r="G4" s="76"/>
      <c r="H4" s="74" t="s">
        <v>12</v>
      </c>
      <c r="I4" s="75"/>
      <c r="J4" s="75"/>
      <c r="K4" s="76"/>
      <c r="M4" s="65" t="str">
        <f>"【参考】"&amp;B5&amp;"普通交付税算定結果"</f>
        <v>【参考】令和６年度普通交付税算定結果</v>
      </c>
      <c r="N4" s="66"/>
      <c r="O4" s="67"/>
    </row>
    <row r="5" spans="1:18" ht="22.5" customHeight="1">
      <c r="A5" s="70"/>
      <c r="B5" s="3" t="s">
        <v>44</v>
      </c>
      <c r="C5" s="3" t="s">
        <v>14</v>
      </c>
      <c r="D5" s="77" t="s">
        <v>53</v>
      </c>
      <c r="E5" s="59" t="str">
        <f>B5</f>
        <v>令和６年度</v>
      </c>
      <c r="F5" s="3" t="str">
        <f>C5</f>
        <v>令和５年度</v>
      </c>
      <c r="G5" s="77" t="s">
        <v>53</v>
      </c>
      <c r="H5" s="59" t="str">
        <f>E5</f>
        <v>令和６年度</v>
      </c>
      <c r="I5" s="3" t="str">
        <f>F5</f>
        <v>令和５年度</v>
      </c>
      <c r="J5" s="61" t="s">
        <v>17</v>
      </c>
      <c r="K5" s="77" t="s">
        <v>53</v>
      </c>
      <c r="M5" s="60" t="s">
        <v>42</v>
      </c>
      <c r="N5" s="62" t="s">
        <v>43</v>
      </c>
      <c r="O5" s="58" t="s">
        <v>47</v>
      </c>
    </row>
    <row r="6" spans="1:18" ht="18" customHeight="1" thickBot="1">
      <c r="A6" s="71"/>
      <c r="B6" s="16" t="s">
        <v>18</v>
      </c>
      <c r="C6" s="16" t="s">
        <v>19</v>
      </c>
      <c r="D6" s="78"/>
      <c r="E6" s="17" t="s">
        <v>20</v>
      </c>
      <c r="F6" s="18" t="s">
        <v>21</v>
      </c>
      <c r="G6" s="78"/>
      <c r="H6" s="4" t="s">
        <v>48</v>
      </c>
      <c r="I6" s="18" t="s">
        <v>49</v>
      </c>
      <c r="J6" s="19"/>
      <c r="K6" s="78"/>
      <c r="M6" s="63" t="s">
        <v>50</v>
      </c>
      <c r="N6" s="18" t="s">
        <v>51</v>
      </c>
      <c r="O6" s="64" t="s">
        <v>52</v>
      </c>
    </row>
    <row r="7" spans="1:18" s="5" customFormat="1" ht="22.5" customHeight="1" thickBot="1">
      <c r="A7" s="20" t="s">
        <v>22</v>
      </c>
      <c r="B7" s="48">
        <v>46351518</v>
      </c>
      <c r="C7" s="48">
        <v>42581259</v>
      </c>
      <c r="D7" s="24">
        <f>((B7/C7)-1)*100</f>
        <v>8.8542684940339669</v>
      </c>
      <c r="E7" s="50">
        <v>4346730</v>
      </c>
      <c r="F7" s="48">
        <v>9363717</v>
      </c>
      <c r="G7" s="25">
        <f t="shared" ref="G7:G37" si="0">((E7/F7)-1)*100</f>
        <v>-53.579011411814349</v>
      </c>
      <c r="H7" s="26">
        <f>B7+E7</f>
        <v>50698248</v>
      </c>
      <c r="I7" s="27">
        <f>C7+F7</f>
        <v>51944976</v>
      </c>
      <c r="J7" s="28">
        <f>H7-I7</f>
        <v>-1246728</v>
      </c>
      <c r="K7" s="25">
        <f>((H7/I7)-1)*100</f>
        <v>-2.400093514337176</v>
      </c>
      <c r="L7" s="1"/>
      <c r="M7" s="50">
        <v>173719148</v>
      </c>
      <c r="N7" s="48">
        <v>127247895</v>
      </c>
      <c r="O7" s="54">
        <f>M7-N7</f>
        <v>46471253</v>
      </c>
      <c r="P7" s="1"/>
      <c r="Q7" s="1"/>
      <c r="R7" s="1"/>
    </row>
    <row r="8" spans="1:18" s="5" customFormat="1" ht="22.5" customHeight="1" thickBot="1">
      <c r="A8" s="8" t="s">
        <v>55</v>
      </c>
      <c r="B8" s="29">
        <f>B7</f>
        <v>46351518</v>
      </c>
      <c r="C8" s="29">
        <f>C7</f>
        <v>42581259</v>
      </c>
      <c r="D8" s="30">
        <f>((B8/C8)-1)*100</f>
        <v>8.8542684940339669</v>
      </c>
      <c r="E8" s="31">
        <f>E7</f>
        <v>4346730</v>
      </c>
      <c r="F8" s="32">
        <f>F7</f>
        <v>9363717</v>
      </c>
      <c r="G8" s="33">
        <f>((E8/F8)-1)*100</f>
        <v>-53.579011411814349</v>
      </c>
      <c r="H8" s="34">
        <f>H7</f>
        <v>50698248</v>
      </c>
      <c r="I8" s="35">
        <f>I7</f>
        <v>51944976</v>
      </c>
      <c r="J8" s="36">
        <f>J7</f>
        <v>-1246728</v>
      </c>
      <c r="K8" s="33">
        <f>((H8/I8)-1)*100</f>
        <v>-2.400093514337176</v>
      </c>
      <c r="L8" s="1"/>
      <c r="M8" s="31">
        <f>M7</f>
        <v>173719148</v>
      </c>
      <c r="N8" s="32">
        <f>N7</f>
        <v>127247895</v>
      </c>
      <c r="O8" s="57">
        <f t="shared" ref="O8:O36" si="1">M8-N8</f>
        <v>46471253</v>
      </c>
      <c r="P8" s="1"/>
      <c r="Q8" s="1"/>
      <c r="R8" s="1"/>
    </row>
    <row r="9" spans="1:18" s="5" customFormat="1" ht="22.5" customHeight="1">
      <c r="A9" s="20" t="s">
        <v>23</v>
      </c>
      <c r="B9" s="48">
        <v>17035200</v>
      </c>
      <c r="C9" s="48">
        <v>13335884</v>
      </c>
      <c r="D9" s="24">
        <f t="shared" ref="D9:D22" si="2">((B9/C9)-1)*100</f>
        <v>27.739563421517467</v>
      </c>
      <c r="E9" s="51">
        <v>1305716</v>
      </c>
      <c r="F9" s="48">
        <v>2434935</v>
      </c>
      <c r="G9" s="25">
        <f t="shared" si="0"/>
        <v>-46.375734875879651</v>
      </c>
      <c r="H9" s="26">
        <f t="shared" ref="H9:I22" si="3">B9+E9</f>
        <v>18340916</v>
      </c>
      <c r="I9" s="27">
        <f t="shared" si="3"/>
        <v>15770819</v>
      </c>
      <c r="J9" s="28">
        <f t="shared" ref="J9:J21" si="4">H9-I9</f>
        <v>2570097</v>
      </c>
      <c r="K9" s="25">
        <f t="shared" ref="K9:K22" si="5">((H9/I9)-1)*100</f>
        <v>16.296534758277303</v>
      </c>
      <c r="L9" s="1"/>
      <c r="M9" s="51">
        <v>93852308</v>
      </c>
      <c r="N9" s="48">
        <v>76752421</v>
      </c>
      <c r="O9" s="54">
        <f t="shared" si="1"/>
        <v>17099887</v>
      </c>
      <c r="P9" s="1"/>
      <c r="Q9" s="1"/>
      <c r="R9" s="1"/>
    </row>
    <row r="10" spans="1:18" s="5" customFormat="1" ht="22.5" customHeight="1">
      <c r="A10" s="20" t="s">
        <v>24</v>
      </c>
      <c r="B10" s="48">
        <v>11813809</v>
      </c>
      <c r="C10" s="48">
        <v>11540368</v>
      </c>
      <c r="D10" s="24">
        <f t="shared" si="2"/>
        <v>2.3694305068954424</v>
      </c>
      <c r="E10" s="51">
        <v>98041</v>
      </c>
      <c r="F10" s="48">
        <v>208474</v>
      </c>
      <c r="G10" s="25">
        <f t="shared" si="0"/>
        <v>-52.972073256137463</v>
      </c>
      <c r="H10" s="26">
        <f t="shared" si="3"/>
        <v>11911850</v>
      </c>
      <c r="I10" s="27">
        <f t="shared" si="3"/>
        <v>11748842</v>
      </c>
      <c r="J10" s="28">
        <f t="shared" si="4"/>
        <v>163008</v>
      </c>
      <c r="K10" s="25">
        <f t="shared" si="5"/>
        <v>1.3874388641876401</v>
      </c>
      <c r="L10" s="1"/>
      <c r="M10" s="51">
        <v>24996593</v>
      </c>
      <c r="N10" s="48">
        <v>13165555</v>
      </c>
      <c r="O10" s="54">
        <f t="shared" si="1"/>
        <v>11831038</v>
      </c>
      <c r="P10" s="1"/>
      <c r="Q10" s="1"/>
      <c r="R10" s="1"/>
    </row>
    <row r="11" spans="1:18" s="5" customFormat="1" ht="22.5" customHeight="1">
      <c r="A11" s="20" t="s">
        <v>25</v>
      </c>
      <c r="B11" s="48">
        <v>6616164</v>
      </c>
      <c r="C11" s="48">
        <v>6375542</v>
      </c>
      <c r="D11" s="24">
        <f t="shared" si="2"/>
        <v>3.7741418690363959</v>
      </c>
      <c r="E11" s="51">
        <v>60907</v>
      </c>
      <c r="F11" s="48">
        <v>131568</v>
      </c>
      <c r="G11" s="25">
        <f t="shared" si="0"/>
        <v>-53.706828408123556</v>
      </c>
      <c r="H11" s="26">
        <f t="shared" si="3"/>
        <v>6677071</v>
      </c>
      <c r="I11" s="27">
        <f t="shared" si="3"/>
        <v>6507110</v>
      </c>
      <c r="J11" s="28">
        <f t="shared" si="4"/>
        <v>169961</v>
      </c>
      <c r="K11" s="25">
        <f t="shared" si="5"/>
        <v>2.6119275684597376</v>
      </c>
      <c r="L11" s="1"/>
      <c r="M11" s="51">
        <v>13566559</v>
      </c>
      <c r="N11" s="48">
        <v>6941044</v>
      </c>
      <c r="O11" s="54">
        <f t="shared" si="1"/>
        <v>6625515</v>
      </c>
      <c r="P11" s="1"/>
      <c r="Q11" s="1"/>
      <c r="R11" s="1"/>
    </row>
    <row r="12" spans="1:18" s="5" customFormat="1" ht="22.5" customHeight="1">
      <c r="A12" s="20" t="s">
        <v>26</v>
      </c>
      <c r="B12" s="48">
        <v>5123739</v>
      </c>
      <c r="C12" s="48">
        <v>4962865</v>
      </c>
      <c r="D12" s="24">
        <f t="shared" si="2"/>
        <v>3.2415550292018924</v>
      </c>
      <c r="E12" s="51">
        <v>51869</v>
      </c>
      <c r="F12" s="48">
        <v>108277</v>
      </c>
      <c r="G12" s="25">
        <f t="shared" si="0"/>
        <v>-52.096013003684995</v>
      </c>
      <c r="H12" s="26">
        <f t="shared" si="3"/>
        <v>5175608</v>
      </c>
      <c r="I12" s="27">
        <f t="shared" si="3"/>
        <v>5071142</v>
      </c>
      <c r="J12" s="28">
        <f t="shared" si="4"/>
        <v>104466</v>
      </c>
      <c r="K12" s="25">
        <f t="shared" si="5"/>
        <v>2.0600093627825888</v>
      </c>
      <c r="L12" s="1"/>
      <c r="M12" s="51">
        <v>11708909</v>
      </c>
      <c r="N12" s="48">
        <v>6577100</v>
      </c>
      <c r="O12" s="54">
        <f t="shared" si="1"/>
        <v>5131809</v>
      </c>
      <c r="P12" s="1"/>
      <c r="Q12" s="1"/>
      <c r="R12" s="1"/>
    </row>
    <row r="13" spans="1:18" s="5" customFormat="1" ht="22.5" customHeight="1">
      <c r="A13" s="21" t="s">
        <v>27</v>
      </c>
      <c r="B13" s="49">
        <v>6972660</v>
      </c>
      <c r="C13" s="49">
        <v>6749811</v>
      </c>
      <c r="D13" s="37">
        <f t="shared" si="2"/>
        <v>3.3015591103217501</v>
      </c>
      <c r="E13" s="52">
        <v>35886</v>
      </c>
      <c r="F13" s="49">
        <v>74543</v>
      </c>
      <c r="G13" s="38">
        <f t="shared" si="0"/>
        <v>-51.858658760715294</v>
      </c>
      <c r="H13" s="39">
        <f t="shared" si="3"/>
        <v>7008546</v>
      </c>
      <c r="I13" s="40">
        <f t="shared" si="3"/>
        <v>6824354</v>
      </c>
      <c r="J13" s="41">
        <f t="shared" si="4"/>
        <v>184192</v>
      </c>
      <c r="K13" s="38">
        <f t="shared" si="5"/>
        <v>2.6990393522962064</v>
      </c>
      <c r="L13" s="1"/>
      <c r="M13" s="52">
        <v>11640279</v>
      </c>
      <c r="N13" s="49">
        <v>4659596</v>
      </c>
      <c r="O13" s="55">
        <f t="shared" si="1"/>
        <v>6980683</v>
      </c>
      <c r="P13" s="1"/>
      <c r="Q13" s="1"/>
      <c r="R13" s="1"/>
    </row>
    <row r="14" spans="1:18" s="5" customFormat="1" ht="22.5" customHeight="1">
      <c r="A14" s="20" t="s">
        <v>28</v>
      </c>
      <c r="B14" s="48">
        <v>6849788</v>
      </c>
      <c r="C14" s="48">
        <v>6421087</v>
      </c>
      <c r="D14" s="24">
        <f t="shared" si="2"/>
        <v>6.6764552481534567</v>
      </c>
      <c r="E14" s="51">
        <v>76778</v>
      </c>
      <c r="F14" s="48">
        <v>152911</v>
      </c>
      <c r="G14" s="25">
        <f t="shared" si="0"/>
        <v>-49.789093001811516</v>
      </c>
      <c r="H14" s="26">
        <f t="shared" si="3"/>
        <v>6926566</v>
      </c>
      <c r="I14" s="27">
        <f t="shared" si="3"/>
        <v>6573998</v>
      </c>
      <c r="J14" s="28">
        <f t="shared" si="4"/>
        <v>352568</v>
      </c>
      <c r="K14" s="25">
        <f t="shared" si="5"/>
        <v>5.3630682577025413</v>
      </c>
      <c r="L14" s="1"/>
      <c r="M14" s="51">
        <v>15561416</v>
      </c>
      <c r="N14" s="48">
        <v>8700902</v>
      </c>
      <c r="O14" s="54">
        <f t="shared" si="1"/>
        <v>6860514</v>
      </c>
      <c r="P14" s="1"/>
      <c r="Q14" s="1"/>
      <c r="R14" s="1"/>
    </row>
    <row r="15" spans="1:18" s="5" customFormat="1" ht="22.5" customHeight="1">
      <c r="A15" s="20" t="s">
        <v>29</v>
      </c>
      <c r="B15" s="48">
        <v>8798932</v>
      </c>
      <c r="C15" s="48">
        <v>8911048</v>
      </c>
      <c r="D15" s="24">
        <f t="shared" si="2"/>
        <v>-1.2581685117171393</v>
      </c>
      <c r="E15" s="51">
        <v>31404</v>
      </c>
      <c r="F15" s="48">
        <v>68232</v>
      </c>
      <c r="G15" s="25">
        <f t="shared" si="0"/>
        <v>-53.974674639465348</v>
      </c>
      <c r="H15" s="26">
        <f t="shared" si="3"/>
        <v>8830336</v>
      </c>
      <c r="I15" s="27">
        <f t="shared" si="3"/>
        <v>8979280</v>
      </c>
      <c r="J15" s="28">
        <f t="shared" si="4"/>
        <v>-148944</v>
      </c>
      <c r="K15" s="25">
        <f t="shared" si="5"/>
        <v>-1.6587521493928281</v>
      </c>
      <c r="L15" s="1"/>
      <c r="M15" s="51">
        <v>12738406</v>
      </c>
      <c r="N15" s="48">
        <v>3930694</v>
      </c>
      <c r="O15" s="54">
        <f t="shared" si="1"/>
        <v>8807712</v>
      </c>
      <c r="P15" s="1"/>
      <c r="Q15" s="1"/>
      <c r="R15" s="1"/>
    </row>
    <row r="16" spans="1:18" s="5" customFormat="1" ht="22.5" customHeight="1">
      <c r="A16" s="20" t="s">
        <v>30</v>
      </c>
      <c r="B16" s="48">
        <v>11062769</v>
      </c>
      <c r="C16" s="48">
        <v>10828384</v>
      </c>
      <c r="D16" s="24">
        <f t="shared" si="2"/>
        <v>2.1645427424812347</v>
      </c>
      <c r="E16" s="51">
        <v>33036</v>
      </c>
      <c r="F16" s="48">
        <v>67342</v>
      </c>
      <c r="G16" s="25">
        <f t="shared" si="0"/>
        <v>-50.942947937394202</v>
      </c>
      <c r="H16" s="26">
        <f t="shared" si="3"/>
        <v>11095805</v>
      </c>
      <c r="I16" s="27">
        <f t="shared" si="3"/>
        <v>10895726</v>
      </c>
      <c r="J16" s="28">
        <f t="shared" si="4"/>
        <v>200079</v>
      </c>
      <c r="K16" s="25">
        <f t="shared" si="5"/>
        <v>1.8363071905442618</v>
      </c>
      <c r="L16" s="1"/>
      <c r="M16" s="51">
        <v>15056021</v>
      </c>
      <c r="N16" s="48">
        <v>3982875</v>
      </c>
      <c r="O16" s="54">
        <f t="shared" si="1"/>
        <v>11073146</v>
      </c>
      <c r="P16" s="1"/>
      <c r="Q16" s="1"/>
      <c r="R16" s="1"/>
    </row>
    <row r="17" spans="1:18" s="5" customFormat="1" ht="22.5" customHeight="1">
      <c r="A17" s="20" t="s">
        <v>31</v>
      </c>
      <c r="B17" s="48">
        <v>6350480</v>
      </c>
      <c r="C17" s="48">
        <v>6292260</v>
      </c>
      <c r="D17" s="24">
        <f t="shared" si="2"/>
        <v>0.92526373671781847</v>
      </c>
      <c r="E17" s="51">
        <v>35819</v>
      </c>
      <c r="F17" s="48">
        <v>75836</v>
      </c>
      <c r="G17" s="25">
        <f>((E17/F17)-1)*100</f>
        <v>-52.767814758162345</v>
      </c>
      <c r="H17" s="26">
        <f t="shared" si="3"/>
        <v>6386299</v>
      </c>
      <c r="I17" s="27">
        <f t="shared" si="3"/>
        <v>6368096</v>
      </c>
      <c r="J17" s="28">
        <f t="shared" si="4"/>
        <v>18203</v>
      </c>
      <c r="K17" s="25">
        <f t="shared" si="5"/>
        <v>0.28584682140471163</v>
      </c>
      <c r="L17" s="1"/>
      <c r="M17" s="51">
        <v>11052622</v>
      </c>
      <c r="N17" s="48">
        <v>4694524</v>
      </c>
      <c r="O17" s="54">
        <f t="shared" si="1"/>
        <v>6358098</v>
      </c>
      <c r="P17" s="1"/>
      <c r="Q17" s="1"/>
      <c r="R17" s="1"/>
    </row>
    <row r="18" spans="1:18" s="5" customFormat="1" ht="22.5" customHeight="1">
      <c r="A18" s="21" t="s">
        <v>32</v>
      </c>
      <c r="B18" s="49">
        <v>4821585</v>
      </c>
      <c r="C18" s="49">
        <v>4421630</v>
      </c>
      <c r="D18" s="37">
        <f t="shared" si="2"/>
        <v>9.04541990171046</v>
      </c>
      <c r="E18" s="52">
        <v>48803</v>
      </c>
      <c r="F18" s="49">
        <v>99266</v>
      </c>
      <c r="G18" s="38">
        <f t="shared" si="0"/>
        <v>-50.836137247395882</v>
      </c>
      <c r="H18" s="39">
        <f t="shared" si="3"/>
        <v>4870388</v>
      </c>
      <c r="I18" s="40">
        <f t="shared" si="3"/>
        <v>4520896</v>
      </c>
      <c r="J18" s="41">
        <f t="shared" si="4"/>
        <v>349492</v>
      </c>
      <c r="K18" s="38">
        <f t="shared" si="5"/>
        <v>7.7305914579764767</v>
      </c>
      <c r="L18" s="1"/>
      <c r="M18" s="52">
        <v>10179097</v>
      </c>
      <c r="N18" s="49">
        <v>5350496</v>
      </c>
      <c r="O18" s="55">
        <f t="shared" si="1"/>
        <v>4828601</v>
      </c>
      <c r="P18" s="1"/>
      <c r="Q18" s="1"/>
      <c r="R18" s="1"/>
    </row>
    <row r="19" spans="1:18" s="5" customFormat="1" ht="22.5" customHeight="1">
      <c r="A19" s="20" t="s">
        <v>33</v>
      </c>
      <c r="B19" s="48">
        <v>6556188</v>
      </c>
      <c r="C19" s="48">
        <v>6364262</v>
      </c>
      <c r="D19" s="24">
        <f t="shared" si="2"/>
        <v>3.0156835152292505</v>
      </c>
      <c r="E19" s="51">
        <v>40894</v>
      </c>
      <c r="F19" s="48">
        <v>84724</v>
      </c>
      <c r="G19" s="25">
        <f t="shared" si="0"/>
        <v>-51.732684953496054</v>
      </c>
      <c r="H19" s="26">
        <f t="shared" si="3"/>
        <v>6597082</v>
      </c>
      <c r="I19" s="27">
        <f t="shared" si="3"/>
        <v>6448986</v>
      </c>
      <c r="J19" s="28">
        <f t="shared" si="4"/>
        <v>148096</v>
      </c>
      <c r="K19" s="25">
        <f t="shared" si="5"/>
        <v>2.2964230345669856</v>
      </c>
      <c r="L19" s="1"/>
      <c r="M19" s="51">
        <v>11689412</v>
      </c>
      <c r="N19" s="48">
        <v>5125167</v>
      </c>
      <c r="O19" s="54">
        <f t="shared" si="1"/>
        <v>6564245</v>
      </c>
      <c r="P19" s="1"/>
      <c r="Q19" s="1"/>
      <c r="R19" s="1"/>
    </row>
    <row r="20" spans="1:18" s="5" customFormat="1" ht="22.5" customHeight="1">
      <c r="A20" s="20" t="s">
        <v>34</v>
      </c>
      <c r="B20" s="48">
        <v>12999069</v>
      </c>
      <c r="C20" s="48">
        <v>12811685</v>
      </c>
      <c r="D20" s="24">
        <f t="shared" si="2"/>
        <v>1.4626023040685165</v>
      </c>
      <c r="E20" s="51">
        <v>44881</v>
      </c>
      <c r="F20" s="48">
        <v>91765</v>
      </c>
      <c r="G20" s="25">
        <f t="shared" si="0"/>
        <v>-51.091374707132346</v>
      </c>
      <c r="H20" s="26">
        <f t="shared" si="3"/>
        <v>13043950</v>
      </c>
      <c r="I20" s="27">
        <f t="shared" si="3"/>
        <v>12903450</v>
      </c>
      <c r="J20" s="28">
        <f t="shared" si="4"/>
        <v>140500</v>
      </c>
      <c r="K20" s="25">
        <f t="shared" si="5"/>
        <v>1.0888560811255887</v>
      </c>
      <c r="L20" s="1"/>
      <c r="M20" s="51">
        <v>18464301</v>
      </c>
      <c r="N20" s="48">
        <v>5452506</v>
      </c>
      <c r="O20" s="54">
        <f t="shared" si="1"/>
        <v>13011795</v>
      </c>
      <c r="P20" s="1"/>
      <c r="Q20" s="1"/>
      <c r="R20" s="1"/>
    </row>
    <row r="21" spans="1:18" s="5" customFormat="1" ht="22.5" customHeight="1">
      <c r="A21" s="20" t="s">
        <v>35</v>
      </c>
      <c r="B21" s="48">
        <v>8926949</v>
      </c>
      <c r="C21" s="48">
        <v>8909225</v>
      </c>
      <c r="D21" s="24">
        <f t="shared" si="2"/>
        <v>0.19893986289492016</v>
      </c>
      <c r="E21" s="51">
        <v>28754</v>
      </c>
      <c r="F21" s="48">
        <v>61709</v>
      </c>
      <c r="G21" s="25">
        <f t="shared" si="0"/>
        <v>-53.403879498938565</v>
      </c>
      <c r="H21" s="26">
        <f t="shared" si="3"/>
        <v>8955703</v>
      </c>
      <c r="I21" s="27">
        <f t="shared" si="3"/>
        <v>8970934</v>
      </c>
      <c r="J21" s="28">
        <f t="shared" si="4"/>
        <v>-15231</v>
      </c>
      <c r="K21" s="25">
        <f t="shared" si="5"/>
        <v>-0.16978165261275491</v>
      </c>
      <c r="L21" s="1"/>
      <c r="M21" s="51">
        <v>12548235</v>
      </c>
      <c r="N21" s="48">
        <v>3612637</v>
      </c>
      <c r="O21" s="54">
        <f t="shared" si="1"/>
        <v>8935598</v>
      </c>
      <c r="P21" s="1"/>
      <c r="Q21" s="1"/>
      <c r="R21" s="1"/>
    </row>
    <row r="22" spans="1:18" s="6" customFormat="1" ht="22.5" customHeight="1" thickBot="1">
      <c r="A22" s="20" t="s">
        <v>36</v>
      </c>
      <c r="B22" s="48">
        <v>5003255</v>
      </c>
      <c r="C22" s="48">
        <v>4904207</v>
      </c>
      <c r="D22" s="24">
        <f t="shared" si="2"/>
        <v>2.0196537381068858</v>
      </c>
      <c r="E22" s="51">
        <v>29715</v>
      </c>
      <c r="F22" s="48">
        <v>62147</v>
      </c>
      <c r="G22" s="25">
        <f>((E22/F22)-1)*100</f>
        <v>-52.185946224274701</v>
      </c>
      <c r="H22" s="26">
        <f t="shared" si="3"/>
        <v>5032970</v>
      </c>
      <c r="I22" s="27">
        <f t="shared" si="3"/>
        <v>4966354</v>
      </c>
      <c r="J22" s="28">
        <f>H22-I22</f>
        <v>66616</v>
      </c>
      <c r="K22" s="25">
        <f t="shared" si="5"/>
        <v>1.3413461867599397</v>
      </c>
      <c r="L22" s="1"/>
      <c r="M22" s="51">
        <v>8799183</v>
      </c>
      <c r="N22" s="48">
        <v>3789863</v>
      </c>
      <c r="O22" s="54">
        <f t="shared" si="1"/>
        <v>5009320</v>
      </c>
      <c r="P22" s="1"/>
      <c r="Q22" s="1"/>
      <c r="R22" s="1"/>
    </row>
    <row r="23" spans="1:18" s="5" customFormat="1" ht="22.5" customHeight="1" thickBot="1">
      <c r="A23" s="8" t="s">
        <v>41</v>
      </c>
      <c r="B23" s="29">
        <f>SUM(B9:B22)</f>
        <v>118930587</v>
      </c>
      <c r="C23" s="29">
        <f>SUM(C9:C22)</f>
        <v>112828258</v>
      </c>
      <c r="D23" s="30">
        <f>((B23/C23)-1)*100</f>
        <v>5.4085112259731893</v>
      </c>
      <c r="E23" s="31">
        <f t="shared" ref="E23:F23" si="6">SUM(E9:E22)</f>
        <v>1922503</v>
      </c>
      <c r="F23" s="32">
        <f t="shared" si="6"/>
        <v>3721729</v>
      </c>
      <c r="G23" s="33">
        <f>((E23/F23)-1)*100</f>
        <v>-48.343820842409535</v>
      </c>
      <c r="H23" s="34">
        <f t="shared" ref="H23:J23" si="7">SUM(H9:H22)</f>
        <v>120853090</v>
      </c>
      <c r="I23" s="35">
        <f>SUM(I9:I22)</f>
        <v>116549987</v>
      </c>
      <c r="J23" s="36">
        <f t="shared" si="7"/>
        <v>4303103</v>
      </c>
      <c r="K23" s="33">
        <f>((H23/I23)-1)*100</f>
        <v>3.6920664778795631</v>
      </c>
      <c r="L23" s="1"/>
      <c r="M23" s="31">
        <f t="shared" ref="M23" si="8">SUM(M9:M22)</f>
        <v>271853341</v>
      </c>
      <c r="N23" s="32">
        <f t="shared" ref="N23" si="9">SUM(N9:N22)</f>
        <v>152735380</v>
      </c>
      <c r="O23" s="57">
        <f t="shared" si="1"/>
        <v>119117961</v>
      </c>
      <c r="P23" s="1"/>
      <c r="Q23" s="1"/>
      <c r="R23" s="1"/>
    </row>
    <row r="24" spans="1:18" s="5" customFormat="1" ht="22.5" customHeight="1">
      <c r="A24" s="20" t="s">
        <v>37</v>
      </c>
      <c r="B24" s="48">
        <v>3163122</v>
      </c>
      <c r="C24" s="48">
        <v>3363054</v>
      </c>
      <c r="D24" s="24">
        <f t="shared" ref="D24:D35" si="10">((B24/C24)-1)*100</f>
        <v>-5.9449536046700446</v>
      </c>
      <c r="E24" s="51">
        <v>11969</v>
      </c>
      <c r="F24" s="48">
        <v>25752</v>
      </c>
      <c r="G24" s="25">
        <f t="shared" si="0"/>
        <v>-53.522056539297914</v>
      </c>
      <c r="H24" s="26">
        <f t="shared" ref="H24:I35" si="11">B24+E24</f>
        <v>3175091</v>
      </c>
      <c r="I24" s="27">
        <f t="shared" si="11"/>
        <v>3388806</v>
      </c>
      <c r="J24" s="28">
        <f t="shared" ref="J24:J34" si="12">H24-I24</f>
        <v>-213715</v>
      </c>
      <c r="K24" s="25">
        <f t="shared" ref="K24:K35" si="13">((H24/I24)-1)*100</f>
        <v>-6.3064985130456002</v>
      </c>
      <c r="L24" s="1"/>
      <c r="M24" s="51">
        <v>5151111</v>
      </c>
      <c r="N24" s="48">
        <v>1984439</v>
      </c>
      <c r="O24" s="54">
        <f t="shared" si="1"/>
        <v>3166672</v>
      </c>
      <c r="P24" s="1"/>
      <c r="Q24" s="1"/>
      <c r="R24" s="1"/>
    </row>
    <row r="25" spans="1:18" s="5" customFormat="1" ht="22.5" customHeight="1">
      <c r="A25" s="20" t="s">
        <v>0</v>
      </c>
      <c r="B25" s="48">
        <v>1036034</v>
      </c>
      <c r="C25" s="48">
        <v>1062517</v>
      </c>
      <c r="D25" s="24">
        <f t="shared" si="10"/>
        <v>-2.4924777674145471</v>
      </c>
      <c r="E25" s="51">
        <v>17454</v>
      </c>
      <c r="F25" s="48">
        <v>37522</v>
      </c>
      <c r="G25" s="25">
        <f t="shared" si="0"/>
        <v>-53.48328980331538</v>
      </c>
      <c r="H25" s="26">
        <f t="shared" si="11"/>
        <v>1053488</v>
      </c>
      <c r="I25" s="27">
        <f t="shared" si="11"/>
        <v>1100039</v>
      </c>
      <c r="J25" s="28">
        <f t="shared" si="12"/>
        <v>-46551</v>
      </c>
      <c r="K25" s="25">
        <f t="shared" si="13"/>
        <v>-4.2317590558152984</v>
      </c>
      <c r="L25" s="1"/>
      <c r="M25" s="51">
        <v>3088087</v>
      </c>
      <c r="N25" s="48">
        <v>2049925</v>
      </c>
      <c r="O25" s="54">
        <f t="shared" si="1"/>
        <v>1038162</v>
      </c>
      <c r="P25" s="1"/>
      <c r="Q25" s="1"/>
      <c r="R25" s="1"/>
    </row>
    <row r="26" spans="1:18" s="5" customFormat="1" ht="22.5" customHeight="1">
      <c r="A26" s="20" t="s">
        <v>1</v>
      </c>
      <c r="B26" s="48">
        <v>1482063</v>
      </c>
      <c r="C26" s="48">
        <v>1363753</v>
      </c>
      <c r="D26" s="24">
        <f t="shared" si="10"/>
        <v>8.6753246372327055</v>
      </c>
      <c r="E26" s="51">
        <v>12973</v>
      </c>
      <c r="F26" s="48">
        <v>27015</v>
      </c>
      <c r="G26" s="25">
        <f t="shared" si="0"/>
        <v>-51.978530446048495</v>
      </c>
      <c r="H26" s="26">
        <f t="shared" si="11"/>
        <v>1495036</v>
      </c>
      <c r="I26" s="27">
        <f t="shared" si="11"/>
        <v>1390768</v>
      </c>
      <c r="J26" s="28">
        <f t="shared" si="12"/>
        <v>104268</v>
      </c>
      <c r="K26" s="25">
        <f t="shared" si="13"/>
        <v>7.4971526523474719</v>
      </c>
      <c r="L26" s="1"/>
      <c r="M26" s="51">
        <v>2949182</v>
      </c>
      <c r="N26" s="48">
        <v>1465086</v>
      </c>
      <c r="O26" s="54">
        <f t="shared" si="1"/>
        <v>1484096</v>
      </c>
      <c r="P26" s="1"/>
      <c r="Q26" s="1"/>
      <c r="R26" s="1"/>
    </row>
    <row r="27" spans="1:18" s="5" customFormat="1" ht="22.5" customHeight="1">
      <c r="A27" s="20" t="s">
        <v>2</v>
      </c>
      <c r="B27" s="48">
        <v>3571012</v>
      </c>
      <c r="C27" s="48">
        <v>3504943</v>
      </c>
      <c r="D27" s="24">
        <f t="shared" si="10"/>
        <v>1.8850235224938006</v>
      </c>
      <c r="E27" s="51">
        <v>13907</v>
      </c>
      <c r="F27" s="48">
        <v>30791</v>
      </c>
      <c r="G27" s="25">
        <f t="shared" si="0"/>
        <v>-54.834204800103926</v>
      </c>
      <c r="H27" s="26">
        <f t="shared" si="11"/>
        <v>3584919</v>
      </c>
      <c r="I27" s="27">
        <f t="shared" si="11"/>
        <v>3535734</v>
      </c>
      <c r="J27" s="28">
        <f t="shared" si="12"/>
        <v>49185</v>
      </c>
      <c r="K27" s="25">
        <f t="shared" si="13"/>
        <v>1.3910831527484735</v>
      </c>
      <c r="L27" s="1"/>
      <c r="M27" s="51">
        <v>5263376</v>
      </c>
      <c r="N27" s="48">
        <v>1688736</v>
      </c>
      <c r="O27" s="54">
        <f t="shared" si="1"/>
        <v>3574640</v>
      </c>
      <c r="P27" s="1"/>
      <c r="Q27" s="1"/>
      <c r="R27" s="1"/>
    </row>
    <row r="28" spans="1:18" s="5" customFormat="1" ht="22.5" customHeight="1">
      <c r="A28" s="21" t="s">
        <v>3</v>
      </c>
      <c r="B28" s="49">
        <v>769491</v>
      </c>
      <c r="C28" s="49">
        <v>766268</v>
      </c>
      <c r="D28" s="37">
        <f t="shared" si="10"/>
        <v>0.42061002155904248</v>
      </c>
      <c r="E28" s="52">
        <v>1831</v>
      </c>
      <c r="F28" s="49">
        <v>3943</v>
      </c>
      <c r="G28" s="38">
        <f t="shared" si="0"/>
        <v>-53.563276692873444</v>
      </c>
      <c r="H28" s="39">
        <f t="shared" si="11"/>
        <v>771322</v>
      </c>
      <c r="I28" s="40">
        <f t="shared" si="11"/>
        <v>770211</v>
      </c>
      <c r="J28" s="41">
        <f t="shared" si="12"/>
        <v>1111</v>
      </c>
      <c r="K28" s="38">
        <f t="shared" si="13"/>
        <v>0.14424618708379633</v>
      </c>
      <c r="L28" s="1"/>
      <c r="M28" s="52">
        <v>944346</v>
      </c>
      <c r="N28" s="49">
        <v>174204</v>
      </c>
      <c r="O28" s="55">
        <f t="shared" si="1"/>
        <v>770142</v>
      </c>
      <c r="P28" s="1"/>
      <c r="Q28" s="1"/>
      <c r="R28" s="1"/>
    </row>
    <row r="29" spans="1:18" s="5" customFormat="1" ht="22.5" customHeight="1">
      <c r="A29" s="20" t="s">
        <v>38</v>
      </c>
      <c r="B29" s="48">
        <v>4670277</v>
      </c>
      <c r="C29" s="48">
        <v>4788681</v>
      </c>
      <c r="D29" s="24">
        <f t="shared" si="10"/>
        <v>-2.4725806542553186</v>
      </c>
      <c r="E29" s="51">
        <v>16183</v>
      </c>
      <c r="F29" s="48">
        <v>35403</v>
      </c>
      <c r="G29" s="25">
        <f t="shared" si="0"/>
        <v>-54.289184532384262</v>
      </c>
      <c r="H29" s="26">
        <f t="shared" si="11"/>
        <v>4686460</v>
      </c>
      <c r="I29" s="27">
        <f t="shared" si="11"/>
        <v>4824084</v>
      </c>
      <c r="J29" s="28">
        <f t="shared" si="12"/>
        <v>-137624</v>
      </c>
      <c r="K29" s="25">
        <f t="shared" si="13"/>
        <v>-2.8528524793515198</v>
      </c>
      <c r="L29" s="1"/>
      <c r="M29" s="51">
        <v>6774754</v>
      </c>
      <c r="N29" s="48">
        <v>2099808</v>
      </c>
      <c r="O29" s="54">
        <f t="shared" si="1"/>
        <v>4674946</v>
      </c>
      <c r="P29" s="1"/>
      <c r="Q29" s="1"/>
      <c r="R29" s="1"/>
    </row>
    <row r="30" spans="1:18" s="5" customFormat="1" ht="22.5" customHeight="1">
      <c r="A30" s="20" t="s">
        <v>4</v>
      </c>
      <c r="B30" s="48">
        <v>1922901</v>
      </c>
      <c r="C30" s="48">
        <v>1938310</v>
      </c>
      <c r="D30" s="24">
        <f t="shared" si="10"/>
        <v>-0.79497087669154753</v>
      </c>
      <c r="E30" s="51">
        <v>14876</v>
      </c>
      <c r="F30" s="48">
        <v>32009</v>
      </c>
      <c r="G30" s="25">
        <f t="shared" si="0"/>
        <v>-53.525570933175047</v>
      </c>
      <c r="H30" s="26">
        <f t="shared" si="11"/>
        <v>1937777</v>
      </c>
      <c r="I30" s="27">
        <f t="shared" si="11"/>
        <v>1970319</v>
      </c>
      <c r="J30" s="28">
        <f t="shared" si="12"/>
        <v>-32542</v>
      </c>
      <c r="K30" s="25">
        <f t="shared" si="13"/>
        <v>-1.6516107290240778</v>
      </c>
      <c r="L30" s="1"/>
      <c r="M30" s="51">
        <v>3801912</v>
      </c>
      <c r="N30" s="48">
        <v>1876391</v>
      </c>
      <c r="O30" s="54">
        <f t="shared" si="1"/>
        <v>1925521</v>
      </c>
      <c r="P30" s="1"/>
      <c r="Q30" s="1"/>
      <c r="R30" s="1"/>
    </row>
    <row r="31" spans="1:18" s="5" customFormat="1" ht="22.5" customHeight="1">
      <c r="A31" s="20" t="s">
        <v>5</v>
      </c>
      <c r="B31" s="48">
        <v>1921597</v>
      </c>
      <c r="C31" s="48">
        <v>1896915</v>
      </c>
      <c r="D31" s="24">
        <f t="shared" si="10"/>
        <v>1.3011653131532075</v>
      </c>
      <c r="E31" s="51">
        <v>6846</v>
      </c>
      <c r="F31" s="48">
        <v>14525</v>
      </c>
      <c r="G31" s="25">
        <f t="shared" si="0"/>
        <v>-52.867469879518069</v>
      </c>
      <c r="H31" s="26">
        <f t="shared" si="11"/>
        <v>1928443</v>
      </c>
      <c r="I31" s="27">
        <f t="shared" si="11"/>
        <v>1911440</v>
      </c>
      <c r="J31" s="28">
        <f t="shared" si="12"/>
        <v>17003</v>
      </c>
      <c r="K31" s="25">
        <f t="shared" si="13"/>
        <v>0.88953877704767148</v>
      </c>
      <c r="L31" s="1"/>
      <c r="M31" s="51">
        <v>2775697</v>
      </c>
      <c r="N31" s="48">
        <v>852187</v>
      </c>
      <c r="O31" s="54">
        <f t="shared" si="1"/>
        <v>1923510</v>
      </c>
      <c r="P31" s="1"/>
      <c r="Q31" s="1"/>
      <c r="R31" s="1"/>
    </row>
    <row r="32" spans="1:18" s="5" customFormat="1" ht="22.5" customHeight="1">
      <c r="A32" s="20" t="s">
        <v>6</v>
      </c>
      <c r="B32" s="48">
        <v>1326884</v>
      </c>
      <c r="C32" s="48">
        <v>1268101</v>
      </c>
      <c r="D32" s="24">
        <f t="shared" si="10"/>
        <v>4.6355140481712409</v>
      </c>
      <c r="E32" s="51">
        <v>2588</v>
      </c>
      <c r="F32" s="48">
        <v>5202</v>
      </c>
      <c r="G32" s="25">
        <f t="shared" si="0"/>
        <v>-50.249903883121874</v>
      </c>
      <c r="H32" s="26">
        <f t="shared" si="11"/>
        <v>1329472</v>
      </c>
      <c r="I32" s="27">
        <f t="shared" si="11"/>
        <v>1273303</v>
      </c>
      <c r="J32" s="28">
        <f t="shared" si="12"/>
        <v>56169</v>
      </c>
      <c r="K32" s="25">
        <f t="shared" si="13"/>
        <v>4.4112830960109317</v>
      </c>
      <c r="L32" s="1"/>
      <c r="M32" s="51">
        <v>1512513</v>
      </c>
      <c r="N32" s="48">
        <v>184587</v>
      </c>
      <c r="O32" s="54">
        <f t="shared" si="1"/>
        <v>1327926</v>
      </c>
      <c r="P32" s="1"/>
      <c r="Q32" s="1"/>
      <c r="R32" s="1"/>
    </row>
    <row r="33" spans="1:18" s="5" customFormat="1" ht="22.5" customHeight="1">
      <c r="A33" s="21" t="s">
        <v>7</v>
      </c>
      <c r="B33" s="49">
        <v>2057622</v>
      </c>
      <c r="C33" s="49">
        <v>2032242</v>
      </c>
      <c r="D33" s="37">
        <f t="shared" si="10"/>
        <v>1.2488670148535386</v>
      </c>
      <c r="E33" s="52">
        <v>5485</v>
      </c>
      <c r="F33" s="49">
        <v>11678</v>
      </c>
      <c r="G33" s="38">
        <f t="shared" si="0"/>
        <v>-53.031340983045048</v>
      </c>
      <c r="H33" s="39">
        <f t="shared" si="11"/>
        <v>2063107</v>
      </c>
      <c r="I33" s="40">
        <f t="shared" si="11"/>
        <v>2043920</v>
      </c>
      <c r="J33" s="41">
        <f t="shared" si="12"/>
        <v>19187</v>
      </c>
      <c r="K33" s="38">
        <f t="shared" si="13"/>
        <v>0.93873537124740114</v>
      </c>
      <c r="L33" s="1"/>
      <c r="M33" s="52">
        <v>2640179</v>
      </c>
      <c r="N33" s="49">
        <v>580737</v>
      </c>
      <c r="O33" s="55">
        <f t="shared" si="1"/>
        <v>2059442</v>
      </c>
      <c r="P33" s="1"/>
      <c r="Q33" s="1"/>
      <c r="R33" s="1"/>
    </row>
    <row r="34" spans="1:18" s="5" customFormat="1" ht="22.5" customHeight="1">
      <c r="A34" s="20" t="s">
        <v>39</v>
      </c>
      <c r="B34" s="48">
        <v>4832773</v>
      </c>
      <c r="C34" s="48">
        <v>4761424</v>
      </c>
      <c r="D34" s="24">
        <f t="shared" si="10"/>
        <v>1.4984802865697366</v>
      </c>
      <c r="E34" s="51">
        <v>14524</v>
      </c>
      <c r="F34" s="48">
        <v>29536</v>
      </c>
      <c r="G34" s="25">
        <f t="shared" si="0"/>
        <v>-50.826110509209101</v>
      </c>
      <c r="H34" s="26">
        <f t="shared" si="11"/>
        <v>4847297</v>
      </c>
      <c r="I34" s="27">
        <f t="shared" si="11"/>
        <v>4790960</v>
      </c>
      <c r="J34" s="28">
        <f t="shared" si="12"/>
        <v>56337</v>
      </c>
      <c r="K34" s="25">
        <f t="shared" si="13"/>
        <v>1.1759021156511507</v>
      </c>
      <c r="L34" s="1"/>
      <c r="M34" s="51">
        <v>6742433</v>
      </c>
      <c r="N34" s="48">
        <v>1905013</v>
      </c>
      <c r="O34" s="54">
        <f t="shared" si="1"/>
        <v>4837420</v>
      </c>
      <c r="P34" s="1"/>
      <c r="Q34" s="1"/>
      <c r="R34" s="1"/>
    </row>
    <row r="35" spans="1:18" s="5" customFormat="1" ht="22.5" customHeight="1" thickBot="1">
      <c r="A35" s="22" t="s">
        <v>40</v>
      </c>
      <c r="B35" s="48">
        <v>3720744</v>
      </c>
      <c r="C35" s="48">
        <v>3609449</v>
      </c>
      <c r="D35" s="24">
        <f t="shared" si="10"/>
        <v>3.0834346184140493</v>
      </c>
      <c r="E35" s="51">
        <v>12438</v>
      </c>
      <c r="F35" s="48">
        <v>24990</v>
      </c>
      <c r="G35" s="25">
        <f t="shared" si="0"/>
        <v>-50.228091236494599</v>
      </c>
      <c r="H35" s="26">
        <f t="shared" si="11"/>
        <v>3733182</v>
      </c>
      <c r="I35" s="27">
        <f t="shared" si="11"/>
        <v>3634439</v>
      </c>
      <c r="J35" s="28">
        <f>H35-I35</f>
        <v>98743</v>
      </c>
      <c r="K35" s="25">
        <f t="shared" si="13"/>
        <v>2.7168704716188596</v>
      </c>
      <c r="L35" s="1"/>
      <c r="M35" s="51">
        <v>5200338</v>
      </c>
      <c r="N35" s="48">
        <v>1476010</v>
      </c>
      <c r="O35" s="54">
        <f t="shared" si="1"/>
        <v>3724328</v>
      </c>
      <c r="P35" s="1"/>
      <c r="Q35" s="1"/>
      <c r="R35" s="1"/>
    </row>
    <row r="36" spans="1:18" s="5" customFormat="1" ht="22.5" customHeight="1" thickBot="1">
      <c r="A36" s="23" t="s">
        <v>8</v>
      </c>
      <c r="B36" s="42">
        <f>SUM(B24:B35)</f>
        <v>30474520</v>
      </c>
      <c r="C36" s="42">
        <f>SUM(C24:C35)</f>
        <v>30355657</v>
      </c>
      <c r="D36" s="43">
        <f>((B36/C36)-1)*100</f>
        <v>0.39156787151732875</v>
      </c>
      <c r="E36" s="44">
        <f>SUM(E24:E35)</f>
        <v>131074</v>
      </c>
      <c r="F36" s="45">
        <f>SUM(F24:F35)</f>
        <v>278366</v>
      </c>
      <c r="G36" s="46">
        <f t="shared" si="0"/>
        <v>-52.913071280256929</v>
      </c>
      <c r="H36" s="44">
        <f>SUM(H24:H35)</f>
        <v>30605594</v>
      </c>
      <c r="I36" s="45">
        <f>SUM(I24:I35)</f>
        <v>30634023</v>
      </c>
      <c r="J36" s="47">
        <f>SUM(J24:J35)</f>
        <v>-28429</v>
      </c>
      <c r="K36" s="46">
        <f>((H36/I36)-1)*100</f>
        <v>-9.2802045620976603E-2</v>
      </c>
      <c r="L36" s="1"/>
      <c r="M36" s="44">
        <f>SUM(M24:M35)</f>
        <v>46843928</v>
      </c>
      <c r="N36" s="45">
        <f>SUM(N24:N35)</f>
        <v>16337123</v>
      </c>
      <c r="O36" s="56">
        <f t="shared" si="1"/>
        <v>30506805</v>
      </c>
      <c r="P36" s="1"/>
      <c r="Q36" s="1"/>
      <c r="R36" s="1"/>
    </row>
    <row r="37" spans="1:18" s="7" customFormat="1" ht="22.5" customHeight="1" thickBot="1">
      <c r="A37" s="8" t="s">
        <v>9</v>
      </c>
      <c r="B37" s="29">
        <f>B8+B23+B36</f>
        <v>195756625</v>
      </c>
      <c r="C37" s="29">
        <f>C8+C23+C36</f>
        <v>185765174</v>
      </c>
      <c r="D37" s="30">
        <f>((B37/C37)-1)*100</f>
        <v>5.3785382829614869</v>
      </c>
      <c r="E37" s="34">
        <f t="shared" ref="E37:F37" si="14">E8+E23+E36</f>
        <v>6400307</v>
      </c>
      <c r="F37" s="35">
        <f t="shared" si="14"/>
        <v>13363812</v>
      </c>
      <c r="G37" s="33">
        <f t="shared" si="0"/>
        <v>-52.107175707051255</v>
      </c>
      <c r="H37" s="34">
        <f>H8+H23+H36</f>
        <v>202156932</v>
      </c>
      <c r="I37" s="35">
        <f t="shared" ref="I37" si="15">I8+I23+I36</f>
        <v>199128986</v>
      </c>
      <c r="J37" s="36">
        <f t="shared" ref="J37" si="16">J23+J36</f>
        <v>4274674</v>
      </c>
      <c r="K37" s="33">
        <f>((H37/I37)-1)*100</f>
        <v>1.5205952989686855</v>
      </c>
      <c r="L37" s="1"/>
      <c r="M37" s="34">
        <f t="shared" ref="M37:O37" si="17">M8+M23+M36</f>
        <v>492416417</v>
      </c>
      <c r="N37" s="35">
        <f>N8+N23+N36</f>
        <v>296320398</v>
      </c>
      <c r="O37" s="57">
        <f t="shared" si="17"/>
        <v>196096019</v>
      </c>
      <c r="P37" s="1"/>
      <c r="Q37" s="1"/>
      <c r="R37" s="1"/>
    </row>
    <row r="38" spans="1:18" s="5" customFormat="1" ht="17.45" customHeight="1">
      <c r="A38" s="6" t="s">
        <v>13</v>
      </c>
      <c r="B38" s="6"/>
      <c r="D38" s="9"/>
      <c r="E38" s="6"/>
      <c r="F38" s="6"/>
      <c r="G38" s="9"/>
      <c r="H38" s="10"/>
      <c r="I38" s="6"/>
      <c r="J38" s="6"/>
      <c r="K38" s="9"/>
    </row>
    <row r="39" spans="1:18" s="5" customFormat="1" ht="17.45" customHeight="1">
      <c r="A39" s="6" t="s">
        <v>46</v>
      </c>
      <c r="B39" s="6"/>
      <c r="D39" s="9"/>
      <c r="E39" s="6"/>
      <c r="F39" s="6"/>
      <c r="G39" s="9"/>
      <c r="H39" s="10"/>
      <c r="I39" s="6"/>
      <c r="J39" s="6"/>
      <c r="K39" s="9"/>
    </row>
    <row r="40" spans="1:18" ht="17.45" customHeight="1">
      <c r="A40" s="1" t="s">
        <v>45</v>
      </c>
    </row>
  </sheetData>
  <mergeCells count="9">
    <mergeCell ref="M4:O4"/>
    <mergeCell ref="A2:O2"/>
    <mergeCell ref="A4:A6"/>
    <mergeCell ref="B4:D4"/>
    <mergeCell ref="E4:G4"/>
    <mergeCell ref="H4:K4"/>
    <mergeCell ref="D5:D6"/>
    <mergeCell ref="G5:G6"/>
    <mergeCell ref="K5:K6"/>
  </mergeCells>
  <phoneticPr fontId="3"/>
  <printOptions horizontalCentered="1" verticalCentered="1" gridLinesSet="0"/>
  <pageMargins left="0.31496062992125984" right="0.31496062992125984" top="0.19685039370078741" bottom="0.19685039370078741" header="0.39370078740157483" footer="0.39370078740157483"/>
  <pageSetup paperSize="9" scale="65" fitToWidth="0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G:\09財政係\地方交付税\算定検収\財政力2.JAC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R6 算定結果</vt:lpstr>
      <vt:lpstr>'R6 算定結果'!Print_Area</vt:lpstr>
      <vt:lpstr>'R6 算定結果'!Print_Titles</vt:lpstr>
      <vt:lpstr>'R6 算定結果'!ﾀｲﾄﾙ行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2024-07-25T06:57:07Z</cp:lastPrinted>
  <dcterms:created xsi:type="dcterms:W3CDTF">1998-07-10T12:06:12Z</dcterms:created>
  <dcterms:modified xsi:type="dcterms:W3CDTF">2024-07-29T01:59:39Z</dcterms:modified>
</cp:coreProperties>
</file>