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momo.pref.okayama.jp\統合共有\fs625_新型コロナウイルス感染症対策事務局\50　補助金\★空床確保（重点医療機関含む）\R5\00_県交付要綱\20231001_交付要綱改正\HP掲載【第４四半期】\"/>
    </mc:Choice>
  </mc:AlternateContent>
  <bookViews>
    <workbookView xWindow="0" yWindow="0" windowWidth="20490" windowHeight="7365"/>
  </bookViews>
  <sheets>
    <sheet name="【必読】提出入力チェックシート及び記入の注意事項について" sheetId="14" r:id="rId1"/>
    <sheet name="【参考】第４四半期 段階早見表" sheetId="16" r:id="rId2"/>
    <sheet name="①様式第１号（交付申請書兼実績報告書）" sheetId="1" r:id="rId3"/>
    <sheet name="②別紙１(誓約書)" sheetId="2" r:id="rId4"/>
    <sheet name="③別紙２(役員一覧表)" sheetId="3" r:id="rId5"/>
    <sheet name="④補助事業実績書（様式第２号）" sheetId="4" r:id="rId6"/>
    <sheet name="⑤病床確保事業内訳書（様式第2-1号）" sheetId="5" r:id="rId7"/>
    <sheet name="⑥1月(様式第2-2号)" sheetId="6" r:id="rId8"/>
    <sheet name="⑥2月(様式第2-2号)" sheetId="7" r:id="rId9"/>
    <sheet name="⑥3月(様式第2-2号)" sheetId="8" r:id="rId10"/>
    <sheet name="⑦空床内訳確認表(1月～３月) " sheetId="9" r:id="rId11"/>
    <sheet name="⑦空床内訳確認表【記載例】" sheetId="10" r:id="rId12"/>
    <sheet name="⑧歳入歳出決算書抄本" sheetId="12" r:id="rId13"/>
    <sheet name="⑨重要事項確認表" sheetId="15" r:id="rId14"/>
  </sheets>
  <definedNames>
    <definedName name="_xlnm.Print_Area" localSheetId="1">'【参考】第４四半期 段階早見表'!$A$1:$J$33</definedName>
    <definedName name="_xlnm.Print_Area" localSheetId="0">【必読】提出入力チェックシート及び記入の注意事項について!$A$1:$K$55</definedName>
    <definedName name="_xlnm.Print_Area" localSheetId="2">'①様式第１号（交付申請書兼実績報告書）'!$A$1:$L$42</definedName>
    <definedName name="_xlnm.Print_Area" localSheetId="3">'②別紙１(誓約書)'!$A$1:$M$69</definedName>
    <definedName name="_xlnm.Print_Area" localSheetId="4">'③別紙２(役員一覧表)'!$B$1:$O$37</definedName>
    <definedName name="_xlnm.Print_Area" localSheetId="5">'④補助事業実績書（様式第２号）'!$A$1:$F$17</definedName>
    <definedName name="_xlnm.Print_Area" localSheetId="6">'⑤病床確保事業内訳書（様式第2-1号）'!$A$1:$I$58</definedName>
    <definedName name="_xlnm.Print_Area" localSheetId="7">'⑥1月(様式第2-2号)'!$A$1:$P$48</definedName>
    <definedName name="_xlnm.Print_Area" localSheetId="8">'⑥2月(様式第2-2号)'!$A$1:$P$46</definedName>
    <definedName name="_xlnm.Print_Area" localSheetId="9">'⑥3月(様式第2-2号)'!$A$1:$O$48</definedName>
    <definedName name="_xlnm.Print_Area" localSheetId="10">'⑦空床内訳確認表(1月～３月) '!$A$1:$BQ$107</definedName>
    <definedName name="_xlnm.Print_Area" localSheetId="11">⑦空床内訳確認表【記載例】!$A$1:$BQ$39</definedName>
    <definedName name="_xlnm.Print_Area" localSheetId="12">⑧歳入歳出決算書抄本!$A$1:$F$26</definedName>
    <definedName name="_xlnm.Print_Area" localSheetId="13">⑨重要事項確認表!$A$1:$AD$31</definedName>
    <definedName name="病床確保料">#REF!</definedName>
  </definedNames>
  <calcPr calcId="162913"/>
</workbook>
</file>

<file path=xl/calcChain.xml><?xml version="1.0" encoding="utf-8"?>
<calcChain xmlns="http://schemas.openxmlformats.org/spreadsheetml/2006/main">
  <c r="I11" i="7" l="1"/>
  <c r="G39" i="7"/>
  <c r="I7" i="15" l="1"/>
  <c r="P39" i="14"/>
  <c r="O39" i="14"/>
  <c r="N39" i="14"/>
  <c r="Z1" i="15"/>
  <c r="X1" i="15"/>
  <c r="V1" i="15"/>
  <c r="AD26" i="15"/>
  <c r="F26" i="15" s="1"/>
  <c r="N40" i="14" l="1"/>
  <c r="J40" i="14" s="1"/>
  <c r="J39" i="14"/>
  <c r="N25" i="14" l="1"/>
  <c r="R16" i="14" l="1"/>
  <c r="Q16" i="14"/>
  <c r="P16" i="14"/>
  <c r="O16" i="14"/>
  <c r="N16" i="14"/>
  <c r="M16" i="14"/>
  <c r="N9" i="14"/>
  <c r="N8" i="14"/>
  <c r="N7" i="14"/>
  <c r="O6" i="14"/>
  <c r="N6" i="14"/>
  <c r="M6" i="14"/>
  <c r="J8" i="14" l="1"/>
  <c r="J16" i="14"/>
  <c r="J6" i="14"/>
  <c r="K6" i="14" s="1"/>
  <c r="K8" i="14"/>
  <c r="I26" i="12"/>
  <c r="D26" i="12" s="1"/>
  <c r="I25" i="12"/>
  <c r="D25" i="12" s="1"/>
  <c r="K16" i="14" l="1"/>
  <c r="K24" i="12"/>
  <c r="J24" i="12"/>
  <c r="I24" i="12"/>
  <c r="D24" i="12" s="1"/>
  <c r="L104" i="9"/>
  <c r="L99" i="9"/>
  <c r="J98" i="9"/>
  <c r="H96" i="9"/>
  <c r="F98" i="9"/>
  <c r="D99" i="9"/>
  <c r="B100" i="9"/>
  <c r="L60" i="9"/>
  <c r="J63" i="9"/>
  <c r="H61" i="9"/>
  <c r="H56" i="9"/>
  <c r="L71" i="9"/>
  <c r="L45" i="9"/>
  <c r="L46" i="9"/>
  <c r="L47" i="9"/>
  <c r="L48" i="9"/>
  <c r="L49" i="9"/>
  <c r="L50" i="9"/>
  <c r="L51" i="9"/>
  <c r="L52" i="9"/>
  <c r="L53" i="9"/>
  <c r="L54" i="9"/>
  <c r="L55" i="9"/>
  <c r="L56" i="9"/>
  <c r="L57" i="9"/>
  <c r="L58" i="9"/>
  <c r="L59" i="9"/>
  <c r="L61" i="9"/>
  <c r="L62" i="9"/>
  <c r="L63" i="9"/>
  <c r="L64" i="9"/>
  <c r="L65" i="9"/>
  <c r="L66" i="9"/>
  <c r="L67" i="9"/>
  <c r="L68" i="9"/>
  <c r="L69" i="9"/>
  <c r="L70" i="9"/>
  <c r="J69" i="9"/>
  <c r="L78" i="9"/>
  <c r="L79" i="9"/>
  <c r="L80" i="9"/>
  <c r="L81" i="9"/>
  <c r="L82" i="9"/>
  <c r="L83" i="9"/>
  <c r="L84" i="9"/>
  <c r="L85" i="9"/>
  <c r="L86" i="9"/>
  <c r="L87" i="9"/>
  <c r="L88" i="9"/>
  <c r="L89" i="9"/>
  <c r="L90" i="9"/>
  <c r="L91" i="9"/>
  <c r="L92" i="9"/>
  <c r="L93" i="9"/>
  <c r="L94" i="9"/>
  <c r="L95" i="9"/>
  <c r="L96" i="9"/>
  <c r="L97" i="9"/>
  <c r="L98" i="9"/>
  <c r="L100" i="9"/>
  <c r="L101" i="9"/>
  <c r="L102" i="9"/>
  <c r="L103" i="9"/>
  <c r="L105" i="9"/>
  <c r="L106" i="9"/>
  <c r="L77" i="9"/>
  <c r="L76" i="9"/>
  <c r="J78" i="9"/>
  <c r="J79" i="9"/>
  <c r="J80" i="9"/>
  <c r="J81" i="9"/>
  <c r="J82" i="9"/>
  <c r="J83" i="9"/>
  <c r="J84" i="9"/>
  <c r="J85" i="9"/>
  <c r="J86" i="9"/>
  <c r="J87" i="9"/>
  <c r="J88" i="9"/>
  <c r="J89" i="9"/>
  <c r="J90" i="9"/>
  <c r="J91" i="9"/>
  <c r="J92" i="9"/>
  <c r="J93" i="9"/>
  <c r="J94" i="9"/>
  <c r="J95" i="9"/>
  <c r="J96" i="9"/>
  <c r="J97" i="9"/>
  <c r="J99" i="9"/>
  <c r="J100" i="9"/>
  <c r="J101" i="9"/>
  <c r="J102" i="9"/>
  <c r="J103" i="9"/>
  <c r="J104" i="9"/>
  <c r="J105" i="9"/>
  <c r="J106" i="9"/>
  <c r="J77" i="9"/>
  <c r="J76" i="9"/>
  <c r="H78" i="9"/>
  <c r="H79" i="9"/>
  <c r="H80" i="9"/>
  <c r="H81" i="9"/>
  <c r="H82" i="9"/>
  <c r="H83" i="9"/>
  <c r="H84" i="9"/>
  <c r="H85" i="9"/>
  <c r="H86" i="9"/>
  <c r="H87" i="9"/>
  <c r="H88" i="9"/>
  <c r="H89" i="9"/>
  <c r="H90" i="9"/>
  <c r="H91" i="9"/>
  <c r="H92" i="9"/>
  <c r="H93" i="9"/>
  <c r="H94" i="9"/>
  <c r="H95" i="9"/>
  <c r="H97" i="9"/>
  <c r="H98" i="9"/>
  <c r="H99" i="9"/>
  <c r="H100" i="9"/>
  <c r="H101" i="9"/>
  <c r="H102" i="9"/>
  <c r="H103" i="9"/>
  <c r="H104" i="9"/>
  <c r="H105" i="9"/>
  <c r="H106" i="9"/>
  <c r="H77" i="9"/>
  <c r="H76" i="9"/>
  <c r="F78" i="9"/>
  <c r="F80" i="9"/>
  <c r="F81" i="9"/>
  <c r="F82" i="9"/>
  <c r="F83" i="9"/>
  <c r="F84" i="9"/>
  <c r="F85" i="9"/>
  <c r="F86" i="9"/>
  <c r="F87" i="9"/>
  <c r="F88" i="9"/>
  <c r="F89" i="9"/>
  <c r="F90" i="9"/>
  <c r="F91" i="9"/>
  <c r="F92" i="9"/>
  <c r="F93" i="9"/>
  <c r="F94" i="9"/>
  <c r="F95" i="9"/>
  <c r="F96" i="9"/>
  <c r="F97" i="9"/>
  <c r="F99" i="9"/>
  <c r="F100" i="9"/>
  <c r="F101" i="9"/>
  <c r="F102" i="9"/>
  <c r="F103" i="9"/>
  <c r="F104" i="9"/>
  <c r="F77" i="9"/>
  <c r="D78" i="9"/>
  <c r="D79" i="9"/>
  <c r="D80" i="9"/>
  <c r="D81" i="9"/>
  <c r="D82" i="9"/>
  <c r="D83" i="9"/>
  <c r="D84" i="9"/>
  <c r="D85" i="9"/>
  <c r="D86" i="9"/>
  <c r="D87" i="9"/>
  <c r="D88" i="9"/>
  <c r="D89" i="9"/>
  <c r="D90" i="9"/>
  <c r="D91" i="9"/>
  <c r="D92" i="9"/>
  <c r="D93" i="9"/>
  <c r="D94" i="9"/>
  <c r="D95" i="9"/>
  <c r="D96" i="9"/>
  <c r="D97" i="9"/>
  <c r="D98" i="9"/>
  <c r="D100" i="9"/>
  <c r="D101" i="9"/>
  <c r="D102" i="9"/>
  <c r="D103" i="9"/>
  <c r="D104" i="9"/>
  <c r="D77" i="9"/>
  <c r="B78" i="9"/>
  <c r="B79" i="9"/>
  <c r="B80" i="9"/>
  <c r="B81" i="9"/>
  <c r="B82" i="9"/>
  <c r="B83" i="9"/>
  <c r="B84" i="9"/>
  <c r="B85" i="9"/>
  <c r="B86" i="9"/>
  <c r="B87" i="9"/>
  <c r="B88" i="9"/>
  <c r="B89" i="9"/>
  <c r="B90" i="9"/>
  <c r="B91" i="9"/>
  <c r="B92" i="9"/>
  <c r="B93" i="9"/>
  <c r="B94" i="9"/>
  <c r="B95" i="9"/>
  <c r="B96" i="9"/>
  <c r="B97" i="9"/>
  <c r="B98" i="9"/>
  <c r="B99" i="9"/>
  <c r="B101" i="9"/>
  <c r="B102" i="9"/>
  <c r="B103" i="9"/>
  <c r="B104" i="9"/>
  <c r="B106" i="9"/>
  <c r="B77" i="9"/>
  <c r="L44" i="9"/>
  <c r="L43" i="9"/>
  <c r="J45" i="9"/>
  <c r="J46" i="9"/>
  <c r="J47" i="9"/>
  <c r="J48" i="9"/>
  <c r="J49" i="9"/>
  <c r="J50" i="9"/>
  <c r="J51" i="9"/>
  <c r="J52" i="9"/>
  <c r="J53" i="9"/>
  <c r="J54" i="9"/>
  <c r="J55" i="9"/>
  <c r="J56" i="9"/>
  <c r="J57" i="9"/>
  <c r="J58" i="9"/>
  <c r="J59" i="9"/>
  <c r="J60" i="9"/>
  <c r="J61" i="9"/>
  <c r="J62" i="9"/>
  <c r="J64" i="9"/>
  <c r="J65" i="9"/>
  <c r="J66" i="9"/>
  <c r="J67" i="9"/>
  <c r="J68" i="9"/>
  <c r="J70" i="9"/>
  <c r="J71" i="9"/>
  <c r="J44" i="9"/>
  <c r="J43" i="9"/>
  <c r="H45" i="9"/>
  <c r="H46" i="9"/>
  <c r="H47" i="9"/>
  <c r="H48" i="9"/>
  <c r="H49" i="9"/>
  <c r="H50" i="9"/>
  <c r="H51" i="9"/>
  <c r="H52" i="9"/>
  <c r="H53" i="9"/>
  <c r="H54" i="9"/>
  <c r="H55" i="9"/>
  <c r="H57" i="9"/>
  <c r="H58" i="9"/>
  <c r="H59" i="9"/>
  <c r="H60" i="9"/>
  <c r="H62" i="9"/>
  <c r="H63" i="9"/>
  <c r="H64" i="9"/>
  <c r="H65" i="9"/>
  <c r="H66" i="9"/>
  <c r="H67" i="9"/>
  <c r="H68" i="9"/>
  <c r="H69" i="9"/>
  <c r="H70" i="9"/>
  <c r="H71" i="9"/>
  <c r="H44" i="9"/>
  <c r="H43" i="9"/>
  <c r="M79" i="9"/>
  <c r="M64" i="9"/>
  <c r="M45" i="9"/>
  <c r="C9" i="9"/>
  <c r="E11" i="9"/>
  <c r="G10" i="9"/>
  <c r="I9" i="9"/>
  <c r="K11" i="9"/>
  <c r="M9" i="9"/>
  <c r="B14" i="9"/>
  <c r="D16" i="9"/>
  <c r="F15" i="9"/>
  <c r="H15" i="9"/>
  <c r="J16" i="9"/>
  <c r="L17" i="9"/>
  <c r="D34" i="9" l="1"/>
  <c r="D26" i="9"/>
  <c r="L36" i="9"/>
  <c r="L33" i="9"/>
  <c r="L26" i="9"/>
  <c r="L10" i="9"/>
  <c r="L11" i="9"/>
  <c r="L12" i="9"/>
  <c r="L13" i="9"/>
  <c r="L14" i="9"/>
  <c r="L15" i="9"/>
  <c r="L16" i="9"/>
  <c r="L18" i="9"/>
  <c r="L19" i="9"/>
  <c r="L20" i="9"/>
  <c r="L21" i="9"/>
  <c r="L22" i="9"/>
  <c r="L23" i="9"/>
  <c r="L24" i="9"/>
  <c r="L25" i="9"/>
  <c r="L27" i="9"/>
  <c r="L28" i="9"/>
  <c r="L29" i="9"/>
  <c r="L30" i="9"/>
  <c r="L31" i="9"/>
  <c r="L32" i="9"/>
  <c r="L34" i="9"/>
  <c r="L35" i="9"/>
  <c r="L37" i="9"/>
  <c r="L38" i="9"/>
  <c r="L9" i="9"/>
  <c r="L8" i="9"/>
  <c r="K9" i="9"/>
  <c r="K38" i="9"/>
  <c r="J38" i="9"/>
  <c r="J37" i="9"/>
  <c r="J10" i="9"/>
  <c r="J11" i="9"/>
  <c r="J12" i="9"/>
  <c r="J13" i="9"/>
  <c r="J14" i="9"/>
  <c r="J15" i="9"/>
  <c r="J17" i="9"/>
  <c r="J18" i="9"/>
  <c r="J19" i="9"/>
  <c r="J20" i="9"/>
  <c r="J21" i="9"/>
  <c r="J22" i="9"/>
  <c r="J23" i="9"/>
  <c r="J24" i="9"/>
  <c r="J25" i="9"/>
  <c r="J26" i="9"/>
  <c r="J27" i="9"/>
  <c r="J28" i="9"/>
  <c r="J29" i="9"/>
  <c r="J30" i="9"/>
  <c r="J31" i="9"/>
  <c r="J32" i="9"/>
  <c r="J33" i="9"/>
  <c r="J34" i="9"/>
  <c r="J35" i="9"/>
  <c r="J36" i="9"/>
  <c r="J9" i="9"/>
  <c r="J8" i="9"/>
  <c r="H10" i="9"/>
  <c r="H11" i="9"/>
  <c r="H12" i="9"/>
  <c r="H13" i="9"/>
  <c r="H14" i="9"/>
  <c r="H16" i="9"/>
  <c r="H17" i="9"/>
  <c r="H18" i="9"/>
  <c r="H19" i="9"/>
  <c r="H20" i="9"/>
  <c r="H21" i="9"/>
  <c r="H22" i="9"/>
  <c r="H23" i="9"/>
  <c r="H24" i="9"/>
  <c r="H25" i="9"/>
  <c r="H26" i="9"/>
  <c r="H27" i="9"/>
  <c r="H28" i="9"/>
  <c r="H29" i="9"/>
  <c r="H30" i="9"/>
  <c r="H31" i="9"/>
  <c r="H32" i="9"/>
  <c r="H33" i="9"/>
  <c r="H34" i="9"/>
  <c r="H35" i="9"/>
  <c r="H36" i="9"/>
  <c r="H37" i="9"/>
  <c r="H38" i="9"/>
  <c r="H9" i="9"/>
  <c r="H8" i="9"/>
  <c r="G29" i="9"/>
  <c r="F35" i="9"/>
  <c r="F10" i="9"/>
  <c r="F11" i="9"/>
  <c r="F12" i="9"/>
  <c r="F13" i="9"/>
  <c r="F14" i="9"/>
  <c r="F16" i="9"/>
  <c r="F17" i="9"/>
  <c r="F18" i="9"/>
  <c r="F19" i="9"/>
  <c r="F20" i="9"/>
  <c r="F21" i="9"/>
  <c r="F22" i="9"/>
  <c r="F23" i="9"/>
  <c r="F24" i="9"/>
  <c r="F25" i="9"/>
  <c r="F26" i="9"/>
  <c r="F27" i="9"/>
  <c r="F28" i="9"/>
  <c r="F29" i="9"/>
  <c r="F30" i="9"/>
  <c r="F31" i="9"/>
  <c r="F32" i="9"/>
  <c r="F33" i="9"/>
  <c r="F34" i="9"/>
  <c r="F36" i="9"/>
  <c r="F37" i="9"/>
  <c r="F9" i="9"/>
  <c r="D28" i="9"/>
  <c r="E33" i="9"/>
  <c r="D10" i="9"/>
  <c r="D11" i="9"/>
  <c r="D12" i="9"/>
  <c r="D13" i="9"/>
  <c r="D14" i="9"/>
  <c r="D15" i="9"/>
  <c r="D17" i="9"/>
  <c r="D18" i="9"/>
  <c r="D19" i="9"/>
  <c r="D20" i="9"/>
  <c r="D21" i="9"/>
  <c r="D22" i="9"/>
  <c r="D23" i="9"/>
  <c r="D24" i="9"/>
  <c r="D25" i="9"/>
  <c r="D27" i="9"/>
  <c r="D29" i="9"/>
  <c r="D30" i="9"/>
  <c r="D31" i="9"/>
  <c r="D32" i="9"/>
  <c r="D33" i="9"/>
  <c r="D35" i="9"/>
  <c r="D36" i="9"/>
  <c r="D37" i="9"/>
  <c r="C8" i="9"/>
  <c r="B9" i="9"/>
  <c r="B23" i="9"/>
  <c r="B35" i="9"/>
  <c r="B37" i="9"/>
  <c r="B10" i="9"/>
  <c r="B11" i="9"/>
  <c r="B12" i="9"/>
  <c r="B13" i="9"/>
  <c r="B15" i="9"/>
  <c r="B16" i="9"/>
  <c r="B17" i="9"/>
  <c r="B18" i="9"/>
  <c r="B19" i="9"/>
  <c r="B20" i="9"/>
  <c r="B21" i="9"/>
  <c r="B22" i="9"/>
  <c r="B24" i="9"/>
  <c r="B25" i="9"/>
  <c r="B26" i="9"/>
  <c r="B27" i="9"/>
  <c r="B28" i="9"/>
  <c r="B29" i="9"/>
  <c r="B30" i="9"/>
  <c r="B31" i="9"/>
  <c r="B32" i="9"/>
  <c r="B33" i="9"/>
  <c r="B34" i="9"/>
  <c r="B36" i="9"/>
  <c r="B38" i="9"/>
  <c r="J10" i="8" l="1"/>
  <c r="F76" i="9" s="1"/>
  <c r="G4" i="5"/>
  <c r="P3" i="9" s="1"/>
  <c r="E7" i="4"/>
  <c r="J4" i="6" l="1"/>
  <c r="J4" i="7"/>
  <c r="J4" i="8"/>
  <c r="N38" i="7" l="1"/>
  <c r="N37" i="7"/>
  <c r="N36" i="7"/>
  <c r="N35" i="7"/>
  <c r="N34" i="7"/>
  <c r="N33" i="7"/>
  <c r="N32" i="7"/>
  <c r="N31" i="7"/>
  <c r="N30" i="7"/>
  <c r="N29" i="7"/>
  <c r="N28" i="7"/>
  <c r="N27" i="7"/>
  <c r="N26" i="7"/>
  <c r="N25" i="7"/>
  <c r="N24" i="7"/>
  <c r="N23" i="7"/>
  <c r="N22" i="7"/>
  <c r="N21" i="7"/>
  <c r="N20" i="7"/>
  <c r="N19" i="7"/>
  <c r="N18" i="7"/>
  <c r="N17" i="7"/>
  <c r="N16" i="7"/>
  <c r="N15" i="7"/>
  <c r="N14" i="7"/>
  <c r="N13" i="7"/>
  <c r="N12" i="7"/>
  <c r="N11" i="7"/>
  <c r="N10" i="7"/>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N10" i="8"/>
  <c r="N40"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11" i="6"/>
  <c r="N10" i="6"/>
  <c r="N39" i="7" l="1"/>
  <c r="N41" i="6"/>
  <c r="M38" i="10"/>
  <c r="K38" i="10"/>
  <c r="I38" i="10"/>
  <c r="G38" i="10"/>
  <c r="E38" i="10"/>
  <c r="C38" i="10"/>
  <c r="A38" i="10" s="1"/>
  <c r="M37" i="10"/>
  <c r="K37" i="10"/>
  <c r="I37" i="10"/>
  <c r="G37" i="10"/>
  <c r="E37" i="10"/>
  <c r="C37" i="10"/>
  <c r="A37" i="10" s="1"/>
  <c r="M36" i="10"/>
  <c r="K36" i="10"/>
  <c r="I36" i="10"/>
  <c r="G36" i="10"/>
  <c r="E36" i="10"/>
  <c r="C36" i="10"/>
  <c r="M35" i="10"/>
  <c r="K35" i="10"/>
  <c r="I35" i="10"/>
  <c r="G35" i="10"/>
  <c r="E35" i="10"/>
  <c r="C35" i="10"/>
  <c r="M34" i="10"/>
  <c r="K34" i="10"/>
  <c r="I34" i="10"/>
  <c r="G34" i="10"/>
  <c r="E34" i="10"/>
  <c r="C34" i="10"/>
  <c r="A34" i="10" s="1"/>
  <c r="M33" i="10"/>
  <c r="K33" i="10"/>
  <c r="I33" i="10"/>
  <c r="G33" i="10"/>
  <c r="E33" i="10"/>
  <c r="A33" i="10" s="1"/>
  <c r="C33" i="10"/>
  <c r="M32" i="10"/>
  <c r="K32" i="10"/>
  <c r="I32" i="10"/>
  <c r="G32" i="10"/>
  <c r="E32" i="10"/>
  <c r="C32" i="10"/>
  <c r="A32" i="10" s="1"/>
  <c r="M31" i="10"/>
  <c r="K31" i="10"/>
  <c r="I31" i="10"/>
  <c r="G31" i="10"/>
  <c r="E31" i="10"/>
  <c r="C31" i="10"/>
  <c r="A31" i="10"/>
  <c r="M30" i="10"/>
  <c r="K30" i="10"/>
  <c r="I30" i="10"/>
  <c r="G30" i="10"/>
  <c r="E30" i="10"/>
  <c r="C30" i="10"/>
  <c r="A30" i="10" s="1"/>
  <c r="M29" i="10"/>
  <c r="K29" i="10"/>
  <c r="I29" i="10"/>
  <c r="G29" i="10"/>
  <c r="E29" i="10"/>
  <c r="C29" i="10"/>
  <c r="A29" i="10" s="1"/>
  <c r="M28" i="10"/>
  <c r="K28" i="10"/>
  <c r="I28" i="10"/>
  <c r="G28" i="10"/>
  <c r="A28" i="10" s="1"/>
  <c r="E28" i="10"/>
  <c r="C28" i="10"/>
  <c r="M27" i="10"/>
  <c r="K27" i="10"/>
  <c r="I27" i="10"/>
  <c r="G27" i="10"/>
  <c r="E27" i="10"/>
  <c r="A27" i="10" s="1"/>
  <c r="C27" i="10"/>
  <c r="M26" i="10"/>
  <c r="K26" i="10"/>
  <c r="I26" i="10"/>
  <c r="G26" i="10"/>
  <c r="E26" i="10"/>
  <c r="C26" i="10"/>
  <c r="A26" i="10" s="1"/>
  <c r="M25" i="10"/>
  <c r="K25" i="10"/>
  <c r="I25" i="10"/>
  <c r="G25" i="10"/>
  <c r="E25" i="10"/>
  <c r="A25" i="10" s="1"/>
  <c r="C25" i="10"/>
  <c r="M24" i="10"/>
  <c r="K24" i="10"/>
  <c r="I24" i="10"/>
  <c r="G24" i="10"/>
  <c r="E24" i="10"/>
  <c r="C24" i="10"/>
  <c r="A24" i="10" s="1"/>
  <c r="M23" i="10"/>
  <c r="K23" i="10"/>
  <c r="I23" i="10"/>
  <c r="G23" i="10"/>
  <c r="E23" i="10"/>
  <c r="C23" i="10"/>
  <c r="A23" i="10"/>
  <c r="M22" i="10"/>
  <c r="K22" i="10"/>
  <c r="I22" i="10"/>
  <c r="G22" i="10"/>
  <c r="E22" i="10"/>
  <c r="C22" i="10"/>
  <c r="A22" i="10" s="1"/>
  <c r="M21" i="10"/>
  <c r="K21" i="10"/>
  <c r="I21" i="10"/>
  <c r="G21" i="10"/>
  <c r="E21" i="10"/>
  <c r="C21" i="10"/>
  <c r="A21" i="10" s="1"/>
  <c r="M20" i="10"/>
  <c r="K20" i="10"/>
  <c r="I20" i="10"/>
  <c r="G20" i="10"/>
  <c r="A20" i="10" s="1"/>
  <c r="E20" i="10"/>
  <c r="C20" i="10"/>
  <c r="M19" i="10"/>
  <c r="K19" i="10"/>
  <c r="I19" i="10"/>
  <c r="G19" i="10"/>
  <c r="E19" i="10"/>
  <c r="A19" i="10" s="1"/>
  <c r="C19" i="10"/>
  <c r="M18" i="10"/>
  <c r="K18" i="10"/>
  <c r="I18" i="10"/>
  <c r="G18" i="10"/>
  <c r="E18" i="10"/>
  <c r="C18" i="10"/>
  <c r="A18" i="10" s="1"/>
  <c r="M17" i="10"/>
  <c r="K17" i="10"/>
  <c r="I17" i="10"/>
  <c r="G17" i="10"/>
  <c r="E17" i="10"/>
  <c r="A17" i="10" s="1"/>
  <c r="C17" i="10"/>
  <c r="M16" i="10"/>
  <c r="K16" i="10"/>
  <c r="I16" i="10"/>
  <c r="G16" i="10"/>
  <c r="E16" i="10"/>
  <c r="C16" i="10"/>
  <c r="A16" i="10" s="1"/>
  <c r="M15" i="10"/>
  <c r="K15" i="10"/>
  <c r="I15" i="10"/>
  <c r="G15" i="10"/>
  <c r="E15" i="10"/>
  <c r="C15" i="10"/>
  <c r="A15" i="10"/>
  <c r="M14" i="10"/>
  <c r="K14" i="10"/>
  <c r="I14" i="10"/>
  <c r="G14" i="10"/>
  <c r="E14" i="10"/>
  <c r="C14" i="10"/>
  <c r="A14" i="10" s="1"/>
  <c r="M13" i="10"/>
  <c r="K13" i="10"/>
  <c r="I13" i="10"/>
  <c r="G13" i="10"/>
  <c r="E13" i="10"/>
  <c r="C13" i="10"/>
  <c r="A13" i="10" s="1"/>
  <c r="M12" i="10"/>
  <c r="K12" i="10"/>
  <c r="I12" i="10"/>
  <c r="G12" i="10"/>
  <c r="A12" i="10" s="1"/>
  <c r="E12" i="10"/>
  <c r="C12" i="10"/>
  <c r="M11" i="10"/>
  <c r="K11" i="10"/>
  <c r="I11" i="10"/>
  <c r="G11" i="10"/>
  <c r="E11" i="10"/>
  <c r="A11" i="10" s="1"/>
  <c r="C11" i="10"/>
  <c r="M10" i="10"/>
  <c r="K10" i="10"/>
  <c r="I10" i="10"/>
  <c r="G10" i="10"/>
  <c r="E10" i="10"/>
  <c r="C10" i="10"/>
  <c r="A10" i="10" s="1"/>
  <c r="M9" i="10"/>
  <c r="K9" i="10"/>
  <c r="I9" i="10"/>
  <c r="G9" i="10"/>
  <c r="E9" i="10"/>
  <c r="A9" i="10" s="1"/>
  <c r="C9" i="10"/>
  <c r="M8" i="10"/>
  <c r="K8" i="10"/>
  <c r="I8" i="10"/>
  <c r="G8" i="10"/>
  <c r="E8" i="10"/>
  <c r="C8" i="10"/>
  <c r="A8" i="10" s="1"/>
  <c r="M106" i="9"/>
  <c r="K106" i="9"/>
  <c r="I106" i="9"/>
  <c r="G106" i="9"/>
  <c r="E106" i="9"/>
  <c r="C106" i="9"/>
  <c r="M105" i="9"/>
  <c r="K105" i="9"/>
  <c r="I105" i="9"/>
  <c r="G105" i="9"/>
  <c r="E105" i="9"/>
  <c r="C105" i="9"/>
  <c r="M104" i="9"/>
  <c r="K104" i="9"/>
  <c r="I104" i="9"/>
  <c r="G104" i="9"/>
  <c r="E104" i="9"/>
  <c r="C104" i="9"/>
  <c r="M103" i="9"/>
  <c r="K103" i="9"/>
  <c r="I103" i="9"/>
  <c r="G103" i="9"/>
  <c r="E103" i="9"/>
  <c r="C103" i="9"/>
  <c r="M102" i="9"/>
  <c r="K102" i="9"/>
  <c r="I102" i="9"/>
  <c r="G102" i="9"/>
  <c r="E102" i="9"/>
  <c r="C102" i="9"/>
  <c r="M101" i="9"/>
  <c r="K101" i="9"/>
  <c r="I101" i="9"/>
  <c r="G101" i="9"/>
  <c r="E101" i="9"/>
  <c r="C101" i="9"/>
  <c r="M100" i="9"/>
  <c r="K100" i="9"/>
  <c r="I100" i="9"/>
  <c r="G100" i="9"/>
  <c r="E100" i="9"/>
  <c r="C100" i="9"/>
  <c r="M99" i="9"/>
  <c r="K99" i="9"/>
  <c r="I99" i="9"/>
  <c r="G99" i="9"/>
  <c r="E99" i="9"/>
  <c r="C99" i="9"/>
  <c r="M98" i="9"/>
  <c r="K98" i="9"/>
  <c r="I98" i="9"/>
  <c r="G98" i="9"/>
  <c r="E98" i="9"/>
  <c r="C98" i="9"/>
  <c r="M97" i="9"/>
  <c r="K97" i="9"/>
  <c r="I97" i="9"/>
  <c r="G97" i="9"/>
  <c r="E97" i="9"/>
  <c r="C97" i="9"/>
  <c r="M96" i="9"/>
  <c r="K96" i="9"/>
  <c r="I96" i="9"/>
  <c r="G96" i="9"/>
  <c r="E96" i="9"/>
  <c r="C96" i="9"/>
  <c r="M95" i="9"/>
  <c r="K95" i="9"/>
  <c r="I95" i="9"/>
  <c r="G95" i="9"/>
  <c r="E95" i="9"/>
  <c r="C95" i="9"/>
  <c r="M94" i="9"/>
  <c r="K94" i="9"/>
  <c r="I94" i="9"/>
  <c r="G94" i="9"/>
  <c r="E94" i="9"/>
  <c r="C94" i="9"/>
  <c r="M93" i="9"/>
  <c r="K93" i="9"/>
  <c r="I93" i="9"/>
  <c r="G93" i="9"/>
  <c r="E93" i="9"/>
  <c r="C93" i="9"/>
  <c r="M92" i="9"/>
  <c r="K92" i="9"/>
  <c r="I92" i="9"/>
  <c r="G92" i="9"/>
  <c r="E92" i="9"/>
  <c r="C92" i="9"/>
  <c r="M91" i="9"/>
  <c r="K91" i="9"/>
  <c r="I91" i="9"/>
  <c r="G91" i="9"/>
  <c r="E91" i="9"/>
  <c r="C91" i="9"/>
  <c r="M90" i="9"/>
  <c r="K90" i="9"/>
  <c r="I90" i="9"/>
  <c r="G90" i="9"/>
  <c r="E90" i="9"/>
  <c r="C90" i="9"/>
  <c r="M89" i="9"/>
  <c r="K89" i="9"/>
  <c r="I89" i="9"/>
  <c r="G89" i="9"/>
  <c r="E89" i="9"/>
  <c r="C89" i="9"/>
  <c r="M88" i="9"/>
  <c r="K88" i="9"/>
  <c r="I88" i="9"/>
  <c r="G88" i="9"/>
  <c r="E88" i="9"/>
  <c r="C88" i="9"/>
  <c r="M87" i="9"/>
  <c r="K87" i="9"/>
  <c r="I87" i="9"/>
  <c r="G87" i="9"/>
  <c r="E87" i="9"/>
  <c r="C87" i="9"/>
  <c r="M86" i="9"/>
  <c r="K86" i="9"/>
  <c r="I86" i="9"/>
  <c r="G86" i="9"/>
  <c r="E86" i="9"/>
  <c r="C86" i="9"/>
  <c r="M85" i="9"/>
  <c r="K85" i="9"/>
  <c r="I85" i="9"/>
  <c r="G85" i="9"/>
  <c r="E85" i="9"/>
  <c r="C85" i="9"/>
  <c r="M84" i="9"/>
  <c r="K84" i="9"/>
  <c r="I84" i="9"/>
  <c r="G84" i="9"/>
  <c r="E84" i="9"/>
  <c r="C84" i="9"/>
  <c r="M83" i="9"/>
  <c r="K83" i="9"/>
  <c r="I83" i="9"/>
  <c r="G83" i="9"/>
  <c r="E83" i="9"/>
  <c r="C83" i="9"/>
  <c r="M82" i="9"/>
  <c r="K82" i="9"/>
  <c r="I82" i="9"/>
  <c r="G82" i="9"/>
  <c r="E82" i="9"/>
  <c r="C82" i="9"/>
  <c r="M81" i="9"/>
  <c r="K81" i="9"/>
  <c r="I81" i="9"/>
  <c r="G81" i="9"/>
  <c r="E81" i="9"/>
  <c r="C81" i="9"/>
  <c r="M80" i="9"/>
  <c r="K80" i="9"/>
  <c r="I80" i="9"/>
  <c r="G80" i="9"/>
  <c r="E80" i="9"/>
  <c r="C80" i="9"/>
  <c r="K79" i="9"/>
  <c r="I79" i="9"/>
  <c r="G79" i="9"/>
  <c r="E79" i="9"/>
  <c r="C79" i="9"/>
  <c r="M78" i="9"/>
  <c r="K78" i="9"/>
  <c r="I78" i="9"/>
  <c r="G78" i="9"/>
  <c r="E78" i="9"/>
  <c r="C78" i="9"/>
  <c r="M77" i="9"/>
  <c r="K77" i="9"/>
  <c r="I77" i="9"/>
  <c r="G77" i="9"/>
  <c r="E77" i="9"/>
  <c r="C77" i="9"/>
  <c r="M76" i="9"/>
  <c r="K76" i="9"/>
  <c r="I76" i="9"/>
  <c r="G76" i="9"/>
  <c r="E76" i="9"/>
  <c r="C76" i="9"/>
  <c r="M71" i="9"/>
  <c r="K71" i="9"/>
  <c r="I71" i="9"/>
  <c r="G71" i="9"/>
  <c r="E71" i="9"/>
  <c r="C71" i="9"/>
  <c r="M70" i="9"/>
  <c r="K70" i="9"/>
  <c r="I70" i="9"/>
  <c r="G70" i="9"/>
  <c r="E70" i="9"/>
  <c r="C70" i="9"/>
  <c r="M69" i="9"/>
  <c r="K69" i="9"/>
  <c r="I69" i="9"/>
  <c r="G69" i="9"/>
  <c r="E69" i="9"/>
  <c r="C69" i="9"/>
  <c r="M68" i="9"/>
  <c r="K68" i="9"/>
  <c r="I68" i="9"/>
  <c r="G68" i="9"/>
  <c r="E68" i="9"/>
  <c r="C68" i="9"/>
  <c r="M67" i="9"/>
  <c r="K67" i="9"/>
  <c r="I67" i="9"/>
  <c r="G67" i="9"/>
  <c r="E67" i="9"/>
  <c r="C67" i="9"/>
  <c r="M66" i="9"/>
  <c r="K66" i="9"/>
  <c r="I66" i="9"/>
  <c r="G66" i="9"/>
  <c r="E66" i="9"/>
  <c r="C66" i="9"/>
  <c r="M65" i="9"/>
  <c r="K65" i="9"/>
  <c r="I65" i="9"/>
  <c r="G65" i="9"/>
  <c r="E65" i="9"/>
  <c r="C65" i="9"/>
  <c r="K64" i="9"/>
  <c r="I64" i="9"/>
  <c r="G64" i="9"/>
  <c r="E64" i="9"/>
  <c r="C64" i="9"/>
  <c r="M63" i="9"/>
  <c r="K63" i="9"/>
  <c r="I63" i="9"/>
  <c r="G63" i="9"/>
  <c r="E63" i="9"/>
  <c r="C63" i="9"/>
  <c r="M62" i="9"/>
  <c r="K62" i="9"/>
  <c r="I62" i="9"/>
  <c r="G62" i="9"/>
  <c r="E62" i="9"/>
  <c r="C62" i="9"/>
  <c r="M61" i="9"/>
  <c r="K61" i="9"/>
  <c r="I61" i="9"/>
  <c r="G61" i="9"/>
  <c r="E61" i="9"/>
  <c r="C61" i="9"/>
  <c r="M60" i="9"/>
  <c r="K60" i="9"/>
  <c r="I60" i="9"/>
  <c r="G60" i="9"/>
  <c r="E60" i="9"/>
  <c r="C60" i="9"/>
  <c r="M59" i="9"/>
  <c r="K59" i="9"/>
  <c r="I59" i="9"/>
  <c r="G59" i="9"/>
  <c r="E59" i="9"/>
  <c r="C59" i="9"/>
  <c r="M58" i="9"/>
  <c r="K58" i="9"/>
  <c r="I58" i="9"/>
  <c r="G58" i="9"/>
  <c r="E58" i="9"/>
  <c r="C58" i="9"/>
  <c r="M57" i="9"/>
  <c r="K57" i="9"/>
  <c r="I57" i="9"/>
  <c r="G57" i="9"/>
  <c r="E57" i="9"/>
  <c r="C57" i="9"/>
  <c r="M56" i="9"/>
  <c r="K56" i="9"/>
  <c r="I56" i="9"/>
  <c r="G56" i="9"/>
  <c r="E56" i="9"/>
  <c r="C56" i="9"/>
  <c r="M55" i="9"/>
  <c r="K55" i="9"/>
  <c r="I55" i="9"/>
  <c r="G55" i="9"/>
  <c r="E55" i="9"/>
  <c r="C55" i="9"/>
  <c r="M54" i="9"/>
  <c r="K54" i="9"/>
  <c r="I54" i="9"/>
  <c r="G54" i="9"/>
  <c r="E54" i="9"/>
  <c r="C54" i="9"/>
  <c r="M53" i="9"/>
  <c r="K53" i="9"/>
  <c r="I53" i="9"/>
  <c r="G53" i="9"/>
  <c r="E53" i="9"/>
  <c r="C53" i="9"/>
  <c r="M52" i="9"/>
  <c r="K52" i="9"/>
  <c r="I52" i="9"/>
  <c r="G52" i="9"/>
  <c r="E52" i="9"/>
  <c r="C52" i="9"/>
  <c r="M51" i="9"/>
  <c r="K51" i="9"/>
  <c r="I51" i="9"/>
  <c r="G51" i="9"/>
  <c r="E51" i="9"/>
  <c r="C51" i="9"/>
  <c r="M50" i="9"/>
  <c r="K50" i="9"/>
  <c r="I50" i="9"/>
  <c r="G50" i="9"/>
  <c r="E50" i="9"/>
  <c r="C50" i="9"/>
  <c r="M49" i="9"/>
  <c r="K49" i="9"/>
  <c r="I49" i="9"/>
  <c r="G49" i="9"/>
  <c r="E49" i="9"/>
  <c r="C49" i="9"/>
  <c r="M48" i="9"/>
  <c r="K48" i="9"/>
  <c r="I48" i="9"/>
  <c r="G48" i="9"/>
  <c r="E48" i="9"/>
  <c r="C48" i="9"/>
  <c r="M47" i="9"/>
  <c r="K47" i="9"/>
  <c r="I47" i="9"/>
  <c r="G47" i="9"/>
  <c r="E47" i="9"/>
  <c r="C47" i="9"/>
  <c r="M46" i="9"/>
  <c r="K46" i="9"/>
  <c r="I46" i="9"/>
  <c r="G46" i="9"/>
  <c r="E46" i="9"/>
  <c r="C46" i="9"/>
  <c r="K45" i="9"/>
  <c r="I45" i="9"/>
  <c r="G45" i="9"/>
  <c r="E45" i="9"/>
  <c r="C45" i="9"/>
  <c r="M44" i="9"/>
  <c r="K44" i="9"/>
  <c r="I44" i="9"/>
  <c r="G44" i="9"/>
  <c r="E44" i="9"/>
  <c r="C44" i="9"/>
  <c r="M43" i="9"/>
  <c r="K43" i="9"/>
  <c r="I43" i="9"/>
  <c r="G43" i="9"/>
  <c r="E43" i="9"/>
  <c r="C43" i="9"/>
  <c r="M38" i="9"/>
  <c r="I38" i="9"/>
  <c r="G38" i="9"/>
  <c r="E38" i="9"/>
  <c r="C38" i="9"/>
  <c r="M37" i="9"/>
  <c r="K37" i="9"/>
  <c r="I37" i="9"/>
  <c r="G37" i="9"/>
  <c r="E37" i="9"/>
  <c r="C37" i="9"/>
  <c r="M36" i="9"/>
  <c r="K36" i="9"/>
  <c r="I36" i="9"/>
  <c r="G36" i="9"/>
  <c r="E36" i="9"/>
  <c r="C36" i="9"/>
  <c r="M35" i="9"/>
  <c r="K35" i="9"/>
  <c r="I35" i="9"/>
  <c r="G35" i="9"/>
  <c r="E35" i="9"/>
  <c r="C35" i="9"/>
  <c r="M34" i="9"/>
  <c r="K34" i="9"/>
  <c r="I34" i="9"/>
  <c r="G34" i="9"/>
  <c r="E34" i="9"/>
  <c r="C34" i="9"/>
  <c r="M33" i="9"/>
  <c r="K33" i="9"/>
  <c r="I33" i="9"/>
  <c r="G33" i="9"/>
  <c r="C33" i="9"/>
  <c r="M32" i="9"/>
  <c r="K32" i="9"/>
  <c r="I32" i="9"/>
  <c r="G32" i="9"/>
  <c r="E32" i="9"/>
  <c r="C32" i="9"/>
  <c r="M31" i="9"/>
  <c r="K31" i="9"/>
  <c r="I31" i="9"/>
  <c r="G31" i="9"/>
  <c r="E31" i="9"/>
  <c r="C31" i="9"/>
  <c r="M30" i="9"/>
  <c r="K30" i="9"/>
  <c r="I30" i="9"/>
  <c r="G30" i="9"/>
  <c r="E30" i="9"/>
  <c r="C30" i="9"/>
  <c r="M29" i="9"/>
  <c r="K29" i="9"/>
  <c r="I29" i="9"/>
  <c r="E29" i="9"/>
  <c r="C29" i="9"/>
  <c r="M28" i="9"/>
  <c r="K28" i="9"/>
  <c r="I28" i="9"/>
  <c r="G28" i="9"/>
  <c r="E28" i="9"/>
  <c r="C28" i="9"/>
  <c r="M27" i="9"/>
  <c r="K27" i="9"/>
  <c r="I27" i="9"/>
  <c r="G27" i="9"/>
  <c r="E27" i="9"/>
  <c r="C27" i="9"/>
  <c r="M26" i="9"/>
  <c r="K26" i="9"/>
  <c r="I26" i="9"/>
  <c r="G26" i="9"/>
  <c r="E26" i="9"/>
  <c r="C26" i="9"/>
  <c r="M25" i="9"/>
  <c r="K25" i="9"/>
  <c r="I25" i="9"/>
  <c r="G25" i="9"/>
  <c r="E25" i="9"/>
  <c r="C25" i="9"/>
  <c r="M24" i="9"/>
  <c r="K24" i="9"/>
  <c r="I24" i="9"/>
  <c r="G24" i="9"/>
  <c r="E24" i="9"/>
  <c r="C24" i="9"/>
  <c r="M23" i="9"/>
  <c r="K23" i="9"/>
  <c r="I23" i="9"/>
  <c r="G23" i="9"/>
  <c r="E23" i="9"/>
  <c r="C23" i="9"/>
  <c r="M22" i="9"/>
  <c r="K22" i="9"/>
  <c r="I22" i="9"/>
  <c r="G22" i="9"/>
  <c r="E22" i="9"/>
  <c r="C22" i="9"/>
  <c r="M21" i="9"/>
  <c r="K21" i="9"/>
  <c r="I21" i="9"/>
  <c r="G21" i="9"/>
  <c r="E21" i="9"/>
  <c r="C21" i="9"/>
  <c r="M20" i="9"/>
  <c r="K20" i="9"/>
  <c r="I20" i="9"/>
  <c r="G20" i="9"/>
  <c r="E20" i="9"/>
  <c r="C20" i="9"/>
  <c r="M19" i="9"/>
  <c r="K19" i="9"/>
  <c r="I19" i="9"/>
  <c r="G19" i="9"/>
  <c r="E19" i="9"/>
  <c r="C19" i="9"/>
  <c r="M18" i="9"/>
  <c r="K18" i="9"/>
  <c r="I18" i="9"/>
  <c r="G18" i="9"/>
  <c r="E18" i="9"/>
  <c r="C18" i="9"/>
  <c r="M17" i="9"/>
  <c r="K17" i="9"/>
  <c r="I17" i="9"/>
  <c r="G17" i="9"/>
  <c r="E17" i="9"/>
  <c r="C17" i="9"/>
  <c r="M16" i="9"/>
  <c r="K16" i="9"/>
  <c r="I16" i="9"/>
  <c r="G16" i="9"/>
  <c r="E16" i="9"/>
  <c r="C16" i="9"/>
  <c r="M15" i="9"/>
  <c r="K15" i="9"/>
  <c r="I15" i="9"/>
  <c r="G15" i="9"/>
  <c r="E15" i="9"/>
  <c r="C15" i="9"/>
  <c r="M14" i="9"/>
  <c r="K14" i="9"/>
  <c r="I14" i="9"/>
  <c r="G14" i="9"/>
  <c r="E14" i="9"/>
  <c r="C14" i="9"/>
  <c r="M13" i="9"/>
  <c r="K13" i="9"/>
  <c r="I13" i="9"/>
  <c r="G13" i="9"/>
  <c r="E13" i="9"/>
  <c r="C13" i="9"/>
  <c r="M12" i="9"/>
  <c r="K12" i="9"/>
  <c r="I12" i="9"/>
  <c r="G12" i="9"/>
  <c r="E12" i="9"/>
  <c r="C12" i="9"/>
  <c r="M11" i="9"/>
  <c r="I11" i="9"/>
  <c r="G11" i="9"/>
  <c r="C11" i="9"/>
  <c r="M10" i="9"/>
  <c r="K10" i="9"/>
  <c r="I10" i="9"/>
  <c r="E10" i="9"/>
  <c r="C10" i="9"/>
  <c r="G9" i="9"/>
  <c r="E9" i="9"/>
  <c r="M8" i="9"/>
  <c r="K8" i="9"/>
  <c r="I8" i="9"/>
  <c r="G8" i="9"/>
  <c r="E8" i="9"/>
  <c r="M41" i="8"/>
  <c r="F32" i="5" s="1"/>
  <c r="L41" i="8"/>
  <c r="F28" i="5" s="1"/>
  <c r="K41" i="8"/>
  <c r="F24" i="5" s="1"/>
  <c r="G41" i="8"/>
  <c r="F41" i="8"/>
  <c r="E41" i="8"/>
  <c r="D41" i="8"/>
  <c r="E20" i="5" s="1"/>
  <c r="C41" i="8"/>
  <c r="E16" i="5" s="1"/>
  <c r="B41" i="8"/>
  <c r="E12" i="5" s="1"/>
  <c r="O40" i="8"/>
  <c r="Q40" i="8"/>
  <c r="J40" i="8"/>
  <c r="F106" i="9" s="1"/>
  <c r="I40" i="8"/>
  <c r="D106" i="9" s="1"/>
  <c r="H40" i="8"/>
  <c r="O39" i="8"/>
  <c r="Q39" i="8"/>
  <c r="J39" i="8"/>
  <c r="F105" i="9" s="1"/>
  <c r="I39" i="8"/>
  <c r="D105" i="9" s="1"/>
  <c r="H39" i="8"/>
  <c r="B105" i="9" s="1"/>
  <c r="P38" i="8"/>
  <c r="O38" i="8"/>
  <c r="Q38" i="8"/>
  <c r="J38" i="8"/>
  <c r="I38" i="8"/>
  <c r="H38" i="8"/>
  <c r="O37" i="8"/>
  <c r="J37" i="8"/>
  <c r="I37" i="8"/>
  <c r="H37" i="8"/>
  <c r="P37" i="8" s="1"/>
  <c r="O36" i="8"/>
  <c r="Q36" i="8"/>
  <c r="J36" i="8"/>
  <c r="I36" i="8"/>
  <c r="H36" i="8"/>
  <c r="P36" i="8" s="1"/>
  <c r="O35" i="8"/>
  <c r="Q35" i="8"/>
  <c r="J35" i="8"/>
  <c r="I35" i="8"/>
  <c r="P35" i="8" s="1"/>
  <c r="H35" i="8"/>
  <c r="O34" i="8"/>
  <c r="J34" i="8"/>
  <c r="I34" i="8"/>
  <c r="H34" i="8"/>
  <c r="P34" i="8" s="1"/>
  <c r="O33" i="8"/>
  <c r="Q33" i="8"/>
  <c r="J33" i="8"/>
  <c r="I33" i="8"/>
  <c r="H33" i="8"/>
  <c r="P33" i="8" s="1"/>
  <c r="O32" i="8"/>
  <c r="Q32" i="8"/>
  <c r="J32" i="8"/>
  <c r="P32" i="8" s="1"/>
  <c r="I32" i="8"/>
  <c r="H32" i="8"/>
  <c r="P31" i="8"/>
  <c r="O31" i="8"/>
  <c r="Q31" i="8"/>
  <c r="J31" i="8"/>
  <c r="I31" i="8"/>
  <c r="H31" i="8"/>
  <c r="O30" i="8"/>
  <c r="Q30" i="8"/>
  <c r="J30" i="8"/>
  <c r="I30" i="8"/>
  <c r="H30" i="8"/>
  <c r="P30" i="8" s="1"/>
  <c r="O29" i="8"/>
  <c r="Q29" i="8"/>
  <c r="J29" i="8"/>
  <c r="I29" i="8"/>
  <c r="H29" i="8"/>
  <c r="P29" i="8" s="1"/>
  <c r="O28" i="8"/>
  <c r="Q28" i="8"/>
  <c r="J28" i="8"/>
  <c r="I28" i="8"/>
  <c r="H28" i="8"/>
  <c r="P28" i="8" s="1"/>
  <c r="O27" i="8"/>
  <c r="Q27" i="8"/>
  <c r="J27" i="8"/>
  <c r="I27" i="8"/>
  <c r="P27" i="8" s="1"/>
  <c r="H27" i="8"/>
  <c r="O26" i="8"/>
  <c r="J26" i="8"/>
  <c r="I26" i="8"/>
  <c r="H26" i="8"/>
  <c r="P26" i="8" s="1"/>
  <c r="O25" i="8"/>
  <c r="Q25" i="8"/>
  <c r="J25" i="8"/>
  <c r="I25" i="8"/>
  <c r="H25" i="8"/>
  <c r="P25" i="8" s="1"/>
  <c r="O24" i="8"/>
  <c r="Q24" i="8"/>
  <c r="J24" i="8"/>
  <c r="P24" i="8" s="1"/>
  <c r="I24" i="8"/>
  <c r="H24" i="8"/>
  <c r="P23" i="8"/>
  <c r="O23" i="8"/>
  <c r="Q23" i="8"/>
  <c r="J23" i="8"/>
  <c r="I23" i="8"/>
  <c r="H23" i="8"/>
  <c r="O22" i="8"/>
  <c r="Q22" i="8"/>
  <c r="J22" i="8"/>
  <c r="I22" i="8"/>
  <c r="H22" i="8"/>
  <c r="P22" i="8" s="1"/>
  <c r="O21" i="8"/>
  <c r="Q21" i="8"/>
  <c r="J21" i="8"/>
  <c r="I21" i="8"/>
  <c r="H21" i="8"/>
  <c r="P21" i="8" s="1"/>
  <c r="O20" i="8"/>
  <c r="Q20" i="8"/>
  <c r="J20" i="8"/>
  <c r="I20" i="8"/>
  <c r="H20" i="8"/>
  <c r="P20" i="8" s="1"/>
  <c r="O19" i="8"/>
  <c r="Q19" i="8"/>
  <c r="J19" i="8"/>
  <c r="I19" i="8"/>
  <c r="P19" i="8" s="1"/>
  <c r="H19" i="8"/>
  <c r="O18" i="8"/>
  <c r="J18" i="8"/>
  <c r="I18" i="8"/>
  <c r="H18" i="8"/>
  <c r="P18" i="8" s="1"/>
  <c r="O17" i="8"/>
  <c r="Q17" i="8"/>
  <c r="J17" i="8"/>
  <c r="I17" i="8"/>
  <c r="H17" i="8"/>
  <c r="P17" i="8" s="1"/>
  <c r="O16" i="8"/>
  <c r="Q16" i="8"/>
  <c r="J16" i="8"/>
  <c r="P16" i="8" s="1"/>
  <c r="I16" i="8"/>
  <c r="H16" i="8"/>
  <c r="P15" i="8"/>
  <c r="O15" i="8"/>
  <c r="Q15" i="8"/>
  <c r="J15" i="8"/>
  <c r="I15" i="8"/>
  <c r="H15" i="8"/>
  <c r="P14" i="8"/>
  <c r="O14" i="8"/>
  <c r="Q14" i="8"/>
  <c r="J14" i="8"/>
  <c r="I14" i="8"/>
  <c r="H14" i="8"/>
  <c r="O13" i="8"/>
  <c r="Q13" i="8"/>
  <c r="J13" i="8"/>
  <c r="F79" i="9" s="1"/>
  <c r="I13" i="8"/>
  <c r="H13" i="8"/>
  <c r="O12" i="8"/>
  <c r="Q12" i="8"/>
  <c r="J12" i="8"/>
  <c r="I12" i="8"/>
  <c r="H12" i="8"/>
  <c r="P12" i="8" s="1"/>
  <c r="O11" i="8"/>
  <c r="Q11" i="8"/>
  <c r="J11" i="8"/>
  <c r="I11" i="8"/>
  <c r="H11" i="8"/>
  <c r="O10" i="8"/>
  <c r="I10" i="8"/>
  <c r="D76" i="9" s="1"/>
  <c r="H10" i="8"/>
  <c r="M39" i="7"/>
  <c r="F31" i="5" s="1"/>
  <c r="L39" i="7"/>
  <c r="F27" i="5" s="1"/>
  <c r="K39" i="7"/>
  <c r="F23" i="5" s="1"/>
  <c r="F39" i="7"/>
  <c r="E39" i="7"/>
  <c r="D39" i="7"/>
  <c r="E19" i="5" s="1"/>
  <c r="C39" i="7"/>
  <c r="E15" i="5" s="1"/>
  <c r="B39" i="7"/>
  <c r="E11" i="5" s="1"/>
  <c r="O38" i="7"/>
  <c r="Q38" i="7"/>
  <c r="J38" i="7"/>
  <c r="F71" i="9" s="1"/>
  <c r="I38" i="7"/>
  <c r="D71" i="9" s="1"/>
  <c r="H38" i="7"/>
  <c r="O37" i="7"/>
  <c r="Q37" i="7"/>
  <c r="J37" i="7"/>
  <c r="F70" i="9" s="1"/>
  <c r="I37" i="7"/>
  <c r="H37" i="7"/>
  <c r="B70" i="9" s="1"/>
  <c r="O36" i="7"/>
  <c r="Q36" i="7"/>
  <c r="J36" i="7"/>
  <c r="F69" i="9" s="1"/>
  <c r="I36" i="7"/>
  <c r="D69" i="9" s="1"/>
  <c r="H36" i="7"/>
  <c r="O35" i="7"/>
  <c r="Q35" i="7" s="1"/>
  <c r="J35" i="7"/>
  <c r="F68" i="9" s="1"/>
  <c r="I35" i="7"/>
  <c r="D68" i="9" s="1"/>
  <c r="H35" i="7"/>
  <c r="O34" i="7"/>
  <c r="Q34" i="7"/>
  <c r="J34" i="7"/>
  <c r="F67" i="9" s="1"/>
  <c r="I34" i="7"/>
  <c r="D67" i="9" s="1"/>
  <c r="H34" i="7"/>
  <c r="O33" i="7"/>
  <c r="Q33" i="7" s="1"/>
  <c r="J33" i="7"/>
  <c r="I33" i="7"/>
  <c r="D66" i="9" s="1"/>
  <c r="H33" i="7"/>
  <c r="B66" i="9" s="1"/>
  <c r="O32" i="7"/>
  <c r="Q32" i="7" s="1"/>
  <c r="J32" i="7"/>
  <c r="I32" i="7"/>
  <c r="D65" i="9" s="1"/>
  <c r="H32" i="7"/>
  <c r="B65" i="9" s="1"/>
  <c r="P31" i="7"/>
  <c r="O31" i="7"/>
  <c r="Q31" i="7"/>
  <c r="J31" i="7"/>
  <c r="F64" i="9" s="1"/>
  <c r="I31" i="7"/>
  <c r="D64" i="9" s="1"/>
  <c r="H31" i="7"/>
  <c r="B64" i="9" s="1"/>
  <c r="O30" i="7"/>
  <c r="Q30" i="7" s="1"/>
  <c r="J30" i="7"/>
  <c r="F63" i="9" s="1"/>
  <c r="I30" i="7"/>
  <c r="D63" i="9" s="1"/>
  <c r="H30" i="7"/>
  <c r="O29" i="7"/>
  <c r="Q29" i="7" s="1"/>
  <c r="J29" i="7"/>
  <c r="F62" i="9" s="1"/>
  <c r="I29" i="7"/>
  <c r="H29" i="7"/>
  <c r="B62" i="9" s="1"/>
  <c r="O28" i="7"/>
  <c r="Q28" i="7" s="1"/>
  <c r="J28" i="7"/>
  <c r="F61" i="9" s="1"/>
  <c r="I28" i="7"/>
  <c r="D61" i="9" s="1"/>
  <c r="H28" i="7"/>
  <c r="O27" i="7"/>
  <c r="Q27" i="7"/>
  <c r="J27" i="7"/>
  <c r="F60" i="9" s="1"/>
  <c r="I27" i="7"/>
  <c r="D60" i="9" s="1"/>
  <c r="H27" i="7"/>
  <c r="O26" i="7"/>
  <c r="Q26" i="7"/>
  <c r="J26" i="7"/>
  <c r="F59" i="9" s="1"/>
  <c r="I26" i="7"/>
  <c r="D59" i="9" s="1"/>
  <c r="H26" i="7"/>
  <c r="O25" i="7"/>
  <c r="Q25" i="7"/>
  <c r="J25" i="7"/>
  <c r="I25" i="7"/>
  <c r="D58" i="9" s="1"/>
  <c r="H25" i="7"/>
  <c r="B58" i="9" s="1"/>
  <c r="O24" i="7"/>
  <c r="Q24" i="7"/>
  <c r="J24" i="7"/>
  <c r="F57" i="9" s="1"/>
  <c r="I24" i="7"/>
  <c r="D57" i="9" s="1"/>
  <c r="H24" i="7"/>
  <c r="B57" i="9" s="1"/>
  <c r="O23" i="7"/>
  <c r="Q23" i="7" s="1"/>
  <c r="J23" i="7"/>
  <c r="F56" i="9" s="1"/>
  <c r="I23" i="7"/>
  <c r="D56" i="9" s="1"/>
  <c r="H23" i="7"/>
  <c r="B56" i="9" s="1"/>
  <c r="O22" i="7"/>
  <c r="Q22" i="7" s="1"/>
  <c r="J22" i="7"/>
  <c r="F55" i="9" s="1"/>
  <c r="I22" i="7"/>
  <c r="D55" i="9" s="1"/>
  <c r="H22" i="7"/>
  <c r="O21" i="7"/>
  <c r="Q21" i="7"/>
  <c r="J21" i="7"/>
  <c r="F54" i="9" s="1"/>
  <c r="I21" i="7"/>
  <c r="H21" i="7"/>
  <c r="B54" i="9" s="1"/>
  <c r="O20" i="7"/>
  <c r="Q20" i="7"/>
  <c r="J20" i="7"/>
  <c r="F53" i="9" s="1"/>
  <c r="I20" i="7"/>
  <c r="H20" i="7"/>
  <c r="B53" i="9" s="1"/>
  <c r="O19" i="7"/>
  <c r="Q19" i="7"/>
  <c r="J19" i="7"/>
  <c r="F52" i="9" s="1"/>
  <c r="I19" i="7"/>
  <c r="D52" i="9" s="1"/>
  <c r="H19" i="7"/>
  <c r="O18" i="7"/>
  <c r="Q18" i="7" s="1"/>
  <c r="J18" i="7"/>
  <c r="F51" i="9" s="1"/>
  <c r="I18" i="7"/>
  <c r="D51" i="9" s="1"/>
  <c r="H18" i="7"/>
  <c r="O17" i="7"/>
  <c r="Q17" i="7"/>
  <c r="J17" i="7"/>
  <c r="I17" i="7"/>
  <c r="D50" i="9" s="1"/>
  <c r="H17" i="7"/>
  <c r="B50" i="9" s="1"/>
  <c r="P16" i="7"/>
  <c r="O16" i="7"/>
  <c r="Q16" i="7"/>
  <c r="J16" i="7"/>
  <c r="F49" i="9" s="1"/>
  <c r="I16" i="7"/>
  <c r="D49" i="9" s="1"/>
  <c r="H16" i="7"/>
  <c r="B49" i="9" s="1"/>
  <c r="O15" i="7"/>
  <c r="Q15" i="7"/>
  <c r="J15" i="7"/>
  <c r="F48" i="9" s="1"/>
  <c r="I15" i="7"/>
  <c r="D48" i="9" s="1"/>
  <c r="H15" i="7"/>
  <c r="B48" i="9" s="1"/>
  <c r="O14" i="7"/>
  <c r="Q14" i="7"/>
  <c r="J14" i="7"/>
  <c r="F47" i="9" s="1"/>
  <c r="I14" i="7"/>
  <c r="D47" i="9" s="1"/>
  <c r="H14" i="7"/>
  <c r="O13" i="7"/>
  <c r="Q13" i="7"/>
  <c r="J13" i="7"/>
  <c r="F46" i="9" s="1"/>
  <c r="I13" i="7"/>
  <c r="H13" i="7"/>
  <c r="B46" i="9" s="1"/>
  <c r="O12" i="7"/>
  <c r="Q12" i="7" s="1"/>
  <c r="J12" i="7"/>
  <c r="F45" i="9" s="1"/>
  <c r="I12" i="7"/>
  <c r="H12" i="7"/>
  <c r="B45" i="9" s="1"/>
  <c r="O11" i="7"/>
  <c r="Q11" i="7" s="1"/>
  <c r="J11" i="7"/>
  <c r="F44" i="9" s="1"/>
  <c r="D44" i="9"/>
  <c r="H11" i="7"/>
  <c r="O10" i="7"/>
  <c r="J10" i="7"/>
  <c r="I10" i="7"/>
  <c r="H10" i="7"/>
  <c r="M41" i="6"/>
  <c r="F30" i="5" s="1"/>
  <c r="L41" i="6"/>
  <c r="F26" i="5" s="1"/>
  <c r="K41" i="6"/>
  <c r="F22" i="5" s="1"/>
  <c r="G41" i="6"/>
  <c r="F41" i="6"/>
  <c r="E41" i="6"/>
  <c r="D41" i="6"/>
  <c r="E18" i="5" s="1"/>
  <c r="E21" i="5" s="1"/>
  <c r="C41" i="6"/>
  <c r="E14" i="5" s="1"/>
  <c r="B41" i="6"/>
  <c r="E10" i="5" s="1"/>
  <c r="E13" i="5" s="1"/>
  <c r="O40" i="6"/>
  <c r="J40" i="6"/>
  <c r="F38" i="9" s="1"/>
  <c r="I40" i="6"/>
  <c r="D38" i="9" s="1"/>
  <c r="H40" i="6"/>
  <c r="P39" i="6"/>
  <c r="O39" i="6"/>
  <c r="Q39" i="6"/>
  <c r="J39" i="6"/>
  <c r="I39" i="6"/>
  <c r="H39" i="6"/>
  <c r="O38" i="6"/>
  <c r="Q38" i="6"/>
  <c r="J38" i="6"/>
  <c r="I38" i="6"/>
  <c r="H38" i="6"/>
  <c r="P38" i="6" s="1"/>
  <c r="O37" i="6"/>
  <c r="Q37" i="6"/>
  <c r="J37" i="6"/>
  <c r="I37" i="6"/>
  <c r="P37" i="6" s="1"/>
  <c r="H37" i="6"/>
  <c r="O36" i="6"/>
  <c r="J36" i="6"/>
  <c r="I36" i="6"/>
  <c r="H36" i="6"/>
  <c r="P36" i="6" s="1"/>
  <c r="O35" i="6"/>
  <c r="Q35" i="6"/>
  <c r="J35" i="6"/>
  <c r="I35" i="6"/>
  <c r="H35" i="6"/>
  <c r="P35" i="6" s="1"/>
  <c r="O34" i="6"/>
  <c r="Q34" i="6"/>
  <c r="J34" i="6"/>
  <c r="I34" i="6"/>
  <c r="H34" i="6"/>
  <c r="P34" i="6" s="1"/>
  <c r="P33" i="6"/>
  <c r="O33" i="6"/>
  <c r="Q33" i="6"/>
  <c r="J33" i="6"/>
  <c r="I33" i="6"/>
  <c r="H33" i="6"/>
  <c r="P32" i="6"/>
  <c r="O32" i="6"/>
  <c r="J32" i="6"/>
  <c r="I32" i="6"/>
  <c r="H32" i="6"/>
  <c r="P31" i="6"/>
  <c r="O31" i="6"/>
  <c r="Q31" i="6"/>
  <c r="J31" i="6"/>
  <c r="I31" i="6"/>
  <c r="H31" i="6"/>
  <c r="O30" i="6"/>
  <c r="Q30" i="6"/>
  <c r="J30" i="6"/>
  <c r="I30" i="6"/>
  <c r="H30" i="6"/>
  <c r="P30" i="6" s="1"/>
  <c r="O29" i="6"/>
  <c r="Q29" i="6"/>
  <c r="J29" i="6"/>
  <c r="I29" i="6"/>
  <c r="P29" i="6" s="1"/>
  <c r="H29" i="6"/>
  <c r="O28" i="6"/>
  <c r="J28" i="6"/>
  <c r="I28" i="6"/>
  <c r="H28" i="6"/>
  <c r="P28" i="6" s="1"/>
  <c r="O27" i="6"/>
  <c r="Q27" i="6"/>
  <c r="J27" i="6"/>
  <c r="I27" i="6"/>
  <c r="H27" i="6"/>
  <c r="P27" i="6" s="1"/>
  <c r="O26" i="6"/>
  <c r="Q26" i="6"/>
  <c r="J26" i="6"/>
  <c r="I26" i="6"/>
  <c r="H26" i="6"/>
  <c r="P26" i="6" s="1"/>
  <c r="P25" i="6"/>
  <c r="O25" i="6"/>
  <c r="Q25" i="6"/>
  <c r="J25" i="6"/>
  <c r="I25" i="6"/>
  <c r="H25" i="6"/>
  <c r="P24" i="6"/>
  <c r="O24" i="6"/>
  <c r="J24" i="6"/>
  <c r="I24" i="6"/>
  <c r="H24" i="6"/>
  <c r="P23" i="6"/>
  <c r="O23" i="6"/>
  <c r="Q23" i="6"/>
  <c r="J23" i="6"/>
  <c r="I23" i="6"/>
  <c r="H23" i="6"/>
  <c r="O22" i="6"/>
  <c r="Q22" i="6" s="1"/>
  <c r="J22" i="6"/>
  <c r="I22" i="6"/>
  <c r="H22" i="6"/>
  <c r="P22" i="6" s="1"/>
  <c r="O21" i="6"/>
  <c r="Q21" i="6"/>
  <c r="J21" i="6"/>
  <c r="I21" i="6"/>
  <c r="P21" i="6" s="1"/>
  <c r="H21" i="6"/>
  <c r="O20" i="6"/>
  <c r="J20" i="6"/>
  <c r="I20" i="6"/>
  <c r="H20" i="6"/>
  <c r="P20" i="6" s="1"/>
  <c r="O19" i="6"/>
  <c r="Q19" i="6"/>
  <c r="J19" i="6"/>
  <c r="I19" i="6"/>
  <c r="H19" i="6"/>
  <c r="P19" i="6" s="1"/>
  <c r="O18" i="6"/>
  <c r="Q18" i="6"/>
  <c r="J18" i="6"/>
  <c r="I18" i="6"/>
  <c r="H18" i="6"/>
  <c r="P18" i="6" s="1"/>
  <c r="P17" i="6"/>
  <c r="O17" i="6"/>
  <c r="Q17" i="6"/>
  <c r="J17" i="6"/>
  <c r="I17" i="6"/>
  <c r="H17" i="6"/>
  <c r="P16" i="6"/>
  <c r="O16" i="6"/>
  <c r="J16" i="6"/>
  <c r="I16" i="6"/>
  <c r="H16" i="6"/>
  <c r="P15" i="6"/>
  <c r="O15" i="6"/>
  <c r="Q15" i="6"/>
  <c r="J15" i="6"/>
  <c r="I15" i="6"/>
  <c r="H15" i="6"/>
  <c r="O14" i="6"/>
  <c r="Q14" i="6"/>
  <c r="J14" i="6"/>
  <c r="I14" i="6"/>
  <c r="H14" i="6"/>
  <c r="P14" i="6" s="1"/>
  <c r="O13" i="6"/>
  <c r="Q13" i="6"/>
  <c r="J13" i="6"/>
  <c r="I13" i="6"/>
  <c r="P13" i="6" s="1"/>
  <c r="H13" i="6"/>
  <c r="O12" i="6"/>
  <c r="J12" i="6"/>
  <c r="I12" i="6"/>
  <c r="H12" i="6"/>
  <c r="P12" i="6" s="1"/>
  <c r="O11" i="6"/>
  <c r="Q11" i="6" s="1"/>
  <c r="J11" i="6"/>
  <c r="I11" i="6"/>
  <c r="H11" i="6"/>
  <c r="O10" i="6"/>
  <c r="J10" i="6"/>
  <c r="I10" i="6"/>
  <c r="H10" i="6"/>
  <c r="B8" i="9" s="1"/>
  <c r="A58" i="5"/>
  <c r="A49" i="5"/>
  <c r="A47" i="5"/>
  <c r="D31" i="5"/>
  <c r="D27" i="5"/>
  <c r="D23" i="5"/>
  <c r="D19" i="5"/>
  <c r="D15" i="5"/>
  <c r="D11" i="5"/>
  <c r="G31" i="5" l="1"/>
  <c r="O39" i="7"/>
  <c r="E17" i="5"/>
  <c r="P13" i="8"/>
  <c r="F25" i="5"/>
  <c r="J41" i="8"/>
  <c r="F20" i="5" s="1"/>
  <c r="P40" i="8"/>
  <c r="O28" i="14"/>
  <c r="P18" i="7"/>
  <c r="B51" i="9"/>
  <c r="A51" i="9" s="1"/>
  <c r="P21" i="7"/>
  <c r="D54" i="9"/>
  <c r="A54" i="9" s="1"/>
  <c r="P33" i="7"/>
  <c r="F66" i="9"/>
  <c r="A66" i="9" s="1"/>
  <c r="P35" i="7"/>
  <c r="B68" i="9"/>
  <c r="A68" i="9" s="1"/>
  <c r="I39" i="7"/>
  <c r="F15" i="5" s="1"/>
  <c r="G15" i="5" s="1"/>
  <c r="D43" i="9"/>
  <c r="J39" i="7"/>
  <c r="F19" i="5" s="1"/>
  <c r="F43" i="9"/>
  <c r="P12" i="7"/>
  <c r="D45" i="9"/>
  <c r="A45" i="9" s="1"/>
  <c r="P26" i="7"/>
  <c r="B59" i="9"/>
  <c r="A59" i="9" s="1"/>
  <c r="P29" i="7"/>
  <c r="D62" i="9"/>
  <c r="A62" i="9" s="1"/>
  <c r="P11" i="7"/>
  <c r="B44" i="9"/>
  <c r="A44" i="9" s="1"/>
  <c r="P20" i="7"/>
  <c r="D53" i="9"/>
  <c r="A53" i="9" s="1"/>
  <c r="P32" i="7"/>
  <c r="F65" i="9"/>
  <c r="A65" i="9" s="1"/>
  <c r="P34" i="7"/>
  <c r="B67" i="9"/>
  <c r="A67" i="9" s="1"/>
  <c r="P37" i="7"/>
  <c r="D70" i="9"/>
  <c r="A70" i="9" s="1"/>
  <c r="P15" i="7"/>
  <c r="P22" i="7"/>
  <c r="B55" i="9"/>
  <c r="A55" i="9" s="1"/>
  <c r="P24" i="7"/>
  <c r="P28" i="7"/>
  <c r="B61" i="9"/>
  <c r="A61" i="9" s="1"/>
  <c r="P17" i="7"/>
  <c r="F50" i="9"/>
  <c r="A50" i="9" s="1"/>
  <c r="P19" i="7"/>
  <c r="B52" i="9"/>
  <c r="A52" i="9" s="1"/>
  <c r="P36" i="7"/>
  <c r="B69" i="9"/>
  <c r="A69" i="9" s="1"/>
  <c r="P14" i="7"/>
  <c r="B47" i="9"/>
  <c r="A47" i="9" s="1"/>
  <c r="P13" i="7"/>
  <c r="D46" i="9"/>
  <c r="A46" i="9" s="1"/>
  <c r="P23" i="7"/>
  <c r="P30" i="7"/>
  <c r="B63" i="9"/>
  <c r="A63" i="9" s="1"/>
  <c r="P10" i="7"/>
  <c r="N28" i="14"/>
  <c r="B43" i="9"/>
  <c r="P25" i="7"/>
  <c r="F58" i="9"/>
  <c r="A58" i="9" s="1"/>
  <c r="P27" i="7"/>
  <c r="B60" i="9"/>
  <c r="A60" i="9" s="1"/>
  <c r="P38" i="7"/>
  <c r="B71" i="9"/>
  <c r="A71" i="9" s="1"/>
  <c r="P11" i="6"/>
  <c r="M28" i="14"/>
  <c r="D9" i="9"/>
  <c r="O41" i="8"/>
  <c r="O41" i="6"/>
  <c r="D8" i="9"/>
  <c r="A35" i="10"/>
  <c r="A36" i="10"/>
  <c r="A35" i="9"/>
  <c r="P39" i="8"/>
  <c r="F29" i="5"/>
  <c r="G28" i="5"/>
  <c r="Q37" i="8"/>
  <c r="I41" i="8"/>
  <c r="F16" i="5" s="1"/>
  <c r="G16" i="5" s="1"/>
  <c r="P10" i="8"/>
  <c r="B76" i="9"/>
  <c r="A76" i="9" s="1"/>
  <c r="J41" i="6"/>
  <c r="F18" i="5" s="1"/>
  <c r="G18" i="5" s="1"/>
  <c r="F8" i="9"/>
  <c r="G20" i="5"/>
  <c r="G19" i="5"/>
  <c r="G22" i="5"/>
  <c r="G30" i="5"/>
  <c r="F33" i="5"/>
  <c r="F21" i="5"/>
  <c r="G32" i="5"/>
  <c r="G23" i="5"/>
  <c r="P40" i="6"/>
  <c r="A101" i="9"/>
  <c r="A103" i="9"/>
  <c r="A77" i="9"/>
  <c r="A79" i="9"/>
  <c r="A85" i="9"/>
  <c r="A87" i="9"/>
  <c r="A93" i="9"/>
  <c r="A95" i="9"/>
  <c r="Q20" i="6"/>
  <c r="A10" i="9"/>
  <c r="A14" i="9"/>
  <c r="A16" i="9"/>
  <c r="A22" i="9"/>
  <c r="A24" i="9"/>
  <c r="A30" i="9"/>
  <c r="A32" i="9"/>
  <c r="A38" i="9"/>
  <c r="A18" i="9"/>
  <c r="A105" i="9"/>
  <c r="Q32" i="6"/>
  <c r="Q18" i="8"/>
  <c r="Q34" i="8"/>
  <c r="G26" i="5"/>
  <c r="A81" i="9"/>
  <c r="A89" i="9"/>
  <c r="A97" i="9"/>
  <c r="Q36" i="6"/>
  <c r="G27" i="5"/>
  <c r="Q12" i="6"/>
  <c r="A9" i="9"/>
  <c r="A15" i="9"/>
  <c r="A17" i="9"/>
  <c r="A23" i="9"/>
  <c r="A25" i="9"/>
  <c r="A31" i="9"/>
  <c r="A33" i="9"/>
  <c r="A78" i="9"/>
  <c r="A80" i="9"/>
  <c r="A86" i="9"/>
  <c r="A88" i="9"/>
  <c r="A94" i="9"/>
  <c r="A96" i="9"/>
  <c r="A102" i="9"/>
  <c r="A104" i="9"/>
  <c r="A11" i="9"/>
  <c r="A21" i="9"/>
  <c r="A82" i="9"/>
  <c r="A90" i="9"/>
  <c r="A98" i="9"/>
  <c r="A106" i="9"/>
  <c r="N41" i="8"/>
  <c r="A13" i="9"/>
  <c r="A19" i="9"/>
  <c r="A27" i="9"/>
  <c r="Q26" i="8"/>
  <c r="A37" i="9"/>
  <c r="A57" i="9"/>
  <c r="A84" i="9"/>
  <c r="A92" i="9"/>
  <c r="A100" i="9"/>
  <c r="A26" i="9"/>
  <c r="A34" i="9"/>
  <c r="Q24" i="6"/>
  <c r="Q28" i="6"/>
  <c r="A29" i="9"/>
  <c r="A49" i="9"/>
  <c r="Q40" i="6"/>
  <c r="A12" i="9"/>
  <c r="A20" i="9"/>
  <c r="A28" i="9"/>
  <c r="A36" i="9"/>
  <c r="A48" i="9"/>
  <c r="A56" i="9"/>
  <c r="A64" i="9"/>
  <c r="A83" i="9"/>
  <c r="A91" i="9"/>
  <c r="A99" i="9"/>
  <c r="I41" i="6"/>
  <c r="F14" i="5" s="1"/>
  <c r="P10" i="6"/>
  <c r="Q10" i="6"/>
  <c r="M29" i="14" s="1"/>
  <c r="B3" i="10"/>
  <c r="C3" i="10" s="1"/>
  <c r="H41" i="8"/>
  <c r="F12" i="5" s="1"/>
  <c r="G12" i="5" s="1"/>
  <c r="P11" i="8"/>
  <c r="Q10" i="8"/>
  <c r="O29" i="14" s="1"/>
  <c r="H39" i="7"/>
  <c r="F11" i="5" s="1"/>
  <c r="G11" i="5" s="1"/>
  <c r="Q10" i="7"/>
  <c r="N29" i="14" s="1"/>
  <c r="H41" i="6"/>
  <c r="F10" i="5" s="1"/>
  <c r="Q16" i="6"/>
  <c r="G24" i="5"/>
  <c r="B3" i="9" l="1"/>
  <c r="A43" i="9"/>
  <c r="J28" i="14"/>
  <c r="K28" i="14" s="1"/>
  <c r="J29" i="14"/>
  <c r="K29" i="14" s="1"/>
  <c r="A8" i="9"/>
  <c r="F13" i="5"/>
  <c r="G21" i="5"/>
  <c r="G29" i="5"/>
  <c r="G25" i="5"/>
  <c r="G33" i="5"/>
  <c r="G14" i="5"/>
  <c r="G17" i="5" s="1"/>
  <c r="F17" i="5"/>
  <c r="G10" i="5"/>
  <c r="G13" i="5" s="1"/>
  <c r="J33" i="14" l="1"/>
  <c r="K33" i="14" s="1"/>
  <c r="M25" i="14"/>
  <c r="C3" i="9"/>
  <c r="G34" i="5"/>
  <c r="J60" i="5"/>
  <c r="D37" i="5" s="1"/>
  <c r="J25" i="14" l="1"/>
  <c r="B28" i="1"/>
  <c r="B25" i="2"/>
  <c r="A21" i="2"/>
  <c r="A16" i="2"/>
  <c r="A9" i="2"/>
  <c r="A3" i="2"/>
  <c r="K25" i="14" l="1"/>
  <c r="E11" i="4"/>
  <c r="B11" i="4"/>
  <c r="D11" i="4" s="1"/>
  <c r="A9" i="12"/>
  <c r="A19" i="12" s="1"/>
  <c r="D9" i="12"/>
  <c r="D19" i="12" s="1"/>
  <c r="F7" i="3"/>
  <c r="F6" i="3"/>
  <c r="I42" i="2"/>
  <c r="I38" i="2"/>
  <c r="I34" i="2"/>
  <c r="F25" i="2"/>
  <c r="D25" i="2"/>
  <c r="B3" i="14" l="1"/>
  <c r="F11" i="4"/>
</calcChain>
</file>

<file path=xl/sharedStrings.xml><?xml version="1.0" encoding="utf-8"?>
<sst xmlns="http://schemas.openxmlformats.org/spreadsheetml/2006/main" count="648" uniqueCount="295">
  <si>
    <t>様式第１号（第６条関係）</t>
  </si>
  <si>
    <t>岡山県知事　　殿</t>
  </si>
  <si>
    <t>記</t>
  </si>
  <si>
    <t>１　補助事業の内容</t>
  </si>
  <si>
    <t>３　添付書類</t>
  </si>
  <si>
    <t>（２）新型コロナウイルス感染症患者等を受け入れる病棟及び病床（休止病床を含む。）</t>
  </si>
  <si>
    <t>の状況を把握できる資料（病棟の図面等）</t>
  </si>
  <si>
    <r>
      <t>（３）</t>
    </r>
    <r>
      <rPr>
        <sz val="11"/>
        <color theme="1"/>
        <rFont val="ＭＳ 明朝"/>
        <family val="1"/>
        <charset val="128"/>
      </rPr>
      <t>誓約書（別紙１）</t>
    </r>
  </si>
  <si>
    <t>（４）役員一覧表（別紙２）</t>
  </si>
  <si>
    <t>（５）補助金交付申請日前３か月以内に交付された県税の完納証明書</t>
  </si>
  <si>
    <t>円</t>
    <phoneticPr fontId="21"/>
  </si>
  <si>
    <t>日</t>
    <rPh sb="0" eb="1">
      <t>ニチ</t>
    </rPh>
    <phoneticPr fontId="21"/>
  </si>
  <si>
    <t>月</t>
    <rPh sb="0" eb="1">
      <t>ガツ</t>
    </rPh>
    <phoneticPr fontId="21"/>
  </si>
  <si>
    <t>年</t>
    <rPh sb="0" eb="1">
      <t>ネン</t>
    </rPh>
    <phoneticPr fontId="21"/>
  </si>
  <si>
    <t>　　　　　　　　　　　申請者　　所 　在　 地　</t>
    <phoneticPr fontId="21"/>
  </si>
  <si>
    <t>　　　　　　　　　　　　　　　　名　　　　称　</t>
    <phoneticPr fontId="21"/>
  </si>
  <si>
    <t>　　　　　　　　　　　　　　　　代表者職氏名　　　　　　　　　</t>
    <phoneticPr fontId="21"/>
  </si>
  <si>
    <t>　　　令和</t>
    <rPh sb="3" eb="5">
      <t>レイワ</t>
    </rPh>
    <phoneticPr fontId="21"/>
  </si>
  <si>
    <t>別紙１</t>
  </si>
  <si>
    <t xml:space="preserve"> 補助事業者が法人の場合 </t>
  </si>
  <si>
    <t>誓　　　　約　　　　書</t>
  </si>
  <si>
    <t>　また、必要な場合には、このことについて岡山県警察本部に照会することを承諾します。</t>
  </si>
  <si>
    <t>（３）暴力団又は暴力団員等と社会的に非難されるべき関係を有している者</t>
  </si>
  <si>
    <t>　岡山県知事　　　　　    殿</t>
  </si>
  <si>
    <t xml:space="preserve">                                            </t>
  </si>
  <si>
    <t xml:space="preserve">所　在　地                                          </t>
  </si>
  <si>
    <t>名　　　称　　　　　　　　　　　　　　　　　　　　　</t>
  </si>
  <si>
    <t>代表者氏名                   　　　　　   　　　　　</t>
  </si>
  <si>
    <t>（参　考）</t>
  </si>
  <si>
    <t>　　　岡山県暴力団排除条例抜粋</t>
  </si>
  <si>
    <t xml:space="preserve">　（定義） </t>
  </si>
  <si>
    <t>第２条　この条例において、次の各号に掲げる用語の意義は、それぞれ当該各号に定めるところによる。</t>
  </si>
  <si>
    <t>　(1) 暴力団　暴力団員による不当な行為の防止等に関する法律（平成３年法律第７７号。以下「法」という。）第２条第２号に規定する暴力団をいう。</t>
  </si>
  <si>
    <t>　(2) 暴力団員　法第２条第６号に規定する暴力団員をいう。</t>
  </si>
  <si>
    <t>　(3) 暴力団員等　暴力団員又は暴力団員でなくなった日から五年を経過しない者をいう。</t>
  </si>
  <si>
    <t>　(4)～(6)略</t>
  </si>
  <si>
    <t>　　　暴力団員による不当な行為の防止等に関する法律抜粋</t>
  </si>
  <si>
    <t xml:space="preserve">第２条　この法律において、次の各号に掲げる用語の意義は、それぞれ当該各号に定めるところによる。 </t>
  </si>
  <si>
    <t>　(1) 略</t>
  </si>
  <si>
    <t>　(2) 暴力団　その団体の構成員（その団体の構成団体の構成員を含む。）が集団的に又は常習的に暴力的不法行為等を行うことを助長するおそれがある団体をいう。</t>
  </si>
  <si>
    <t>　(3)～(5)略</t>
  </si>
  <si>
    <t>　(6) 暴力団員　暴力団の構成員をいう。</t>
  </si>
  <si>
    <t xml:space="preserve">  (7)・(8)略</t>
  </si>
  <si>
    <t xml:space="preserve">　（暴力的要求行為の禁止） </t>
  </si>
  <si>
    <t>第９条 　指定暴力団等の暴力団員（以下「指定暴力団員」という。）は、その者の所属する指定暴力団等又はその系列上位指定暴力団等（当該指定暴力団等と上方連結（指定暴力団等が他の指定暴力団等の構成団体となり、又は指定暴力団等の代表者等が他の指定暴力団等の暴力団員となっている関係をいう。）をすることにより順次関連している各指定暴力団等をいう。第１２条の３及び第１２条の５において同じ。）の威力を示して次に掲げる行為をしてはならない。</t>
  </si>
  <si>
    <t>(1)～(20)略</t>
  </si>
  <si>
    <t>(21)　行政庁に対し、自己若しくは次に掲げる者（以下この条において「自己の関係者」という。）がした許認可等（行政手続法（平成５年法律第８８号）第２条第３号に規定する許認可等をいう。以下この号及び次号において同じ。）に係る申請（同条第３号 に規定する申請をいう。次号において同じ。）が法令（同条第１号に規定する法令をいう。以下この号及び次号において同じ。）に定められた許認可等の要件に該当しないにもかかわらず、当該許認可等をすることを要求し、又は自己若しくは自己の関係者について法令に定められた不利益処分（行政庁が、法令に基づき、特定の者を名あて人として、直接に、これに義務を課し、又はその権利を制限する処分をいう。以下この号及び次号において同じ。）の要件に該当する事由があるにもかかわらず、当該不利益処分をしないことを要求すること。</t>
  </si>
  <si>
    <t>イ　略</t>
  </si>
  <si>
    <t>ロ　法人その他の団体であって、自己がその役員（業務を執行する社員、取締役、執行役又はこれらに準ずる者をいい、相談役、顧問その他いかなる名称を有する者であるかを問わず、当該団体に対し業務を執行する社員、取締役、執行役又はこれらに準ずる者と同等以上の支配力を有するものと認められる者を含む。）となっているもの</t>
  </si>
  <si>
    <t>ハ　略</t>
  </si>
  <si>
    <t>(22)～(27)略</t>
  </si>
  <si>
    <t>年</t>
    <rPh sb="0" eb="1">
      <t>ネン</t>
    </rPh>
    <phoneticPr fontId="21"/>
  </si>
  <si>
    <t>　　令和</t>
    <rPh sb="2" eb="4">
      <t>レイワ</t>
    </rPh>
    <phoneticPr fontId="21"/>
  </si>
  <si>
    <t>月</t>
    <rPh sb="0" eb="1">
      <t>ガツ</t>
    </rPh>
    <phoneticPr fontId="21"/>
  </si>
  <si>
    <t>日</t>
    <rPh sb="0" eb="1">
      <t>ニチ</t>
    </rPh>
    <phoneticPr fontId="21"/>
  </si>
  <si>
    <t>（１）暴力団員等（岡山県暴力団排除条例（平成２２年岡山県条例第５７号）　　　　　　　　　　　第２条第３号に規定する暴力団員等をいう。以下同じ。）に該当する者</t>
    <phoneticPr fontId="21"/>
  </si>
  <si>
    <t>（２）暴力団（岡山県暴力団排除条例第２条第１号に規定する暴力団をいう。　　　　　　　　　　　以下同じ。）又は暴力団員等の統制下にある者</t>
    <phoneticPr fontId="21"/>
  </si>
  <si>
    <t>別紙２</t>
    <rPh sb="0" eb="2">
      <t>ベッシ</t>
    </rPh>
    <phoneticPr fontId="29"/>
  </si>
  <si>
    <t>役　員　一　覧　表</t>
    <rPh sb="0" eb="1">
      <t>ヤク</t>
    </rPh>
    <rPh sb="2" eb="3">
      <t>イン</t>
    </rPh>
    <rPh sb="4" eb="5">
      <t>イチ</t>
    </rPh>
    <rPh sb="6" eb="7">
      <t>ラン</t>
    </rPh>
    <rPh sb="8" eb="9">
      <t>ヒョウ</t>
    </rPh>
    <phoneticPr fontId="29"/>
  </si>
  <si>
    <t>法人名</t>
    <rPh sb="0" eb="2">
      <t>ホウジン</t>
    </rPh>
    <rPh sb="2" eb="3">
      <t>メイ</t>
    </rPh>
    <phoneticPr fontId="29"/>
  </si>
  <si>
    <t>主たる事務所の所在地</t>
    <rPh sb="0" eb="1">
      <t>シュ</t>
    </rPh>
    <rPh sb="3" eb="6">
      <t>ジムショ</t>
    </rPh>
    <rPh sb="7" eb="10">
      <t>ショザイチ</t>
    </rPh>
    <phoneticPr fontId="29"/>
  </si>
  <si>
    <r>
      <rPr>
        <sz val="10"/>
        <color indexed="8"/>
        <rFont val="ＭＳ 明朝"/>
        <family val="1"/>
        <charset val="128"/>
      </rPr>
      <t>フリガナ</t>
    </r>
    <r>
      <rPr>
        <sz val="11"/>
        <color indexed="8"/>
        <rFont val="ＭＳ 明朝"/>
        <family val="1"/>
        <charset val="128"/>
      </rPr>
      <t xml:space="preserve">
氏名</t>
    </r>
    <phoneticPr fontId="29"/>
  </si>
  <si>
    <t>性別</t>
    <rPh sb="0" eb="2">
      <t>セイベツ</t>
    </rPh>
    <phoneticPr fontId="29"/>
  </si>
  <si>
    <t>生年月日</t>
    <rPh sb="0" eb="2">
      <t>セイネン</t>
    </rPh>
    <rPh sb="2" eb="4">
      <t>ガッピ</t>
    </rPh>
    <phoneticPr fontId="29"/>
  </si>
  <si>
    <t>住　　　　所</t>
    <rPh sb="0" eb="1">
      <t>ジュウ</t>
    </rPh>
    <rPh sb="5" eb="6">
      <t>ショ</t>
    </rPh>
    <phoneticPr fontId="29"/>
  </si>
  <si>
    <t>代表者</t>
    <rPh sb="0" eb="3">
      <t>ダイヒョウシャ</t>
    </rPh>
    <phoneticPr fontId="29"/>
  </si>
  <si>
    <t>✓</t>
    <phoneticPr fontId="29"/>
  </si>
  <si>
    <t>(和暦)</t>
    <rPh sb="1" eb="3">
      <t>ワレキ</t>
    </rPh>
    <phoneticPr fontId="29"/>
  </si>
  <si>
    <t>年</t>
    <rPh sb="0" eb="1">
      <t>ネン</t>
    </rPh>
    <phoneticPr fontId="29"/>
  </si>
  <si>
    <t>月</t>
    <rPh sb="0" eb="1">
      <t>ツキ</t>
    </rPh>
    <phoneticPr fontId="29"/>
  </si>
  <si>
    <t>日</t>
    <rPh sb="0" eb="1">
      <t>ニチ</t>
    </rPh>
    <phoneticPr fontId="29"/>
  </si>
  <si>
    <t>（注1）代表者は、その者の「代表者」の欄にチェックを入れること</t>
    <rPh sb="1" eb="2">
      <t>チュウ</t>
    </rPh>
    <rPh sb="4" eb="7">
      <t>ダイヒョウシャ</t>
    </rPh>
    <rPh sb="11" eb="12">
      <t>シャ</t>
    </rPh>
    <rPh sb="14" eb="17">
      <t>ダイヒョウシャ</t>
    </rPh>
    <rPh sb="19" eb="20">
      <t>ラン</t>
    </rPh>
    <rPh sb="26" eb="27">
      <t>イ</t>
    </rPh>
    <phoneticPr fontId="29"/>
  </si>
  <si>
    <t>（注2）創設法人にあっては、役員就任予定者及び代表予定者を記載すること</t>
    <rPh sb="1" eb="2">
      <t>チュウ</t>
    </rPh>
    <rPh sb="4" eb="6">
      <t>ソウセツ</t>
    </rPh>
    <rPh sb="6" eb="8">
      <t>ホウジン</t>
    </rPh>
    <rPh sb="14" eb="16">
      <t>ヤクイン</t>
    </rPh>
    <rPh sb="16" eb="18">
      <t>シュウニン</t>
    </rPh>
    <rPh sb="18" eb="20">
      <t>ヨテイ</t>
    </rPh>
    <rPh sb="20" eb="21">
      <t>シャ</t>
    </rPh>
    <rPh sb="21" eb="22">
      <t>オヨ</t>
    </rPh>
    <rPh sb="23" eb="25">
      <t>ダイヒョウ</t>
    </rPh>
    <rPh sb="25" eb="28">
      <t>ヨテイシャ</t>
    </rPh>
    <rPh sb="29" eb="31">
      <t>キサイ</t>
    </rPh>
    <phoneticPr fontId="29"/>
  </si>
  <si>
    <t>岡山県新型コロナウイルス感染症患者等入院病床確保事業補助金</t>
    <phoneticPr fontId="21"/>
  </si>
  <si>
    <t>交付申請書兼実績報告書</t>
    <rPh sb="5" eb="6">
      <t>ケン</t>
    </rPh>
    <rPh sb="6" eb="8">
      <t>ジッセキ</t>
    </rPh>
    <rPh sb="8" eb="11">
      <t>ホウコクショ</t>
    </rPh>
    <phoneticPr fontId="21"/>
  </si>
  <si>
    <t>（６）歳入歳出決算（見込）書の抄本</t>
    <phoneticPr fontId="21"/>
  </si>
  <si>
    <t>　　補助事業実績書（様式第２号）のとおり</t>
    <rPh sb="6" eb="8">
      <t>ジッセキ</t>
    </rPh>
    <phoneticPr fontId="21"/>
  </si>
  <si>
    <t>２　補助金交付申請兼実績額</t>
    <rPh sb="9" eb="10">
      <t>ケン</t>
    </rPh>
    <rPh sb="10" eb="12">
      <t>ジッセキ</t>
    </rPh>
    <phoneticPr fontId="21"/>
  </si>
  <si>
    <t>（１）補助事業実績書（様式第２号）</t>
    <rPh sb="3" eb="5">
      <t>ホジョ</t>
    </rPh>
    <rPh sb="5" eb="7">
      <t>ジギョウ</t>
    </rPh>
    <rPh sb="7" eb="9">
      <t>ジッセキ</t>
    </rPh>
    <phoneticPr fontId="21"/>
  </si>
  <si>
    <t>（７）処遇改善状況(様式第５号)</t>
    <rPh sb="3" eb="5">
      <t>ショグウ</t>
    </rPh>
    <rPh sb="5" eb="7">
      <t>カイゼン</t>
    </rPh>
    <rPh sb="7" eb="9">
      <t>ジョウキョウ</t>
    </rPh>
    <rPh sb="10" eb="12">
      <t>ヨウシキ</t>
    </rPh>
    <rPh sb="12" eb="13">
      <t>ダイ</t>
    </rPh>
    <rPh sb="14" eb="15">
      <t>ゴウ</t>
    </rPh>
    <phoneticPr fontId="21"/>
  </si>
  <si>
    <t>（１０）その他知事が必要と認める書類</t>
    <rPh sb="6" eb="7">
      <t>タ</t>
    </rPh>
    <rPh sb="7" eb="9">
      <t>チジ</t>
    </rPh>
    <rPh sb="10" eb="12">
      <t>ヒツヨウ</t>
    </rPh>
    <rPh sb="13" eb="14">
      <t>ミト</t>
    </rPh>
    <rPh sb="16" eb="18">
      <t>ショルイ</t>
    </rPh>
    <phoneticPr fontId="21"/>
  </si>
  <si>
    <t>（９）重要事項確認表</t>
    <rPh sb="3" eb="7">
      <t>ジュウヨウジコウ</t>
    </rPh>
    <rPh sb="7" eb="10">
      <t>カクニンヒョウ</t>
    </rPh>
    <phoneticPr fontId="21"/>
  </si>
  <si>
    <t>　岡山県新型コロナウイルス感染症患者等入院病床確保事業補助金の交付を受けたいので、岡山県補助金等交付規則（昭和４１年岡山県規則第５６号。以下「規則」という。）第４条及び岡山県新型コロナウイルス感染症患者等入院病床確保事業補助金交付要綱第６条の規定により、下記のとおり関係書類を添えて申請します。なお、申請にあたって、法令、岡山県条例、規則及び岡山県新型コロナウイルス感染症患者等入院病床確保事業補助金交付要綱に違反しないことを誓約します。</t>
    <rPh sb="150" eb="152">
      <t>シンセイ</t>
    </rPh>
    <phoneticPr fontId="21"/>
  </si>
  <si>
    <t>（８）空床内訳確認表</t>
    <rPh sb="3" eb="5">
      <t>クウショウ</t>
    </rPh>
    <rPh sb="5" eb="7">
      <t>ウチワケ</t>
    </rPh>
    <rPh sb="7" eb="9">
      <t>カクニン</t>
    </rPh>
    <rPh sb="9" eb="10">
      <t>ヒョウ</t>
    </rPh>
    <phoneticPr fontId="21"/>
  </si>
  <si>
    <t>法人</t>
  </si>
  <si>
    <t>　私は、次のことを誓約いたします。</t>
    <phoneticPr fontId="21"/>
  </si>
  <si>
    <t>１ 　私は、次に掲げる者のいずれにも該当しません。</t>
    <phoneticPr fontId="21"/>
  </si>
  <si>
    <t>２    １の各号に掲げる者を経営に実質的に関与させていません。</t>
    <phoneticPr fontId="21"/>
  </si>
  <si>
    <t xml:space="preserve"> 補助事業者が個人の場合 </t>
    <rPh sb="7" eb="9">
      <t>コジン</t>
    </rPh>
    <phoneticPr fontId="21"/>
  </si>
  <si>
    <t>　当法人又は当団体は、次のことを誓約いたします。</t>
    <rPh sb="4" eb="5">
      <t>マタ</t>
    </rPh>
    <rPh sb="6" eb="7">
      <t>トウ</t>
    </rPh>
    <rPh sb="7" eb="9">
      <t>ダンタイ</t>
    </rPh>
    <phoneticPr fontId="21"/>
  </si>
  <si>
    <t xml:space="preserve">１　当法人又は当団体の役員（暴力団員による不当な行為の防止等に関する法律（平成３年法律第７７号）第９条第２１号ロに規定する役員をいう。）は、次に掲げる者のいずれにも該当しません。 </t>
    <rPh sb="5" eb="6">
      <t>マタ</t>
    </rPh>
    <rPh sb="7" eb="10">
      <t>トウダンタイ</t>
    </rPh>
    <phoneticPr fontId="21"/>
  </si>
  <si>
    <t>２　１の各号に掲げる者が、当法人又は当団体の経営に実質的に関与していません。</t>
    <rPh sb="16" eb="17">
      <t>マタ</t>
    </rPh>
    <rPh sb="18" eb="21">
      <t>トウダンタイ</t>
    </rPh>
    <phoneticPr fontId="21"/>
  </si>
  <si>
    <t>様式第２号（第６条関係）</t>
    <rPh sb="0" eb="2">
      <t>ヨウシキ</t>
    </rPh>
    <rPh sb="2" eb="3">
      <t>ダイ</t>
    </rPh>
    <rPh sb="4" eb="5">
      <t>ゴウ</t>
    </rPh>
    <rPh sb="6" eb="7">
      <t>ダイ</t>
    </rPh>
    <rPh sb="8" eb="9">
      <t>ジョウ</t>
    </rPh>
    <rPh sb="9" eb="11">
      <t>カンケイ</t>
    </rPh>
    <phoneticPr fontId="37"/>
  </si>
  <si>
    <t>岡山県新型コロナウイルス感染症患者等入院病床確保事業実績書</t>
    <rPh sb="0" eb="3">
      <t>オカヤマケン</t>
    </rPh>
    <rPh sb="3" eb="5">
      <t>シンガタ</t>
    </rPh>
    <rPh sb="12" eb="15">
      <t>カンセンショウ</t>
    </rPh>
    <rPh sb="15" eb="17">
      <t>カンジャ</t>
    </rPh>
    <rPh sb="17" eb="18">
      <t>トウ</t>
    </rPh>
    <rPh sb="18" eb="20">
      <t>ニュウイン</t>
    </rPh>
    <rPh sb="20" eb="22">
      <t>ビョウショウ</t>
    </rPh>
    <rPh sb="22" eb="24">
      <t>カクホ</t>
    </rPh>
    <rPh sb="24" eb="26">
      <t>ジギョウ</t>
    </rPh>
    <rPh sb="26" eb="29">
      <t>ジッセキショ</t>
    </rPh>
    <phoneticPr fontId="37"/>
  </si>
  <si>
    <t>医療機関名：</t>
    <rPh sb="0" eb="2">
      <t>イリョウ</t>
    </rPh>
    <rPh sb="2" eb="5">
      <t>キカンメイ</t>
    </rPh>
    <phoneticPr fontId="37"/>
  </si>
  <si>
    <t>総事業費(A)</t>
    <rPh sb="0" eb="1">
      <t>ソウ</t>
    </rPh>
    <rPh sb="1" eb="4">
      <t>ジギョウヒ</t>
    </rPh>
    <phoneticPr fontId="37"/>
  </si>
  <si>
    <t>寄付金その他の収入額(B)</t>
    <rPh sb="0" eb="3">
      <t>キフキン</t>
    </rPh>
    <rPh sb="5" eb="6">
      <t>タ</t>
    </rPh>
    <rPh sb="7" eb="10">
      <t>シュウニュウガク</t>
    </rPh>
    <phoneticPr fontId="37"/>
  </si>
  <si>
    <t>実支出(予定)額
（A)－（B)＝（C)</t>
    <rPh sb="0" eb="1">
      <t>ジツ</t>
    </rPh>
    <rPh sb="4" eb="6">
      <t>ヨテイ</t>
    </rPh>
    <rPh sb="7" eb="8">
      <t>ガク</t>
    </rPh>
    <phoneticPr fontId="37"/>
  </si>
  <si>
    <t>基準額(D)</t>
    <rPh sb="0" eb="3">
      <t>キジュンガク</t>
    </rPh>
    <phoneticPr fontId="37"/>
  </si>
  <si>
    <t>選定額
（C)と(D)のいずれか少ない方の額（E)</t>
    <rPh sb="0" eb="2">
      <t>センテイ</t>
    </rPh>
    <rPh sb="2" eb="3">
      <t>ガク</t>
    </rPh>
    <rPh sb="16" eb="17">
      <t>スク</t>
    </rPh>
    <rPh sb="19" eb="20">
      <t>ホウ</t>
    </rPh>
    <rPh sb="21" eb="22">
      <t>ガク</t>
    </rPh>
    <phoneticPr fontId="37"/>
  </si>
  <si>
    <r>
      <t>※事業費内訳書（様式第２－１号）、確保病床等管理表（様式第２－２号）、空床確認一覧表</t>
    </r>
    <r>
      <rPr>
        <sz val="11"/>
        <color theme="1"/>
        <rFont val="ＭＳ 明朝"/>
        <family val="1"/>
        <charset val="128"/>
      </rPr>
      <t>を添付すること。</t>
    </r>
    <rPh sb="1" eb="3">
      <t>ジギョウ</t>
    </rPh>
    <rPh sb="4" eb="7">
      <t>ウチワケショ</t>
    </rPh>
    <rPh sb="8" eb="10">
      <t>ヨウシキ</t>
    </rPh>
    <rPh sb="10" eb="11">
      <t>ダイ</t>
    </rPh>
    <rPh sb="14" eb="15">
      <t>ゴウ</t>
    </rPh>
    <rPh sb="17" eb="19">
      <t>カクホ</t>
    </rPh>
    <rPh sb="19" eb="21">
      <t>ビョウショウ</t>
    </rPh>
    <rPh sb="21" eb="22">
      <t>トウ</t>
    </rPh>
    <rPh sb="22" eb="25">
      <t>カンリヒョウ</t>
    </rPh>
    <rPh sb="26" eb="28">
      <t>ヨウシキ</t>
    </rPh>
    <rPh sb="28" eb="29">
      <t>ダイ</t>
    </rPh>
    <rPh sb="32" eb="33">
      <t>ゴウ</t>
    </rPh>
    <rPh sb="35" eb="37">
      <t>クウショウ</t>
    </rPh>
    <rPh sb="37" eb="39">
      <t>カクニン</t>
    </rPh>
    <rPh sb="39" eb="42">
      <t>イチランヒョウ</t>
    </rPh>
    <rPh sb="43" eb="45">
      <t>テンプ</t>
    </rPh>
    <phoneticPr fontId="37"/>
  </si>
  <si>
    <t>様式第２－１号（第６条関係）</t>
    <rPh sb="0" eb="2">
      <t>ヨウシキ</t>
    </rPh>
    <rPh sb="2" eb="3">
      <t>ダイ</t>
    </rPh>
    <rPh sb="6" eb="7">
      <t>ゴウ</t>
    </rPh>
    <rPh sb="8" eb="9">
      <t>ダイ</t>
    </rPh>
    <rPh sb="10" eb="11">
      <t>ジョウ</t>
    </rPh>
    <rPh sb="11" eb="13">
      <t>カンケイ</t>
    </rPh>
    <phoneticPr fontId="37"/>
  </si>
  <si>
    <t>病床指定区分</t>
    <rPh sb="0" eb="2">
      <t>ビョウショウ</t>
    </rPh>
    <rPh sb="2" eb="4">
      <t>シテイ</t>
    </rPh>
    <rPh sb="4" eb="6">
      <t>クブン</t>
    </rPh>
    <phoneticPr fontId="37"/>
  </si>
  <si>
    <t>10/1～</t>
    <phoneticPr fontId="37"/>
  </si>
  <si>
    <t>特定機能</t>
    <rPh sb="0" eb="4">
      <t>トクテイキノウ</t>
    </rPh>
    <phoneticPr fontId="37"/>
  </si>
  <si>
    <t>一般</t>
    <rPh sb="0" eb="2">
      <t>イッパン</t>
    </rPh>
    <phoneticPr fontId="37"/>
  </si>
  <si>
    <t>病床確保事業費内訳書</t>
    <rPh sb="0" eb="2">
      <t>ビョウショウ</t>
    </rPh>
    <rPh sb="2" eb="4">
      <t>カクホ</t>
    </rPh>
    <rPh sb="4" eb="7">
      <t>ジギョウヒ</t>
    </rPh>
    <rPh sb="7" eb="10">
      <t>ウチワケショ</t>
    </rPh>
    <phoneticPr fontId="37"/>
  </si>
  <si>
    <t>一般</t>
  </si>
  <si>
    <t>ICU</t>
    <phoneticPr fontId="37"/>
  </si>
  <si>
    <t>HCU</t>
    <phoneticPr fontId="37"/>
  </si>
  <si>
    <t>医療機関名:</t>
    <rPh sb="0" eb="2">
      <t>イリョウ</t>
    </rPh>
    <rPh sb="2" eb="5">
      <t>キカンメイ</t>
    </rPh>
    <phoneticPr fontId="37"/>
  </si>
  <si>
    <t>上記以外</t>
    <rPh sb="0" eb="4">
      <t>ジョウキイガイ</t>
    </rPh>
    <phoneticPr fontId="37"/>
  </si>
  <si>
    <t>　受入医療機関</t>
    <rPh sb="1" eb="3">
      <t>ウケイレ</t>
    </rPh>
    <phoneticPr fontId="37"/>
  </si>
  <si>
    <t>（１）事業費内訳</t>
    <rPh sb="3" eb="6">
      <t>ジギョウヒ</t>
    </rPh>
    <rPh sb="6" eb="8">
      <t>ウチワケ</t>
    </rPh>
    <phoneticPr fontId="37"/>
  </si>
  <si>
    <t>病床の区分</t>
    <rPh sb="0" eb="2">
      <t>ビョウショウ</t>
    </rPh>
    <rPh sb="3" eb="5">
      <t>クブン</t>
    </rPh>
    <phoneticPr fontId="37"/>
  </si>
  <si>
    <t>事業費</t>
    <rPh sb="0" eb="3">
      <t>ジギョウヒ</t>
    </rPh>
    <phoneticPr fontId="37"/>
  </si>
  <si>
    <t>～5/7</t>
    <phoneticPr fontId="37"/>
  </si>
  <si>
    <t>重点特定</t>
    <rPh sb="0" eb="2">
      <t>ジュウテン</t>
    </rPh>
    <rPh sb="2" eb="4">
      <t>トクテイ</t>
    </rPh>
    <phoneticPr fontId="37"/>
  </si>
  <si>
    <t>重点一般</t>
    <rPh sb="0" eb="2">
      <t>ジュウテン</t>
    </rPh>
    <rPh sb="2" eb="4">
      <t>イッパン</t>
    </rPh>
    <phoneticPr fontId="37"/>
  </si>
  <si>
    <t>その他</t>
    <rPh sb="2" eb="3">
      <t>タ</t>
    </rPh>
    <phoneticPr fontId="37"/>
  </si>
  <si>
    <t>単価(A)</t>
    <rPh sb="0" eb="2">
      <t>タンカ</t>
    </rPh>
    <phoneticPr fontId="37"/>
  </si>
  <si>
    <t>延べ即応
病床日数(B)</t>
    <rPh sb="0" eb="1">
      <t>ノ</t>
    </rPh>
    <rPh sb="2" eb="4">
      <t>ソクオウ</t>
    </rPh>
    <rPh sb="5" eb="7">
      <t>ビョウショウ</t>
    </rPh>
    <rPh sb="7" eb="9">
      <t>ニッスウ</t>
    </rPh>
    <phoneticPr fontId="37"/>
  </si>
  <si>
    <t>(B)のうち
空床日数(C)</t>
    <rPh sb="7" eb="9">
      <t>クウショウ</t>
    </rPh>
    <rPh sb="9" eb="11">
      <t>ニッスウ</t>
    </rPh>
    <phoneticPr fontId="37"/>
  </si>
  <si>
    <t>金額
(A)×(C)</t>
    <rPh sb="0" eb="2">
      <t>キンガク</t>
    </rPh>
    <phoneticPr fontId="37"/>
  </si>
  <si>
    <t>ICU</t>
  </si>
  <si>
    <t>新型コロナウイルス感染症患者等を受け入れる病床</t>
    <rPh sb="0" eb="2">
      <t>シンガタ</t>
    </rPh>
    <rPh sb="9" eb="12">
      <t>カンセンショウ</t>
    </rPh>
    <rPh sb="12" eb="14">
      <t>カンジャ</t>
    </rPh>
    <rPh sb="14" eb="15">
      <t>トウ</t>
    </rPh>
    <rPh sb="16" eb="17">
      <t>ウ</t>
    </rPh>
    <rPh sb="18" eb="19">
      <t>イ</t>
    </rPh>
    <rPh sb="21" eb="23">
      <t>ビョウショウ</t>
    </rPh>
    <phoneticPr fontId="37"/>
  </si>
  <si>
    <t>円</t>
    <rPh sb="0" eb="1">
      <t>エン</t>
    </rPh>
    <phoneticPr fontId="37"/>
  </si>
  <si>
    <t>日</t>
    <rPh sb="0" eb="1">
      <t>ニチ</t>
    </rPh>
    <phoneticPr fontId="37"/>
  </si>
  <si>
    <t>HCU(中等・酸素投与可)</t>
    <rPh sb="4" eb="6">
      <t>チュウトウ</t>
    </rPh>
    <rPh sb="7" eb="9">
      <t>サンソ</t>
    </rPh>
    <rPh sb="9" eb="11">
      <t>トウヨ</t>
    </rPh>
    <rPh sb="11" eb="12">
      <t>カ</t>
    </rPh>
    <phoneticPr fontId="37"/>
  </si>
  <si>
    <t>(１)ＩＣＵ内の病床</t>
    <phoneticPr fontId="37"/>
  </si>
  <si>
    <t>療養(休止)</t>
    <rPh sb="0" eb="2">
      <t>リョウヨウ</t>
    </rPh>
    <rPh sb="3" eb="5">
      <t>キュウシ</t>
    </rPh>
    <phoneticPr fontId="37"/>
  </si>
  <si>
    <t>小　　計</t>
    <rPh sb="0" eb="1">
      <t>ショウ</t>
    </rPh>
    <rPh sb="3" eb="4">
      <t>ケイ</t>
    </rPh>
    <phoneticPr fontId="37"/>
  </si>
  <si>
    <t>(２)ＨＣＵ内の病床</t>
    <phoneticPr fontId="37"/>
  </si>
  <si>
    <t>(３)上記以外の病床</t>
    <rPh sb="3" eb="5">
      <t>ジョウキ</t>
    </rPh>
    <rPh sb="5" eb="7">
      <t>イガイ</t>
    </rPh>
    <rPh sb="8" eb="10">
      <t>ビョウショウ</t>
    </rPh>
    <phoneticPr fontId="37"/>
  </si>
  <si>
    <t>休止病床</t>
    <rPh sb="0" eb="2">
      <t>キュウシ</t>
    </rPh>
    <rPh sb="2" eb="4">
      <t>ビョウショウ</t>
    </rPh>
    <phoneticPr fontId="37"/>
  </si>
  <si>
    <t>(１)ＩＣＵ内の病床</t>
  </si>
  <si>
    <t>(２)ＨＣＵ内の病床</t>
  </si>
  <si>
    <t>合　　計</t>
    <rPh sb="0" eb="1">
      <t>ゴウ</t>
    </rPh>
    <rPh sb="3" eb="4">
      <t>ケイ</t>
    </rPh>
    <phoneticPr fontId="37"/>
  </si>
  <si>
    <t>※即応病床（休止病床）について、単価ごとに記載すること。</t>
    <rPh sb="1" eb="3">
      <t>ソクオウ</t>
    </rPh>
    <rPh sb="3" eb="5">
      <t>ビョウショウ</t>
    </rPh>
    <rPh sb="6" eb="8">
      <t>キュウシ</t>
    </rPh>
    <rPh sb="8" eb="10">
      <t>ビョウショウ</t>
    </rPh>
    <rPh sb="16" eb="18">
      <t>タンカ</t>
    </rPh>
    <rPh sb="21" eb="23">
      <t>キサイ</t>
    </rPh>
    <phoneticPr fontId="37"/>
  </si>
  <si>
    <t>（２）休床理由</t>
    <rPh sb="3" eb="5">
      <t>キュウショウ</t>
    </rPh>
    <rPh sb="5" eb="7">
      <t>リユウ</t>
    </rPh>
    <phoneticPr fontId="37"/>
  </si>
  <si>
    <r>
      <t xml:space="preserve">※（１）事業費内訳に「休止病床」を計上した場合、病床を休止した理由を記載すること。
</t>
    </r>
    <r>
      <rPr>
        <b/>
        <sz val="11"/>
        <color theme="1"/>
        <rFont val="ＭＳ 明朝"/>
        <family val="1"/>
        <charset val="128"/>
      </rPr>
      <t>（休止した全ての病床について記載すること。）</t>
    </r>
    <rPh sb="4" eb="7">
      <t>ジギョウヒ</t>
    </rPh>
    <rPh sb="7" eb="9">
      <t>ウチワケ</t>
    </rPh>
    <rPh sb="11" eb="13">
      <t>キュウシ</t>
    </rPh>
    <rPh sb="13" eb="15">
      <t>ビョウショウ</t>
    </rPh>
    <rPh sb="17" eb="19">
      <t>ケイジョウ</t>
    </rPh>
    <rPh sb="21" eb="23">
      <t>バアイ</t>
    </rPh>
    <rPh sb="24" eb="26">
      <t>ビョウショウ</t>
    </rPh>
    <rPh sb="27" eb="29">
      <t>キュウシ</t>
    </rPh>
    <rPh sb="31" eb="33">
      <t>リユウ</t>
    </rPh>
    <rPh sb="34" eb="36">
      <t>キサイ</t>
    </rPh>
    <rPh sb="43" eb="45">
      <t>キュウシ</t>
    </rPh>
    <rPh sb="47" eb="48">
      <t>スベ</t>
    </rPh>
    <rPh sb="50" eb="52">
      <t>ビョウショウ</t>
    </rPh>
    <rPh sb="56" eb="58">
      <t>キサイ</t>
    </rPh>
    <phoneticPr fontId="37"/>
  </si>
  <si>
    <t>様式第２－２号（第６条関係）</t>
    <rPh sb="0" eb="2">
      <t>ヨウシキ</t>
    </rPh>
    <rPh sb="2" eb="3">
      <t>ダイ</t>
    </rPh>
    <rPh sb="6" eb="7">
      <t>ゴウ</t>
    </rPh>
    <rPh sb="8" eb="9">
      <t>ダイ</t>
    </rPh>
    <rPh sb="10" eb="11">
      <t>ジョウ</t>
    </rPh>
    <rPh sb="11" eb="13">
      <t>カンケイ</t>
    </rPh>
    <phoneticPr fontId="37"/>
  </si>
  <si>
    <t>確保病床等管理表</t>
    <rPh sb="0" eb="2">
      <t>カクホ</t>
    </rPh>
    <rPh sb="2" eb="4">
      <t>ビョウショウ</t>
    </rPh>
    <rPh sb="4" eb="5">
      <t>トウ</t>
    </rPh>
    <rPh sb="5" eb="8">
      <t>カンリヒョウ</t>
    </rPh>
    <phoneticPr fontId="37"/>
  </si>
  <si>
    <t>（床）</t>
    <rPh sb="1" eb="2">
      <t>ショウ</t>
    </rPh>
    <phoneticPr fontId="37"/>
  </si>
  <si>
    <t>即応病床数(A)</t>
    <rPh sb="0" eb="2">
      <t>ソクオウ</t>
    </rPh>
    <rPh sb="2" eb="5">
      <t>ビョウショウスウ</t>
    </rPh>
    <phoneticPr fontId="37"/>
  </si>
  <si>
    <t>患者等
受入病床数(B)</t>
    <rPh sb="0" eb="2">
      <t>カンジャ</t>
    </rPh>
    <rPh sb="2" eb="3">
      <t>トウ</t>
    </rPh>
    <rPh sb="4" eb="6">
      <t>ウケイレ</t>
    </rPh>
    <rPh sb="6" eb="8">
      <t>ビョウショウ</t>
    </rPh>
    <rPh sb="8" eb="9">
      <t>スウ</t>
    </rPh>
    <phoneticPr fontId="37"/>
  </si>
  <si>
    <t>空床数(C)
（A)-(B)</t>
    <rPh sb="0" eb="1">
      <t>クウ</t>
    </rPh>
    <rPh sb="1" eb="3">
      <t>ショウスウ</t>
    </rPh>
    <phoneticPr fontId="37"/>
  </si>
  <si>
    <t>休止病床(D)</t>
    <rPh sb="0" eb="2">
      <t>キュウシ</t>
    </rPh>
    <rPh sb="2" eb="4">
      <t>ビョウショウ</t>
    </rPh>
    <phoneticPr fontId="37"/>
  </si>
  <si>
    <t>参考</t>
    <rPh sb="0" eb="2">
      <t>サンコウ</t>
    </rPh>
    <phoneticPr fontId="37"/>
  </si>
  <si>
    <t>ＩＣＵ</t>
    <phoneticPr fontId="37"/>
  </si>
  <si>
    <t>ＨＣＵ</t>
  </si>
  <si>
    <t>ＩＣＵ</t>
  </si>
  <si>
    <t>休床上限</t>
    <rPh sb="0" eb="1">
      <t>ヤス</t>
    </rPh>
    <rPh sb="1" eb="2">
      <t>トコ</t>
    </rPh>
    <rPh sb="2" eb="4">
      <t>ジョウゲン</t>
    </rPh>
    <phoneticPr fontId="37"/>
  </si>
  <si>
    <t>休床数</t>
    <rPh sb="0" eb="1">
      <t>ヤス</t>
    </rPh>
    <rPh sb="1" eb="2">
      <t>トコ</t>
    </rPh>
    <rPh sb="2" eb="3">
      <t>スウ</t>
    </rPh>
    <phoneticPr fontId="37"/>
  </si>
  <si>
    <t>(C)空床数</t>
    <rPh sb="3" eb="5">
      <t>クウショウ</t>
    </rPh>
    <rPh sb="5" eb="6">
      <t>スウ</t>
    </rPh>
    <phoneticPr fontId="37"/>
  </si>
  <si>
    <t>↓休床数＞休床上限の場合エラーが出ます</t>
    <rPh sb="1" eb="2">
      <t>キュウ</t>
    </rPh>
    <rPh sb="2" eb="3">
      <t>ショウ</t>
    </rPh>
    <rPh sb="3" eb="4">
      <t>スウ</t>
    </rPh>
    <rPh sb="5" eb="6">
      <t>キュウ</t>
    </rPh>
    <rPh sb="6" eb="7">
      <t>ショウ</t>
    </rPh>
    <rPh sb="7" eb="9">
      <t>ジョウゲン</t>
    </rPh>
    <rPh sb="10" eb="12">
      <t>バアイ</t>
    </rPh>
    <rPh sb="16" eb="17">
      <t>デ</t>
    </rPh>
    <phoneticPr fontId="37"/>
  </si>
  <si>
    <t>計</t>
    <rPh sb="0" eb="1">
      <t>ケイ</t>
    </rPh>
    <phoneticPr fontId="37"/>
  </si>
  <si>
    <t>※月ごとに作成すること。</t>
    <rPh sb="1" eb="2">
      <t>ツキ</t>
    </rPh>
    <rPh sb="5" eb="7">
      <t>サクセイ</t>
    </rPh>
    <phoneticPr fontId="37"/>
  </si>
  <si>
    <t>※「即応病床数」は、段階に応じた指定数を記載すること。</t>
    <rPh sb="2" eb="4">
      <t>ソクオウ</t>
    </rPh>
    <rPh sb="4" eb="7">
      <t>ビョウショウスウ</t>
    </rPh>
    <rPh sb="10" eb="12">
      <t>ダンカイ</t>
    </rPh>
    <rPh sb="13" eb="14">
      <t>オウ</t>
    </rPh>
    <rPh sb="16" eb="19">
      <t>シテイスウ</t>
    </rPh>
    <rPh sb="20" eb="22">
      <t>キサイ</t>
    </rPh>
    <phoneticPr fontId="37"/>
  </si>
  <si>
    <t>※病床の状況については、各医療機関が保有している病院(病棟)日誌、電子カルテ等と整合をとること。</t>
    <rPh sb="1" eb="3">
      <t>ビョウショウ</t>
    </rPh>
    <rPh sb="4" eb="6">
      <t>ジョウキョウ</t>
    </rPh>
    <rPh sb="12" eb="13">
      <t>カク</t>
    </rPh>
    <rPh sb="13" eb="15">
      <t>イリョウ</t>
    </rPh>
    <rPh sb="15" eb="17">
      <t>キカン</t>
    </rPh>
    <rPh sb="18" eb="20">
      <t>ホユウ</t>
    </rPh>
    <rPh sb="24" eb="26">
      <t>ビョウイン</t>
    </rPh>
    <rPh sb="27" eb="29">
      <t>ビョウトウ</t>
    </rPh>
    <rPh sb="30" eb="32">
      <t>ニッシ</t>
    </rPh>
    <rPh sb="33" eb="35">
      <t>デンシ</t>
    </rPh>
    <rPh sb="38" eb="39">
      <t>トウ</t>
    </rPh>
    <rPh sb="40" eb="42">
      <t>セイゴウ</t>
    </rPh>
    <phoneticPr fontId="37"/>
  </si>
  <si>
    <t>特記事項</t>
    <rPh sb="0" eb="2">
      <t>トッキ</t>
    </rPh>
    <rPh sb="2" eb="4">
      <t>ジコウ</t>
    </rPh>
    <phoneticPr fontId="37"/>
  </si>
  <si>
    <t>空床内訳確認表</t>
    <rPh sb="0" eb="2">
      <t>クウショウ</t>
    </rPh>
    <rPh sb="2" eb="4">
      <t>ウチワケ</t>
    </rPh>
    <rPh sb="4" eb="6">
      <t>カクニン</t>
    </rPh>
    <rPh sb="6" eb="7">
      <t>ヒョウ</t>
    </rPh>
    <phoneticPr fontId="37"/>
  </si>
  <si>
    <t>全ての日のチェック欄が「ＯＫ」となると、この欄の
「ＥＲＲＯＲ」が「ＯＫ」となります。
「ＯＫ」にならない場合は再度数を確認してください。</t>
    <phoneticPr fontId="37"/>
  </si>
  <si>
    <t>様式2-2より</t>
    <rPh sb="0" eb="2">
      <t>ヨウシキ</t>
    </rPh>
    <phoneticPr fontId="37"/>
  </si>
  <si>
    <t>右図より</t>
    <rPh sb="0" eb="2">
      <t>ミギズ</t>
    </rPh>
    <phoneticPr fontId="37"/>
  </si>
  <si>
    <t>１０月</t>
    <rPh sb="2" eb="3">
      <t>ガツ</t>
    </rPh>
    <phoneticPr fontId="37"/>
  </si>
  <si>
    <t>病床確保料の対象となる病室の部屋番号（赤い枠のセルは、空床（確保病床だったが当日入院がなかった病室）又は休止病床を選択し、その下のセルに該当する部屋番号を記入してください。）</t>
    <rPh sb="0" eb="2">
      <t>ビョウショウ</t>
    </rPh>
    <rPh sb="2" eb="4">
      <t>カクホ</t>
    </rPh>
    <rPh sb="4" eb="5">
      <t>リョウ</t>
    </rPh>
    <rPh sb="6" eb="8">
      <t>タイショウ</t>
    </rPh>
    <rPh sb="11" eb="13">
      <t>ビョウシツ</t>
    </rPh>
    <rPh sb="14" eb="16">
      <t>ヘヤ</t>
    </rPh>
    <rPh sb="16" eb="18">
      <t>バンゴウ</t>
    </rPh>
    <rPh sb="19" eb="20">
      <t>アカ</t>
    </rPh>
    <rPh sb="21" eb="22">
      <t>ワク</t>
    </rPh>
    <rPh sb="27" eb="29">
      <t>クウショウ</t>
    </rPh>
    <rPh sb="30" eb="32">
      <t>カクホ</t>
    </rPh>
    <rPh sb="32" eb="34">
      <t>ビョウショウ</t>
    </rPh>
    <rPh sb="38" eb="40">
      <t>トウジツ</t>
    </rPh>
    <rPh sb="40" eb="42">
      <t>ニュウイン</t>
    </rPh>
    <rPh sb="47" eb="49">
      <t>ビョウシツ</t>
    </rPh>
    <rPh sb="50" eb="51">
      <t>マタ</t>
    </rPh>
    <rPh sb="52" eb="54">
      <t>キュウシ</t>
    </rPh>
    <rPh sb="54" eb="56">
      <t>ビョウショウ</t>
    </rPh>
    <rPh sb="57" eb="59">
      <t>センタク</t>
    </rPh>
    <rPh sb="63" eb="64">
      <t>シタ</t>
    </rPh>
    <rPh sb="68" eb="70">
      <t>ガイトウ</t>
    </rPh>
    <rPh sb="72" eb="74">
      <t>ヘヤ</t>
    </rPh>
    <rPh sb="74" eb="76">
      <t>バンゴウ</t>
    </rPh>
    <rPh sb="77" eb="79">
      <t>キニュウ</t>
    </rPh>
    <phoneticPr fontId="37"/>
  </si>
  <si>
    <t>チェック</t>
  </si>
  <si>
    <t>ICU空床:計</t>
    <rPh sb="3" eb="5">
      <t>クウショウ</t>
    </rPh>
    <rPh sb="6" eb="7">
      <t>ケイ</t>
    </rPh>
    <phoneticPr fontId="37"/>
  </si>
  <si>
    <t>HCU空床:計</t>
    <rPh sb="3" eb="5">
      <t>クウショウ</t>
    </rPh>
    <rPh sb="6" eb="7">
      <t>ケイ</t>
    </rPh>
    <phoneticPr fontId="37"/>
  </si>
  <si>
    <t>その他空床:計</t>
    <rPh sb="2" eb="3">
      <t>タ</t>
    </rPh>
    <rPh sb="3" eb="5">
      <t>クウショウ</t>
    </rPh>
    <rPh sb="6" eb="7">
      <t>ケイ</t>
    </rPh>
    <phoneticPr fontId="37"/>
  </si>
  <si>
    <t>ICU休止:計</t>
    <rPh sb="3" eb="5">
      <t>キュウシ</t>
    </rPh>
    <rPh sb="6" eb="7">
      <t>ケイ</t>
    </rPh>
    <phoneticPr fontId="37"/>
  </si>
  <si>
    <t>HCU休止:計</t>
    <rPh sb="3" eb="5">
      <t>キュウシ</t>
    </rPh>
    <rPh sb="6" eb="7">
      <t>ケイ</t>
    </rPh>
    <phoneticPr fontId="37"/>
  </si>
  <si>
    <t>その他休止:計</t>
    <rPh sb="2" eb="3">
      <t>タ</t>
    </rPh>
    <rPh sb="3" eb="5">
      <t>キュウシ</t>
    </rPh>
    <rPh sb="6" eb="7">
      <t>ケイ</t>
    </rPh>
    <phoneticPr fontId="37"/>
  </si>
  <si>
    <t>★空床補填が発生する病室(病床)について、確保したものの空床だった病床と、病床確保に伴い休止して入院受入れをしなかった病床を、1日ごとに様式2-2の数値と合うように入力をお願いします。</t>
    <rPh sb="21" eb="23">
      <t>カクホ</t>
    </rPh>
    <rPh sb="33" eb="35">
      <t>ビョウショウ</t>
    </rPh>
    <rPh sb="37" eb="39">
      <t>ビョウショウ</t>
    </rPh>
    <rPh sb="39" eb="41">
      <t>カクホ</t>
    </rPh>
    <rPh sb="42" eb="43">
      <t>トモナ</t>
    </rPh>
    <rPh sb="48" eb="50">
      <t>ニュウイン</t>
    </rPh>
    <rPh sb="50" eb="52">
      <t>ウケイ</t>
    </rPh>
    <phoneticPr fontId="37"/>
  </si>
  <si>
    <t>病床確保料の対象となる病室の部屋番号（赤い枠のセルは、空床（確保病床だったが入院がなかった病室）又は休止病床を選択し、その下のセルに該当する部屋番号を記入してください。）</t>
    <rPh sb="0" eb="2">
      <t>ビョウショウ</t>
    </rPh>
    <rPh sb="2" eb="4">
      <t>カクホ</t>
    </rPh>
    <rPh sb="4" eb="5">
      <t>リョウ</t>
    </rPh>
    <rPh sb="6" eb="8">
      <t>タイショウ</t>
    </rPh>
    <rPh sb="11" eb="13">
      <t>ビョウシツ</t>
    </rPh>
    <rPh sb="14" eb="16">
      <t>ヘヤ</t>
    </rPh>
    <rPh sb="16" eb="18">
      <t>バンゴウ</t>
    </rPh>
    <rPh sb="19" eb="20">
      <t>アカ</t>
    </rPh>
    <rPh sb="21" eb="22">
      <t>ワク</t>
    </rPh>
    <rPh sb="27" eb="29">
      <t>クウショウ</t>
    </rPh>
    <rPh sb="30" eb="32">
      <t>カクホ</t>
    </rPh>
    <rPh sb="32" eb="34">
      <t>ビョウショウ</t>
    </rPh>
    <rPh sb="38" eb="40">
      <t>ニュウイン</t>
    </rPh>
    <rPh sb="45" eb="47">
      <t>ビョウシツ</t>
    </rPh>
    <rPh sb="48" eb="49">
      <t>マタ</t>
    </rPh>
    <rPh sb="50" eb="52">
      <t>キュウシ</t>
    </rPh>
    <rPh sb="52" eb="54">
      <t>ビョウショウ</t>
    </rPh>
    <rPh sb="55" eb="57">
      <t>センタク</t>
    </rPh>
    <rPh sb="61" eb="62">
      <t>シタ</t>
    </rPh>
    <rPh sb="66" eb="68">
      <t>ガイトウ</t>
    </rPh>
    <rPh sb="70" eb="72">
      <t>ヘヤ</t>
    </rPh>
    <rPh sb="72" eb="74">
      <t>バンゴウ</t>
    </rPh>
    <rPh sb="75" eb="77">
      <t>キニュウ</t>
    </rPh>
    <phoneticPr fontId="37"/>
  </si>
  <si>
    <t>ICU空床</t>
  </si>
  <si>
    <t>その他空床</t>
  </si>
  <si>
    <t>その他休止</t>
  </si>
  <si>
    <t>歳入歳出決算書抄本</t>
    <rPh sb="0" eb="2">
      <t>サイニュウ</t>
    </rPh>
    <rPh sb="2" eb="4">
      <t>サイシュツ</t>
    </rPh>
    <rPh sb="4" eb="6">
      <t>ケッサン</t>
    </rPh>
    <rPh sb="6" eb="7">
      <t>ショ</t>
    </rPh>
    <rPh sb="7" eb="9">
      <t>ショウホン</t>
    </rPh>
    <phoneticPr fontId="54"/>
  </si>
  <si>
    <t>収入の部</t>
    <rPh sb="0" eb="2">
      <t>シュウニュウ</t>
    </rPh>
    <rPh sb="3" eb="4">
      <t>ブ</t>
    </rPh>
    <phoneticPr fontId="54"/>
  </si>
  <si>
    <t>支出の部</t>
    <rPh sb="0" eb="2">
      <t>シシュツ</t>
    </rPh>
    <rPh sb="3" eb="4">
      <t>ブ</t>
    </rPh>
    <phoneticPr fontId="54"/>
  </si>
  <si>
    <t>病床確保料等</t>
    <rPh sb="0" eb="2">
      <t>ビョウショウ</t>
    </rPh>
    <rPh sb="2" eb="4">
      <t>カクホ</t>
    </rPh>
    <rPh sb="4" eb="5">
      <t>リョウ</t>
    </rPh>
    <rPh sb="5" eb="6">
      <t>トウ</t>
    </rPh>
    <phoneticPr fontId="54"/>
  </si>
  <si>
    <t>　上記のとおり、相違ありません。</t>
    <rPh sb="1" eb="3">
      <t>ジョウキ</t>
    </rPh>
    <rPh sb="8" eb="10">
      <t>ソウイ</t>
    </rPh>
    <phoneticPr fontId="54"/>
  </si>
  <si>
    <t>　</t>
    <phoneticPr fontId="54"/>
  </si>
  <si>
    <t>円</t>
    <rPh sb="0" eb="1">
      <t>エン</t>
    </rPh>
    <phoneticPr fontId="21"/>
  </si>
  <si>
    <t>新型コロナウイルス感染症患者等入院病床
確保事業補助金</t>
    <rPh sb="0" eb="2">
      <t>シンガタ</t>
    </rPh>
    <rPh sb="9" eb="14">
      <t>カンセンショウカンジャ</t>
    </rPh>
    <rPh sb="14" eb="15">
      <t>トウ</t>
    </rPh>
    <rPh sb="15" eb="17">
      <t>ニュウイン</t>
    </rPh>
    <rPh sb="17" eb="19">
      <t>ビョウショウ</t>
    </rPh>
    <phoneticPr fontId="54"/>
  </si>
  <si>
    <t>円</t>
    <rPh sb="0" eb="1">
      <t>エン</t>
    </rPh>
    <phoneticPr fontId="54"/>
  </si>
  <si>
    <t>①交付申請書兼実績報告書（様式第１号）、②誓約書(別紙１)、③役員一覧表(別紙２)</t>
    <rPh sb="1" eb="3">
      <t>コウフ</t>
    </rPh>
    <rPh sb="3" eb="6">
      <t>シンセイショ</t>
    </rPh>
    <rPh sb="6" eb="7">
      <t>ケン</t>
    </rPh>
    <rPh sb="7" eb="9">
      <t>ジッセキ</t>
    </rPh>
    <rPh sb="9" eb="12">
      <t>ホウコクショ</t>
    </rPh>
    <rPh sb="13" eb="15">
      <t>ヨウシキ</t>
    </rPh>
    <rPh sb="15" eb="16">
      <t>ダイ</t>
    </rPh>
    <rPh sb="17" eb="18">
      <t>ゴウ</t>
    </rPh>
    <phoneticPr fontId="37"/>
  </si>
  <si>
    <t>④補助事業実績書（様式第２号）</t>
    <rPh sb="1" eb="5">
      <t>ホジョジギョウ</t>
    </rPh>
    <rPh sb="5" eb="8">
      <t>ジッセキショ</t>
    </rPh>
    <rPh sb="9" eb="11">
      <t>ヨウシキ</t>
    </rPh>
    <rPh sb="11" eb="12">
      <t>ダイ</t>
    </rPh>
    <rPh sb="13" eb="14">
      <t>ゴウ</t>
    </rPh>
    <phoneticPr fontId="37"/>
  </si>
  <si>
    <t>図面や病棟マップの写しなど、受入病床の状況が確認できるものを添付している。</t>
    <rPh sb="0" eb="2">
      <t>ズメン</t>
    </rPh>
    <rPh sb="3" eb="5">
      <t>ビョウトウ</t>
    </rPh>
    <rPh sb="9" eb="10">
      <t>ウツ</t>
    </rPh>
    <rPh sb="14" eb="16">
      <t>ウケイレ</t>
    </rPh>
    <rPh sb="16" eb="18">
      <t>ビョウショウ</t>
    </rPh>
    <rPh sb="19" eb="21">
      <t>ジョウキョウ</t>
    </rPh>
    <rPh sb="22" eb="24">
      <t>カクニン</t>
    </rPh>
    <rPh sb="30" eb="32">
      <t>テンプ</t>
    </rPh>
    <phoneticPr fontId="37"/>
  </si>
  <si>
    <t>添付の資料は、空床内訳確認表等の他提出様式と整合性が取れている。</t>
    <rPh sb="0" eb="2">
      <t>テンプ</t>
    </rPh>
    <rPh sb="3" eb="5">
      <t>シリョウ</t>
    </rPh>
    <rPh sb="7" eb="9">
      <t>クウショウ</t>
    </rPh>
    <rPh sb="9" eb="11">
      <t>ウチワケ</t>
    </rPh>
    <rPh sb="11" eb="13">
      <t>カクニン</t>
    </rPh>
    <rPh sb="13" eb="14">
      <t>ヒョウ</t>
    </rPh>
    <rPh sb="14" eb="15">
      <t>トウ</t>
    </rPh>
    <rPh sb="16" eb="17">
      <t>ホカ</t>
    </rPh>
    <rPh sb="17" eb="19">
      <t>テイシュツ</t>
    </rPh>
    <rPh sb="19" eb="21">
      <t>ヨウシキ</t>
    </rPh>
    <rPh sb="22" eb="25">
      <t>セイゴウセイ</t>
    </rPh>
    <rPh sb="26" eb="27">
      <t>ト</t>
    </rPh>
    <phoneticPr fontId="37"/>
  </si>
  <si>
    <t>医療機関の基本情報を記入している。</t>
    <rPh sb="0" eb="4">
      <t>イリョウキカン</t>
    </rPh>
    <rPh sb="5" eb="9">
      <t>キホンジョウホウ</t>
    </rPh>
    <rPh sb="10" eb="12">
      <t>キニュウ</t>
    </rPh>
    <phoneticPr fontId="37"/>
  </si>
  <si>
    <t>全てのチェック欄に☑ができている。</t>
    <rPh sb="0" eb="1">
      <t>スベ</t>
    </rPh>
    <rPh sb="7" eb="8">
      <t>ラン</t>
    </rPh>
    <phoneticPr fontId="37"/>
  </si>
  <si>
    <t>提出入力チェックシート</t>
    <rPh sb="0" eb="2">
      <t>テイシュツ</t>
    </rPh>
    <rPh sb="2" eb="4">
      <t>ニュウリョク</t>
    </rPh>
    <phoneticPr fontId="37"/>
  </si>
  <si>
    <t>月</t>
    <rPh sb="0" eb="1">
      <t>ツキ</t>
    </rPh>
    <phoneticPr fontId="21"/>
  </si>
  <si>
    <t>所在地</t>
    <rPh sb="0" eb="3">
      <t>ショザイチ</t>
    </rPh>
    <phoneticPr fontId="21"/>
  </si>
  <si>
    <t>名称</t>
    <rPh sb="0" eb="2">
      <t>メイショウ</t>
    </rPh>
    <phoneticPr fontId="21"/>
  </si>
  <si>
    <t>代表者</t>
    <rPh sb="0" eb="3">
      <t>ダイヒョウシャ</t>
    </rPh>
    <phoneticPr fontId="21"/>
  </si>
  <si>
    <t>②誓約書(別紙１)</t>
    <phoneticPr fontId="37"/>
  </si>
  <si>
    <t>〇</t>
    <phoneticPr fontId="21"/>
  </si>
  <si>
    <t>日付欄が入力できている。</t>
    <rPh sb="0" eb="3">
      <t>ヒヅケラン</t>
    </rPh>
    <rPh sb="4" eb="6">
      <t>ニュウリョク</t>
    </rPh>
    <phoneticPr fontId="21"/>
  </si>
  <si>
    <t>申請者欄が入力できている。</t>
    <rPh sb="0" eb="3">
      <t>シンセイシャ</t>
    </rPh>
    <rPh sb="3" eb="4">
      <t>ラン</t>
    </rPh>
    <rPh sb="5" eb="7">
      <t>ニュウリョク</t>
    </rPh>
    <phoneticPr fontId="37"/>
  </si>
  <si>
    <t>③役員一覧表(別紙２)</t>
    <phoneticPr fontId="21"/>
  </si>
  <si>
    <t>※金額については、⑤病床確保事業内訳書から反映されます。</t>
    <rPh sb="1" eb="3">
      <t>キンガク</t>
    </rPh>
    <rPh sb="10" eb="12">
      <t>ビョウショウ</t>
    </rPh>
    <rPh sb="12" eb="16">
      <t>カクホジギョウ</t>
    </rPh>
    <rPh sb="16" eb="18">
      <t>ウチワケ</t>
    </rPh>
    <rPh sb="18" eb="19">
      <t>ショ</t>
    </rPh>
    <rPh sb="21" eb="23">
      <t>ハンエイ</t>
    </rPh>
    <phoneticPr fontId="21"/>
  </si>
  <si>
    <t>氏名欄等の入力ができている。</t>
    <rPh sb="0" eb="2">
      <t>シメイ</t>
    </rPh>
    <rPh sb="2" eb="3">
      <t>ラン</t>
    </rPh>
    <rPh sb="3" eb="4">
      <t>トウ</t>
    </rPh>
    <rPh sb="5" eb="7">
      <t>ニュウリョク</t>
    </rPh>
    <phoneticPr fontId="21"/>
  </si>
  <si>
    <t>　→提出済みの場合は右欄をチェックしてください。</t>
    <rPh sb="2" eb="5">
      <t>テイシュツズ</t>
    </rPh>
    <rPh sb="7" eb="9">
      <t>バアイ</t>
    </rPh>
    <rPh sb="10" eb="11">
      <t>ミギ</t>
    </rPh>
    <rPh sb="11" eb="12">
      <t>ラン</t>
    </rPh>
    <phoneticPr fontId="21"/>
  </si>
  <si>
    <t>氏名</t>
    <rPh sb="0" eb="2">
      <t>シメイ</t>
    </rPh>
    <phoneticPr fontId="21"/>
  </si>
  <si>
    <t>性別</t>
    <rPh sb="0" eb="2">
      <t>セイベツ</t>
    </rPh>
    <phoneticPr fontId="21"/>
  </si>
  <si>
    <t>住所</t>
    <rPh sb="0" eb="2">
      <t>ジュウショ</t>
    </rPh>
    <phoneticPr fontId="21"/>
  </si>
  <si>
    <t>⑤病床確保事業費内訳書（様式第２－１号）</t>
  </si>
  <si>
    <t>（休止病床を計上している場合）（２）休床理由を記載している。</t>
    <phoneticPr fontId="21"/>
  </si>
  <si>
    <t>「病床指定区分」は正しい区分を選択できている。(特定機能 or 一般)</t>
    <rPh sb="9" eb="10">
      <t>タダ</t>
    </rPh>
    <rPh sb="12" eb="14">
      <t>クブン</t>
    </rPh>
    <rPh sb="15" eb="17">
      <t>センタク</t>
    </rPh>
    <rPh sb="24" eb="28">
      <t>トクテイキノウ</t>
    </rPh>
    <rPh sb="32" eb="34">
      <t>イッパン</t>
    </rPh>
    <phoneticPr fontId="21"/>
  </si>
  <si>
    <t>⑥確保病床等管理表（様式第２－２号）</t>
    <phoneticPr fontId="21"/>
  </si>
  <si>
    <t>空床数（C）欄は適切な数字となっている。(マイナスになっていない。)</t>
    <rPh sb="8" eb="10">
      <t>テキセツ</t>
    </rPh>
    <rPh sb="11" eb="13">
      <t>スウジ</t>
    </rPh>
    <phoneticPr fontId="21"/>
  </si>
  <si>
    <t>（休止病床を計上している場合）休床数＞休止上限数のエラーは無い。</t>
    <rPh sb="29" eb="30">
      <t>ナ</t>
    </rPh>
    <phoneticPr fontId="21"/>
  </si>
  <si>
    <t>10月</t>
    <rPh sb="2" eb="3">
      <t>ガツ</t>
    </rPh>
    <phoneticPr fontId="21"/>
  </si>
  <si>
    <t>11月</t>
    <rPh sb="2" eb="3">
      <t>ガツ</t>
    </rPh>
    <phoneticPr fontId="21"/>
  </si>
  <si>
    <t>12月</t>
  </si>
  <si>
    <t>全ての日のチェック欄がOKとなっている。</t>
    <phoneticPr fontId="37"/>
  </si>
  <si>
    <t>⑦空床内訳確認表</t>
    <phoneticPr fontId="37"/>
  </si>
  <si>
    <t>〇</t>
  </si>
  <si>
    <t>①から反映されるため、入力不要。</t>
    <rPh sb="3" eb="5">
      <t>ハンエイ</t>
    </rPh>
    <rPh sb="11" eb="15">
      <t>ニュウリョクフヨウ</t>
    </rPh>
    <phoneticPr fontId="21"/>
  </si>
  <si>
    <t>提出書類一覧【第4四半期】</t>
    <rPh sb="0" eb="2">
      <t>テイシュツ</t>
    </rPh>
    <rPh sb="2" eb="4">
      <t>ショルイ</t>
    </rPh>
    <rPh sb="4" eb="6">
      <t>イチラン</t>
    </rPh>
    <rPh sb="7" eb="8">
      <t>ダイ</t>
    </rPh>
    <rPh sb="9" eb="12">
      <t>シハンキ</t>
    </rPh>
    <phoneticPr fontId="37"/>
  </si>
  <si>
    <t>令和</t>
    <rPh sb="0" eb="2">
      <t>レイワ</t>
    </rPh>
    <phoneticPr fontId="37"/>
  </si>
  <si>
    <t>年</t>
    <rPh sb="0" eb="1">
      <t>ネン</t>
    </rPh>
    <phoneticPr fontId="37"/>
  </si>
  <si>
    <t>月</t>
    <rPh sb="0" eb="1">
      <t>ガツ</t>
    </rPh>
    <phoneticPr fontId="37"/>
  </si>
  <si>
    <t>岡山県新型コロナウイルス感染症患者等入院病床確保事業
にかかる重要事項確認表</t>
    <rPh sb="0" eb="2">
      <t>オカヤマ</t>
    </rPh>
    <rPh sb="2" eb="3">
      <t>ケン</t>
    </rPh>
    <rPh sb="3" eb="5">
      <t>シンガタ</t>
    </rPh>
    <rPh sb="12" eb="15">
      <t>カンセンショウ</t>
    </rPh>
    <rPh sb="15" eb="17">
      <t>カンジャ</t>
    </rPh>
    <rPh sb="17" eb="18">
      <t>トウ</t>
    </rPh>
    <rPh sb="18" eb="20">
      <t>ニュウイン</t>
    </rPh>
    <rPh sb="20" eb="22">
      <t>ビョウショウ</t>
    </rPh>
    <rPh sb="22" eb="24">
      <t>カクホ</t>
    </rPh>
    <rPh sb="24" eb="26">
      <t>ジギョウ</t>
    </rPh>
    <rPh sb="31" eb="35">
      <t>ジュウヨウジコウ</t>
    </rPh>
    <rPh sb="35" eb="37">
      <t>カクニン</t>
    </rPh>
    <rPh sb="37" eb="38">
      <t>ヒョウ</t>
    </rPh>
    <phoneticPr fontId="37"/>
  </si>
  <si>
    <t>医療機関の基本情報をご記入ください。</t>
    <rPh sb="0" eb="2">
      <t>イリョウ</t>
    </rPh>
    <rPh sb="2" eb="4">
      <t>キカン</t>
    </rPh>
    <rPh sb="5" eb="7">
      <t>キホン</t>
    </rPh>
    <rPh sb="7" eb="9">
      <t>ジョウホウ</t>
    </rPh>
    <rPh sb="11" eb="13">
      <t>キニュウ</t>
    </rPh>
    <phoneticPr fontId="37"/>
  </si>
  <si>
    <t>医療機関名</t>
    <rPh sb="0" eb="2">
      <t>イリョウ</t>
    </rPh>
    <rPh sb="2" eb="4">
      <t>キカン</t>
    </rPh>
    <rPh sb="4" eb="5">
      <t>メイ</t>
    </rPh>
    <phoneticPr fontId="37"/>
  </si>
  <si>
    <t>担当部署</t>
    <rPh sb="0" eb="2">
      <t>タントウ</t>
    </rPh>
    <rPh sb="2" eb="4">
      <t>ブショ</t>
    </rPh>
    <phoneticPr fontId="37"/>
  </si>
  <si>
    <t>担当者名</t>
    <rPh sb="0" eb="4">
      <t>タントウシャメイ</t>
    </rPh>
    <phoneticPr fontId="37"/>
  </si>
  <si>
    <t>電話番号</t>
    <rPh sb="0" eb="2">
      <t>デンワ</t>
    </rPh>
    <rPh sb="2" eb="4">
      <t>バンゴウ</t>
    </rPh>
    <phoneticPr fontId="37"/>
  </si>
  <si>
    <t>e-mailアドレス</t>
    <phoneticPr fontId="37"/>
  </si>
  <si>
    <t>※連絡がつくアドレスを記載してください。</t>
    <rPh sb="1" eb="3">
      <t>レンラク</t>
    </rPh>
    <rPh sb="11" eb="13">
      <t>キサイ</t>
    </rPh>
    <phoneticPr fontId="37"/>
  </si>
  <si>
    <t>次の各項目を確認し、理解または同意いただけた場合は、チェック欄に☑を入れてください。
チェックできない場合は、その理由を備考にご記入ください。</t>
    <rPh sb="0" eb="1">
      <t>ツギ</t>
    </rPh>
    <rPh sb="2" eb="5">
      <t>カクコウモク</t>
    </rPh>
    <rPh sb="6" eb="8">
      <t>カクニン</t>
    </rPh>
    <rPh sb="10" eb="12">
      <t>リカイ</t>
    </rPh>
    <rPh sb="15" eb="17">
      <t>ドウイ</t>
    </rPh>
    <rPh sb="22" eb="24">
      <t>バアイ</t>
    </rPh>
    <rPh sb="30" eb="31">
      <t>ラン</t>
    </rPh>
    <rPh sb="34" eb="35">
      <t>イ</t>
    </rPh>
    <rPh sb="51" eb="53">
      <t>バアイ</t>
    </rPh>
    <rPh sb="57" eb="59">
      <t>リユウ</t>
    </rPh>
    <rPh sb="60" eb="62">
      <t>ビコウ</t>
    </rPh>
    <rPh sb="64" eb="66">
      <t>キニュウ</t>
    </rPh>
    <phoneticPr fontId="37"/>
  </si>
  <si>
    <t>確　認　項　目</t>
    <rPh sb="0" eb="1">
      <t>アキラ</t>
    </rPh>
    <rPh sb="2" eb="3">
      <t>ニン</t>
    </rPh>
    <rPh sb="4" eb="5">
      <t>コウ</t>
    </rPh>
    <rPh sb="6" eb="7">
      <t>メ</t>
    </rPh>
    <phoneticPr fontId="37"/>
  </si>
  <si>
    <t>チェック欄</t>
    <phoneticPr fontId="37"/>
  </si>
  <si>
    <t>「岡山県新型コロナウイルス感染症患者等入院病床確保事業補助金交付要綱」及び「岡山県補助金等交付規則（昭和41年岡山県規則第56号）」を確認し、理解した。</t>
    <rPh sb="35" eb="36">
      <t>オヨ</t>
    </rPh>
    <rPh sb="38" eb="45">
      <t>オカヤマケンホジョキントウ</t>
    </rPh>
    <rPh sb="45" eb="49">
      <t>コウフキソク</t>
    </rPh>
    <rPh sb="50" eb="52">
      <t>ショウワ</t>
    </rPh>
    <rPh sb="54" eb="55">
      <t>ネン</t>
    </rPh>
    <rPh sb="55" eb="61">
      <t>オカヤマケンキソクダイ</t>
    </rPh>
    <rPh sb="63" eb="64">
      <t>ゴウ</t>
    </rPh>
    <rPh sb="67" eb="69">
      <t>カクニン</t>
    </rPh>
    <rPh sb="71" eb="73">
      <t>リカイ</t>
    </rPh>
    <phoneticPr fontId="37"/>
  </si>
  <si>
    <t>県や医療機関等から新型コロナウイルス感染症患者の受入要請があった場合、正当な理由なく断っていない。</t>
    <rPh sb="0" eb="1">
      <t>ケン</t>
    </rPh>
    <rPh sb="2" eb="6">
      <t>イリョウキカン</t>
    </rPh>
    <rPh sb="6" eb="7">
      <t>トウ</t>
    </rPh>
    <rPh sb="9" eb="11">
      <t>シンガタ</t>
    </rPh>
    <rPh sb="18" eb="23">
      <t>カンセンショウカンジャ</t>
    </rPh>
    <rPh sb="24" eb="26">
      <t>ウケイレ</t>
    </rPh>
    <rPh sb="26" eb="28">
      <t>ヨウセイ</t>
    </rPh>
    <rPh sb="32" eb="34">
      <t>バアイ</t>
    </rPh>
    <rPh sb="35" eb="37">
      <t>セイトウ</t>
    </rPh>
    <rPh sb="38" eb="40">
      <t>リユウ</t>
    </rPh>
    <rPh sb="42" eb="43">
      <t>コトワ</t>
    </rPh>
    <phoneticPr fontId="37"/>
  </si>
  <si>
    <t>新型コロナウイルス感染症医療機関等情報支援システム（Ｇ－ＭＩＳ）に病床の使用状況及び受入可能病床数等の入力を行っている。</t>
    <rPh sb="54" eb="55">
      <t>オコナ</t>
    </rPh>
    <phoneticPr fontId="37"/>
  </si>
  <si>
    <t>申請する空床については、同一日に診療報酬が発生していないことを確認した。</t>
    <rPh sb="0" eb="2">
      <t>シンセイ</t>
    </rPh>
    <rPh sb="4" eb="6">
      <t>クウショウ</t>
    </rPh>
    <rPh sb="12" eb="15">
      <t>ドウイツビ</t>
    </rPh>
    <rPh sb="16" eb="20">
      <t>シンリョウホウシュウ</t>
    </rPh>
    <rPh sb="21" eb="23">
      <t>ハッセイ</t>
    </rPh>
    <rPh sb="31" eb="33">
      <t>カクニン</t>
    </rPh>
    <phoneticPr fontId="37"/>
  </si>
  <si>
    <t>申請する休止病床については、同一日に診療報酬が発生していないことを確認した。
(休止病床の申請が無い病院は☑してください。)</t>
    <rPh sb="0" eb="2">
      <t>シンセイ</t>
    </rPh>
    <rPh sb="4" eb="6">
      <t>キュウシ</t>
    </rPh>
    <rPh sb="6" eb="8">
      <t>ビョウショウ</t>
    </rPh>
    <rPh sb="14" eb="17">
      <t>ドウイツビ</t>
    </rPh>
    <rPh sb="18" eb="22">
      <t>シンリョウホウシュウ</t>
    </rPh>
    <rPh sb="23" eb="25">
      <t>ハッセイ</t>
    </rPh>
    <rPh sb="33" eb="35">
      <t>カクニン</t>
    </rPh>
    <rPh sb="40" eb="42">
      <t>キュウシ</t>
    </rPh>
    <rPh sb="42" eb="44">
      <t>ビョウショウ</t>
    </rPh>
    <rPh sb="45" eb="47">
      <t>シンセイ</t>
    </rPh>
    <rPh sb="48" eb="49">
      <t>ナ</t>
    </rPh>
    <rPh sb="50" eb="52">
      <t>ビョウイン</t>
    </rPh>
    <phoneticPr fontId="37"/>
  </si>
  <si>
    <t>提出する書類及び関係資料については一切の虚偽が無いことを確認した。</t>
    <rPh sb="0" eb="2">
      <t>テイシュツ</t>
    </rPh>
    <rPh sb="4" eb="6">
      <t>ショルイ</t>
    </rPh>
    <rPh sb="6" eb="7">
      <t>オヨ</t>
    </rPh>
    <rPh sb="8" eb="12">
      <t>カンケイシリョウ</t>
    </rPh>
    <rPh sb="17" eb="19">
      <t>イッサイ</t>
    </rPh>
    <rPh sb="20" eb="22">
      <t>キョギ</t>
    </rPh>
    <rPh sb="23" eb="24">
      <t>ナ</t>
    </rPh>
    <rPh sb="28" eb="30">
      <t>カクニン</t>
    </rPh>
    <phoneticPr fontId="37"/>
  </si>
  <si>
    <t>県が書類の修正または追加の提出を求めた場合、遅滞なく行う。</t>
    <rPh sb="0" eb="1">
      <t>ケン</t>
    </rPh>
    <rPh sb="2" eb="4">
      <t>ショルイ</t>
    </rPh>
    <rPh sb="5" eb="7">
      <t>シュウセイ</t>
    </rPh>
    <rPh sb="10" eb="12">
      <t>ツイカ</t>
    </rPh>
    <rPh sb="13" eb="15">
      <t>テイシュツ</t>
    </rPh>
    <rPh sb="16" eb="17">
      <t>モト</t>
    </rPh>
    <rPh sb="19" eb="21">
      <t>バアイ</t>
    </rPh>
    <rPh sb="22" eb="24">
      <t>チタイ</t>
    </rPh>
    <rPh sb="26" eb="27">
      <t>オコナ</t>
    </rPh>
    <phoneticPr fontId="37"/>
  </si>
  <si>
    <t>県が指定する場合を除き、期日を過ぎてからの申請書等の修正を行わないことに同意する。</t>
    <rPh sb="0" eb="1">
      <t>ケン</t>
    </rPh>
    <rPh sb="2" eb="4">
      <t>シテイ</t>
    </rPh>
    <rPh sb="6" eb="8">
      <t>バアイ</t>
    </rPh>
    <rPh sb="9" eb="10">
      <t>ノゾ</t>
    </rPh>
    <rPh sb="12" eb="14">
      <t>キジツ</t>
    </rPh>
    <rPh sb="15" eb="16">
      <t>ス</t>
    </rPh>
    <rPh sb="21" eb="24">
      <t>シンセイショ</t>
    </rPh>
    <rPh sb="24" eb="25">
      <t>トウ</t>
    </rPh>
    <rPh sb="26" eb="28">
      <t>シュウセイ</t>
    </rPh>
    <rPh sb="29" eb="30">
      <t>オコナ</t>
    </rPh>
    <rPh sb="36" eb="38">
      <t>ドウイ</t>
    </rPh>
    <phoneticPr fontId="37"/>
  </si>
  <si>
    <t>関係する資料(申請書、契約書、請求書等)は、交付を受けた年度の終了後原則５年間保存する。</t>
    <rPh sb="0" eb="2">
      <t>カンケイ</t>
    </rPh>
    <rPh sb="4" eb="6">
      <t>シリョウ</t>
    </rPh>
    <rPh sb="7" eb="10">
      <t>シンセイショ</t>
    </rPh>
    <rPh sb="11" eb="14">
      <t>ケイヤクショ</t>
    </rPh>
    <rPh sb="15" eb="18">
      <t>セイキュウショ</t>
    </rPh>
    <rPh sb="18" eb="19">
      <t>トウ</t>
    </rPh>
    <rPh sb="22" eb="24">
      <t>コウフ</t>
    </rPh>
    <rPh sb="25" eb="26">
      <t>ウ</t>
    </rPh>
    <rPh sb="28" eb="30">
      <t>ネンド</t>
    </rPh>
    <rPh sb="31" eb="34">
      <t>シュウリョウゴ</t>
    </rPh>
    <rPh sb="34" eb="36">
      <t>ゲンソク</t>
    </rPh>
    <rPh sb="37" eb="39">
      <t>ネンカン</t>
    </rPh>
    <rPh sb="39" eb="41">
      <t>ホゾン</t>
    </rPh>
    <phoneticPr fontId="37"/>
  </si>
  <si>
    <t xml:space="preserve">理由なく、上記項目に反した場合は、補助金を返還する
</t>
    <rPh sb="0" eb="2">
      <t>リユウ</t>
    </rPh>
    <rPh sb="5" eb="7">
      <t>ジョウキ</t>
    </rPh>
    <rPh sb="7" eb="9">
      <t>コウモク</t>
    </rPh>
    <rPh sb="10" eb="11">
      <t>ハン</t>
    </rPh>
    <rPh sb="13" eb="15">
      <t>バアイ</t>
    </rPh>
    <rPh sb="17" eb="20">
      <t>ホジョキン</t>
    </rPh>
    <rPh sb="21" eb="23">
      <t>ヘンカン</t>
    </rPh>
    <phoneticPr fontId="37"/>
  </si>
  <si>
    <t>備考</t>
    <rPh sb="0" eb="2">
      <t>ビコウ</t>
    </rPh>
    <phoneticPr fontId="37"/>
  </si>
  <si>
    <t>※第１四半期、第２四半期、第３四半期の申請時に提出した医療機関については省略可能。</t>
    <rPh sb="1" eb="2">
      <t>ダイ</t>
    </rPh>
    <rPh sb="3" eb="6">
      <t>シハンキ</t>
    </rPh>
    <rPh sb="7" eb="8">
      <t>ダイ</t>
    </rPh>
    <rPh sb="9" eb="12">
      <t>シハンキ</t>
    </rPh>
    <rPh sb="13" eb="14">
      <t>ダイ</t>
    </rPh>
    <rPh sb="15" eb="18">
      <t>シハンキ</t>
    </rPh>
    <rPh sb="19" eb="22">
      <t>シンセイジ</t>
    </rPh>
    <rPh sb="23" eb="25">
      <t>テイシュツ</t>
    </rPh>
    <rPh sb="27" eb="31">
      <t>イリョウキカン</t>
    </rPh>
    <rPh sb="36" eb="40">
      <t>ショウリャクカノウ</t>
    </rPh>
    <phoneticPr fontId="37"/>
  </si>
  <si>
    <t>※☑が無い項目については、理由を備考欄に記入している。</t>
    <rPh sb="3" eb="4">
      <t>ナ</t>
    </rPh>
    <rPh sb="5" eb="7">
      <t>コウモク</t>
    </rPh>
    <rPh sb="13" eb="15">
      <t>リユウ</t>
    </rPh>
    <rPh sb="16" eb="19">
      <t>ビコウラン</t>
    </rPh>
    <rPh sb="20" eb="22">
      <t>キニュウ</t>
    </rPh>
    <phoneticPr fontId="37"/>
  </si>
  <si>
    <t>１月分</t>
    <rPh sb="1" eb="3">
      <t>ガツブン</t>
    </rPh>
    <phoneticPr fontId="37"/>
  </si>
  <si>
    <t>２月分</t>
    <rPh sb="1" eb="3">
      <t>ガツブン</t>
    </rPh>
    <phoneticPr fontId="37"/>
  </si>
  <si>
    <t>３月分</t>
    <rPh sb="1" eb="3">
      <t>ガツブン</t>
    </rPh>
    <phoneticPr fontId="37"/>
  </si>
  <si>
    <t>１月</t>
    <rPh sb="1" eb="2">
      <t>ガツ</t>
    </rPh>
    <phoneticPr fontId="37"/>
  </si>
  <si>
    <t>２月</t>
    <rPh sb="1" eb="2">
      <t>ガツ</t>
    </rPh>
    <phoneticPr fontId="37"/>
  </si>
  <si>
    <t>３月</t>
    <rPh sb="1" eb="2">
      <t>ガツ</t>
    </rPh>
    <phoneticPr fontId="37"/>
  </si>
  <si>
    <t>対象期間
【第４四半期】</t>
    <rPh sb="0" eb="2">
      <t>タイショウ</t>
    </rPh>
    <rPh sb="2" eb="4">
      <t>キカン</t>
    </rPh>
    <rPh sb="6" eb="7">
      <t>ダイ</t>
    </rPh>
    <rPh sb="8" eb="11">
      <t>シハンキ</t>
    </rPh>
    <phoneticPr fontId="37"/>
  </si>
  <si>
    <t>1/1～1/31</t>
  </si>
  <si>
    <t>1/1～1/31</t>
    <phoneticPr fontId="37"/>
  </si>
  <si>
    <t>2/1～2/29</t>
  </si>
  <si>
    <t>2/1～2/29</t>
    <phoneticPr fontId="37"/>
  </si>
  <si>
    <t>3/1～3/31</t>
  </si>
  <si>
    <t>3/1～3/31</t>
    <phoneticPr fontId="37"/>
  </si>
  <si>
    <t>⑧歳入歳出決算書抄本</t>
    <rPh sb="1" eb="5">
      <t>サイニュウサイシュツ</t>
    </rPh>
    <rPh sb="5" eb="8">
      <t>ケッサンショ</t>
    </rPh>
    <rPh sb="8" eb="10">
      <t>ショウホン</t>
    </rPh>
    <phoneticPr fontId="37"/>
  </si>
  <si>
    <t>⑨重要事項確認表</t>
    <rPh sb="1" eb="5">
      <t>ジュウヨウジコウ</t>
    </rPh>
    <rPh sb="5" eb="7">
      <t>カクニン</t>
    </rPh>
    <rPh sb="7" eb="8">
      <t>ヒョウ</t>
    </rPh>
    <phoneticPr fontId="37"/>
  </si>
  <si>
    <t>⑩確保病床の状況を確認できる根拠資料【PDFで提出】</t>
    <rPh sb="1" eb="5">
      <t>カクホビョウショウ</t>
    </rPh>
    <rPh sb="6" eb="8">
      <t>ジョウキョウ</t>
    </rPh>
    <rPh sb="9" eb="11">
      <t>カクニン</t>
    </rPh>
    <rPh sb="14" eb="16">
      <t>コンキョ</t>
    </rPh>
    <rPh sb="16" eb="18">
      <t>シリョウ</t>
    </rPh>
    <rPh sb="23" eb="25">
      <t>テイシュツ</t>
    </rPh>
    <phoneticPr fontId="37"/>
  </si>
  <si>
    <t>⑪県税完納証明書（申請日前３カ月以内に交付されたもの）【PDFで提出】</t>
    <rPh sb="1" eb="3">
      <t>ケンゼイ</t>
    </rPh>
    <rPh sb="3" eb="5">
      <t>カンノウ</t>
    </rPh>
    <rPh sb="5" eb="8">
      <t>ショウメイショ</t>
    </rPh>
    <rPh sb="9" eb="11">
      <t>シンセイ</t>
    </rPh>
    <rPh sb="11" eb="12">
      <t>ビ</t>
    </rPh>
    <rPh sb="12" eb="13">
      <t>ゼン</t>
    </rPh>
    <rPh sb="15" eb="16">
      <t>ゲツ</t>
    </rPh>
    <rPh sb="16" eb="18">
      <t>イナイ</t>
    </rPh>
    <rPh sb="19" eb="21">
      <t>コウフ</t>
    </rPh>
    <phoneticPr fontId="37"/>
  </si>
  <si>
    <t>⑫処遇改善状況（様式第５号）【R５年度処遇改善実績報告にて提出】</t>
    <rPh sb="17" eb="19">
      <t>ネンド</t>
    </rPh>
    <rPh sb="19" eb="23">
      <t>ショグウカイゼン</t>
    </rPh>
    <rPh sb="23" eb="25">
      <t>ジッセキ</t>
    </rPh>
    <rPh sb="25" eb="27">
      <t>ホウコク</t>
    </rPh>
    <rPh sb="29" eb="31">
      <t>テイシュツ</t>
    </rPh>
    <phoneticPr fontId="21"/>
  </si>
  <si>
    <t>〇</t>
    <phoneticPr fontId="21"/>
  </si>
  <si>
    <t>【参考】2023年度　第4四半期　段階早見表</t>
    <rPh sb="1" eb="3">
      <t>サンコウ</t>
    </rPh>
    <rPh sb="11" eb="12">
      <t>ダイ</t>
    </rPh>
    <rPh sb="13" eb="16">
      <t>シハンキ</t>
    </rPh>
    <rPh sb="17" eb="19">
      <t>ダンカイ</t>
    </rPh>
    <rPh sb="19" eb="21">
      <t>ハヤミ</t>
    </rPh>
    <rPh sb="21" eb="22">
      <t>ヒョウ</t>
    </rPh>
    <phoneticPr fontId="69"/>
  </si>
  <si>
    <t>各段階</t>
    <rPh sb="0" eb="1">
      <t>カク</t>
    </rPh>
    <rPh sb="1" eb="3">
      <t>ダンカイ</t>
    </rPh>
    <phoneticPr fontId="69"/>
  </si>
  <si>
    <t>切替基準</t>
    <rPh sb="0" eb="2">
      <t>キリカ</t>
    </rPh>
    <rPh sb="2" eb="4">
      <t>キジュン</t>
    </rPh>
    <phoneticPr fontId="69"/>
  </si>
  <si>
    <t>月</t>
  </si>
  <si>
    <t>段階0</t>
    <rPh sb="0" eb="2">
      <t>ダンカイ</t>
    </rPh>
    <phoneticPr fontId="69"/>
  </si>
  <si>
    <t>木</t>
  </si>
  <si>
    <t>段階Ⅱ</t>
    <rPh sb="0" eb="2">
      <t>ダンカイ</t>
    </rPh>
    <phoneticPr fontId="69"/>
  </si>
  <si>
    <t>金</t>
    <rPh sb="0" eb="1">
      <t>キン</t>
    </rPh>
    <phoneticPr fontId="69"/>
  </si>
  <si>
    <t>段階Ⅰ</t>
    <rPh sb="0" eb="2">
      <t>ダンカイ</t>
    </rPh>
    <phoneticPr fontId="69"/>
  </si>
  <si>
    <t>段階０</t>
    <rPh sb="0" eb="2">
      <t>ダンカイ</t>
    </rPh>
    <phoneticPr fontId="69"/>
  </si>
  <si>
    <t>火</t>
  </si>
  <si>
    <t>金</t>
  </si>
  <si>
    <t>土</t>
  </si>
  <si>
    <t>段階１</t>
    <rPh sb="0" eb="2">
      <t>ダンカイ</t>
    </rPh>
    <phoneticPr fontId="69"/>
  </si>
  <si>
    <t>入院者数が248人を超える</t>
    <rPh sb="0" eb="4">
      <t>ニュウインシャスウ</t>
    </rPh>
    <rPh sb="8" eb="9">
      <t>ニン</t>
    </rPh>
    <rPh sb="10" eb="11">
      <t>コ</t>
    </rPh>
    <phoneticPr fontId="69"/>
  </si>
  <si>
    <t>水</t>
  </si>
  <si>
    <t>日</t>
  </si>
  <si>
    <t>段階２</t>
    <rPh sb="0" eb="2">
      <t>ダンカイ</t>
    </rPh>
    <phoneticPr fontId="69"/>
  </si>
  <si>
    <t>入院者数が373人を超える</t>
    <rPh sb="0" eb="4">
      <t>ニュウインシャスウ</t>
    </rPh>
    <rPh sb="8" eb="9">
      <t>ニン</t>
    </rPh>
    <rPh sb="10" eb="11">
      <t>コ</t>
    </rPh>
    <phoneticPr fontId="69"/>
  </si>
  <si>
    <t>段階３</t>
    <rPh sb="0" eb="2">
      <t>ダンカイ</t>
    </rPh>
    <phoneticPr fontId="69"/>
  </si>
  <si>
    <t>入院者数が596人を超える</t>
    <rPh sb="0" eb="4">
      <t>ニュウインシャスウ</t>
    </rPh>
    <rPh sb="8" eb="9">
      <t>ニン</t>
    </rPh>
    <rPh sb="10" eb="11">
      <t>コ</t>
    </rPh>
    <phoneticPr fontId="69"/>
  </si>
  <si>
    <t>※</t>
    <phoneticPr fontId="21"/>
  </si>
  <si>
    <t>「【参考】第４四半期 段階早見表」シートもご参考ください。</t>
    <rPh sb="2" eb="4">
      <t>サンコウ</t>
    </rPh>
    <rPh sb="5" eb="6">
      <t>ダイ</t>
    </rPh>
    <rPh sb="7" eb="10">
      <t>シハンキ</t>
    </rPh>
    <rPh sb="11" eb="13">
      <t>ダンカイ</t>
    </rPh>
    <rPh sb="13" eb="16">
      <t>ハヤミヒョウ</t>
    </rPh>
    <rPh sb="22" eb="24">
      <t>サンコウ</t>
    </rPh>
    <phoneticPr fontId="21"/>
  </si>
  <si>
    <t>第４四半期単体としての提出は不要です。３月末にご案内する「令和５年度岡山県新型コロナウイルス感染症患者等入院病床確保事業補助金に係る処遇改善実績報告の提出依頼について」にて年間通しての実績をご提出ください。</t>
    <phoneticPr fontId="21"/>
  </si>
  <si>
    <t>会計年度独立の原則により、申請日は令和６年３月３１日で入力してください。</t>
    <rPh sb="0" eb="2">
      <t>カイケイ</t>
    </rPh>
    <rPh sb="2" eb="4">
      <t>ネンド</t>
    </rPh>
    <rPh sb="4" eb="6">
      <t>ドクリツ</t>
    </rPh>
    <rPh sb="7" eb="9">
      <t>ゲンソク</t>
    </rPh>
    <rPh sb="13" eb="16">
      <t>シンセイビ</t>
    </rPh>
    <rPh sb="17" eb="19">
      <t>レイワ</t>
    </rPh>
    <rPh sb="20" eb="21">
      <t>ネン</t>
    </rPh>
    <rPh sb="22" eb="23">
      <t>ガツ</t>
    </rPh>
    <rPh sb="25" eb="26">
      <t>ニチ</t>
    </rPh>
    <rPh sb="27" eb="29">
      <t>ニュウリョク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</si>
</sst>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
    <numFmt numFmtId="177" formatCode="#,##0_ "/>
    <numFmt numFmtId="178" formatCode="#,###"/>
    <numFmt numFmtId="179" formatCode="0_);[Red]\(0\)"/>
    <numFmt numFmtId="180" formatCode="#,##0_);[Red]\(#,##0\)"/>
    <numFmt numFmtId="181" formatCode="m&quot;月&quot;"/>
  </numFmts>
  <fonts count="7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rgb="FF000000"/>
      <name val="ＭＳ 明朝"/>
      <family val="1"/>
      <charset val="128"/>
    </font>
    <font>
      <sz val="11"/>
      <color theme="1"/>
      <name val="ＭＳ 明朝"/>
      <family val="1"/>
      <charset val="128"/>
    </font>
    <font>
      <sz val="10.5"/>
      <color rgb="FF000000"/>
      <name val="ＭＳ 明朝"/>
      <family val="1"/>
      <charset val="128"/>
    </font>
    <font>
      <sz val="6"/>
      <name val="游ゴシック"/>
      <family val="2"/>
      <charset val="128"/>
      <scheme val="minor"/>
    </font>
    <font>
      <sz val="12"/>
      <color rgb="FF000000"/>
      <name val="ＭＳ 明朝"/>
      <family val="1"/>
      <charset val="128"/>
    </font>
    <font>
      <sz val="9"/>
      <color rgb="FF000000"/>
      <name val="ＭＳ 明朝"/>
      <family val="1"/>
      <charset val="128"/>
    </font>
    <font>
      <sz val="18"/>
      <color rgb="FF000000"/>
      <name val="ＭＳ 明朝"/>
      <family val="1"/>
      <charset val="128"/>
    </font>
    <font>
      <sz val="10"/>
      <color rgb="FF000000"/>
      <name val="ＭＳ 明朝"/>
      <family val="1"/>
      <charset val="128"/>
    </font>
    <font>
      <u/>
      <sz val="12"/>
      <color rgb="FF000000"/>
      <name val="ＭＳ 明朝"/>
      <family val="1"/>
      <charset val="128"/>
    </font>
    <font>
      <sz val="11"/>
      <color indexed="8"/>
      <name val="ＭＳ ゴシック"/>
      <family val="3"/>
      <charset val="128"/>
    </font>
    <font>
      <sz val="11"/>
      <color indexed="8"/>
      <name val="ＭＳ 明朝"/>
      <family val="1"/>
      <charset val="128"/>
    </font>
    <font>
      <sz val="6"/>
      <name val="ＭＳ ゴシック"/>
      <family val="3"/>
      <charset val="128"/>
    </font>
    <font>
      <sz val="18"/>
      <color indexed="8"/>
      <name val="ＭＳ 明朝"/>
      <family val="1"/>
      <charset val="128"/>
    </font>
    <font>
      <sz val="10"/>
      <color indexed="8"/>
      <name val="ＭＳ 明朝"/>
      <family val="1"/>
      <charset val="128"/>
    </font>
    <font>
      <sz val="11"/>
      <name val="ＭＳ 明朝"/>
      <family val="1"/>
      <charset val="128"/>
    </font>
    <font>
      <sz val="9"/>
      <color indexed="8"/>
      <name val="ＭＳ 明朝"/>
      <family val="1"/>
      <charset val="128"/>
    </font>
    <font>
      <sz val="11"/>
      <color theme="1"/>
      <name val="游ゴシック"/>
      <family val="2"/>
      <scheme val="minor"/>
    </font>
    <font>
      <sz val="16"/>
      <color theme="1"/>
      <name val="游ゴシック"/>
      <family val="2"/>
      <charset val="128"/>
      <scheme val="minor"/>
    </font>
    <font>
      <sz val="16"/>
      <color theme="1"/>
      <name val="游ゴシック"/>
      <family val="3"/>
      <charset val="128"/>
      <scheme val="minor"/>
    </font>
    <font>
      <sz val="6"/>
      <name val="游ゴシック"/>
      <family val="3"/>
      <charset val="128"/>
      <scheme val="minor"/>
    </font>
    <font>
      <sz val="12"/>
      <color theme="1"/>
      <name val="ＭＳ 明朝"/>
      <family val="1"/>
      <charset val="128"/>
    </font>
    <font>
      <sz val="9"/>
      <color theme="1"/>
      <name val="ＭＳ 明朝"/>
      <family val="1"/>
      <charset val="128"/>
    </font>
    <font>
      <sz val="8"/>
      <color theme="1"/>
      <name val="ＭＳ 明朝"/>
      <family val="1"/>
      <charset val="128"/>
    </font>
    <font>
      <b/>
      <sz val="11"/>
      <color theme="1"/>
      <name val="ＭＳ 明朝"/>
      <family val="1"/>
      <charset val="128"/>
    </font>
    <font>
      <sz val="10"/>
      <color theme="1"/>
      <name val="ＭＳ 明朝"/>
      <family val="1"/>
      <charset val="128"/>
    </font>
    <font>
      <sz val="10"/>
      <color theme="1"/>
      <name val="游ゴシック"/>
      <family val="2"/>
      <scheme val="minor"/>
    </font>
    <font>
      <sz val="10"/>
      <color rgb="FFFF0000"/>
      <name val="游ゴシック"/>
      <family val="2"/>
      <scheme val="minor"/>
    </font>
    <font>
      <sz val="9"/>
      <color rgb="FFFF0000"/>
      <name val="游ゴシック"/>
      <family val="3"/>
      <charset val="128"/>
      <scheme val="minor"/>
    </font>
    <font>
      <sz val="11"/>
      <color theme="1"/>
      <name val="游ゴシック"/>
      <family val="3"/>
      <charset val="128"/>
      <scheme val="minor"/>
    </font>
    <font>
      <b/>
      <sz val="12"/>
      <name val="游ゴシック"/>
      <family val="3"/>
      <charset val="128"/>
      <scheme val="minor"/>
    </font>
    <font>
      <sz val="11"/>
      <color rgb="FFFF0000"/>
      <name val="游ゴシック"/>
      <family val="2"/>
      <scheme val="minor"/>
    </font>
    <font>
      <b/>
      <sz val="11"/>
      <color theme="1"/>
      <name val="游ゴシック"/>
      <family val="3"/>
      <charset val="128"/>
      <scheme val="minor"/>
    </font>
    <font>
      <b/>
      <sz val="10"/>
      <color theme="1"/>
      <name val="游ゴシック"/>
      <family val="3"/>
      <charset val="128"/>
      <scheme val="minor"/>
    </font>
    <font>
      <sz val="11"/>
      <name val="ＭＳ Ｐゴシック"/>
      <family val="3"/>
      <charset val="128"/>
    </font>
    <font>
      <sz val="12"/>
      <name val="ＭＳ 明朝"/>
      <family val="1"/>
      <charset val="128"/>
    </font>
    <font>
      <sz val="14"/>
      <name val="ＭＳ 明朝"/>
      <family val="1"/>
      <charset val="128"/>
    </font>
    <font>
      <sz val="6"/>
      <name val="ＭＳ Ｐゴシック"/>
      <family val="3"/>
      <charset val="128"/>
    </font>
    <font>
      <u/>
      <sz val="11"/>
      <name val="ＭＳ 明朝"/>
      <family val="1"/>
      <charset val="128"/>
    </font>
    <font>
      <sz val="10"/>
      <name val="ＭＳ 明朝"/>
      <family val="1"/>
      <charset val="128"/>
    </font>
    <font>
      <b/>
      <sz val="14"/>
      <color theme="1"/>
      <name val="游ゴシック"/>
      <family val="3"/>
      <charset val="128"/>
      <scheme val="minor"/>
    </font>
    <font>
      <sz val="12"/>
      <color theme="1"/>
      <name val="游ゴシック"/>
      <family val="2"/>
      <scheme val="minor"/>
    </font>
    <font>
      <sz val="12"/>
      <color theme="1"/>
      <name val="游ゴシック"/>
      <family val="3"/>
      <charset val="128"/>
      <scheme val="minor"/>
    </font>
    <font>
      <sz val="11"/>
      <color rgb="FF000000"/>
      <name val="游ゴシック"/>
      <family val="3"/>
      <charset val="128"/>
    </font>
    <font>
      <b/>
      <sz val="12"/>
      <color rgb="FFFF0000"/>
      <name val="游ゴシック"/>
      <family val="3"/>
      <charset val="128"/>
      <scheme val="minor"/>
    </font>
    <font>
      <sz val="11"/>
      <color theme="1"/>
      <name val="メイリオ"/>
      <family val="3"/>
      <charset val="128"/>
    </font>
    <font>
      <sz val="10"/>
      <color theme="1"/>
      <name val="游ゴシック"/>
      <family val="3"/>
      <charset val="128"/>
      <scheme val="minor"/>
    </font>
    <font>
      <sz val="9"/>
      <color rgb="FFFF0000"/>
      <name val="メイリオ"/>
      <family val="3"/>
      <charset val="128"/>
    </font>
    <font>
      <b/>
      <sz val="11"/>
      <name val="游ゴシック"/>
      <family val="3"/>
      <charset val="128"/>
      <scheme val="minor"/>
    </font>
    <font>
      <sz val="18"/>
      <color theme="1"/>
      <name val="游ゴシック"/>
      <family val="2"/>
      <scheme val="minor"/>
    </font>
    <font>
      <sz val="11"/>
      <color theme="1"/>
      <name val="游明朝"/>
      <family val="2"/>
      <charset val="128"/>
    </font>
    <font>
      <sz val="14"/>
      <color theme="1"/>
      <name val="游明朝"/>
      <family val="2"/>
      <charset val="128"/>
    </font>
    <font>
      <sz val="6"/>
      <name val="游明朝"/>
      <family val="2"/>
      <charset val="128"/>
    </font>
    <font>
      <sz val="10"/>
      <color theme="1"/>
      <name val="游明朝"/>
      <family val="2"/>
      <charset val="128"/>
    </font>
    <font>
      <sz val="8"/>
      <color theme="1"/>
      <name val="游明朝"/>
      <family val="1"/>
      <charset val="128"/>
    </font>
    <font>
      <sz val="6"/>
      <color theme="1"/>
      <name val="游明朝"/>
      <family val="1"/>
      <charset val="128"/>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FFFF00"/>
        <bgColor indexed="64"/>
      </patternFill>
    </fill>
    <fill>
      <patternFill patternType="solid">
        <fgColor rgb="FFFF99CC"/>
        <bgColor indexed="64"/>
      </patternFill>
    </fill>
    <fill>
      <patternFill patternType="solid">
        <fgColor rgb="FFCC99FF"/>
        <bgColor indexed="64"/>
      </patternFill>
    </fill>
    <fill>
      <patternFill patternType="solid">
        <fgColor rgb="FF99FFCC"/>
        <bgColor indexed="64"/>
      </patternFill>
    </fill>
    <fill>
      <patternFill patternType="solid">
        <fgColor rgb="FFFFCC00"/>
        <bgColor indexed="64"/>
      </patternFill>
    </fill>
    <fill>
      <patternFill patternType="solid">
        <fgColor rgb="FFCCFF33"/>
        <bgColor indexed="64"/>
      </patternFill>
    </fill>
    <fill>
      <patternFill patternType="solid">
        <fgColor rgb="FF99FF66"/>
        <bgColor indexed="64"/>
      </patternFill>
    </fill>
    <fill>
      <patternFill patternType="solid">
        <fgColor rgb="FFEBFFED"/>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7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diagonal/>
    </border>
    <border>
      <left/>
      <right/>
      <top style="medium">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style="thin">
        <color auto="1"/>
      </left>
      <right style="thin">
        <color auto="1"/>
      </right>
      <top style="double">
        <color indexed="64"/>
      </top>
      <bottom style="thin">
        <color auto="1"/>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rgb="FFFF0000"/>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theme="1" tint="0.499984740745262"/>
      </left>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right style="thin">
        <color theme="1" tint="0.499984740745262"/>
      </right>
      <top/>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s>
  <cellStyleXfs count="48">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7" fillId="0" borderId="0">
      <alignment vertical="center"/>
    </xf>
    <xf numFmtId="0" fontId="34" fillId="0" borderId="0"/>
    <xf numFmtId="38" fontId="34" fillId="0" borderId="0" applyFont="0" applyFill="0" applyBorder="0" applyAlignment="0" applyProtection="0">
      <alignment vertical="center"/>
    </xf>
    <xf numFmtId="0" fontId="51" fillId="0" borderId="0">
      <alignment vertical="center"/>
    </xf>
    <xf numFmtId="38" fontId="51" fillId="0" borderId="0" applyFont="0" applyFill="0" applyBorder="0" applyAlignment="0" applyProtection="0">
      <alignment vertical="center"/>
    </xf>
    <xf numFmtId="0" fontId="67" fillId="0" borderId="0">
      <alignment vertical="center"/>
    </xf>
  </cellStyleXfs>
  <cellXfs count="397">
    <xf numFmtId="0" fontId="0" fillId="0" borderId="0" xfId="0">
      <alignment vertical="center"/>
    </xf>
    <xf numFmtId="0" fontId="18" fillId="0" borderId="0" xfId="0" applyFont="1" applyAlignment="1">
      <alignment horizontal="left" vertical="center"/>
    </xf>
    <xf numFmtId="0" fontId="18" fillId="0" borderId="0" xfId="0" applyFont="1" applyAlignment="1">
      <alignment horizontal="justify" vertical="center"/>
    </xf>
    <xf numFmtId="0" fontId="18" fillId="0" borderId="0" xfId="0" applyFont="1" applyAlignment="1">
      <alignment horizontal="right" vertical="center"/>
    </xf>
    <xf numFmtId="0" fontId="20" fillId="0" borderId="0" xfId="0" applyFont="1" applyAlignment="1">
      <alignment horizontal="left" vertical="center"/>
    </xf>
    <xf numFmtId="0" fontId="0" fillId="0" borderId="0" xfId="0">
      <alignment vertical="center"/>
    </xf>
    <xf numFmtId="0" fontId="18" fillId="0" borderId="0" xfId="0" applyFont="1" applyAlignment="1">
      <alignment vertical="center" wrapText="1"/>
    </xf>
    <xf numFmtId="0" fontId="0" fillId="0" borderId="0" xfId="0" applyAlignment="1">
      <alignment vertical="center"/>
    </xf>
    <xf numFmtId="0" fontId="18" fillId="0" borderId="0" xfId="0" applyFont="1" applyAlignment="1">
      <alignment wrapText="1"/>
    </xf>
    <xf numFmtId="0" fontId="22" fillId="0" borderId="0" xfId="0" applyFont="1" applyAlignment="1">
      <alignment horizontal="center" vertical="center"/>
    </xf>
    <xf numFmtId="0" fontId="22" fillId="0" borderId="0" xfId="0" applyFont="1" applyAlignment="1">
      <alignment horizontal="justify" vertical="center"/>
    </xf>
    <xf numFmtId="0" fontId="22" fillId="0" borderId="0" xfId="0" applyFont="1" applyAlignment="1">
      <alignment horizontal="left" vertical="center"/>
    </xf>
    <xf numFmtId="0" fontId="22" fillId="0" borderId="0" xfId="0" applyFont="1" applyAlignment="1">
      <alignment vertical="center" wrapText="1"/>
    </xf>
    <xf numFmtId="0" fontId="22" fillId="0" borderId="0" xfId="0" applyFont="1" applyFill="1" applyAlignment="1">
      <alignment vertical="center" wrapText="1"/>
    </xf>
    <xf numFmtId="0" fontId="27" fillId="0" borderId="0" xfId="42" applyFont="1" applyAlignment="1">
      <alignment horizontal="left" vertical="center"/>
    </xf>
    <xf numFmtId="0" fontId="28" fillId="0" borderId="0" xfId="42" applyFont="1" applyAlignment="1">
      <alignment horizontal="center" vertical="center"/>
    </xf>
    <xf numFmtId="0" fontId="28" fillId="0" borderId="0" xfId="42" applyFont="1" applyAlignment="1">
      <alignment vertical="center"/>
    </xf>
    <xf numFmtId="0" fontId="28" fillId="0" borderId="10" xfId="42" applyFont="1" applyBorder="1" applyAlignment="1">
      <alignment horizontal="center" vertical="center" wrapText="1"/>
    </xf>
    <xf numFmtId="0" fontId="32" fillId="0" borderId="10" xfId="42" applyFont="1" applyBorder="1" applyAlignment="1">
      <alignment horizontal="center" vertical="center" wrapText="1"/>
    </xf>
    <xf numFmtId="0" fontId="33" fillId="0" borderId="13" xfId="42" applyFont="1" applyBorder="1" applyAlignment="1">
      <alignment horizontal="center" vertical="center" wrapText="1"/>
    </xf>
    <xf numFmtId="0" fontId="0" fillId="0" borderId="0" xfId="0">
      <alignment vertical="center"/>
    </xf>
    <xf numFmtId="0" fontId="0" fillId="33" borderId="0" xfId="0" applyFill="1" applyAlignment="1" applyProtection="1">
      <alignment vertical="center"/>
      <protection locked="0"/>
    </xf>
    <xf numFmtId="0" fontId="0" fillId="33" borderId="0" xfId="0" applyFill="1" applyProtection="1">
      <alignment vertical="center"/>
      <protection locked="0"/>
    </xf>
    <xf numFmtId="0" fontId="31" fillId="33" borderId="0" xfId="42" applyFont="1" applyFill="1" applyBorder="1" applyAlignment="1" applyProtection="1">
      <alignment horizontal="center" vertical="center"/>
      <protection locked="0"/>
    </xf>
    <xf numFmtId="0" fontId="28" fillId="33" borderId="0" xfId="42" applyFont="1" applyFill="1" applyBorder="1" applyAlignment="1" applyProtection="1">
      <alignment horizontal="center" vertical="center"/>
      <protection locked="0"/>
    </xf>
    <xf numFmtId="0" fontId="28" fillId="33" borderId="21" xfId="42" applyFont="1" applyFill="1" applyBorder="1" applyAlignment="1" applyProtection="1">
      <alignment horizontal="center" vertical="center"/>
      <protection locked="0"/>
    </xf>
    <xf numFmtId="0" fontId="28" fillId="33" borderId="21" xfId="42" applyFont="1" applyFill="1" applyBorder="1" applyAlignment="1" applyProtection="1">
      <alignment vertical="center"/>
      <protection locked="0"/>
    </xf>
    <xf numFmtId="0" fontId="19" fillId="0" borderId="0" xfId="0" applyFont="1">
      <alignment vertical="center"/>
    </xf>
    <xf numFmtId="176" fontId="22" fillId="0" borderId="0" xfId="0" applyNumberFormat="1" applyFont="1" applyFill="1" applyAlignment="1">
      <alignment vertical="center" wrapText="1"/>
    </xf>
    <xf numFmtId="0" fontId="28" fillId="0" borderId="15" xfId="42" applyFont="1" applyBorder="1" applyAlignment="1" applyProtection="1">
      <alignment horizontal="center" vertical="center"/>
      <protection locked="0"/>
    </xf>
    <xf numFmtId="0" fontId="28" fillId="0" borderId="16" xfId="42" applyFont="1" applyBorder="1" applyAlignment="1" applyProtection="1">
      <alignment horizontal="center" vertical="center"/>
      <protection locked="0"/>
    </xf>
    <xf numFmtId="0" fontId="28" fillId="0" borderId="0" xfId="42" applyFont="1" applyAlignment="1" applyProtection="1">
      <alignment vertical="center"/>
      <protection locked="0"/>
    </xf>
    <xf numFmtId="0" fontId="28" fillId="0" borderId="0" xfId="42" applyFont="1" applyBorder="1" applyAlignment="1" applyProtection="1">
      <alignment horizontal="center" vertical="center"/>
      <protection locked="0"/>
    </xf>
    <xf numFmtId="0" fontId="28" fillId="0" borderId="19" xfId="42" applyFont="1" applyBorder="1" applyAlignment="1" applyProtection="1">
      <alignment horizontal="center" vertical="center"/>
      <protection locked="0"/>
    </xf>
    <xf numFmtId="0" fontId="28" fillId="0" borderId="15" xfId="42" applyFont="1" applyBorder="1" applyAlignment="1" applyProtection="1">
      <alignment vertical="center"/>
      <protection locked="0"/>
    </xf>
    <xf numFmtId="0" fontId="28" fillId="0" borderId="21" xfId="42" applyFont="1" applyBorder="1" applyAlignment="1" applyProtection="1">
      <alignment horizontal="center" vertical="center"/>
      <protection locked="0"/>
    </xf>
    <xf numFmtId="0" fontId="28" fillId="0" borderId="15" xfId="42" applyFont="1" applyFill="1" applyBorder="1" applyAlignment="1" applyProtection="1">
      <alignment horizontal="center" vertical="center"/>
      <protection locked="0"/>
    </xf>
    <xf numFmtId="0" fontId="28" fillId="0" borderId="21" xfId="42" applyFont="1" applyFill="1" applyBorder="1" applyAlignment="1" applyProtection="1">
      <alignment horizontal="center" vertical="center"/>
      <protection locked="0"/>
    </xf>
    <xf numFmtId="0" fontId="19" fillId="0" borderId="0" xfId="43" applyFont="1" applyAlignment="1">
      <alignment vertical="center"/>
    </xf>
    <xf numFmtId="0" fontId="19" fillId="0" borderId="0" xfId="43" applyFont="1"/>
    <xf numFmtId="0" fontId="38" fillId="0" borderId="0" xfId="43" applyFont="1" applyAlignment="1">
      <alignment horizontal="center" vertical="center"/>
    </xf>
    <xf numFmtId="0" fontId="19" fillId="0" borderId="21" xfId="43" applyFont="1" applyBorder="1" applyAlignment="1">
      <alignment vertical="center"/>
    </xf>
    <xf numFmtId="0" fontId="19" fillId="0" borderId="0" xfId="43" applyFont="1" applyBorder="1" applyAlignment="1">
      <alignment horizontal="left" vertical="center"/>
    </xf>
    <xf numFmtId="0" fontId="19" fillId="0" borderId="0" xfId="43" applyFont="1" applyBorder="1" applyAlignment="1">
      <alignment horizontal="center" vertical="center"/>
    </xf>
    <xf numFmtId="0" fontId="19" fillId="0" borderId="10" xfId="43" applyFont="1" applyBorder="1" applyAlignment="1">
      <alignment horizontal="center" vertical="center"/>
    </xf>
    <xf numFmtId="0" fontId="19" fillId="0" borderId="10" xfId="43" applyFont="1" applyBorder="1" applyAlignment="1">
      <alignment horizontal="center" vertical="center" wrapText="1"/>
    </xf>
    <xf numFmtId="0" fontId="19" fillId="0" borderId="0" xfId="43" applyFont="1" applyBorder="1"/>
    <xf numFmtId="0" fontId="19" fillId="0" borderId="0" xfId="43" applyFont="1" applyAlignment="1">
      <alignment vertical="top" wrapText="1"/>
    </xf>
    <xf numFmtId="0" fontId="19" fillId="0" borderId="0" xfId="43" applyFont="1" applyAlignment="1">
      <alignment horizontal="center" vertical="center"/>
    </xf>
    <xf numFmtId="0" fontId="19" fillId="0" borderId="23" xfId="43" applyFont="1" applyBorder="1" applyAlignment="1" applyProtection="1">
      <alignment horizontal="center" vertical="center"/>
      <protection locked="0"/>
    </xf>
    <xf numFmtId="0" fontId="39" fillId="0" borderId="10" xfId="43" applyFont="1" applyBorder="1" applyAlignment="1">
      <alignment horizontal="center" vertical="center" wrapText="1"/>
    </xf>
    <xf numFmtId="0" fontId="40" fillId="0" borderId="14" xfId="43" applyFont="1" applyBorder="1" applyAlignment="1">
      <alignment horizontal="right" vertical="top"/>
    </xf>
    <xf numFmtId="0" fontId="19" fillId="0" borderId="14" xfId="43" applyFont="1" applyBorder="1" applyAlignment="1">
      <alignment shrinkToFit="1"/>
    </xf>
    <xf numFmtId="177" fontId="19" fillId="0" borderId="25" xfId="43" applyNumberFormat="1" applyFont="1" applyBorder="1" applyAlignment="1">
      <alignment vertical="center"/>
    </xf>
    <xf numFmtId="38" fontId="19" fillId="0" borderId="26" xfId="44" applyFont="1" applyBorder="1" applyAlignment="1"/>
    <xf numFmtId="56" fontId="19" fillId="0" borderId="26" xfId="43" applyNumberFormat="1" applyFont="1" applyBorder="1" applyAlignment="1">
      <alignment horizontal="left" shrinkToFit="1"/>
    </xf>
    <xf numFmtId="0" fontId="19" fillId="0" borderId="24" xfId="43" applyFont="1" applyBorder="1" applyAlignment="1">
      <alignment vertical="center"/>
    </xf>
    <xf numFmtId="177" fontId="19" fillId="0" borderId="23" xfId="43" applyNumberFormat="1" applyFont="1" applyBorder="1" applyAlignment="1">
      <alignment vertical="center"/>
    </xf>
    <xf numFmtId="38" fontId="19" fillId="0" borderId="19" xfId="44" applyFont="1" applyBorder="1" applyAlignment="1">
      <alignment vertical="center"/>
    </xf>
    <xf numFmtId="38" fontId="19" fillId="0" borderId="26" xfId="44" applyFont="1" applyBorder="1" applyAlignment="1">
      <alignment horizontal="right" vertical="center"/>
    </xf>
    <xf numFmtId="0" fontId="19" fillId="0" borderId="26" xfId="43" applyFont="1" applyBorder="1" applyAlignment="1">
      <alignment horizontal="left" vertical="center" shrinkToFit="1"/>
    </xf>
    <xf numFmtId="0" fontId="19" fillId="0" borderId="0" xfId="43" applyFont="1" applyBorder="1" applyAlignment="1">
      <alignment vertical="center"/>
    </xf>
    <xf numFmtId="0" fontId="19" fillId="0" borderId="19" xfId="43" applyFont="1" applyBorder="1" applyAlignment="1">
      <alignment horizontal="center" vertical="center"/>
    </xf>
    <xf numFmtId="177" fontId="19" fillId="0" borderId="27" xfId="43" applyNumberFormat="1" applyFont="1" applyBorder="1" applyAlignment="1">
      <alignment vertical="center"/>
    </xf>
    <xf numFmtId="0" fontId="19" fillId="0" borderId="26" xfId="43" applyFont="1" applyBorder="1" applyAlignment="1">
      <alignment vertical="center" shrinkToFit="1"/>
    </xf>
    <xf numFmtId="177" fontId="19" fillId="0" borderId="28" xfId="43" applyNumberFormat="1" applyFont="1" applyBorder="1" applyAlignment="1">
      <alignment vertical="center"/>
    </xf>
    <xf numFmtId="38" fontId="19" fillId="0" borderId="28" xfId="44" applyFont="1" applyBorder="1" applyAlignment="1">
      <alignment vertical="center"/>
    </xf>
    <xf numFmtId="0" fontId="19" fillId="0" borderId="29" xfId="43" applyFont="1" applyBorder="1" applyAlignment="1">
      <alignment vertical="center"/>
    </xf>
    <xf numFmtId="0" fontId="19" fillId="0" borderId="30" xfId="43" applyFont="1" applyBorder="1" applyAlignment="1">
      <alignment vertical="center"/>
    </xf>
    <xf numFmtId="177" fontId="19" fillId="0" borderId="31" xfId="43" applyNumberFormat="1" applyFont="1" applyBorder="1" applyAlignment="1">
      <alignment vertical="center"/>
    </xf>
    <xf numFmtId="56" fontId="19" fillId="0" borderId="32" xfId="43" applyNumberFormat="1" applyFont="1" applyBorder="1" applyAlignment="1">
      <alignment horizontal="left" shrinkToFit="1"/>
    </xf>
    <xf numFmtId="0" fontId="19" fillId="0" borderId="19" xfId="43" applyFont="1" applyBorder="1" applyAlignment="1">
      <alignment vertical="center"/>
    </xf>
    <xf numFmtId="177" fontId="19" fillId="0" borderId="33" xfId="43" applyNumberFormat="1" applyFont="1" applyBorder="1" applyAlignment="1">
      <alignment vertical="center"/>
    </xf>
    <xf numFmtId="38" fontId="19" fillId="0" borderId="26" xfId="44" applyFont="1" applyBorder="1" applyAlignment="1">
      <alignment vertical="center"/>
    </xf>
    <xf numFmtId="0" fontId="19" fillId="0" borderId="34" xfId="43" applyFont="1" applyBorder="1" applyAlignment="1">
      <alignment vertical="center"/>
    </xf>
    <xf numFmtId="0" fontId="19" fillId="0" borderId="35" xfId="43" applyFont="1" applyBorder="1" applyAlignment="1">
      <alignment vertical="center"/>
    </xf>
    <xf numFmtId="0" fontId="19" fillId="0" borderId="36" xfId="43" applyFont="1" applyBorder="1" applyAlignment="1">
      <alignment horizontal="center" vertical="center"/>
    </xf>
    <xf numFmtId="0" fontId="19" fillId="0" borderId="34" xfId="43" applyFont="1" applyBorder="1" applyAlignment="1">
      <alignment vertical="center" shrinkToFit="1"/>
    </xf>
    <xf numFmtId="177" fontId="19" fillId="0" borderId="37" xfId="43" applyNumberFormat="1" applyFont="1" applyBorder="1" applyAlignment="1">
      <alignment vertical="center"/>
    </xf>
    <xf numFmtId="177" fontId="19" fillId="0" borderId="0" xfId="43" applyNumberFormat="1" applyFont="1" applyBorder="1" applyAlignment="1">
      <alignment vertical="center"/>
    </xf>
    <xf numFmtId="177" fontId="19" fillId="0" borderId="26" xfId="43" applyNumberFormat="1" applyFont="1" applyBorder="1" applyAlignment="1">
      <alignment vertical="center"/>
    </xf>
    <xf numFmtId="0" fontId="19" fillId="0" borderId="28" xfId="43" applyFont="1" applyBorder="1" applyAlignment="1">
      <alignment vertical="center" shrinkToFit="1"/>
    </xf>
    <xf numFmtId="177" fontId="19" fillId="0" borderId="38" xfId="43" applyNumberFormat="1" applyFont="1" applyBorder="1" applyAlignment="1">
      <alignment vertical="center"/>
    </xf>
    <xf numFmtId="0" fontId="19" fillId="0" borderId="19" xfId="43" applyFont="1" applyBorder="1" applyAlignment="1">
      <alignment horizontal="left" vertical="center"/>
    </xf>
    <xf numFmtId="38" fontId="19" fillId="0" borderId="32" xfId="44" applyFont="1" applyBorder="1" applyAlignment="1"/>
    <xf numFmtId="38" fontId="19" fillId="0" borderId="32" xfId="44" applyFont="1" applyBorder="1" applyAlignment="1">
      <alignment horizontal="right" vertical="center"/>
    </xf>
    <xf numFmtId="0" fontId="19" fillId="0" borderId="39" xfId="43" applyFont="1" applyBorder="1" applyAlignment="1">
      <alignment vertical="center"/>
    </xf>
    <xf numFmtId="38" fontId="19" fillId="0" borderId="32" xfId="44" applyFont="1" applyBorder="1" applyAlignment="1">
      <alignment vertical="center"/>
    </xf>
    <xf numFmtId="0" fontId="19" fillId="0" borderId="20" xfId="43" applyFont="1" applyBorder="1" applyAlignment="1">
      <alignment vertical="center"/>
    </xf>
    <xf numFmtId="0" fontId="19" fillId="0" borderId="22" xfId="43" applyFont="1" applyBorder="1" applyAlignment="1">
      <alignment horizontal="center" vertical="center"/>
    </xf>
    <xf numFmtId="0" fontId="19" fillId="0" borderId="18" xfId="43" applyFont="1" applyBorder="1" applyAlignment="1">
      <alignment vertical="center"/>
    </xf>
    <xf numFmtId="38" fontId="19" fillId="0" borderId="18" xfId="44" applyFont="1" applyBorder="1" applyAlignment="1">
      <alignment vertical="center"/>
    </xf>
    <xf numFmtId="0" fontId="19" fillId="0" borderId="18" xfId="43" applyFont="1" applyBorder="1" applyAlignment="1">
      <alignment vertical="center" shrinkToFit="1"/>
    </xf>
    <xf numFmtId="0" fontId="19" fillId="0" borderId="0" xfId="43" applyFont="1" applyProtection="1">
      <protection locked="0"/>
    </xf>
    <xf numFmtId="38" fontId="19" fillId="0" borderId="0" xfId="43" applyNumberFormat="1" applyFont="1"/>
    <xf numFmtId="0" fontId="19" fillId="0" borderId="0" xfId="43" applyFont="1" applyAlignment="1">
      <alignment horizontal="right" vertical="center"/>
    </xf>
    <xf numFmtId="0" fontId="19" fillId="0" borderId="0" xfId="43" applyFont="1" applyBorder="1" applyAlignment="1">
      <alignment vertical="center" wrapText="1"/>
    </xf>
    <xf numFmtId="10" fontId="19" fillId="0" borderId="21" xfId="43" applyNumberFormat="1" applyFont="1" applyBorder="1" applyAlignment="1">
      <alignment vertical="center"/>
    </xf>
    <xf numFmtId="0" fontId="19" fillId="0" borderId="10" xfId="43" applyFont="1" applyBorder="1" applyAlignment="1">
      <alignment vertical="center"/>
    </xf>
    <xf numFmtId="0" fontId="19" fillId="0" borderId="10" xfId="43" applyFont="1" applyBorder="1" applyAlignment="1">
      <alignment horizontal="center" vertical="center" shrinkToFit="1"/>
    </xf>
    <xf numFmtId="57" fontId="19" fillId="0" borderId="10" xfId="43" applyNumberFormat="1" applyFont="1" applyBorder="1" applyAlignment="1">
      <alignment horizontal="center" vertical="center" shrinkToFit="1"/>
    </xf>
    <xf numFmtId="0" fontId="19" fillId="0" borderId="10" xfId="43" applyFont="1" applyBorder="1" applyAlignment="1">
      <alignment vertical="center" shrinkToFit="1"/>
    </xf>
    <xf numFmtId="0" fontId="19" fillId="33" borderId="10" xfId="43" applyNumberFormat="1" applyFont="1" applyFill="1" applyBorder="1" applyAlignment="1" applyProtection="1">
      <alignment horizontal="center" vertical="center"/>
      <protection locked="0"/>
    </xf>
    <xf numFmtId="178" fontId="19" fillId="0" borderId="10" xfId="43" applyNumberFormat="1" applyFont="1" applyFill="1" applyBorder="1" applyAlignment="1">
      <alignment horizontal="center" vertical="center"/>
    </xf>
    <xf numFmtId="177" fontId="39" fillId="0" borderId="0" xfId="43" applyNumberFormat="1" applyFont="1" applyAlignment="1">
      <alignment vertical="center"/>
    </xf>
    <xf numFmtId="0" fontId="19" fillId="0" borderId="12" xfId="43" applyFont="1" applyBorder="1" applyAlignment="1">
      <alignment horizontal="center" vertical="center"/>
    </xf>
    <xf numFmtId="0" fontId="19" fillId="33" borderId="13" xfId="43" applyNumberFormat="1" applyFont="1" applyFill="1" applyBorder="1" applyAlignment="1" applyProtection="1">
      <alignment horizontal="center" vertical="center"/>
      <protection locked="0"/>
    </xf>
    <xf numFmtId="0" fontId="19" fillId="0" borderId="40" xfId="43" applyFont="1" applyFill="1" applyBorder="1" applyAlignment="1">
      <alignment horizontal="center" vertical="center"/>
    </xf>
    <xf numFmtId="0" fontId="19" fillId="33" borderId="40" xfId="43" applyNumberFormat="1" applyFont="1" applyFill="1" applyBorder="1" applyAlignment="1" applyProtection="1">
      <alignment horizontal="center" vertical="center"/>
      <protection locked="0"/>
    </xf>
    <xf numFmtId="0" fontId="19" fillId="0" borderId="18" xfId="43" applyFont="1" applyBorder="1" applyAlignment="1">
      <alignment horizontal="center" vertical="center"/>
    </xf>
    <xf numFmtId="178" fontId="19" fillId="0" borderId="18" xfId="43" applyNumberFormat="1" applyFont="1" applyFill="1" applyBorder="1" applyAlignment="1">
      <alignment horizontal="center" vertical="center"/>
    </xf>
    <xf numFmtId="178" fontId="19" fillId="0" borderId="20" xfId="43" applyNumberFormat="1" applyFont="1" applyFill="1" applyBorder="1" applyAlignment="1">
      <alignment horizontal="center" vertical="center"/>
    </xf>
    <xf numFmtId="178" fontId="19" fillId="0" borderId="41" xfId="43" applyNumberFormat="1" applyFont="1" applyFill="1" applyBorder="1" applyAlignment="1">
      <alignment horizontal="center" vertical="center"/>
    </xf>
    <xf numFmtId="0" fontId="34" fillId="0" borderId="0" xfId="43" applyAlignment="1">
      <alignment vertical="center"/>
    </xf>
    <xf numFmtId="0" fontId="42" fillId="0" borderId="0" xfId="43" applyFont="1" applyAlignment="1">
      <alignment vertical="center"/>
    </xf>
    <xf numFmtId="0" fontId="43" fillId="0" borderId="0" xfId="43" applyFont="1" applyAlignment="1">
      <alignment vertical="center"/>
    </xf>
    <xf numFmtId="0" fontId="34" fillId="0" borderId="0" xfId="43"/>
    <xf numFmtId="0" fontId="34" fillId="0" borderId="0" xfId="43" applyProtection="1">
      <protection locked="0"/>
    </xf>
    <xf numFmtId="0" fontId="34" fillId="0" borderId="0" xfId="43" applyBorder="1"/>
    <xf numFmtId="0" fontId="41" fillId="0" borderId="0" xfId="43" applyFont="1" applyBorder="1" applyAlignment="1">
      <alignment vertical="center"/>
    </xf>
    <xf numFmtId="0" fontId="19" fillId="0" borderId="41" xfId="43" applyFont="1" applyBorder="1" applyAlignment="1">
      <alignment horizontal="center" vertical="center"/>
    </xf>
    <xf numFmtId="0" fontId="19" fillId="0" borderId="40" xfId="43" applyFont="1" applyBorder="1" applyAlignment="1">
      <alignment horizontal="center" vertical="center"/>
    </xf>
    <xf numFmtId="0" fontId="19" fillId="0" borderId="0" xfId="43" applyFont="1" applyAlignment="1">
      <alignment horizontal="left" vertical="center"/>
    </xf>
    <xf numFmtId="0" fontId="38" fillId="0" borderId="0" xfId="43" applyFont="1" applyAlignment="1"/>
    <xf numFmtId="0" fontId="34" fillId="0" borderId="23" xfId="43" applyBorder="1"/>
    <xf numFmtId="0" fontId="43" fillId="0" borderId="0" xfId="43" applyFont="1" applyBorder="1" applyAlignment="1"/>
    <xf numFmtId="0" fontId="44" fillId="0" borderId="0" xfId="43" applyFont="1" applyAlignment="1">
      <alignment horizontal="left"/>
    </xf>
    <xf numFmtId="0" fontId="43" fillId="0" borderId="0" xfId="43" applyFont="1" applyAlignment="1">
      <alignment horizontal="center"/>
    </xf>
    <xf numFmtId="0" fontId="43" fillId="0" borderId="0" xfId="43" applyFont="1" applyBorder="1" applyAlignment="1">
      <alignment horizontal="center"/>
    </xf>
    <xf numFmtId="0" fontId="45" fillId="0" borderId="0" xfId="43" applyFont="1"/>
    <xf numFmtId="0" fontId="46" fillId="0" borderId="43" xfId="43" applyFont="1" applyBorder="1"/>
    <xf numFmtId="0" fontId="34" fillId="0" borderId="44" xfId="43" applyBorder="1"/>
    <xf numFmtId="0" fontId="46" fillId="0" borderId="45" xfId="43" applyFont="1" applyBorder="1"/>
    <xf numFmtId="0" fontId="34" fillId="0" borderId="46" xfId="43" applyBorder="1"/>
    <xf numFmtId="0" fontId="46" fillId="0" borderId="47" xfId="43" applyFont="1" applyBorder="1"/>
    <xf numFmtId="0" fontId="47" fillId="34" borderId="48" xfId="43" applyFont="1" applyFill="1" applyBorder="1" applyAlignment="1">
      <alignment horizontal="center"/>
    </xf>
    <xf numFmtId="0" fontId="34" fillId="34" borderId="23" xfId="43" applyFill="1" applyBorder="1"/>
    <xf numFmtId="0" fontId="49" fillId="0" borderId="49" xfId="43" applyFont="1" applyBorder="1"/>
    <xf numFmtId="0" fontId="49" fillId="35" borderId="50" xfId="43" applyFont="1" applyFill="1" applyBorder="1"/>
    <xf numFmtId="0" fontId="49" fillId="0" borderId="51" xfId="43" applyFont="1" applyBorder="1"/>
    <xf numFmtId="0" fontId="49" fillId="36" borderId="50" xfId="43" applyFont="1" applyFill="1" applyBorder="1"/>
    <xf numFmtId="0" fontId="50" fillId="0" borderId="51" xfId="43" applyFont="1" applyBorder="1"/>
    <xf numFmtId="0" fontId="50" fillId="37" borderId="52" xfId="43" applyFont="1" applyFill="1" applyBorder="1"/>
    <xf numFmtId="0" fontId="49" fillId="0" borderId="53" xfId="43" applyFont="1" applyBorder="1"/>
    <xf numFmtId="0" fontId="49" fillId="38" borderId="50" xfId="43" applyFont="1" applyFill="1" applyBorder="1"/>
    <xf numFmtId="0" fontId="49" fillId="0" borderId="54" xfId="43" applyFont="1" applyBorder="1"/>
    <xf numFmtId="0" fontId="49" fillId="39" borderId="50" xfId="43" applyFont="1" applyFill="1" applyBorder="1"/>
    <xf numFmtId="0" fontId="50" fillId="0" borderId="54" xfId="43" applyFont="1" applyBorder="1"/>
    <xf numFmtId="0" fontId="50" fillId="40" borderId="50" xfId="43" applyFont="1" applyFill="1" applyBorder="1"/>
    <xf numFmtId="0" fontId="49" fillId="0" borderId="55" xfId="43" applyFont="1" applyBorder="1" applyAlignment="1">
      <alignment horizontal="right"/>
    </xf>
    <xf numFmtId="0" fontId="50" fillId="0" borderId="56" xfId="43" applyFont="1" applyFill="1" applyBorder="1" applyAlignment="1" applyProtection="1">
      <alignment horizontal="center" vertical="center"/>
      <protection locked="0"/>
    </xf>
    <xf numFmtId="0" fontId="34" fillId="0" borderId="43" xfId="43" applyBorder="1"/>
    <xf numFmtId="0" fontId="34" fillId="0" borderId="57" xfId="43" applyBorder="1"/>
    <xf numFmtId="0" fontId="34" fillId="0" borderId="47" xfId="43" applyBorder="1"/>
    <xf numFmtId="0" fontId="34" fillId="0" borderId="20" xfId="43" applyBorder="1"/>
    <xf numFmtId="0" fontId="34" fillId="0" borderId="58" xfId="43" applyBorder="1"/>
    <xf numFmtId="0" fontId="34" fillId="0" borderId="22" xfId="43" applyBorder="1"/>
    <xf numFmtId="179" fontId="49" fillId="0" borderId="59" xfId="43" applyNumberFormat="1" applyFont="1" applyBorder="1" applyAlignment="1">
      <alignment horizontal="center"/>
    </xf>
    <xf numFmtId="0" fontId="34" fillId="33" borderId="58" xfId="43" applyFill="1" applyBorder="1" applyProtection="1">
      <protection locked="0"/>
    </xf>
    <xf numFmtId="0" fontId="34" fillId="33" borderId="18" xfId="43" applyFill="1" applyBorder="1" applyProtection="1">
      <protection locked="0"/>
    </xf>
    <xf numFmtId="179" fontId="49" fillId="0" borderId="60" xfId="43" applyNumberFormat="1" applyFont="1" applyBorder="1" applyAlignment="1">
      <alignment horizontal="center"/>
    </xf>
    <xf numFmtId="0" fontId="34" fillId="33" borderId="61" xfId="43" applyFill="1" applyBorder="1" applyProtection="1">
      <protection locked="0"/>
    </xf>
    <xf numFmtId="0" fontId="34" fillId="33" borderId="10" xfId="43" applyFill="1" applyBorder="1" applyProtection="1">
      <protection locked="0"/>
    </xf>
    <xf numFmtId="0" fontId="34" fillId="0" borderId="62" xfId="43" applyBorder="1"/>
    <xf numFmtId="0" fontId="34" fillId="0" borderId="63" xfId="43" applyBorder="1"/>
    <xf numFmtId="0" fontId="34" fillId="0" borderId="19" xfId="43" applyBorder="1"/>
    <xf numFmtId="179" fontId="49" fillId="0" borderId="64" xfId="43" applyNumberFormat="1" applyFont="1" applyBorder="1" applyAlignment="1">
      <alignment horizontal="center"/>
    </xf>
    <xf numFmtId="0" fontId="34" fillId="0" borderId="33" xfId="43" applyBorder="1"/>
    <xf numFmtId="179" fontId="49" fillId="0" borderId="0" xfId="43" applyNumberFormat="1" applyFont="1" applyBorder="1" applyAlignment="1">
      <alignment horizontal="center"/>
    </xf>
    <xf numFmtId="0" fontId="48" fillId="0" borderId="0" xfId="43" applyFont="1"/>
    <xf numFmtId="0" fontId="34" fillId="0" borderId="0" xfId="43" applyBorder="1" applyAlignment="1">
      <alignment horizontal="center" vertical="center"/>
    </xf>
    <xf numFmtId="0" fontId="49" fillId="0" borderId="65" xfId="43" applyFont="1" applyBorder="1" applyAlignment="1">
      <alignment horizontal="right"/>
    </xf>
    <xf numFmtId="0" fontId="34" fillId="33" borderId="13" xfId="43" applyFill="1" applyBorder="1" applyProtection="1">
      <protection locked="0"/>
    </xf>
    <xf numFmtId="179" fontId="49" fillId="0" borderId="66" xfId="43" applyNumberFormat="1" applyFont="1" applyBorder="1" applyAlignment="1">
      <alignment horizontal="center"/>
    </xf>
    <xf numFmtId="0" fontId="34" fillId="33" borderId="22" xfId="43" applyFill="1" applyBorder="1" applyProtection="1">
      <protection locked="0"/>
    </xf>
    <xf numFmtId="179" fontId="49" fillId="0" borderId="67" xfId="43" applyNumberFormat="1" applyFont="1" applyBorder="1" applyAlignment="1">
      <alignment horizontal="center"/>
    </xf>
    <xf numFmtId="0" fontId="49" fillId="0" borderId="67" xfId="43" applyFont="1" applyBorder="1" applyAlignment="1">
      <alignment horizontal="right"/>
    </xf>
    <xf numFmtId="0" fontId="34" fillId="0" borderId="50" xfId="43" applyBorder="1"/>
    <xf numFmtId="0" fontId="34" fillId="0" borderId="52" xfId="43" applyBorder="1"/>
    <xf numFmtId="0" fontId="52" fillId="0" borderId="0" xfId="45" applyFont="1">
      <alignment vertical="center"/>
    </xf>
    <xf numFmtId="0" fontId="53" fillId="0" borderId="0" xfId="45" applyFont="1">
      <alignment vertical="center"/>
    </xf>
    <xf numFmtId="0" fontId="32" fillId="0" borderId="0" xfId="45" applyFont="1">
      <alignment vertical="center"/>
    </xf>
    <xf numFmtId="0" fontId="32" fillId="0" borderId="0" xfId="45" applyFont="1" applyAlignment="1">
      <alignment horizontal="center" vertical="center" wrapText="1"/>
    </xf>
    <xf numFmtId="0" fontId="32" fillId="0" borderId="0" xfId="45" applyFont="1" applyAlignment="1">
      <alignment horizontal="left" vertical="center" wrapText="1"/>
    </xf>
    <xf numFmtId="38" fontId="32" fillId="0" borderId="0" xfId="46" applyFont="1" applyBorder="1" applyAlignment="1">
      <alignment horizontal="left" vertical="center"/>
    </xf>
    <xf numFmtId="38" fontId="32" fillId="0" borderId="0" xfId="46" applyFont="1" applyBorder="1" applyAlignment="1">
      <alignment horizontal="left" vertical="center" wrapText="1"/>
    </xf>
    <xf numFmtId="0" fontId="51" fillId="0" borderId="0" xfId="45">
      <alignment vertical="center"/>
    </xf>
    <xf numFmtId="0" fontId="19" fillId="0" borderId="0" xfId="43" applyFont="1" applyAlignment="1" applyProtection="1">
      <alignment vertical="center"/>
    </xf>
    <xf numFmtId="0" fontId="19" fillId="0" borderId="21" xfId="43" applyFont="1" applyBorder="1" applyAlignment="1" applyProtection="1">
      <alignment vertical="center"/>
    </xf>
    <xf numFmtId="0" fontId="19" fillId="0" borderId="0" xfId="43" applyFont="1" applyBorder="1" applyAlignment="1" applyProtection="1">
      <alignment horizontal="left" vertical="center"/>
    </xf>
    <xf numFmtId="0" fontId="19" fillId="0" borderId="0" xfId="43" applyFont="1" applyProtection="1"/>
    <xf numFmtId="0" fontId="19" fillId="0" borderId="10" xfId="43" applyFont="1" applyBorder="1" applyAlignment="1" applyProtection="1">
      <alignment horizontal="center" vertical="center"/>
    </xf>
    <xf numFmtId="0" fontId="19" fillId="0" borderId="10" xfId="43" applyFont="1" applyBorder="1" applyAlignment="1" applyProtection="1">
      <alignment horizontal="center" vertical="center" wrapText="1"/>
    </xf>
    <xf numFmtId="177" fontId="19" fillId="0" borderId="10" xfId="43" applyNumberFormat="1" applyFont="1" applyFill="1" applyBorder="1" applyAlignment="1" applyProtection="1">
      <alignment vertical="center"/>
    </xf>
    <xf numFmtId="0" fontId="34" fillId="0" borderId="68" xfId="43" applyBorder="1"/>
    <xf numFmtId="0" fontId="34" fillId="0" borderId="61" xfId="43" applyBorder="1"/>
    <xf numFmtId="0" fontId="55" fillId="0" borderId="0" xfId="45" applyFont="1" applyBorder="1" applyAlignment="1">
      <alignment horizontal="right" vertical="center"/>
    </xf>
    <xf numFmtId="0" fontId="56" fillId="0" borderId="0" xfId="45" applyFont="1" applyBorder="1" applyAlignment="1">
      <alignment horizontal="center" vertical="center" wrapText="1"/>
    </xf>
    <xf numFmtId="0" fontId="56" fillId="0" borderId="15" xfId="45" applyFont="1" applyBorder="1" applyAlignment="1">
      <alignment horizontal="center" vertical="center" wrapText="1"/>
    </xf>
    <xf numFmtId="0" fontId="52" fillId="0" borderId="0" xfId="45" applyFont="1" applyAlignment="1">
      <alignment horizontal="center" vertical="center"/>
    </xf>
    <xf numFmtId="177" fontId="32" fillId="0" borderId="19" xfId="45" applyNumberFormat="1" applyFont="1" applyFill="1" applyBorder="1" applyAlignment="1">
      <alignment horizontal="center" vertical="center"/>
    </xf>
    <xf numFmtId="0" fontId="56" fillId="0" borderId="13" xfId="45" applyFont="1" applyFill="1" applyBorder="1" applyAlignment="1">
      <alignment horizontal="center" vertical="center"/>
    </xf>
    <xf numFmtId="0" fontId="56" fillId="0" borderId="19" xfId="45" applyFont="1" applyFill="1" applyBorder="1" applyAlignment="1">
      <alignment horizontal="center" vertical="center"/>
    </xf>
    <xf numFmtId="0" fontId="51" fillId="0" borderId="19" xfId="45" applyFill="1" applyBorder="1" applyAlignment="1">
      <alignment horizontal="center" vertical="center"/>
    </xf>
    <xf numFmtId="0" fontId="34" fillId="0" borderId="0" xfId="43" applyAlignment="1">
      <alignment horizontal="right"/>
    </xf>
    <xf numFmtId="0" fontId="34" fillId="0" borderId="0" xfId="43" applyAlignment="1">
      <alignment horizontal="center"/>
    </xf>
    <xf numFmtId="38" fontId="34" fillId="0" borderId="0" xfId="43" applyNumberFormat="1"/>
    <xf numFmtId="0" fontId="34" fillId="0" borderId="0" xfId="43" applyProtection="1"/>
    <xf numFmtId="0" fontId="57" fillId="0" borderId="0" xfId="43" applyFont="1" applyProtection="1"/>
    <xf numFmtId="0" fontId="61" fillId="0" borderId="0" xfId="43" applyFont="1" applyProtection="1"/>
    <xf numFmtId="0" fontId="58" fillId="0" borderId="0" xfId="43" applyFont="1" applyProtection="1"/>
    <xf numFmtId="0" fontId="59" fillId="0" borderId="0" xfId="43" applyFont="1" applyProtection="1"/>
    <xf numFmtId="0" fontId="59" fillId="0" borderId="0" xfId="43" applyFont="1" applyAlignment="1" applyProtection="1">
      <alignment horizontal="right"/>
    </xf>
    <xf numFmtId="0" fontId="34" fillId="0" borderId="23" xfId="43" applyFill="1" applyBorder="1" applyProtection="1"/>
    <xf numFmtId="0" fontId="34" fillId="0" borderId="0" xfId="43" applyAlignment="1" applyProtection="1"/>
    <xf numFmtId="0" fontId="34" fillId="0" borderId="0" xfId="43" applyAlignment="1" applyProtection="1">
      <alignment horizontal="right"/>
    </xf>
    <xf numFmtId="0" fontId="49" fillId="0" borderId="0" xfId="43" applyFont="1" applyProtection="1"/>
    <xf numFmtId="0" fontId="34" fillId="0" borderId="0" xfId="43" applyBorder="1" applyAlignment="1">
      <alignment vertical="center"/>
    </xf>
    <xf numFmtId="0" fontId="62" fillId="0" borderId="10" xfId="43" applyFont="1" applyBorder="1" applyAlignment="1">
      <alignment horizontal="center" vertical="center"/>
    </xf>
    <xf numFmtId="0" fontId="62" fillId="0" borderId="0" xfId="43" applyFont="1" applyBorder="1" applyAlignment="1">
      <alignment vertical="center"/>
    </xf>
    <xf numFmtId="0" fontId="62" fillId="0" borderId="0" xfId="43" applyFont="1" applyAlignment="1">
      <alignment vertical="center"/>
    </xf>
    <xf numFmtId="0" fontId="46" fillId="0" borderId="0" xfId="43" applyFont="1" applyBorder="1" applyAlignment="1">
      <alignment horizontal="center" vertical="center"/>
    </xf>
    <xf numFmtId="0" fontId="46" fillId="0" borderId="0" xfId="43" applyFont="1" applyBorder="1" applyAlignment="1">
      <alignment vertical="center"/>
    </xf>
    <xf numFmtId="0" fontId="34" fillId="0" borderId="0" xfId="43" applyAlignment="1" applyProtection="1">
      <alignment vertical="center"/>
      <protection locked="0"/>
    </xf>
    <xf numFmtId="0" fontId="66" fillId="0" borderId="0" xfId="43" applyFont="1" applyAlignment="1">
      <alignment vertical="center"/>
    </xf>
    <xf numFmtId="0" fontId="62" fillId="0" borderId="0" xfId="43" applyFont="1" applyAlignment="1" applyProtection="1">
      <alignment horizontal="center" vertical="center"/>
      <protection locked="0"/>
    </xf>
    <xf numFmtId="0" fontId="34" fillId="0" borderId="0" xfId="43" applyFill="1" applyAlignment="1">
      <alignment vertical="center"/>
    </xf>
    <xf numFmtId="0" fontId="34" fillId="0" borderId="0" xfId="43" applyFill="1" applyAlignment="1" applyProtection="1">
      <alignment vertical="center"/>
    </xf>
    <xf numFmtId="0" fontId="67" fillId="0" borderId="0" xfId="47">
      <alignment vertical="center"/>
    </xf>
    <xf numFmtId="0" fontId="70" fillId="0" borderId="71" xfId="47" applyFont="1" applyBorder="1" applyAlignment="1">
      <alignment horizontal="center" vertical="center"/>
    </xf>
    <xf numFmtId="0" fontId="70" fillId="0" borderId="72" xfId="47" applyFont="1" applyBorder="1" applyAlignment="1">
      <alignment horizontal="center" vertical="center"/>
    </xf>
    <xf numFmtId="0" fontId="71" fillId="0" borderId="72" xfId="47" applyFont="1" applyBorder="1" applyAlignment="1">
      <alignment horizontal="left" vertical="top"/>
    </xf>
    <xf numFmtId="0" fontId="67" fillId="42" borderId="0" xfId="47" applyFill="1">
      <alignment vertical="center"/>
    </xf>
    <xf numFmtId="0" fontId="67" fillId="34" borderId="0" xfId="47" applyFill="1">
      <alignment vertical="center"/>
    </xf>
    <xf numFmtId="0" fontId="67" fillId="43" borderId="0" xfId="47" applyFill="1">
      <alignment vertical="center"/>
    </xf>
    <xf numFmtId="0" fontId="67" fillId="44" borderId="0" xfId="47" applyFill="1">
      <alignment vertical="center"/>
    </xf>
    <xf numFmtId="0" fontId="71" fillId="0" borderId="71" xfId="47" applyFont="1" applyBorder="1" applyAlignment="1">
      <alignment horizontal="left" vertical="top"/>
    </xf>
    <xf numFmtId="0" fontId="67" fillId="0" borderId="75" xfId="47" applyFill="1" applyBorder="1" applyAlignment="1">
      <alignment vertical="center"/>
    </xf>
    <xf numFmtId="0" fontId="71" fillId="0" borderId="77" xfId="47" applyFont="1" applyBorder="1" applyAlignment="1">
      <alignment horizontal="left" vertical="top"/>
    </xf>
    <xf numFmtId="0" fontId="67" fillId="0" borderId="76" xfId="47" applyFill="1" applyBorder="1">
      <alignment vertical="center"/>
    </xf>
    <xf numFmtId="0" fontId="70" fillId="0" borderId="0" xfId="47" applyFont="1" applyAlignment="1">
      <alignment horizontal="center" vertical="center"/>
    </xf>
    <xf numFmtId="0" fontId="72" fillId="0" borderId="0" xfId="47" applyFont="1" applyAlignment="1">
      <alignment horizontal="left" vertical="top"/>
    </xf>
    <xf numFmtId="0" fontId="34" fillId="0" borderId="0" xfId="43" applyFill="1" applyBorder="1" applyProtection="1"/>
    <xf numFmtId="0" fontId="34" fillId="0" borderId="0" xfId="43" applyAlignment="1">
      <alignment horizontal="left" vertical="top" wrapText="1"/>
    </xf>
    <xf numFmtId="0" fontId="68" fillId="0" borderId="0" xfId="47" applyFont="1" applyBorder="1" applyAlignment="1">
      <alignment horizontal="center" vertical="center"/>
    </xf>
    <xf numFmtId="181" fontId="67" fillId="0" borderId="72" xfId="47" applyNumberFormat="1" applyBorder="1" applyAlignment="1">
      <alignment horizontal="center" vertical="center"/>
    </xf>
    <xf numFmtId="181" fontId="67" fillId="0" borderId="73" xfId="47" applyNumberFormat="1" applyBorder="1" applyAlignment="1">
      <alignment horizontal="center" vertical="center"/>
    </xf>
    <xf numFmtId="181" fontId="67" fillId="42" borderId="74" xfId="47" applyNumberFormat="1" applyFill="1" applyBorder="1" applyAlignment="1">
      <alignment horizontal="center" vertical="center" wrapText="1"/>
    </xf>
    <xf numFmtId="181" fontId="67" fillId="42" borderId="75" xfId="47" applyNumberFormat="1" applyFill="1" applyBorder="1" applyAlignment="1">
      <alignment horizontal="center" vertical="center" wrapText="1"/>
    </xf>
    <xf numFmtId="181" fontId="67" fillId="43" borderId="74" xfId="47" applyNumberFormat="1" applyFill="1" applyBorder="1" applyAlignment="1">
      <alignment horizontal="center" vertical="center"/>
    </xf>
    <xf numFmtId="181" fontId="67" fillId="43" borderId="75" xfId="47" applyNumberFormat="1" applyFill="1" applyBorder="1" applyAlignment="1">
      <alignment horizontal="center" vertical="center"/>
    </xf>
    <xf numFmtId="181" fontId="67" fillId="34" borderId="74" xfId="47" applyNumberFormat="1" applyFill="1" applyBorder="1" applyAlignment="1">
      <alignment horizontal="center" vertical="center"/>
    </xf>
    <xf numFmtId="181" fontId="67" fillId="34" borderId="75" xfId="47" applyNumberFormat="1" applyFill="1" applyBorder="1" applyAlignment="1">
      <alignment horizontal="center" vertical="center"/>
    </xf>
    <xf numFmtId="181" fontId="67" fillId="34" borderId="76" xfId="47" applyNumberFormat="1" applyFill="1" applyBorder="1" applyAlignment="1">
      <alignment horizontal="center" vertical="center"/>
    </xf>
    <xf numFmtId="181" fontId="67" fillId="43" borderId="76" xfId="47" applyNumberFormat="1" applyFill="1" applyBorder="1" applyAlignment="1">
      <alignment horizontal="center" vertical="center"/>
    </xf>
    <xf numFmtId="0" fontId="18" fillId="0" borderId="0" xfId="0" applyFont="1" applyAlignment="1">
      <alignment horizontal="left" vertical="center" wrapText="1"/>
    </xf>
    <xf numFmtId="0" fontId="19" fillId="0" borderId="0" xfId="0" applyFont="1" applyAlignment="1">
      <alignment horizontal="left" vertical="center" wrapText="1"/>
    </xf>
    <xf numFmtId="0" fontId="18" fillId="0" borderId="0" xfId="0" applyFont="1" applyAlignment="1">
      <alignment horizontal="justify" vertical="center" wrapText="1"/>
    </xf>
    <xf numFmtId="0" fontId="0" fillId="0" borderId="0" xfId="0">
      <alignment vertical="center"/>
    </xf>
    <xf numFmtId="177" fontId="0" fillId="0" borderId="0" xfId="0" applyNumberFormat="1" applyFill="1" applyAlignment="1" applyProtection="1">
      <alignment horizontal="center" vertical="center"/>
    </xf>
    <xf numFmtId="0" fontId="18" fillId="0" borderId="0" xfId="0" applyFont="1" applyAlignment="1">
      <alignment horizontal="center" vertical="center" wrapText="1"/>
    </xf>
    <xf numFmtId="0" fontId="18" fillId="33" borderId="0" xfId="0" applyFont="1" applyFill="1" applyAlignment="1" applyProtection="1">
      <alignment horizontal="left" vertical="center" wrapText="1"/>
      <protection locked="0"/>
    </xf>
    <xf numFmtId="0" fontId="22" fillId="0" borderId="0" xfId="0" applyFont="1" applyAlignment="1">
      <alignment horizontal="justify" vertical="center" wrapText="1"/>
    </xf>
    <xf numFmtId="0" fontId="26" fillId="0" borderId="0" xfId="0" applyFont="1" applyAlignment="1">
      <alignment horizontal="center" vertical="center" wrapText="1"/>
    </xf>
    <xf numFmtId="176" fontId="19" fillId="0" borderId="0" xfId="0" applyNumberFormat="1" applyFont="1" applyAlignment="1">
      <alignment horizontal="center" vertical="center" wrapText="1"/>
    </xf>
    <xf numFmtId="0" fontId="25" fillId="0" borderId="0" xfId="0" applyFont="1" applyAlignment="1">
      <alignment horizontal="justify" vertical="center" wrapText="1"/>
    </xf>
    <xf numFmtId="0" fontId="35" fillId="0" borderId="14" xfId="0" applyFont="1" applyBorder="1" applyAlignment="1" applyProtection="1">
      <alignment horizontal="center" vertical="center"/>
      <protection locked="0"/>
    </xf>
    <xf numFmtId="0" fontId="36" fillId="0" borderId="18" xfId="0" applyFont="1" applyBorder="1" applyAlignment="1" applyProtection="1">
      <alignment horizontal="center" vertical="center"/>
      <protection locked="0"/>
    </xf>
    <xf numFmtId="0" fontId="22" fillId="0" borderId="0" xfId="0" applyFont="1" applyAlignment="1">
      <alignment horizontal="center" vertical="center" wrapText="1"/>
    </xf>
    <xf numFmtId="0" fontId="23" fillId="0" borderId="0" xfId="0" applyFont="1" applyAlignment="1">
      <alignment horizontal="right" vertical="center" wrapText="1"/>
    </xf>
    <xf numFmtId="0" fontId="24" fillId="0" borderId="0" xfId="0" applyFont="1" applyAlignment="1">
      <alignment horizontal="center" vertical="center" wrapText="1"/>
    </xf>
    <xf numFmtId="0" fontId="28" fillId="33" borderId="17" xfId="42" applyFont="1" applyFill="1" applyBorder="1" applyAlignment="1" applyProtection="1">
      <alignment horizontal="center" vertical="center" wrapText="1"/>
      <protection locked="0"/>
    </xf>
    <xf numFmtId="0" fontId="28" fillId="33" borderId="15" xfId="42" applyFont="1" applyFill="1" applyBorder="1" applyAlignment="1" applyProtection="1">
      <alignment horizontal="center" vertical="center" wrapText="1"/>
      <protection locked="0"/>
    </xf>
    <xf numFmtId="0" fontId="28" fillId="33" borderId="16" xfId="42" applyFont="1" applyFill="1" applyBorder="1" applyAlignment="1" applyProtection="1">
      <alignment horizontal="center" vertical="center" wrapText="1"/>
      <protection locked="0"/>
    </xf>
    <xf numFmtId="0" fontId="28" fillId="33" borderId="20" xfId="42" applyFont="1" applyFill="1" applyBorder="1" applyAlignment="1" applyProtection="1">
      <alignment horizontal="center" vertical="center" wrapText="1"/>
      <protection locked="0"/>
    </xf>
    <xf numFmtId="0" fontId="28" fillId="33" borderId="21" xfId="42" applyFont="1" applyFill="1" applyBorder="1" applyAlignment="1" applyProtection="1">
      <alignment horizontal="center" vertical="center" wrapText="1"/>
      <protection locked="0"/>
    </xf>
    <xf numFmtId="0" fontId="28" fillId="33" borderId="22" xfId="42" applyFont="1" applyFill="1" applyBorder="1" applyAlignment="1" applyProtection="1">
      <alignment horizontal="center" vertical="center" wrapText="1"/>
      <protection locked="0"/>
    </xf>
    <xf numFmtId="0" fontId="28" fillId="33" borderId="14" xfId="42" applyFont="1" applyFill="1" applyBorder="1" applyAlignment="1" applyProtection="1">
      <alignment horizontal="center" vertical="center"/>
      <protection locked="0"/>
    </xf>
    <xf numFmtId="0" fontId="28" fillId="33" borderId="18" xfId="42" applyFont="1" applyFill="1" applyBorder="1" applyAlignment="1" applyProtection="1">
      <alignment horizontal="center" vertical="center"/>
      <protection locked="0"/>
    </xf>
    <xf numFmtId="0" fontId="30" fillId="0" borderId="0" xfId="42" applyFont="1" applyAlignment="1">
      <alignment horizontal="center" vertical="center"/>
    </xf>
    <xf numFmtId="0" fontId="28" fillId="0" borderId="10" xfId="42" applyFont="1" applyBorder="1" applyAlignment="1">
      <alignment horizontal="center" vertical="center"/>
    </xf>
    <xf numFmtId="176" fontId="28" fillId="0" borderId="10" xfId="42" applyNumberFormat="1" applyFont="1" applyBorder="1" applyAlignment="1">
      <alignment horizontal="left" vertical="center" wrapText="1"/>
    </xf>
    <xf numFmtId="0" fontId="28" fillId="0" borderId="11" xfId="42" applyFont="1" applyBorder="1" applyAlignment="1">
      <alignment horizontal="center" vertical="center"/>
    </xf>
    <xf numFmtId="0" fontId="28" fillId="0" borderId="12" xfId="42" applyFont="1" applyBorder="1" applyAlignment="1">
      <alignment horizontal="center" vertical="center"/>
    </xf>
    <xf numFmtId="0" fontId="28" fillId="0" borderId="13" xfId="42" applyFont="1" applyBorder="1" applyAlignment="1">
      <alignment horizontal="center" vertical="center"/>
    </xf>
    <xf numFmtId="0" fontId="28" fillId="33" borderId="14" xfId="42" applyFont="1" applyFill="1" applyBorder="1" applyAlignment="1" applyProtection="1">
      <alignment horizontal="center" vertical="center" wrapText="1"/>
      <protection locked="0"/>
    </xf>
    <xf numFmtId="0" fontId="28" fillId="33" borderId="18" xfId="42" applyFont="1" applyFill="1" applyBorder="1" applyAlignment="1" applyProtection="1">
      <alignment horizontal="center" vertical="center" wrapText="1"/>
      <protection locked="0"/>
    </xf>
    <xf numFmtId="0" fontId="38" fillId="0" borderId="0" xfId="43" applyFont="1" applyAlignment="1">
      <alignment horizontal="center" vertical="center"/>
    </xf>
    <xf numFmtId="0" fontId="19" fillId="0" borderId="21" xfId="43" applyFont="1" applyFill="1" applyBorder="1" applyAlignment="1" applyProtection="1">
      <alignment horizontal="center" vertical="center" wrapText="1"/>
    </xf>
    <xf numFmtId="0" fontId="19" fillId="0" borderId="15" xfId="43" applyFont="1" applyBorder="1" applyAlignment="1">
      <alignment horizontal="left" vertical="center" wrapText="1"/>
    </xf>
    <xf numFmtId="0" fontId="19" fillId="0" borderId="0" xfId="43" applyFont="1" applyBorder="1" applyAlignment="1">
      <alignment horizontal="left" vertical="center" wrapText="1"/>
    </xf>
    <xf numFmtId="0" fontId="19" fillId="0" borderId="0" xfId="43" applyFont="1" applyAlignment="1">
      <alignment horizontal="left"/>
    </xf>
    <xf numFmtId="0" fontId="19" fillId="0" borderId="0" xfId="43" applyFont="1" applyBorder="1" applyAlignment="1">
      <alignment horizontal="left" vertical="center"/>
    </xf>
    <xf numFmtId="0" fontId="19" fillId="0" borderId="0" xfId="43" applyFont="1" applyFill="1" applyBorder="1" applyAlignment="1" applyProtection="1">
      <alignment horizontal="left" vertical="top" wrapText="1"/>
      <protection locked="0"/>
    </xf>
    <xf numFmtId="0" fontId="19" fillId="0" borderId="17" xfId="43" applyFont="1" applyBorder="1" applyAlignment="1">
      <alignment horizontal="left" vertical="center" wrapText="1"/>
    </xf>
    <xf numFmtId="0" fontId="19" fillId="0" borderId="16" xfId="43" applyFont="1" applyBorder="1" applyAlignment="1">
      <alignment horizontal="left" vertical="center" wrapText="1"/>
    </xf>
    <xf numFmtId="0" fontId="19" fillId="0" borderId="24" xfId="43" applyFont="1" applyBorder="1" applyAlignment="1">
      <alignment horizontal="left" vertical="center" wrapText="1"/>
    </xf>
    <xf numFmtId="0" fontId="19" fillId="0" borderId="19" xfId="43" applyFont="1" applyBorder="1" applyAlignment="1">
      <alignment horizontal="left" vertical="center"/>
    </xf>
    <xf numFmtId="0" fontId="19" fillId="0" borderId="21" xfId="43" applyFont="1" applyBorder="1" applyAlignment="1">
      <alignment horizontal="left" vertical="center"/>
    </xf>
    <xf numFmtId="0" fontId="32" fillId="0" borderId="17" xfId="43" applyFont="1" applyFill="1" applyBorder="1" applyAlignment="1" applyProtection="1">
      <alignment horizontal="left" vertical="top" wrapText="1"/>
      <protection locked="0"/>
    </xf>
    <xf numFmtId="0" fontId="32" fillId="0" borderId="15" xfId="43" applyFont="1" applyFill="1" applyBorder="1" applyAlignment="1" applyProtection="1">
      <alignment horizontal="left" vertical="top" wrapText="1"/>
      <protection locked="0"/>
    </xf>
    <xf numFmtId="0" fontId="32" fillId="0" borderId="16" xfId="43" applyFont="1" applyFill="1" applyBorder="1" applyAlignment="1" applyProtection="1">
      <alignment horizontal="left" vertical="top" wrapText="1"/>
      <protection locked="0"/>
    </xf>
    <xf numFmtId="0" fontId="32" fillId="0" borderId="24" xfId="43" applyFont="1" applyFill="1" applyBorder="1" applyAlignment="1" applyProtection="1">
      <alignment horizontal="left" vertical="top" wrapText="1"/>
      <protection locked="0"/>
    </xf>
    <xf numFmtId="0" fontId="32" fillId="0" borderId="0" xfId="43" applyFont="1" applyFill="1" applyBorder="1" applyAlignment="1" applyProtection="1">
      <alignment horizontal="left" vertical="top" wrapText="1"/>
      <protection locked="0"/>
    </xf>
    <xf numFmtId="0" fontId="32" fillId="0" borderId="19" xfId="43" applyFont="1" applyFill="1" applyBorder="1" applyAlignment="1" applyProtection="1">
      <alignment horizontal="left" vertical="top" wrapText="1"/>
      <protection locked="0"/>
    </xf>
    <xf numFmtId="0" fontId="32" fillId="0" borderId="20" xfId="43" applyFont="1" applyFill="1" applyBorder="1" applyAlignment="1" applyProtection="1">
      <alignment horizontal="left" vertical="top" wrapText="1"/>
      <protection locked="0"/>
    </xf>
    <xf numFmtId="0" fontId="32" fillId="0" borderId="21" xfId="43" applyFont="1" applyFill="1" applyBorder="1" applyAlignment="1" applyProtection="1">
      <alignment horizontal="left" vertical="top" wrapText="1"/>
      <protection locked="0"/>
    </xf>
    <xf numFmtId="0" fontId="32" fillId="0" borderId="22" xfId="43" applyFont="1" applyFill="1" applyBorder="1" applyAlignment="1" applyProtection="1">
      <alignment horizontal="left" vertical="top" wrapText="1"/>
      <protection locked="0"/>
    </xf>
    <xf numFmtId="0" fontId="19" fillId="0" borderId="15" xfId="43" applyFont="1" applyBorder="1" applyAlignment="1">
      <alignment horizontal="left" wrapText="1"/>
    </xf>
    <xf numFmtId="0" fontId="19" fillId="0" borderId="0" xfId="43" applyFont="1" applyBorder="1" applyAlignment="1">
      <alignment horizontal="left" wrapText="1"/>
    </xf>
    <xf numFmtId="0" fontId="19" fillId="0" borderId="0" xfId="43" applyFont="1" applyAlignment="1">
      <alignment horizontal="left" vertical="center"/>
    </xf>
    <xf numFmtId="0" fontId="19" fillId="0" borderId="17" xfId="43" applyFont="1" applyBorder="1" applyAlignment="1">
      <alignment horizontal="center" vertical="center"/>
    </xf>
    <xf numFmtId="0" fontId="19" fillId="0" borderId="15" xfId="43" applyFont="1" applyBorder="1" applyAlignment="1">
      <alignment horizontal="center" vertical="center"/>
    </xf>
    <xf numFmtId="0" fontId="19" fillId="0" borderId="16" xfId="43" applyFont="1" applyBorder="1" applyAlignment="1">
      <alignment horizontal="center" vertical="center"/>
    </xf>
    <xf numFmtId="0" fontId="19" fillId="0" borderId="20" xfId="43" applyFont="1" applyBorder="1" applyAlignment="1">
      <alignment horizontal="center" vertical="center"/>
    </xf>
    <xf numFmtId="0" fontId="19" fillId="0" borderId="21" xfId="43" applyFont="1" applyBorder="1" applyAlignment="1">
      <alignment horizontal="center" vertical="center"/>
    </xf>
    <xf numFmtId="0" fontId="19" fillId="0" borderId="22" xfId="43" applyFont="1" applyBorder="1" applyAlignment="1">
      <alignment horizontal="center" vertical="center"/>
    </xf>
    <xf numFmtId="0" fontId="19" fillId="0" borderId="12" xfId="43" applyFont="1" applyBorder="1" applyAlignment="1">
      <alignment horizontal="center" vertical="center"/>
    </xf>
    <xf numFmtId="0" fontId="19" fillId="0" borderId="11" xfId="43" applyFont="1" applyBorder="1" applyAlignment="1">
      <alignment horizontal="center" vertical="center"/>
    </xf>
    <xf numFmtId="0" fontId="19" fillId="0" borderId="13" xfId="43" applyFont="1" applyBorder="1" applyAlignment="1">
      <alignment horizontal="center" vertical="center"/>
    </xf>
    <xf numFmtId="0" fontId="19" fillId="0" borderId="10" xfId="43" applyFont="1" applyBorder="1" applyAlignment="1">
      <alignment horizontal="center" vertical="center" wrapText="1"/>
    </xf>
    <xf numFmtId="0" fontId="19" fillId="0" borderId="10" xfId="43" applyFont="1" applyBorder="1" applyAlignment="1">
      <alignment horizontal="center" vertical="center"/>
    </xf>
    <xf numFmtId="176" fontId="19" fillId="0" borderId="0" xfId="43" applyNumberFormat="1" applyFont="1" applyFill="1" applyBorder="1" applyAlignment="1" applyProtection="1">
      <alignment horizontal="center" vertical="center" wrapText="1"/>
    </xf>
    <xf numFmtId="0" fontId="42" fillId="0" borderId="0" xfId="43" applyFont="1" applyAlignment="1">
      <alignment horizontal="left" vertical="top" wrapText="1"/>
    </xf>
    <xf numFmtId="0" fontId="34" fillId="33" borderId="17" xfId="43" applyFill="1" applyBorder="1" applyAlignment="1" applyProtection="1">
      <alignment horizontal="left" vertical="top"/>
      <protection locked="0"/>
    </xf>
    <xf numFmtId="0" fontId="34" fillId="33" borderId="15" xfId="43" applyFill="1" applyBorder="1" applyAlignment="1" applyProtection="1">
      <alignment horizontal="left" vertical="top"/>
      <protection locked="0"/>
    </xf>
    <xf numFmtId="0" fontId="34" fillId="33" borderId="16" xfId="43" applyFill="1" applyBorder="1" applyAlignment="1" applyProtection="1">
      <alignment horizontal="left" vertical="top"/>
      <protection locked="0"/>
    </xf>
    <xf numFmtId="0" fontId="34" fillId="33" borderId="20" xfId="43" applyFill="1" applyBorder="1" applyAlignment="1" applyProtection="1">
      <alignment horizontal="left" vertical="top"/>
      <protection locked="0"/>
    </xf>
    <xf numFmtId="0" fontId="34" fillId="33" borderId="21" xfId="43" applyFill="1" applyBorder="1" applyAlignment="1" applyProtection="1">
      <alignment horizontal="left" vertical="top"/>
      <protection locked="0"/>
    </xf>
    <xf numFmtId="0" fontId="34" fillId="33" borderId="22" xfId="43" applyFill="1" applyBorder="1" applyAlignment="1" applyProtection="1">
      <alignment horizontal="left" vertical="top"/>
      <protection locked="0"/>
    </xf>
    <xf numFmtId="176" fontId="42" fillId="0" borderId="21" xfId="43" applyNumberFormat="1" applyFont="1" applyFill="1" applyBorder="1" applyAlignment="1">
      <alignment horizontal="center" vertical="center" wrapText="1"/>
    </xf>
    <xf numFmtId="0" fontId="48" fillId="0" borderId="17" xfId="43" applyFont="1" applyFill="1" applyBorder="1" applyAlignment="1">
      <alignment horizontal="left"/>
    </xf>
    <xf numFmtId="0" fontId="48" fillId="0" borderId="15" xfId="43" applyFont="1" applyFill="1" applyBorder="1" applyAlignment="1">
      <alignment horizontal="left"/>
    </xf>
    <xf numFmtId="0" fontId="48" fillId="0" borderId="16" xfId="43" applyFont="1" applyFill="1" applyBorder="1" applyAlignment="1">
      <alignment horizontal="left"/>
    </xf>
    <xf numFmtId="176" fontId="38" fillId="0" borderId="21" xfId="43" applyNumberFormat="1" applyFont="1" applyFill="1" applyBorder="1" applyAlignment="1">
      <alignment horizontal="center" vertical="center" wrapText="1"/>
    </xf>
    <xf numFmtId="0" fontId="38" fillId="0" borderId="0" xfId="43" applyFont="1" applyAlignment="1">
      <alignment horizontal="center"/>
    </xf>
    <xf numFmtId="0" fontId="43" fillId="0" borderId="42" xfId="43" applyFont="1" applyBorder="1" applyAlignment="1">
      <alignment horizontal="left"/>
    </xf>
    <xf numFmtId="0" fontId="43" fillId="0" borderId="0" xfId="43" applyFont="1" applyBorder="1" applyAlignment="1">
      <alignment horizontal="left"/>
    </xf>
    <xf numFmtId="176" fontId="19" fillId="0" borderId="21" xfId="43" applyNumberFormat="1" applyFont="1" applyFill="1" applyBorder="1" applyAlignment="1">
      <alignment horizontal="center" vertical="center"/>
    </xf>
    <xf numFmtId="0" fontId="56" fillId="0" borderId="12" xfId="45" applyFont="1" applyBorder="1" applyAlignment="1">
      <alignment horizontal="center" vertical="center" wrapText="1"/>
    </xf>
    <xf numFmtId="0" fontId="56" fillId="0" borderId="11" xfId="45" applyFont="1" applyBorder="1" applyAlignment="1">
      <alignment horizontal="center" vertical="center" wrapText="1"/>
    </xf>
    <xf numFmtId="0" fontId="56" fillId="0" borderId="13" xfId="45" applyFont="1" applyBorder="1" applyAlignment="1">
      <alignment horizontal="center" vertical="center" wrapText="1"/>
    </xf>
    <xf numFmtId="0" fontId="32" fillId="0" borderId="17" xfId="45" applyFont="1" applyFill="1" applyBorder="1" applyAlignment="1">
      <alignment horizontal="left" vertical="center" wrapText="1"/>
    </xf>
    <xf numFmtId="0" fontId="32" fillId="0" borderId="15" xfId="45" applyFont="1" applyFill="1" applyBorder="1" applyAlignment="1">
      <alignment horizontal="left" vertical="center" wrapText="1"/>
    </xf>
    <xf numFmtId="0" fontId="32" fillId="0" borderId="16" xfId="45" applyFont="1" applyFill="1" applyBorder="1" applyAlignment="1">
      <alignment horizontal="left" vertical="center" wrapText="1"/>
    </xf>
    <xf numFmtId="0" fontId="32" fillId="0" borderId="24" xfId="45" applyFont="1" applyFill="1" applyBorder="1" applyAlignment="1">
      <alignment horizontal="left" vertical="center" wrapText="1"/>
    </xf>
    <xf numFmtId="0" fontId="32" fillId="0" borderId="0" xfId="45" applyFont="1" applyFill="1" applyBorder="1" applyAlignment="1">
      <alignment horizontal="left" vertical="center" wrapText="1"/>
    </xf>
    <xf numFmtId="0" fontId="32" fillId="0" borderId="19" xfId="45" applyFont="1" applyFill="1" applyBorder="1" applyAlignment="1">
      <alignment horizontal="left" vertical="center" wrapText="1"/>
    </xf>
    <xf numFmtId="0" fontId="52" fillId="0" borderId="0" xfId="45" applyFont="1" applyAlignment="1">
      <alignment horizontal="center" vertical="center"/>
    </xf>
    <xf numFmtId="177" fontId="32" fillId="0" borderId="24" xfId="45" applyNumberFormat="1" applyFont="1" applyFill="1" applyBorder="1" applyAlignment="1">
      <alignment horizontal="right" vertical="center"/>
    </xf>
    <xf numFmtId="177" fontId="32" fillId="0" borderId="0" xfId="45" applyNumberFormat="1" applyFont="1" applyFill="1" applyBorder="1" applyAlignment="1">
      <alignment horizontal="right" vertical="center"/>
    </xf>
    <xf numFmtId="177" fontId="56" fillId="0" borderId="12" xfId="45" applyNumberFormat="1" applyFont="1" applyFill="1" applyBorder="1" applyAlignment="1">
      <alignment horizontal="right" vertical="center"/>
    </xf>
    <xf numFmtId="0" fontId="56" fillId="0" borderId="11" xfId="45" applyFont="1" applyFill="1" applyBorder="1" applyAlignment="1">
      <alignment horizontal="right" vertical="center"/>
    </xf>
    <xf numFmtId="0" fontId="56" fillId="0" borderId="10" xfId="45" applyFont="1" applyBorder="1" applyAlignment="1">
      <alignment horizontal="center" vertical="center" wrapText="1"/>
    </xf>
    <xf numFmtId="180" fontId="32" fillId="0" borderId="24" xfId="46" applyNumberFormat="1" applyFont="1" applyFill="1" applyBorder="1" applyAlignment="1">
      <alignment horizontal="left" vertical="center"/>
    </xf>
    <xf numFmtId="180" fontId="32" fillId="0" borderId="0" xfId="46" applyNumberFormat="1" applyFont="1" applyFill="1" applyBorder="1" applyAlignment="1">
      <alignment horizontal="left" vertical="center"/>
    </xf>
    <xf numFmtId="180" fontId="32" fillId="0" borderId="19" xfId="46" applyNumberFormat="1" applyFont="1" applyFill="1" applyBorder="1" applyAlignment="1">
      <alignment horizontal="left" vertical="center"/>
    </xf>
    <xf numFmtId="0" fontId="56" fillId="0" borderId="24" xfId="45" applyFont="1" applyFill="1" applyBorder="1" applyAlignment="1">
      <alignment horizontal="center" vertical="center"/>
    </xf>
    <xf numFmtId="0" fontId="56" fillId="0" borderId="0" xfId="45" applyFont="1" applyFill="1" applyBorder="1" applyAlignment="1">
      <alignment horizontal="center" vertical="center"/>
    </xf>
    <xf numFmtId="0" fontId="56" fillId="0" borderId="19" xfId="45" applyFont="1" applyFill="1" applyBorder="1" applyAlignment="1">
      <alignment horizontal="center" vertical="center"/>
    </xf>
    <xf numFmtId="180" fontId="56" fillId="0" borderId="24" xfId="45" applyNumberFormat="1" applyFont="1" applyFill="1" applyBorder="1" applyAlignment="1">
      <alignment horizontal="center" vertical="center"/>
    </xf>
    <xf numFmtId="180" fontId="56" fillId="0" borderId="0" xfId="45" applyNumberFormat="1" applyFont="1" applyFill="1" applyBorder="1" applyAlignment="1">
      <alignment horizontal="center" vertical="center"/>
    </xf>
    <xf numFmtId="180" fontId="56" fillId="0" borderId="19" xfId="45" applyNumberFormat="1" applyFont="1" applyFill="1" applyBorder="1" applyAlignment="1">
      <alignment horizontal="center" vertical="center"/>
    </xf>
    <xf numFmtId="0" fontId="32" fillId="0" borderId="21" xfId="45" applyFont="1" applyFill="1" applyBorder="1" applyAlignment="1">
      <alignment horizontal="left" vertical="center" wrapText="1"/>
    </xf>
    <xf numFmtId="180" fontId="56" fillId="0" borderId="20" xfId="45" applyNumberFormat="1" applyFont="1" applyFill="1" applyBorder="1" applyAlignment="1">
      <alignment horizontal="center" vertical="center"/>
    </xf>
    <xf numFmtId="180" fontId="56" fillId="0" borderId="21" xfId="45" applyNumberFormat="1" applyFont="1" applyFill="1" applyBorder="1" applyAlignment="1">
      <alignment horizontal="center" vertical="center"/>
    </xf>
    <xf numFmtId="180" fontId="56" fillId="0" borderId="22" xfId="45" applyNumberFormat="1" applyFont="1" applyFill="1" applyBorder="1" applyAlignment="1">
      <alignment horizontal="center" vertical="center"/>
    </xf>
    <xf numFmtId="0" fontId="32" fillId="0" borderId="0" xfId="45" applyFont="1" applyFill="1" applyBorder="1" applyAlignment="1">
      <alignment horizontal="left" vertical="center"/>
    </xf>
    <xf numFmtId="0" fontId="46" fillId="0" borderId="10" xfId="43" applyFont="1" applyBorder="1" applyAlignment="1">
      <alignment horizontal="left" vertical="center"/>
    </xf>
    <xf numFmtId="0" fontId="66" fillId="41" borderId="10" xfId="43" applyFont="1" applyFill="1" applyBorder="1" applyAlignment="1" applyProtection="1">
      <alignment horizontal="center" vertical="center"/>
      <protection locked="0"/>
    </xf>
    <xf numFmtId="0" fontId="62" fillId="0" borderId="0" xfId="43" applyFont="1" applyBorder="1" applyAlignment="1">
      <alignment horizontal="center" vertical="center"/>
    </xf>
    <xf numFmtId="0" fontId="62" fillId="0" borderId="0" xfId="43" applyFont="1" applyBorder="1" applyAlignment="1">
      <alignment horizontal="left" vertical="center"/>
    </xf>
    <xf numFmtId="0" fontId="34" fillId="0" borderId="10" xfId="43" applyBorder="1" applyAlignment="1" applyProtection="1">
      <alignment horizontal="center" vertical="center"/>
      <protection locked="0"/>
    </xf>
    <xf numFmtId="0" fontId="34" fillId="0" borderId="10" xfId="43" applyFont="1" applyBorder="1" applyAlignment="1">
      <alignment horizontal="left" vertical="center" wrapText="1"/>
    </xf>
    <xf numFmtId="0" fontId="34" fillId="0" borderId="10" xfId="43" applyBorder="1" applyAlignment="1">
      <alignment horizontal="left" vertical="center" wrapText="1"/>
    </xf>
    <xf numFmtId="0" fontId="62" fillId="0" borderId="15" xfId="43" applyFont="1" applyBorder="1" applyAlignment="1">
      <alignment horizontal="center" vertical="center"/>
    </xf>
    <xf numFmtId="0" fontId="64" fillId="0" borderId="15" xfId="43" applyFont="1" applyBorder="1" applyAlignment="1">
      <alignment horizontal="right" vertical="center"/>
    </xf>
    <xf numFmtId="0" fontId="65" fillId="0" borderId="0" xfId="43" applyFont="1" applyBorder="1" applyAlignment="1">
      <alignment horizontal="center" vertical="center"/>
    </xf>
    <xf numFmtId="0" fontId="62" fillId="0" borderId="0" xfId="43" applyFont="1" applyBorder="1" applyAlignment="1">
      <alignment horizontal="left" vertical="center" wrapText="1"/>
    </xf>
    <xf numFmtId="0" fontId="34" fillId="0" borderId="10" xfId="43" applyBorder="1" applyAlignment="1">
      <alignment horizontal="center" vertical="center"/>
    </xf>
    <xf numFmtId="0" fontId="46" fillId="0" borderId="12" xfId="43" applyFont="1" applyBorder="1" applyAlignment="1">
      <alignment horizontal="center" vertical="center"/>
    </xf>
    <xf numFmtId="0" fontId="46" fillId="0" borderId="11" xfId="43" applyFont="1" applyBorder="1" applyAlignment="1">
      <alignment horizontal="center" vertical="center"/>
    </xf>
    <xf numFmtId="0" fontId="46" fillId="0" borderId="69" xfId="43" applyFont="1" applyBorder="1" applyAlignment="1">
      <alignment horizontal="center" vertical="center"/>
    </xf>
    <xf numFmtId="0" fontId="46" fillId="41" borderId="70" xfId="43" applyFont="1" applyFill="1" applyBorder="1" applyAlignment="1" applyProtection="1">
      <alignment horizontal="left" vertical="center"/>
      <protection locked="0"/>
    </xf>
    <xf numFmtId="0" fontId="46" fillId="41" borderId="11" xfId="43" applyFont="1" applyFill="1" applyBorder="1" applyAlignment="1" applyProtection="1">
      <alignment horizontal="left" vertical="center"/>
      <protection locked="0"/>
    </xf>
    <xf numFmtId="0" fontId="46" fillId="41" borderId="13" xfId="43" applyFont="1" applyFill="1" applyBorder="1" applyAlignment="1" applyProtection="1">
      <alignment horizontal="left" vertical="center"/>
      <protection locked="0"/>
    </xf>
    <xf numFmtId="0" fontId="46" fillId="41" borderId="11" xfId="43" applyFont="1" applyFill="1" applyBorder="1" applyAlignment="1" applyProtection="1">
      <alignment horizontal="center" vertical="center"/>
      <protection locked="0"/>
    </xf>
    <xf numFmtId="0" fontId="46" fillId="41" borderId="13" xfId="43" applyFont="1" applyFill="1" applyBorder="1" applyAlignment="1" applyProtection="1">
      <alignment horizontal="center" vertical="center"/>
      <protection locked="0"/>
    </xf>
    <xf numFmtId="0" fontId="63" fillId="0" borderId="12" xfId="43" applyFont="1" applyBorder="1" applyAlignment="1">
      <alignment horizontal="center" vertical="center" shrinkToFit="1"/>
    </xf>
    <xf numFmtId="0" fontId="63" fillId="0" borderId="11" xfId="43" applyFont="1" applyBorder="1" applyAlignment="1">
      <alignment horizontal="center" vertical="center" shrinkToFit="1"/>
    </xf>
    <xf numFmtId="0" fontId="63" fillId="0" borderId="69" xfId="43" applyFont="1" applyBorder="1" applyAlignment="1">
      <alignment horizontal="center" vertical="center" shrinkToFit="1"/>
    </xf>
    <xf numFmtId="0" fontId="34" fillId="0" borderId="0" xfId="43" applyFill="1" applyAlignment="1">
      <alignment horizontal="center"/>
    </xf>
    <xf numFmtId="0" fontId="58" fillId="0" borderId="0" xfId="43" applyFont="1" applyAlignment="1">
      <alignment horizontal="left" vertical="center"/>
    </xf>
    <xf numFmtId="0" fontId="59" fillId="0" borderId="0" xfId="43" applyFont="1" applyAlignment="1">
      <alignment horizontal="left" vertical="center"/>
    </xf>
    <xf numFmtId="0" fontId="57" fillId="0" borderId="0" xfId="43" applyFont="1" applyBorder="1" applyAlignment="1">
      <alignment horizontal="center" vertical="center" wrapText="1"/>
    </xf>
    <xf numFmtId="0" fontId="46" fillId="0" borderId="11" xfId="43" applyFont="1" applyFill="1" applyBorder="1" applyAlignment="1" applyProtection="1">
      <alignment horizontal="center" vertical="center"/>
    </xf>
    <xf numFmtId="0" fontId="46" fillId="0" borderId="13" xfId="43" applyFont="1" applyFill="1" applyBorder="1" applyAlignment="1" applyProtection="1">
      <alignment horizontal="center" vertical="center"/>
    </xf>
  </cellXfs>
  <cellStyles count="48">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4"/>
    <cellStyle name="桁区切り 3" xfId="4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 xfId="43"/>
    <cellStyle name="標準 4" xfId="45"/>
    <cellStyle name="標準 5" xfId="47"/>
    <cellStyle name="良い" xfId="6" builtinId="26" customBuiltin="1"/>
  </cellStyles>
  <dxfs count="272">
    <dxf>
      <fill>
        <patternFill>
          <bgColor theme="8" tint="0.79998168889431442"/>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99FFCC"/>
        </patternFill>
      </fill>
    </dxf>
    <dxf>
      <fill>
        <patternFill>
          <bgColor rgb="FF99FF66"/>
        </patternFill>
      </fill>
    </dxf>
    <dxf>
      <fill>
        <patternFill>
          <bgColor rgb="FFCC99FF"/>
        </patternFill>
      </fill>
    </dxf>
    <dxf>
      <fill>
        <patternFill>
          <bgColor rgb="FFFF99CC"/>
        </patternFill>
      </fill>
    </dxf>
    <dxf>
      <fill>
        <patternFill>
          <bgColor rgb="FFCCFF33"/>
        </patternFill>
      </fill>
    </dxf>
    <dxf>
      <fill>
        <patternFill>
          <bgColor rgb="FFFFCC00"/>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FF0000"/>
        </patternFill>
      </fill>
    </dxf>
    <dxf>
      <fill>
        <patternFill>
          <bgColor rgb="FFFFFF00"/>
        </patternFill>
      </fill>
    </dxf>
    <dxf>
      <fill>
        <patternFill>
          <bgColor rgb="FF99CCFF"/>
        </patternFill>
      </fill>
    </dxf>
    <dxf>
      <fill>
        <patternFill>
          <bgColor rgb="FF99FF66"/>
        </patternFill>
      </fill>
    </dxf>
    <dxf>
      <fill>
        <patternFill>
          <bgColor rgb="FFFF5050"/>
        </patternFill>
      </fill>
    </dxf>
    <dxf>
      <fill>
        <patternFill>
          <bgColor rgb="FF99FFCC"/>
        </patternFill>
      </fill>
    </dxf>
    <dxf>
      <fill>
        <patternFill>
          <bgColor rgb="FF99FF66"/>
        </patternFill>
      </fill>
    </dxf>
    <dxf>
      <fill>
        <patternFill>
          <bgColor rgb="FFCC99FF"/>
        </patternFill>
      </fill>
    </dxf>
    <dxf>
      <fill>
        <patternFill>
          <bgColor rgb="FFFF99CC"/>
        </patternFill>
      </fill>
    </dxf>
    <dxf>
      <fill>
        <patternFill>
          <bgColor rgb="FFCCFF33"/>
        </patternFill>
      </fill>
    </dxf>
    <dxf>
      <fill>
        <patternFill>
          <bgColor rgb="FFFFCC00"/>
        </patternFill>
      </fill>
    </dxf>
    <dxf>
      <fill>
        <patternFill>
          <bgColor rgb="FF99FFCC"/>
        </patternFill>
      </fill>
    </dxf>
    <dxf>
      <fill>
        <patternFill>
          <bgColor rgb="FF99FF66"/>
        </patternFill>
      </fill>
    </dxf>
    <dxf>
      <fill>
        <patternFill>
          <bgColor rgb="FFCC99FF"/>
        </patternFill>
      </fill>
    </dxf>
    <dxf>
      <fill>
        <patternFill>
          <bgColor rgb="FFFF99CC"/>
        </patternFill>
      </fill>
    </dxf>
    <dxf>
      <fill>
        <patternFill>
          <bgColor rgb="FFCCFF33"/>
        </patternFill>
      </fill>
    </dxf>
    <dxf>
      <fill>
        <patternFill>
          <bgColor rgb="FFFFCC00"/>
        </patternFill>
      </fill>
    </dxf>
    <dxf>
      <fill>
        <patternFill>
          <bgColor rgb="FFFF0000"/>
        </patternFill>
      </fill>
    </dxf>
    <dxf>
      <fill>
        <patternFill>
          <bgColor rgb="FFFFFF0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0000"/>
        </patternFill>
      </fill>
    </dxf>
    <dxf>
      <fill>
        <patternFill>
          <bgColor rgb="FFFFFF00"/>
        </patternFill>
      </fill>
    </dxf>
    <dxf>
      <fill>
        <patternFill>
          <bgColor rgb="FFFF5050"/>
        </patternFill>
      </fill>
    </dxf>
    <dxf>
      <fill>
        <patternFill>
          <bgColor rgb="FF99FFCC"/>
        </patternFill>
      </fill>
    </dxf>
    <dxf>
      <fill>
        <patternFill>
          <bgColor rgb="FF99FF66"/>
        </patternFill>
      </fill>
    </dxf>
    <dxf>
      <fill>
        <patternFill>
          <bgColor rgb="FFCC99FF"/>
        </patternFill>
      </fill>
    </dxf>
    <dxf>
      <fill>
        <patternFill>
          <bgColor rgb="FFFF99CC"/>
        </patternFill>
      </fill>
    </dxf>
    <dxf>
      <fill>
        <patternFill>
          <bgColor rgb="FFCCFF33"/>
        </patternFill>
      </fill>
    </dxf>
    <dxf>
      <fill>
        <patternFill>
          <bgColor rgb="FFFFCC00"/>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99CCFF"/>
        </patternFill>
      </fill>
    </dxf>
    <dxf>
      <fill>
        <patternFill>
          <bgColor rgb="FF99FF66"/>
        </patternFill>
      </fill>
    </dxf>
    <dxf>
      <fill>
        <patternFill>
          <bgColor rgb="FFFF0000"/>
        </patternFill>
      </fill>
    </dxf>
    <dxf>
      <fill>
        <patternFill>
          <bgColor rgb="FFFFFF00"/>
        </patternFill>
      </fill>
    </dxf>
    <dxf>
      <fill>
        <patternFill>
          <bgColor rgb="FF99CCFF"/>
        </patternFill>
      </fill>
    </dxf>
    <dxf>
      <fill>
        <patternFill>
          <bgColor rgb="FF99FF66"/>
        </patternFill>
      </fill>
    </dxf>
    <dxf>
      <fill>
        <patternFill>
          <bgColor rgb="FFFF5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ill>
        <patternFill>
          <bgColor theme="4" tint="0.79998168889431442"/>
        </patternFill>
      </fill>
      <border>
        <left style="thin">
          <color auto="1"/>
        </left>
        <right style="thin">
          <color auto="1"/>
        </right>
        <top style="thin">
          <color auto="1"/>
        </top>
        <bottom style="thin">
          <color auto="1"/>
        </bottom>
      </border>
    </dxf>
    <dxf>
      <fill>
        <patternFill>
          <bgColor rgb="FFFF5050"/>
        </patternFill>
      </fill>
    </dxf>
    <dxf>
      <fill>
        <patternFill>
          <bgColor rgb="FF66FF33"/>
        </patternFill>
      </fill>
    </dxf>
    <dxf>
      <fill>
        <patternFill>
          <bgColor rgb="FFFF9933"/>
        </patternFill>
      </fill>
    </dxf>
    <dxf>
      <fill>
        <patternFill>
          <bgColor theme="8" tint="0.79998168889431442"/>
        </patternFill>
      </fill>
    </dxf>
    <dxf>
      <fill>
        <patternFill>
          <bgColor theme="5" tint="0.79998168889431442"/>
        </patternFill>
      </fill>
    </dxf>
    <dxf>
      <fill>
        <patternFill>
          <bgColor theme="8" tint="0.79998168889431442"/>
        </patternFill>
      </fill>
    </dxf>
    <dxf>
      <fill>
        <patternFill>
          <bgColor theme="5" tint="0.79998168889431442"/>
        </patternFill>
      </fill>
    </dxf>
    <dxf>
      <fill>
        <patternFill>
          <bgColor theme="8" tint="0.79998168889431442"/>
        </patternFill>
      </fill>
    </dxf>
    <dxf>
      <fill>
        <patternFill>
          <bgColor theme="5" tint="0.79998168889431442"/>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dxf>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M$18" lockText="1" noThreeD="1"/>
</file>

<file path=xl/ctrlProps/ctrlProp10.xml><?xml version="1.0" encoding="utf-8"?>
<formControlPr xmlns="http://schemas.microsoft.com/office/spreadsheetml/2009/9/main" objectType="CheckBox" fmlaLink="$AD$21" lockText="1" noThreeD="1"/>
</file>

<file path=xl/ctrlProps/ctrlProp11.xml><?xml version="1.0" encoding="utf-8"?>
<formControlPr xmlns="http://schemas.microsoft.com/office/spreadsheetml/2009/9/main" objectType="CheckBox" fmlaLink="$AD$22" lockText="1" noThreeD="1"/>
</file>

<file path=xl/ctrlProps/ctrlProp2.xml><?xml version="1.0" encoding="utf-8"?>
<formControlPr xmlns="http://schemas.microsoft.com/office/spreadsheetml/2009/9/main" objectType="CheckBox" fmlaLink="$AD$15" lockText="1" noThreeD="1"/>
</file>

<file path=xl/ctrlProps/ctrlProp3.xml><?xml version="1.0" encoding="utf-8"?>
<formControlPr xmlns="http://schemas.microsoft.com/office/spreadsheetml/2009/9/main" objectType="CheckBox" fmlaLink="$AD$16" lockText="1" noThreeD="1"/>
</file>

<file path=xl/ctrlProps/ctrlProp4.xml><?xml version="1.0" encoding="utf-8"?>
<formControlPr xmlns="http://schemas.microsoft.com/office/spreadsheetml/2009/9/main" objectType="CheckBox" fmlaLink="$AD$17" lockText="1" noThreeD="1"/>
</file>

<file path=xl/ctrlProps/ctrlProp5.xml><?xml version="1.0" encoding="utf-8"?>
<formControlPr xmlns="http://schemas.microsoft.com/office/spreadsheetml/2009/9/main" objectType="CheckBox" fmlaLink="$AD$18" lockText="1" noThreeD="1"/>
</file>

<file path=xl/ctrlProps/ctrlProp6.xml><?xml version="1.0" encoding="utf-8"?>
<formControlPr xmlns="http://schemas.microsoft.com/office/spreadsheetml/2009/9/main" objectType="CheckBox" fmlaLink="$AD$20" lockText="1" noThreeD="1"/>
</file>

<file path=xl/ctrlProps/ctrlProp7.xml><?xml version="1.0" encoding="utf-8"?>
<formControlPr xmlns="http://schemas.microsoft.com/office/spreadsheetml/2009/9/main" objectType="CheckBox" fmlaLink="$AD$24" lockText="1" noThreeD="1"/>
</file>

<file path=xl/ctrlProps/ctrlProp8.xml><?xml version="1.0" encoding="utf-8"?>
<formControlPr xmlns="http://schemas.microsoft.com/office/spreadsheetml/2009/9/main" objectType="CheckBox" fmlaLink="$AD$19" lockText="1" noThreeD="1"/>
</file>

<file path=xl/ctrlProps/ctrlProp9.xml><?xml version="1.0" encoding="utf-8"?>
<formControlPr xmlns="http://schemas.microsoft.com/office/spreadsheetml/2009/9/main" objectType="CheckBox" fmlaLink="$AD$23"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219075</xdr:colOff>
          <xdr:row>16</xdr:row>
          <xdr:rowOff>238125</xdr:rowOff>
        </xdr:from>
        <xdr:to>
          <xdr:col>8</xdr:col>
          <xdr:colOff>342900</xdr:colOff>
          <xdr:row>18</xdr:row>
          <xdr:rowOff>9525</xdr:rowOff>
        </xdr:to>
        <xdr:sp macro="" textlink="">
          <xdr:nvSpPr>
            <xdr:cNvPr id="13357" name="Check Box 45" hidden="1">
              <a:extLst>
                <a:ext uri="{63B3BB69-23CF-44E3-9099-C40C66FF867C}">
                  <a14:compatExt spid="_x0000_s1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check!</a:t>
              </a:r>
            </a:p>
          </xdr:txBody>
        </xdr:sp>
        <xdr:clientData/>
      </xdr:twoCellAnchor>
    </mc:Choice>
    <mc:Fallback/>
  </mc:AlternateContent>
  <xdr:twoCellAnchor>
    <xdr:from>
      <xdr:col>18</xdr:col>
      <xdr:colOff>114298</xdr:colOff>
      <xdr:row>0</xdr:row>
      <xdr:rowOff>142875</xdr:rowOff>
    </xdr:from>
    <xdr:to>
      <xdr:col>25</xdr:col>
      <xdr:colOff>380999</xdr:colOff>
      <xdr:row>13</xdr:row>
      <xdr:rowOff>85725</xdr:rowOff>
    </xdr:to>
    <xdr:sp macro="" textlink="">
      <xdr:nvSpPr>
        <xdr:cNvPr id="13360" name="Text Box 48"/>
        <xdr:cNvSpPr txBox="1">
          <a:spLocks noChangeArrowheads="1"/>
        </xdr:cNvSpPr>
      </xdr:nvSpPr>
      <xdr:spPr bwMode="auto">
        <a:xfrm>
          <a:off x="7238998" y="142875"/>
          <a:ext cx="5067301" cy="3314700"/>
        </a:xfrm>
        <a:prstGeom prst="rect">
          <a:avLst/>
        </a:prstGeom>
        <a:solidFill>
          <a:srgbClr val="FFFFFF"/>
        </a:solidFill>
        <a:ln w="9525">
          <a:solidFill>
            <a:srgbClr val="000000"/>
          </a:solidFill>
          <a:miter lim="800000"/>
          <a:headEnd/>
          <a:tailEnd/>
        </a:ln>
      </xdr:spPr>
      <xdr:txBody>
        <a:bodyPr vertOverflow="clip" wrap="square" lIns="27432" tIns="41148" rIns="0" bIns="0" anchor="t" upright="1"/>
        <a:lstStyle/>
        <a:p>
          <a:pPr algn="ctr" rtl="0">
            <a:defRPr sz="1000"/>
          </a:pPr>
          <a:r>
            <a:rPr lang="ja-JP" altLang="en-US" sz="1400" b="1" i="0" u="none" strike="noStrike" baseline="0">
              <a:solidFill>
                <a:srgbClr val="000000"/>
              </a:solidFill>
              <a:latin typeface="游ゴシック"/>
              <a:ea typeface="游ゴシック"/>
            </a:rPr>
            <a:t>記入にあたっての注意事項について</a:t>
          </a:r>
          <a:endParaRPr lang="en-US" altLang="ja-JP" sz="1400" b="1" i="0" u="none" strike="noStrike" baseline="0">
            <a:solidFill>
              <a:srgbClr val="000000"/>
            </a:solidFill>
            <a:latin typeface="游ゴシック"/>
            <a:ea typeface="游ゴシック"/>
          </a:endParaRPr>
        </a:p>
        <a:p>
          <a:pPr algn="ctr" rtl="0">
            <a:defRPr sz="1000"/>
          </a:pPr>
          <a:endParaRPr lang="en-US" altLang="ja-JP" sz="1200" b="1"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〇提出時は左記のチェックシートの</a:t>
          </a:r>
          <a:r>
            <a:rPr lang="en-US" altLang="ja-JP" sz="1200" b="0" i="0" u="none" strike="noStrike" baseline="0">
              <a:solidFill>
                <a:srgbClr val="000000"/>
              </a:solidFill>
              <a:latin typeface="游ゴシック"/>
              <a:ea typeface="游ゴシック"/>
            </a:rPr>
            <a:t>ERROR</a:t>
          </a:r>
          <a:r>
            <a:rPr lang="ja-JP" altLang="en-US" sz="1200" b="0" i="0" u="none" strike="noStrike" baseline="0">
              <a:solidFill>
                <a:srgbClr val="000000"/>
              </a:solidFill>
              <a:latin typeface="游ゴシック"/>
              <a:ea typeface="游ゴシック"/>
            </a:rPr>
            <a:t>が無い状態にしてください。</a:t>
          </a:r>
          <a:endParaRPr lang="en-US" altLang="ja-JP" sz="1200" b="0" i="0" u="none" strike="noStrike" baseline="0">
            <a:solidFill>
              <a:srgbClr val="000000"/>
            </a:solidFill>
            <a:latin typeface="游ゴシック"/>
            <a:ea typeface="游ゴシック"/>
          </a:endParaRPr>
        </a:p>
        <a:p>
          <a:pPr algn="l" rtl="0">
            <a:defRPr sz="1000"/>
          </a:pPr>
          <a:r>
            <a:rPr lang="en-US" altLang="ja-JP" sz="1200" b="0" i="0" u="none" strike="noStrike" baseline="0">
              <a:solidFill>
                <a:srgbClr val="000000"/>
              </a:solidFill>
              <a:latin typeface="游ゴシック"/>
              <a:ea typeface="游ゴシック"/>
            </a:rPr>
            <a:t>※</a:t>
          </a:r>
          <a:r>
            <a:rPr lang="ja-JP" altLang="en-US" sz="1200" b="0" i="0" u="none" strike="noStrike" baseline="0">
              <a:solidFill>
                <a:srgbClr val="000000"/>
              </a:solidFill>
              <a:latin typeface="游ゴシック"/>
              <a:ea typeface="游ゴシック"/>
            </a:rPr>
            <a:t>１つでも</a:t>
          </a:r>
          <a:r>
            <a:rPr lang="en-US" altLang="ja-JP" sz="1200" b="0" i="0" u="none" strike="noStrike" baseline="0">
              <a:solidFill>
                <a:srgbClr val="000000"/>
              </a:solidFill>
              <a:latin typeface="游ゴシック"/>
              <a:ea typeface="游ゴシック"/>
            </a:rPr>
            <a:t>ERROR</a:t>
          </a:r>
          <a:r>
            <a:rPr lang="ja-JP" altLang="en-US" sz="1200" b="0" i="0" u="none" strike="noStrike" baseline="0">
              <a:solidFill>
                <a:srgbClr val="000000"/>
              </a:solidFill>
              <a:latin typeface="游ゴシック"/>
              <a:ea typeface="游ゴシック"/>
            </a:rPr>
            <a:t>があると、チェックシート上部に赤字で「</a:t>
          </a:r>
          <a:r>
            <a:rPr lang="en-US" altLang="ja-JP" sz="1200" b="0" i="0" u="none" strike="noStrike" baseline="0">
              <a:solidFill>
                <a:srgbClr val="000000"/>
              </a:solidFill>
              <a:latin typeface="游ゴシック"/>
              <a:ea typeface="游ゴシック"/>
            </a:rPr>
            <a:t>ERROR</a:t>
          </a:r>
          <a:r>
            <a:rPr lang="ja-JP" altLang="en-US" sz="1200" b="0" i="0" u="none" strike="noStrike" baseline="0">
              <a:solidFill>
                <a:srgbClr val="000000"/>
              </a:solidFill>
              <a:latin typeface="游ゴシック"/>
              <a:ea typeface="游ゴシック"/>
            </a:rPr>
            <a:t>になっている項目があるため修正してください。」と出力されます。</a:t>
          </a:r>
          <a:endParaRPr lang="en-US" altLang="ja-JP" sz="1200" b="0" i="0" u="none" strike="noStrike" baseline="0">
            <a:solidFill>
              <a:srgbClr val="000000"/>
            </a:solidFill>
            <a:latin typeface="游ゴシック"/>
            <a:ea typeface="游ゴシック"/>
          </a:endParaRPr>
        </a:p>
        <a:p>
          <a:pPr algn="l" rtl="0">
            <a:defRPr sz="1000"/>
          </a:pP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〇入力が必要なセルは水色のセルだけです。</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適切に入力できていれば、チェック欄には</a:t>
          </a:r>
          <a:r>
            <a:rPr lang="en-US" altLang="ja-JP" sz="1200" b="0" i="0" u="none" strike="noStrike" baseline="0">
              <a:solidFill>
                <a:srgbClr val="000000"/>
              </a:solidFill>
              <a:latin typeface="游ゴシック"/>
              <a:ea typeface="游ゴシック"/>
            </a:rPr>
            <a:t>OK</a:t>
          </a:r>
          <a:r>
            <a:rPr lang="ja-JP" altLang="en-US" sz="1200" b="0" i="0" u="none" strike="noStrike" baseline="0">
              <a:solidFill>
                <a:srgbClr val="000000"/>
              </a:solidFill>
              <a:latin typeface="游ゴシック"/>
              <a:ea typeface="游ゴシック"/>
            </a:rPr>
            <a:t>が出力されます。</a:t>
          </a:r>
          <a:endParaRPr lang="en-US" altLang="ja-JP" sz="1200" b="0" i="0" u="none" strike="noStrike" baseline="0">
            <a:solidFill>
              <a:srgbClr val="000000"/>
            </a:solidFill>
            <a:latin typeface="游ゴシック"/>
            <a:ea typeface="游ゴシック"/>
          </a:endParaRPr>
        </a:p>
        <a:p>
          <a:pPr algn="l" rtl="0">
            <a:defRPr sz="1000"/>
          </a:pP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〇その他入力に必要な事項はそれぞれのシートの欄外に注意書きを書いておりますので、必ず読んだ上で作成してください。</a:t>
          </a:r>
          <a:endParaRPr lang="en-US" altLang="ja-JP" sz="1200" b="0" i="0" u="none" strike="noStrike" baseline="0">
            <a:solidFill>
              <a:srgbClr val="000000"/>
            </a:solidFill>
            <a:latin typeface="游ゴシック"/>
            <a:ea typeface="游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22411</xdr:colOff>
      <xdr:row>0</xdr:row>
      <xdr:rowOff>156881</xdr:rowOff>
    </xdr:from>
    <xdr:to>
      <xdr:col>20</xdr:col>
      <xdr:colOff>470646</xdr:colOff>
      <xdr:row>4</xdr:row>
      <xdr:rowOff>123264</xdr:rowOff>
    </xdr:to>
    <xdr:sp macro="" textlink="">
      <xdr:nvSpPr>
        <xdr:cNvPr id="2" name="四角形吹き出し 1"/>
        <xdr:cNvSpPr/>
      </xdr:nvSpPr>
      <xdr:spPr bwMode="auto">
        <a:xfrm>
          <a:off x="8964705" y="156881"/>
          <a:ext cx="2498912" cy="907677"/>
        </a:xfrm>
        <a:prstGeom prst="wedgeRectCallout">
          <a:avLst>
            <a:gd name="adj1" fmla="val -73433"/>
            <a:gd name="adj2" fmla="val -16719"/>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200"/>
            <a:t>法人か、個人か</a:t>
          </a:r>
          <a:endParaRPr kumimoji="1" lang="en-US" altLang="ja-JP" sz="1200"/>
        </a:p>
        <a:p>
          <a:pPr algn="l"/>
          <a:r>
            <a:rPr kumimoji="1" lang="ja-JP" altLang="en-US" sz="1200"/>
            <a:t>事業者の主体に合わせて選択してください。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38100</xdr:colOff>
      <xdr:row>1</xdr:row>
      <xdr:rowOff>1</xdr:rowOff>
    </xdr:from>
    <xdr:to>
      <xdr:col>19</xdr:col>
      <xdr:colOff>47625</xdr:colOff>
      <xdr:row>4</xdr:row>
      <xdr:rowOff>152401</xdr:rowOff>
    </xdr:to>
    <xdr:sp macro="" textlink="">
      <xdr:nvSpPr>
        <xdr:cNvPr id="2" name="四角形吹き出し 1"/>
        <xdr:cNvSpPr/>
      </xdr:nvSpPr>
      <xdr:spPr>
        <a:xfrm>
          <a:off x="9267825" y="304801"/>
          <a:ext cx="4124325" cy="1190625"/>
        </a:xfrm>
        <a:prstGeom prst="wedgeRectCallout">
          <a:avLst>
            <a:gd name="adj1" fmla="val -64658"/>
            <a:gd name="adj2" fmla="val -3132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baseline="0">
              <a:solidFill>
                <a:sysClr val="windowText" lastClr="000000"/>
              </a:solidFill>
            </a:rPr>
            <a:t>①「病床指定区分」欄について</a:t>
          </a:r>
          <a:endParaRPr kumimoji="1" lang="en-US" altLang="ja-JP" sz="1100" b="1" baseline="0">
            <a:solidFill>
              <a:sysClr val="windowText" lastClr="000000"/>
            </a:solidFill>
          </a:endParaRPr>
        </a:p>
        <a:p>
          <a:pPr algn="l"/>
          <a:r>
            <a:rPr kumimoji="1" lang="ja-JP" altLang="en-US" sz="1100" b="1" baseline="0">
              <a:solidFill>
                <a:sysClr val="windowText" lastClr="000000"/>
              </a:solidFill>
            </a:rPr>
            <a:t>「特定機能」、「一般」より選択してください。</a:t>
          </a:r>
          <a:endParaRPr kumimoji="1" lang="en-US" altLang="ja-JP" sz="1100" b="1" baseline="0">
            <a:solidFill>
              <a:sysClr val="windowText" lastClr="000000"/>
            </a:solidFill>
          </a:endParaRPr>
        </a:p>
        <a:p>
          <a:pPr algn="l"/>
          <a:r>
            <a:rPr kumimoji="1" lang="en-US" altLang="ja-JP" sz="1100" b="1" baseline="0">
              <a:solidFill>
                <a:sysClr val="windowText" lastClr="000000"/>
              </a:solidFill>
            </a:rPr>
            <a:t>※</a:t>
          </a:r>
          <a:r>
            <a:rPr kumimoji="1" lang="ja-JP" altLang="en-US" sz="1100" b="1" baseline="0">
              <a:solidFill>
                <a:sysClr val="windowText" lastClr="000000"/>
              </a:solidFill>
            </a:rPr>
            <a:t>選択した指定区分によって単価が変更します。</a:t>
          </a:r>
          <a:endParaRPr kumimoji="1" lang="en-US" altLang="ja-JP" sz="1100" b="1" baseline="0">
            <a:solidFill>
              <a:sysClr val="windowText" lastClr="000000"/>
            </a:solidFill>
          </a:endParaRPr>
        </a:p>
        <a:p>
          <a:pPr algn="l"/>
          <a:endParaRPr kumimoji="1" lang="en-US" altLang="ja-JP" sz="1050" b="0" baseline="0">
            <a:solidFill>
              <a:sysClr val="windowText" lastClr="000000"/>
            </a:solidFill>
          </a:endParaRPr>
        </a:p>
      </xdr:txBody>
    </xdr:sp>
    <xdr:clientData/>
  </xdr:twoCellAnchor>
  <xdr:twoCellAnchor>
    <xdr:from>
      <xdr:col>10</xdr:col>
      <xdr:colOff>0</xdr:colOff>
      <xdr:row>7</xdr:row>
      <xdr:rowOff>180975</xdr:rowOff>
    </xdr:from>
    <xdr:to>
      <xdr:col>19</xdr:col>
      <xdr:colOff>9525</xdr:colOff>
      <xdr:row>12</xdr:row>
      <xdr:rowOff>19050</xdr:rowOff>
    </xdr:to>
    <xdr:sp macro="" textlink="">
      <xdr:nvSpPr>
        <xdr:cNvPr id="3" name="四角形吹き出し 2"/>
        <xdr:cNvSpPr/>
      </xdr:nvSpPr>
      <xdr:spPr>
        <a:xfrm>
          <a:off x="9229725" y="2066925"/>
          <a:ext cx="3438525" cy="1133475"/>
        </a:xfrm>
        <a:prstGeom prst="wedgeRectCallout">
          <a:avLst>
            <a:gd name="adj1" fmla="val -64934"/>
            <a:gd name="adj2" fmla="val -174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baseline="0">
              <a:solidFill>
                <a:sysClr val="windowText" lastClr="000000"/>
              </a:solidFill>
            </a:rPr>
            <a:t>②「事業費」欄について</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様式</a:t>
          </a:r>
          <a:r>
            <a:rPr kumimoji="1" lang="en-US" altLang="ja-JP" sz="1100" b="0" baseline="0">
              <a:solidFill>
                <a:sysClr val="windowText" lastClr="000000"/>
              </a:solidFill>
            </a:rPr>
            <a:t>2-2(</a:t>
          </a:r>
          <a:r>
            <a:rPr kumimoji="1" lang="ja-JP" altLang="en-US" sz="1100" b="0" baseline="0">
              <a:solidFill>
                <a:sysClr val="windowText" lastClr="000000"/>
              </a:solidFill>
            </a:rPr>
            <a:t>確保病床等管理表</a:t>
          </a:r>
          <a:r>
            <a:rPr kumimoji="1" lang="en-US" altLang="ja-JP" sz="1100" b="0" baseline="0">
              <a:solidFill>
                <a:sysClr val="windowText" lastClr="000000"/>
              </a:solidFill>
            </a:rPr>
            <a:t>)</a:t>
          </a:r>
          <a:r>
            <a:rPr kumimoji="1" lang="ja-JP" altLang="en-US" sz="1100" b="0" baseline="0">
              <a:solidFill>
                <a:sysClr val="windowText" lastClr="000000"/>
              </a:solidFill>
            </a:rPr>
            <a:t>の入力件数が自動で反映されて、単価</a:t>
          </a:r>
          <a:r>
            <a:rPr kumimoji="1" lang="en-US" altLang="ja-JP" sz="1100" b="0" baseline="0">
              <a:solidFill>
                <a:sysClr val="windowText" lastClr="000000"/>
              </a:solidFill>
            </a:rPr>
            <a:t>×</a:t>
          </a:r>
          <a:r>
            <a:rPr kumimoji="1" lang="ja-JP" altLang="en-US" sz="1100" b="0" baseline="0">
              <a:solidFill>
                <a:sysClr val="windowText" lastClr="000000"/>
              </a:solidFill>
            </a:rPr>
            <a:t>件数で計算されます。</a:t>
          </a:r>
          <a:endParaRPr kumimoji="1" lang="en-US" altLang="ja-JP" sz="1100" b="0" baseline="0">
            <a:solidFill>
              <a:sysClr val="windowText" lastClr="000000"/>
            </a:solidFill>
          </a:endParaRPr>
        </a:p>
      </xdr:txBody>
    </xdr:sp>
    <xdr:clientData/>
  </xdr:twoCellAnchor>
  <xdr:twoCellAnchor>
    <xdr:from>
      <xdr:col>9</xdr:col>
      <xdr:colOff>647700</xdr:colOff>
      <xdr:row>39</xdr:row>
      <xdr:rowOff>28576</xdr:rowOff>
    </xdr:from>
    <xdr:to>
      <xdr:col>19</xdr:col>
      <xdr:colOff>333375</xdr:colOff>
      <xdr:row>45</xdr:row>
      <xdr:rowOff>38101</xdr:rowOff>
    </xdr:to>
    <xdr:sp macro="" textlink="">
      <xdr:nvSpPr>
        <xdr:cNvPr id="4" name="四角形吹き出し 3"/>
        <xdr:cNvSpPr/>
      </xdr:nvSpPr>
      <xdr:spPr>
        <a:xfrm>
          <a:off x="9191625" y="8934451"/>
          <a:ext cx="3800475" cy="1066800"/>
        </a:xfrm>
        <a:prstGeom prst="wedgeRectCallout">
          <a:avLst>
            <a:gd name="adj1" fmla="val -63260"/>
            <a:gd name="adj2" fmla="val -349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baseline="0">
              <a:solidFill>
                <a:sysClr val="windowText" lastClr="000000"/>
              </a:solidFill>
            </a:rPr>
            <a:t>④「休床理由」欄について</a:t>
          </a:r>
          <a:endParaRPr kumimoji="1" lang="en-US" altLang="ja-JP" sz="1100" b="0" baseline="0">
            <a:solidFill>
              <a:sysClr val="windowText" lastClr="000000"/>
            </a:solidFill>
          </a:endParaRPr>
        </a:p>
        <a:p>
          <a:pPr algn="l"/>
          <a:r>
            <a:rPr kumimoji="1" lang="en-US" altLang="ja-JP" sz="1100" b="0" u="sng" baseline="0">
              <a:solidFill>
                <a:sysClr val="windowText" lastClr="000000"/>
              </a:solidFill>
            </a:rPr>
            <a:t>※</a:t>
          </a:r>
          <a:r>
            <a:rPr kumimoji="1" lang="ja-JP" altLang="en-US" sz="1100" b="0" u="sng" baseline="0">
              <a:solidFill>
                <a:sysClr val="windowText" lastClr="000000"/>
              </a:solidFill>
            </a:rPr>
            <a:t>休止病床については、</a:t>
          </a:r>
          <a:r>
            <a:rPr kumimoji="1" lang="ja-JP" altLang="en-US" sz="1100" b="1" u="sng" baseline="0">
              <a:solidFill>
                <a:sysClr val="windowText" lastClr="000000"/>
              </a:solidFill>
            </a:rPr>
            <a:t>病床の確保のために休止した病床が対象です。</a:t>
          </a:r>
          <a:endParaRPr kumimoji="1" lang="en-US" altLang="ja-JP" sz="1100" b="1" u="sng" baseline="0">
            <a:solidFill>
              <a:sysClr val="windowText" lastClr="000000"/>
            </a:solidFill>
          </a:endParaRPr>
        </a:p>
      </xdr:txBody>
    </xdr:sp>
    <xdr:clientData/>
  </xdr:twoCellAnchor>
  <xdr:twoCellAnchor>
    <xdr:from>
      <xdr:col>10</xdr:col>
      <xdr:colOff>47625</xdr:colOff>
      <xdr:row>18</xdr:row>
      <xdr:rowOff>190501</xdr:rowOff>
    </xdr:from>
    <xdr:to>
      <xdr:col>19</xdr:col>
      <xdr:colOff>57150</xdr:colOff>
      <xdr:row>25</xdr:row>
      <xdr:rowOff>76200</xdr:rowOff>
    </xdr:to>
    <xdr:sp macro="" textlink="">
      <xdr:nvSpPr>
        <xdr:cNvPr id="5" name="四角形吹き出し 4"/>
        <xdr:cNvSpPr/>
      </xdr:nvSpPr>
      <xdr:spPr>
        <a:xfrm>
          <a:off x="9277350" y="4686301"/>
          <a:ext cx="3438525" cy="1419224"/>
        </a:xfrm>
        <a:prstGeom prst="wedgeRectCallout">
          <a:avLst>
            <a:gd name="adj1" fmla="val -63826"/>
            <a:gd name="adj2" fmla="val 2751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baseline="0">
              <a:solidFill>
                <a:sysClr val="windowText" lastClr="000000"/>
              </a:solidFill>
            </a:rPr>
            <a:t>③休止病床について</a:t>
          </a:r>
          <a:endParaRPr kumimoji="1" lang="en-US" altLang="ja-JP" sz="1100" b="0" baseline="0">
            <a:solidFill>
              <a:sysClr val="windowText" lastClr="000000"/>
            </a:solidFill>
          </a:endParaRPr>
        </a:p>
        <a:p>
          <a:pPr algn="l"/>
          <a:r>
            <a:rPr kumimoji="1" lang="ja-JP" altLang="en-US" sz="1100" b="0" u="sng" baseline="0">
              <a:solidFill>
                <a:sysClr val="windowText" lastClr="000000"/>
              </a:solidFill>
            </a:rPr>
            <a:t>休止病床については、当該病床の機能により病床確保料を適用します。</a:t>
          </a:r>
          <a:endParaRPr kumimoji="1" lang="en-US" altLang="ja-JP" sz="1100" b="0" u="sng" baseline="0">
            <a:solidFill>
              <a:sysClr val="windowText" lastClr="000000"/>
            </a:solidFill>
          </a:endParaRPr>
        </a:p>
        <a:p>
          <a:pPr algn="l"/>
          <a:r>
            <a:rPr kumimoji="1" lang="en-US" altLang="ja-JP" sz="1100" b="0" u="none" baseline="0">
              <a:solidFill>
                <a:sysClr val="windowText" lastClr="000000"/>
              </a:solidFill>
            </a:rPr>
            <a:t>(</a:t>
          </a:r>
          <a:r>
            <a:rPr kumimoji="1" lang="ja-JP" altLang="en-US" sz="1100" b="0" u="none" baseline="0">
              <a:solidFill>
                <a:sysClr val="windowText" lastClr="000000"/>
              </a:solidFill>
            </a:rPr>
            <a:t>適用単価については、要綱の別表１を参照してください。</a:t>
          </a:r>
          <a:r>
            <a:rPr kumimoji="1" lang="en-US" altLang="ja-JP" sz="1100" b="0" u="none" baseline="0">
              <a:solidFill>
                <a:sysClr val="windowText" lastClr="000000"/>
              </a:solidFil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523874</xdr:colOff>
      <xdr:row>0</xdr:row>
      <xdr:rowOff>38100</xdr:rowOff>
    </xdr:from>
    <xdr:to>
      <xdr:col>22</xdr:col>
      <xdr:colOff>57149</xdr:colOff>
      <xdr:row>8</xdr:row>
      <xdr:rowOff>19050</xdr:rowOff>
    </xdr:to>
    <xdr:sp macro="" textlink="">
      <xdr:nvSpPr>
        <xdr:cNvPr id="2" name="四角形吹き出し 1"/>
        <xdr:cNvSpPr/>
      </xdr:nvSpPr>
      <xdr:spPr>
        <a:xfrm>
          <a:off x="6953249" y="38100"/>
          <a:ext cx="3648075" cy="1819275"/>
        </a:xfrm>
        <a:prstGeom prst="wedgeRectCallout">
          <a:avLst>
            <a:gd name="adj1" fmla="val -48116"/>
            <a:gd name="adj2" fmla="val 32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①</a:t>
          </a:r>
          <a:r>
            <a:rPr kumimoji="1" lang="en-US" altLang="ja-JP" sz="1200" b="1" baseline="0">
              <a:solidFill>
                <a:sysClr val="windowText" lastClr="000000"/>
              </a:solidFill>
            </a:rPr>
            <a:t>(A)</a:t>
          </a:r>
          <a:r>
            <a:rPr kumimoji="1" lang="ja-JP" altLang="en-US" sz="1200" b="1" baseline="0">
              <a:solidFill>
                <a:sysClr val="windowText" lastClr="000000"/>
              </a:solidFill>
            </a:rPr>
            <a:t>欄について</a:t>
          </a:r>
          <a:endParaRPr kumimoji="1" lang="en-US" altLang="ja-JP" sz="1200" b="1" baseline="0">
            <a:solidFill>
              <a:sysClr val="windowText" lastClr="000000"/>
            </a:solidFill>
          </a:endParaRPr>
        </a:p>
        <a:p>
          <a:pPr algn="l"/>
          <a:r>
            <a:rPr kumimoji="1" lang="ja-JP" altLang="en-US" sz="1100" b="0" strike="noStrike" baseline="0">
              <a:solidFill>
                <a:sysClr val="windowText" lastClr="000000"/>
              </a:solidFill>
            </a:rPr>
            <a:t>当時の段階</a:t>
          </a:r>
          <a:r>
            <a:rPr kumimoji="1" lang="ja-JP" altLang="en-US" sz="1100" b="0" baseline="0">
              <a:solidFill>
                <a:sysClr val="windowText" lastClr="000000"/>
              </a:solidFill>
            </a:rPr>
            <a:t>で指定された即応病床数をそれぞれの病床区分ごとに入力してください。</a:t>
          </a:r>
          <a:endParaRPr kumimoji="1" lang="en-US" altLang="ja-JP" sz="1100" b="0" baseline="0">
            <a:solidFill>
              <a:sysClr val="windowText" lastClr="000000"/>
            </a:solidFill>
          </a:endParaRPr>
        </a:p>
        <a:p>
          <a:pPr algn="l"/>
          <a:r>
            <a:rPr kumimoji="1" lang="ja-JP" altLang="en-US" sz="1100" b="0" baseline="0">
              <a:solidFill>
                <a:sysClr val="windowText" lastClr="000000"/>
              </a:solidFill>
            </a:rPr>
            <a:t>フェーズが変わった際は適宜即応病床数も変更してください。</a:t>
          </a:r>
          <a:endParaRPr kumimoji="1" lang="en-US" altLang="ja-JP" sz="1100" b="0" baseline="0">
            <a:solidFill>
              <a:sysClr val="windowText" lastClr="000000"/>
            </a:solidFill>
          </a:endParaRPr>
        </a:p>
        <a:p>
          <a:pPr algn="l"/>
          <a:r>
            <a:rPr kumimoji="1" lang="en-US" altLang="ja-JP" sz="1100" b="0" u="none" baseline="0">
              <a:solidFill>
                <a:sysClr val="windowText" lastClr="000000"/>
              </a:solidFill>
            </a:rPr>
            <a:t>※(A)</a:t>
          </a:r>
          <a:r>
            <a:rPr kumimoji="1" lang="ja-JP" altLang="en-US" sz="1100" b="0" u="none" baseline="0">
              <a:solidFill>
                <a:sysClr val="windowText" lastClr="000000"/>
              </a:solidFill>
            </a:rPr>
            <a:t>欄について、病床確保をしている期間については毎日一定の即応病床数が入ります。</a:t>
          </a:r>
          <a:endParaRPr kumimoji="1" lang="en-US" altLang="ja-JP" sz="1100" b="0" u="none" baseline="0">
            <a:solidFill>
              <a:sysClr val="windowText" lastClr="000000"/>
            </a:solidFill>
          </a:endParaRPr>
        </a:p>
      </xdr:txBody>
    </xdr:sp>
    <xdr:clientData/>
  </xdr:twoCellAnchor>
  <xdr:twoCellAnchor>
    <xdr:from>
      <xdr:col>16</xdr:col>
      <xdr:colOff>619124</xdr:colOff>
      <xdr:row>10</xdr:row>
      <xdr:rowOff>114300</xdr:rowOff>
    </xdr:from>
    <xdr:to>
      <xdr:col>21</xdr:col>
      <xdr:colOff>342899</xdr:colOff>
      <xdr:row>18</xdr:row>
      <xdr:rowOff>28575</xdr:rowOff>
    </xdr:to>
    <xdr:sp macro="" textlink="">
      <xdr:nvSpPr>
        <xdr:cNvPr id="3" name="四角形吹き出し 2"/>
        <xdr:cNvSpPr/>
      </xdr:nvSpPr>
      <xdr:spPr>
        <a:xfrm>
          <a:off x="7048499" y="2428875"/>
          <a:ext cx="3152775" cy="1819275"/>
        </a:xfrm>
        <a:prstGeom prst="wedgeRectCallout">
          <a:avLst>
            <a:gd name="adj1" fmla="val -49393"/>
            <a:gd name="adj2" fmla="val -175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②</a:t>
          </a:r>
          <a:r>
            <a:rPr kumimoji="1" lang="en-US" altLang="ja-JP" sz="1200" b="1" baseline="0">
              <a:solidFill>
                <a:sysClr val="windowText" lastClr="000000"/>
              </a:solidFill>
            </a:rPr>
            <a:t>(B)</a:t>
          </a:r>
          <a:r>
            <a:rPr kumimoji="1" lang="ja-JP" altLang="en-US" sz="1200" b="1" baseline="0">
              <a:solidFill>
                <a:sysClr val="windowText" lastClr="000000"/>
              </a:solidFill>
            </a:rPr>
            <a:t>欄について</a:t>
          </a:r>
          <a:endParaRPr kumimoji="1" lang="en-US" altLang="ja-JP" sz="1200" b="1" baseline="0">
            <a:solidFill>
              <a:sysClr val="windowText" lastClr="000000"/>
            </a:solidFill>
          </a:endParaRPr>
        </a:p>
        <a:p>
          <a:pPr algn="l"/>
          <a:r>
            <a:rPr kumimoji="1" lang="ja-JP" altLang="en-US" sz="1100" b="0" baseline="0">
              <a:solidFill>
                <a:sysClr val="windowText" lastClr="000000"/>
              </a:solidFill>
            </a:rPr>
            <a:t>即応病床に入院していた患者数を入力してください。</a:t>
          </a:r>
          <a:endParaRPr kumimoji="1" lang="en-US" altLang="ja-JP" sz="1100" b="0" baseline="0">
            <a:solidFill>
              <a:sysClr val="windowText" lastClr="000000"/>
            </a:solidFill>
          </a:endParaRPr>
        </a:p>
        <a:p>
          <a:pPr algn="l"/>
          <a:r>
            <a:rPr kumimoji="1" lang="en-US" altLang="ja-JP" sz="1100" b="0" u="sng" baseline="0">
              <a:solidFill>
                <a:sysClr val="windowText" lastClr="000000"/>
              </a:solidFill>
            </a:rPr>
            <a:t>※</a:t>
          </a:r>
          <a:r>
            <a:rPr kumimoji="1" lang="ja-JP" altLang="en-US" sz="1100" b="0" u="sng" baseline="0">
              <a:solidFill>
                <a:sysClr val="windowText" lastClr="000000"/>
              </a:solidFill>
            </a:rPr>
            <a:t>院内のコロナ陽性者数ではありません</a:t>
          </a:r>
          <a:r>
            <a:rPr kumimoji="1" lang="ja-JP" altLang="en-US" sz="1050" b="0" u="sng" baseline="0">
              <a:solidFill>
                <a:sysClr val="windowText" lastClr="000000"/>
              </a:solidFill>
            </a:rPr>
            <a:t>。コロナ陽性・陰性に関わらず即応病床に入院し診療報酬が発生した患者が対象です。</a:t>
          </a:r>
          <a:endParaRPr kumimoji="1" lang="en-US" altLang="ja-JP" sz="1100" b="0" u="sng" baseline="0">
            <a:solidFill>
              <a:sysClr val="windowText" lastClr="000000"/>
            </a:solidFill>
          </a:endParaRPr>
        </a:p>
      </xdr:txBody>
    </xdr:sp>
    <xdr:clientData/>
  </xdr:twoCellAnchor>
  <xdr:twoCellAnchor>
    <xdr:from>
      <xdr:col>16</xdr:col>
      <xdr:colOff>628650</xdr:colOff>
      <xdr:row>19</xdr:row>
      <xdr:rowOff>152400</xdr:rowOff>
    </xdr:from>
    <xdr:to>
      <xdr:col>21</xdr:col>
      <xdr:colOff>323850</xdr:colOff>
      <xdr:row>27</xdr:row>
      <xdr:rowOff>66675</xdr:rowOff>
    </xdr:to>
    <xdr:sp macro="" textlink="">
      <xdr:nvSpPr>
        <xdr:cNvPr id="4" name="四角形吹き出し 3"/>
        <xdr:cNvSpPr/>
      </xdr:nvSpPr>
      <xdr:spPr>
        <a:xfrm>
          <a:off x="7058025" y="4610100"/>
          <a:ext cx="3124200" cy="1819275"/>
        </a:xfrm>
        <a:prstGeom prst="wedgeRectCallout">
          <a:avLst>
            <a:gd name="adj1" fmla="val -46070"/>
            <a:gd name="adj2" fmla="val -1795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③</a:t>
          </a:r>
          <a:r>
            <a:rPr kumimoji="1" lang="en-US" altLang="ja-JP" sz="1200" b="1" baseline="0">
              <a:solidFill>
                <a:sysClr val="windowText" lastClr="000000"/>
              </a:solidFill>
            </a:rPr>
            <a:t>(C)</a:t>
          </a:r>
          <a:r>
            <a:rPr kumimoji="1" lang="ja-JP" altLang="en-US" sz="1200" b="1" baseline="0">
              <a:solidFill>
                <a:sysClr val="windowText" lastClr="000000"/>
              </a:solidFill>
            </a:rPr>
            <a:t>欄について</a:t>
          </a:r>
          <a:endParaRPr kumimoji="1" lang="en-US" altLang="ja-JP" sz="1200" b="1" baseline="0">
            <a:solidFill>
              <a:sysClr val="windowText" lastClr="000000"/>
            </a:solidFill>
          </a:endParaRPr>
        </a:p>
        <a:p>
          <a:pPr algn="l"/>
          <a:r>
            <a:rPr kumimoji="1" lang="en-US" altLang="ja-JP" sz="1100" b="0" u="none" baseline="0">
              <a:solidFill>
                <a:sysClr val="windowText" lastClr="000000"/>
              </a:solidFill>
            </a:rPr>
            <a:t>(A)</a:t>
          </a:r>
          <a:r>
            <a:rPr kumimoji="1" lang="ja-JP" altLang="en-US" sz="1100" b="0" u="none" baseline="0">
              <a:solidFill>
                <a:sysClr val="windowText" lastClr="000000"/>
              </a:solidFill>
            </a:rPr>
            <a:t>－</a:t>
          </a:r>
          <a:r>
            <a:rPr kumimoji="1" lang="en-US" altLang="ja-JP" sz="1100" b="0" u="none" baseline="0">
              <a:solidFill>
                <a:sysClr val="windowText" lastClr="000000"/>
              </a:solidFill>
            </a:rPr>
            <a:t>(B)</a:t>
          </a:r>
          <a:r>
            <a:rPr kumimoji="1" lang="ja-JP" altLang="en-US" sz="1100" b="0" u="none" baseline="0">
              <a:solidFill>
                <a:sysClr val="windowText" lastClr="000000"/>
              </a:solidFill>
            </a:rPr>
            <a:t>の数値が自動で反映されます。</a:t>
          </a:r>
          <a:endParaRPr kumimoji="1" lang="en-US" altLang="ja-JP" sz="1100" b="0" u="none" baseline="0">
            <a:solidFill>
              <a:sysClr val="windowText" lastClr="000000"/>
            </a:solidFill>
          </a:endParaRPr>
        </a:p>
        <a:p>
          <a:pPr algn="l"/>
          <a:r>
            <a:rPr kumimoji="1" lang="ja-JP" altLang="en-US" sz="1100" b="0" u="none" baseline="0">
              <a:solidFill>
                <a:sysClr val="windowText" lastClr="000000"/>
              </a:solidFill>
            </a:rPr>
            <a:t>ここに表示されるのは即応病床の空床として申請できる数値</a:t>
          </a:r>
          <a:r>
            <a:rPr kumimoji="1" lang="en-US" altLang="ja-JP" sz="1100" b="0" u="none" baseline="0">
              <a:solidFill>
                <a:sysClr val="windowText" lastClr="000000"/>
              </a:solidFill>
            </a:rPr>
            <a:t>(</a:t>
          </a:r>
          <a:r>
            <a:rPr kumimoji="1" lang="ja-JP" altLang="en-US" sz="1100" b="0" u="none" baseline="0">
              <a:solidFill>
                <a:sysClr val="windowText" lastClr="000000"/>
              </a:solidFill>
            </a:rPr>
            <a:t>＝診療報酬が発生していない即応病床数</a:t>
          </a:r>
          <a:r>
            <a:rPr kumimoji="1" lang="en-US" altLang="ja-JP" sz="1100" b="0" u="none" baseline="0">
              <a:solidFill>
                <a:sysClr val="windowText" lastClr="000000"/>
              </a:solidFill>
            </a:rPr>
            <a:t>)</a:t>
          </a:r>
          <a:r>
            <a:rPr kumimoji="1" lang="ja-JP" altLang="en-US" sz="1100" b="0" u="none" baseline="0">
              <a:solidFill>
                <a:sysClr val="windowText" lastClr="000000"/>
              </a:solidFill>
            </a:rPr>
            <a:t>です。</a:t>
          </a:r>
          <a:endParaRPr kumimoji="1" lang="en-US" altLang="ja-JP" sz="1100" b="0" u="none" baseline="0">
            <a:solidFill>
              <a:sysClr val="windowText" lastClr="000000"/>
            </a:solidFill>
          </a:endParaRPr>
        </a:p>
        <a:p>
          <a:pPr algn="l"/>
          <a:r>
            <a:rPr kumimoji="1" lang="ja-JP" altLang="en-US" sz="1100" b="0" u="none" baseline="0">
              <a:solidFill>
                <a:sysClr val="windowText" lastClr="000000"/>
              </a:solidFill>
            </a:rPr>
            <a:t>従って、</a:t>
          </a:r>
          <a:r>
            <a:rPr kumimoji="1" lang="ja-JP" altLang="en-US" sz="1100" b="0" u="sng" baseline="0">
              <a:solidFill>
                <a:sysClr val="windowText" lastClr="000000"/>
              </a:solidFill>
            </a:rPr>
            <a:t>マイナスの数値が表示された時は誤りなのでもう一度ご確認ください。</a:t>
          </a:r>
          <a:endParaRPr kumimoji="1" lang="en-US" altLang="ja-JP" sz="1100" b="0" u="sng" baseline="0">
            <a:solidFill>
              <a:sysClr val="windowText" lastClr="000000"/>
            </a:solidFill>
          </a:endParaRPr>
        </a:p>
      </xdr:txBody>
    </xdr:sp>
    <xdr:clientData/>
  </xdr:twoCellAnchor>
  <xdr:twoCellAnchor>
    <xdr:from>
      <xdr:col>17</xdr:col>
      <xdr:colOff>57150</xdr:colOff>
      <xdr:row>29</xdr:row>
      <xdr:rowOff>190500</xdr:rowOff>
    </xdr:from>
    <xdr:to>
      <xdr:col>21</xdr:col>
      <xdr:colOff>361950</xdr:colOff>
      <xdr:row>39</xdr:row>
      <xdr:rowOff>47625</xdr:rowOff>
    </xdr:to>
    <xdr:sp macro="" textlink="">
      <xdr:nvSpPr>
        <xdr:cNvPr id="5" name="四角形吹き出し 4"/>
        <xdr:cNvSpPr/>
      </xdr:nvSpPr>
      <xdr:spPr>
        <a:xfrm>
          <a:off x="7172325" y="7029450"/>
          <a:ext cx="3048000" cy="2238375"/>
        </a:xfrm>
        <a:prstGeom prst="wedgeRectCallout">
          <a:avLst>
            <a:gd name="adj1" fmla="val -34747"/>
            <a:gd name="adj2" fmla="val -28620"/>
          </a:avLst>
        </a:prstGeom>
        <a:solidFill>
          <a:sysClr val="window" lastClr="FFFFFF"/>
        </a:solid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④</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(D)</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欄について</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病床確保に伴って、発生した休止病床を種別ごとに入力してください。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「参考」欄の休床数が休床上限を超えないようにしてください。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超える場合は</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Q</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列にエラーが出ますので、全てＯＫになるように入力してください。</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381001</xdr:colOff>
      <xdr:row>3</xdr:row>
      <xdr:rowOff>168089</xdr:rowOff>
    </xdr:from>
    <xdr:to>
      <xdr:col>2</xdr:col>
      <xdr:colOff>515472</xdr:colOff>
      <xdr:row>8</xdr:row>
      <xdr:rowOff>56030</xdr:rowOff>
    </xdr:to>
    <xdr:sp macro="" textlink="">
      <xdr:nvSpPr>
        <xdr:cNvPr id="2" name="環状矢印 1"/>
        <xdr:cNvSpPr/>
      </xdr:nvSpPr>
      <xdr:spPr>
        <a:xfrm>
          <a:off x="1066801" y="1015814"/>
          <a:ext cx="982196" cy="1116666"/>
        </a:xfrm>
        <a:prstGeom prst="circularArrow">
          <a:avLst>
            <a:gd name="adj1" fmla="val 12500"/>
            <a:gd name="adj2" fmla="val 1142319"/>
            <a:gd name="adj3" fmla="val 20457681"/>
            <a:gd name="adj4" fmla="val 11990569"/>
            <a:gd name="adj5" fmla="val 1250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347381</xdr:colOff>
      <xdr:row>3</xdr:row>
      <xdr:rowOff>123264</xdr:rowOff>
    </xdr:from>
    <xdr:to>
      <xdr:col>2</xdr:col>
      <xdr:colOff>515470</xdr:colOff>
      <xdr:row>8</xdr:row>
      <xdr:rowOff>145679</xdr:rowOff>
    </xdr:to>
    <xdr:sp macro="" textlink="">
      <xdr:nvSpPr>
        <xdr:cNvPr id="3" name="環状矢印 2"/>
        <xdr:cNvSpPr/>
      </xdr:nvSpPr>
      <xdr:spPr>
        <a:xfrm flipH="1">
          <a:off x="1033181" y="970989"/>
          <a:ext cx="1015814" cy="1251140"/>
        </a:xfrm>
        <a:prstGeom prst="circularArrow">
          <a:avLst>
            <a:gd name="adj1" fmla="val 12500"/>
            <a:gd name="adj2" fmla="val 1142319"/>
            <a:gd name="adj3" fmla="val 20457681"/>
            <a:gd name="adj4" fmla="val 12157423"/>
            <a:gd name="adj5" fmla="val 1250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358588</xdr:colOff>
      <xdr:row>3</xdr:row>
      <xdr:rowOff>123264</xdr:rowOff>
    </xdr:from>
    <xdr:to>
      <xdr:col>6</xdr:col>
      <xdr:colOff>526677</xdr:colOff>
      <xdr:row>8</xdr:row>
      <xdr:rowOff>145679</xdr:rowOff>
    </xdr:to>
    <xdr:sp macro="" textlink="">
      <xdr:nvSpPr>
        <xdr:cNvPr id="4" name="環状矢印 3"/>
        <xdr:cNvSpPr/>
      </xdr:nvSpPr>
      <xdr:spPr>
        <a:xfrm flipH="1">
          <a:off x="4397188" y="970989"/>
          <a:ext cx="1015814" cy="1251140"/>
        </a:xfrm>
        <a:prstGeom prst="circularArrow">
          <a:avLst>
            <a:gd name="adj1" fmla="val 12500"/>
            <a:gd name="adj2" fmla="val 1142319"/>
            <a:gd name="adj3" fmla="val 20457681"/>
            <a:gd name="adj4" fmla="val 12157423"/>
            <a:gd name="adj5" fmla="val 1250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381000</xdr:colOff>
      <xdr:row>3</xdr:row>
      <xdr:rowOff>145677</xdr:rowOff>
    </xdr:from>
    <xdr:to>
      <xdr:col>6</xdr:col>
      <xdr:colOff>515471</xdr:colOff>
      <xdr:row>8</xdr:row>
      <xdr:rowOff>33618</xdr:rowOff>
    </xdr:to>
    <xdr:sp macro="" textlink="">
      <xdr:nvSpPr>
        <xdr:cNvPr id="5" name="環状矢印 4"/>
        <xdr:cNvSpPr/>
      </xdr:nvSpPr>
      <xdr:spPr>
        <a:xfrm>
          <a:off x="4419600" y="993402"/>
          <a:ext cx="982196" cy="1116666"/>
        </a:xfrm>
        <a:prstGeom prst="circularArrow">
          <a:avLst>
            <a:gd name="adj1" fmla="val 12500"/>
            <a:gd name="adj2" fmla="val 1142319"/>
            <a:gd name="adj3" fmla="val 20457681"/>
            <a:gd name="adj4" fmla="val 11990569"/>
            <a:gd name="adj5" fmla="val 1250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336177</xdr:colOff>
      <xdr:row>3</xdr:row>
      <xdr:rowOff>123264</xdr:rowOff>
    </xdr:from>
    <xdr:to>
      <xdr:col>12</xdr:col>
      <xdr:colOff>470648</xdr:colOff>
      <xdr:row>8</xdr:row>
      <xdr:rowOff>11205</xdr:rowOff>
    </xdr:to>
    <xdr:sp macro="" textlink="">
      <xdr:nvSpPr>
        <xdr:cNvPr id="6" name="環状矢印 5"/>
        <xdr:cNvSpPr/>
      </xdr:nvSpPr>
      <xdr:spPr>
        <a:xfrm>
          <a:off x="9403977" y="970989"/>
          <a:ext cx="982196" cy="1116666"/>
        </a:xfrm>
        <a:prstGeom prst="circularArrow">
          <a:avLst>
            <a:gd name="adj1" fmla="val 12500"/>
            <a:gd name="adj2" fmla="val 1142319"/>
            <a:gd name="adj3" fmla="val 20457681"/>
            <a:gd name="adj4" fmla="val 11990569"/>
            <a:gd name="adj5" fmla="val 1250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324971</xdr:colOff>
      <xdr:row>3</xdr:row>
      <xdr:rowOff>89647</xdr:rowOff>
    </xdr:from>
    <xdr:to>
      <xdr:col>12</xdr:col>
      <xdr:colOff>493060</xdr:colOff>
      <xdr:row>8</xdr:row>
      <xdr:rowOff>112062</xdr:rowOff>
    </xdr:to>
    <xdr:sp macro="" textlink="">
      <xdr:nvSpPr>
        <xdr:cNvPr id="7" name="環状矢印 6"/>
        <xdr:cNvSpPr/>
      </xdr:nvSpPr>
      <xdr:spPr>
        <a:xfrm flipH="1">
          <a:off x="9392771" y="937372"/>
          <a:ext cx="1015814" cy="1251140"/>
        </a:xfrm>
        <a:prstGeom prst="circularArrow">
          <a:avLst>
            <a:gd name="adj1" fmla="val 12500"/>
            <a:gd name="adj2" fmla="val 1142319"/>
            <a:gd name="adj3" fmla="val 20457681"/>
            <a:gd name="adj4" fmla="val 12157423"/>
            <a:gd name="adj5" fmla="val 1250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12</xdr:col>
      <xdr:colOff>605118</xdr:colOff>
      <xdr:row>0</xdr:row>
      <xdr:rowOff>33617</xdr:rowOff>
    </xdr:from>
    <xdr:to>
      <xdr:col>20</xdr:col>
      <xdr:colOff>632573</xdr:colOff>
      <xdr:row>4</xdr:row>
      <xdr:rowOff>168087</xdr:rowOff>
    </xdr:to>
    <xdr:sp macro="" textlink="">
      <xdr:nvSpPr>
        <xdr:cNvPr id="8" name="四角形吹き出し 7"/>
        <xdr:cNvSpPr/>
      </xdr:nvSpPr>
      <xdr:spPr>
        <a:xfrm>
          <a:off x="10520643" y="33617"/>
          <a:ext cx="5704355" cy="1220320"/>
        </a:xfrm>
        <a:prstGeom prst="wedgeRectCallout">
          <a:avLst>
            <a:gd name="adj1" fmla="val -12947"/>
            <a:gd name="adj2" fmla="val 7502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①</a:t>
          </a:r>
          <a:r>
            <a:rPr kumimoji="1" lang="ja-JP" altLang="en-US" sz="1200">
              <a:solidFill>
                <a:sysClr val="windowText" lastClr="000000"/>
              </a:solidFill>
            </a:rPr>
            <a:t>　 空床補填が発生する病室</a:t>
          </a:r>
          <a:r>
            <a:rPr kumimoji="1" lang="en-US" altLang="ja-JP" sz="1200">
              <a:solidFill>
                <a:sysClr val="windowText" lastClr="000000"/>
              </a:solidFill>
            </a:rPr>
            <a:t>(</a:t>
          </a:r>
          <a:r>
            <a:rPr kumimoji="1" lang="ja-JP" altLang="en-US" sz="1200">
              <a:solidFill>
                <a:sysClr val="windowText" lastClr="000000"/>
              </a:solidFill>
            </a:rPr>
            <a:t>病床</a:t>
          </a:r>
          <a:r>
            <a:rPr kumimoji="1" lang="en-US" altLang="ja-JP" sz="1200">
              <a:solidFill>
                <a:sysClr val="windowText" lastClr="000000"/>
              </a:solidFill>
            </a:rPr>
            <a:t>)</a:t>
          </a:r>
          <a:r>
            <a:rPr kumimoji="1" lang="ja-JP" altLang="en-US" sz="1200">
              <a:solidFill>
                <a:sysClr val="windowText" lastClr="000000"/>
              </a:solidFill>
            </a:rPr>
            <a:t>について、</a:t>
          </a:r>
          <a:r>
            <a:rPr kumimoji="1" lang="ja-JP" altLang="en-US" sz="1200" u="sng">
              <a:solidFill>
                <a:sysClr val="windowText" lastClr="000000"/>
              </a:solidFill>
            </a:rPr>
            <a:t>赤枠セルに</a:t>
          </a:r>
          <a:r>
            <a:rPr kumimoji="1" lang="en-US" altLang="ja-JP" sz="1200" u="sng">
              <a:solidFill>
                <a:sysClr val="windowText" lastClr="000000"/>
              </a:solidFill>
            </a:rPr>
            <a:t>1</a:t>
          </a:r>
          <a:r>
            <a:rPr kumimoji="1" lang="ja-JP" altLang="en-US" sz="1200" u="sng">
              <a:solidFill>
                <a:sysClr val="windowText" lastClr="000000"/>
              </a:solidFill>
            </a:rPr>
            <a:t>列ごと</a:t>
          </a:r>
          <a:r>
            <a:rPr kumimoji="1" lang="ja-JP" altLang="en-US" sz="1200">
              <a:solidFill>
                <a:sysClr val="windowText" lastClr="000000"/>
              </a:solidFill>
            </a:rPr>
            <a:t>に病床種別を選択してください。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病床種別：</a:t>
          </a:r>
          <a:r>
            <a:rPr kumimoji="1" lang="en-US" altLang="ja-JP" sz="1200">
              <a:solidFill>
                <a:sysClr val="windowText" lastClr="000000"/>
              </a:solidFill>
            </a:rPr>
            <a:t>ICU</a:t>
          </a:r>
          <a:r>
            <a:rPr kumimoji="1" lang="ja-JP" altLang="en-US" sz="1200">
              <a:solidFill>
                <a:sysClr val="windowText" lastClr="000000"/>
              </a:solidFill>
            </a:rPr>
            <a:t>空床、</a:t>
          </a:r>
          <a:r>
            <a:rPr kumimoji="1" lang="en-US" altLang="ja-JP" sz="1200">
              <a:solidFill>
                <a:sysClr val="windowText" lastClr="000000"/>
              </a:solidFill>
            </a:rPr>
            <a:t>HCU</a:t>
          </a:r>
          <a:r>
            <a:rPr kumimoji="1" lang="ja-JP" altLang="en-US" sz="1200">
              <a:solidFill>
                <a:sysClr val="windowText" lastClr="000000"/>
              </a:solidFill>
            </a:rPr>
            <a:t>空床、その他空床</a:t>
          </a:r>
          <a:r>
            <a:rPr kumimoji="1" lang="en-US" altLang="ja-JP" sz="1200">
              <a:solidFill>
                <a:sysClr val="windowText" lastClr="000000"/>
              </a:solidFill>
            </a:rPr>
            <a:t>(</a:t>
          </a:r>
          <a:r>
            <a:rPr kumimoji="1" lang="ja-JP" altLang="en-US" sz="1200">
              <a:solidFill>
                <a:sysClr val="windowText" lastClr="000000"/>
              </a:solidFill>
            </a:rPr>
            <a:t>上記以外の病床の空床</a:t>
          </a:r>
          <a:r>
            <a:rPr kumimoji="1" lang="en-US" altLang="ja-JP" sz="1200">
              <a:solidFill>
                <a:sysClr val="windowText" lastClr="000000"/>
              </a:solidFill>
            </a:rPr>
            <a:t>)</a:t>
          </a:r>
          <a:r>
            <a:rPr kumimoji="1" lang="ja-JP" altLang="en-US" sz="1200">
              <a:solidFill>
                <a:sysClr val="windowText" lastClr="000000"/>
              </a:solidFill>
            </a:rPr>
            <a:t>、</a:t>
          </a:r>
          <a:r>
            <a:rPr kumimoji="1" lang="en-US" altLang="ja-JP" sz="1200">
              <a:solidFill>
                <a:sysClr val="windowText" lastClr="000000"/>
              </a:solidFill>
            </a:rPr>
            <a:t>ICU</a:t>
          </a:r>
          <a:r>
            <a:rPr kumimoji="1" lang="ja-JP" altLang="en-US" sz="1200">
              <a:solidFill>
                <a:sysClr val="windowText" lastClr="000000"/>
              </a:solidFill>
            </a:rPr>
            <a:t>休止、</a:t>
          </a:r>
          <a:r>
            <a:rPr kumimoji="1" lang="en-US" altLang="ja-JP" sz="1200">
              <a:solidFill>
                <a:sysClr val="windowText" lastClr="000000"/>
              </a:solidFill>
            </a:rPr>
            <a:t>HCU</a:t>
          </a:r>
          <a:r>
            <a:rPr kumimoji="1" lang="ja-JP" altLang="en-US" sz="1200">
              <a:solidFill>
                <a:sysClr val="windowText" lastClr="000000"/>
              </a:solidFill>
            </a:rPr>
            <a:t>休止、その他休止</a:t>
          </a:r>
          <a:r>
            <a:rPr kumimoji="1" lang="en-US" altLang="ja-JP" sz="1200">
              <a:solidFill>
                <a:sysClr val="windowText" lastClr="000000"/>
              </a:solidFill>
            </a:rPr>
            <a:t>(</a:t>
          </a:r>
          <a:r>
            <a:rPr kumimoji="1" lang="ja-JP" altLang="en-US" sz="1200">
              <a:solidFill>
                <a:sysClr val="windowText" lastClr="000000"/>
              </a:solidFill>
            </a:rPr>
            <a:t>上記以外の病床の休止病床</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twoCellAnchor>
    <xdr:from>
      <xdr:col>11</xdr:col>
      <xdr:colOff>22411</xdr:colOff>
      <xdr:row>12</xdr:row>
      <xdr:rowOff>67234</xdr:rowOff>
    </xdr:from>
    <xdr:to>
      <xdr:col>19</xdr:col>
      <xdr:colOff>672353</xdr:colOff>
      <xdr:row>25</xdr:row>
      <xdr:rowOff>100853</xdr:rowOff>
    </xdr:to>
    <xdr:sp macro="" textlink="">
      <xdr:nvSpPr>
        <xdr:cNvPr id="9" name="四角形吹き出し 8"/>
        <xdr:cNvSpPr/>
      </xdr:nvSpPr>
      <xdr:spPr>
        <a:xfrm>
          <a:off x="9090211" y="3096184"/>
          <a:ext cx="6488767" cy="3129244"/>
        </a:xfrm>
        <a:prstGeom prst="wedgeRectCallout">
          <a:avLst>
            <a:gd name="adj1" fmla="val 21017"/>
            <a:gd name="adj2" fmla="val -8220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②</a:t>
          </a:r>
          <a:r>
            <a:rPr kumimoji="1" lang="ja-JP" altLang="en-US" sz="1200" b="1">
              <a:solidFill>
                <a:sysClr val="windowText" lastClr="000000"/>
              </a:solidFill>
            </a:rPr>
            <a:t>　</a:t>
          </a:r>
          <a:r>
            <a:rPr kumimoji="1" lang="ja-JP" altLang="en-US" sz="1200">
              <a:solidFill>
                <a:sysClr val="windowText" lastClr="000000"/>
              </a:solidFill>
            </a:rPr>
            <a:t>空床補填が発生する病室</a:t>
          </a:r>
          <a:r>
            <a:rPr kumimoji="1" lang="en-US" altLang="ja-JP" sz="1200">
              <a:solidFill>
                <a:sysClr val="windowText" lastClr="000000"/>
              </a:solidFill>
            </a:rPr>
            <a:t>(</a:t>
          </a:r>
          <a:r>
            <a:rPr kumimoji="1" lang="ja-JP" altLang="en-US" sz="1200">
              <a:solidFill>
                <a:sysClr val="windowText" lastClr="000000"/>
              </a:solidFill>
            </a:rPr>
            <a:t>病床</a:t>
          </a:r>
          <a:r>
            <a:rPr kumimoji="1" lang="en-US" altLang="ja-JP" sz="1200">
              <a:solidFill>
                <a:sysClr val="windowText" lastClr="000000"/>
              </a:solidFill>
            </a:rPr>
            <a:t>)</a:t>
          </a:r>
          <a:r>
            <a:rPr kumimoji="1" lang="ja-JP" altLang="en-US" sz="1200">
              <a:solidFill>
                <a:sysClr val="windowText" lastClr="000000"/>
              </a:solidFill>
            </a:rPr>
            <a:t>について、確保病床のうち空床だった部屋番号と、休止病床（病床確保に伴い休止し、入院受入れをしなかった病床）</a:t>
          </a:r>
          <a:r>
            <a:rPr kumimoji="1" lang="ja-JP" altLang="en-US" sz="1200" strike="noStrike" baseline="0">
              <a:solidFill>
                <a:sysClr val="windowText" lastClr="000000"/>
              </a:solidFill>
            </a:rPr>
            <a:t>の部屋番号</a:t>
          </a:r>
          <a:r>
            <a:rPr kumimoji="1" lang="ja-JP" altLang="en-US" sz="1200">
              <a:solidFill>
                <a:sysClr val="windowText" lastClr="000000"/>
              </a:solidFill>
            </a:rPr>
            <a:t>を記載し、</a:t>
          </a:r>
          <a:r>
            <a:rPr kumimoji="1" lang="ja-JP" altLang="en-US" sz="1200" b="1">
              <a:solidFill>
                <a:sysClr val="windowText" lastClr="000000"/>
              </a:solidFill>
            </a:rPr>
            <a:t>それぞれの病床種別の部屋</a:t>
          </a:r>
          <a:r>
            <a:rPr kumimoji="1" lang="en-US" altLang="ja-JP" sz="1200" b="1">
              <a:solidFill>
                <a:sysClr val="windowText" lastClr="000000"/>
              </a:solidFill>
            </a:rPr>
            <a:t>(</a:t>
          </a:r>
          <a:r>
            <a:rPr kumimoji="1" lang="ja-JP" altLang="en-US" sz="1200" b="1">
              <a:solidFill>
                <a:sysClr val="windowText" lastClr="000000"/>
              </a:solidFill>
            </a:rPr>
            <a:t>病床</a:t>
          </a:r>
          <a:r>
            <a:rPr kumimoji="1" lang="en-US" altLang="ja-JP" sz="1200" b="1">
              <a:solidFill>
                <a:sysClr val="windowText" lastClr="000000"/>
              </a:solidFill>
            </a:rPr>
            <a:t>)</a:t>
          </a:r>
          <a:r>
            <a:rPr kumimoji="1" lang="ja-JP" altLang="en-US" sz="1200" b="1">
              <a:solidFill>
                <a:sysClr val="windowText" lastClr="000000"/>
              </a:solidFill>
            </a:rPr>
            <a:t>の数が、</a:t>
          </a:r>
          <a:r>
            <a:rPr kumimoji="1" lang="en-US" altLang="ja-JP" sz="1200" b="1">
              <a:solidFill>
                <a:sysClr val="windowText" lastClr="000000"/>
              </a:solidFill>
            </a:rPr>
            <a:t>1</a:t>
          </a:r>
          <a:r>
            <a:rPr kumimoji="1" lang="ja-JP" altLang="en-US" sz="1200" b="1">
              <a:solidFill>
                <a:sysClr val="windowText" lastClr="000000"/>
              </a:solidFill>
            </a:rPr>
            <a:t>日ごとに様式</a:t>
          </a:r>
          <a:r>
            <a:rPr kumimoji="1" lang="en-US" altLang="ja-JP" sz="1200" b="1">
              <a:solidFill>
                <a:sysClr val="windowText" lastClr="000000"/>
              </a:solidFill>
            </a:rPr>
            <a:t>2-2</a:t>
          </a:r>
          <a:r>
            <a:rPr kumimoji="1" lang="ja-JP" altLang="en-US" sz="1200" b="1">
              <a:solidFill>
                <a:sysClr val="windowText" lastClr="000000"/>
              </a:solidFill>
            </a:rPr>
            <a:t>の数値と合うように入力</a:t>
          </a:r>
          <a:r>
            <a:rPr kumimoji="1" lang="ja-JP" altLang="ja-JP" sz="1200" b="1">
              <a:solidFill>
                <a:sysClr val="windowText" lastClr="000000"/>
              </a:solidFill>
              <a:effectLst/>
              <a:latin typeface="+mn-lt"/>
              <a:ea typeface="+mn-ea"/>
              <a:cs typeface="+mn-cs"/>
            </a:rPr>
            <a:t>し</a:t>
          </a:r>
          <a:r>
            <a:rPr kumimoji="1" lang="ja-JP" altLang="en-US" sz="1200" b="1">
              <a:solidFill>
                <a:sysClr val="windowText" lastClr="000000"/>
              </a:solidFill>
              <a:effectLst/>
              <a:latin typeface="+mn-lt"/>
              <a:ea typeface="+mn-ea"/>
              <a:cs typeface="+mn-cs"/>
            </a:rPr>
            <a:t>てください</a:t>
          </a:r>
          <a:r>
            <a:rPr kumimoji="1" lang="ja-JP" altLang="en-US" sz="1200" b="1">
              <a:solidFill>
                <a:sysClr val="windowText" lastClr="000000"/>
              </a:solidFill>
            </a:rPr>
            <a:t>。</a:t>
          </a:r>
          <a:endParaRPr kumimoji="1" lang="en-US" altLang="ja-JP" sz="1200" b="1">
            <a:solidFill>
              <a:sysClr val="windowText" lastClr="000000"/>
            </a:solidFill>
          </a:endParaRPr>
        </a:p>
        <a:p>
          <a:r>
            <a:rPr kumimoji="1" lang="en-US" altLang="ja-JP" sz="1200" u="sng" baseline="0">
              <a:solidFill>
                <a:sysClr val="windowText" lastClr="000000"/>
              </a:solidFill>
              <a:effectLst/>
              <a:latin typeface="+mn-lt"/>
              <a:ea typeface="+mn-ea"/>
              <a:cs typeface="+mn-cs"/>
            </a:rPr>
            <a:t>※</a:t>
          </a:r>
          <a:r>
            <a:rPr kumimoji="1" lang="ja-JP" altLang="ja-JP" sz="1200" u="sng" baseline="0">
              <a:solidFill>
                <a:sysClr val="windowText" lastClr="000000"/>
              </a:solidFill>
              <a:effectLst/>
              <a:latin typeface="+mn-lt"/>
              <a:ea typeface="+mn-ea"/>
              <a:cs typeface="+mn-cs"/>
            </a:rPr>
            <a:t>多床室の場合は同じ病室番号をご記載ください。</a:t>
          </a:r>
          <a:endParaRPr lang="ja-JP" altLang="ja-JP" sz="1400" u="sng">
            <a:solidFill>
              <a:sysClr val="windowText" lastClr="000000"/>
            </a:solidFill>
            <a:effectLst/>
          </a:endParaRPr>
        </a:p>
        <a:p>
          <a:r>
            <a:rPr kumimoji="1" lang="en-US" altLang="ja-JP" sz="1200" b="1" u="sng" baseline="0">
              <a:solidFill>
                <a:sysClr val="windowText" lastClr="000000"/>
              </a:solidFill>
              <a:effectLst/>
              <a:latin typeface="+mn-lt"/>
              <a:ea typeface="+mn-ea"/>
              <a:cs typeface="+mn-cs"/>
            </a:rPr>
            <a:t>※</a:t>
          </a:r>
          <a:r>
            <a:rPr kumimoji="1" lang="ja-JP" altLang="ja-JP" sz="1200" b="1" u="sng" baseline="0">
              <a:solidFill>
                <a:sysClr val="windowText" lastClr="000000"/>
              </a:solidFill>
              <a:effectLst/>
              <a:latin typeface="+mn-lt"/>
              <a:ea typeface="+mn-ea"/>
              <a:cs typeface="+mn-cs"/>
            </a:rPr>
            <a:t>空床補償を申請する病床の内訳を記載していただきますので、「空床」または「休止病床」となっている病室</a:t>
          </a:r>
          <a:r>
            <a:rPr kumimoji="1" lang="en-US" altLang="ja-JP" sz="1200" b="1" u="sng" baseline="0">
              <a:solidFill>
                <a:sysClr val="windowText" lastClr="000000"/>
              </a:solidFill>
              <a:effectLst/>
              <a:latin typeface="+mn-lt"/>
              <a:ea typeface="+mn-ea"/>
              <a:cs typeface="+mn-cs"/>
            </a:rPr>
            <a:t>(</a:t>
          </a:r>
          <a:r>
            <a:rPr kumimoji="1" lang="ja-JP" altLang="ja-JP" sz="1200" b="1" u="sng" baseline="0">
              <a:solidFill>
                <a:sysClr val="windowText" lastClr="000000"/>
              </a:solidFill>
              <a:effectLst/>
              <a:latin typeface="+mn-lt"/>
              <a:ea typeface="+mn-ea"/>
              <a:cs typeface="+mn-cs"/>
            </a:rPr>
            <a:t>診療報酬が発生していない病室</a:t>
          </a:r>
          <a:r>
            <a:rPr kumimoji="1" lang="en-US" altLang="ja-JP" sz="1200" b="1" u="sng" baseline="0">
              <a:solidFill>
                <a:sysClr val="windowText" lastClr="000000"/>
              </a:solidFill>
              <a:effectLst/>
              <a:latin typeface="+mn-lt"/>
              <a:ea typeface="+mn-ea"/>
              <a:cs typeface="+mn-cs"/>
            </a:rPr>
            <a:t>)</a:t>
          </a:r>
          <a:r>
            <a:rPr kumimoji="1" lang="ja-JP" altLang="ja-JP" sz="1200" b="1" u="sng" baseline="0">
              <a:solidFill>
                <a:sysClr val="windowText" lastClr="000000"/>
              </a:solidFill>
              <a:effectLst/>
              <a:latin typeface="+mn-lt"/>
              <a:ea typeface="+mn-ea"/>
              <a:cs typeface="+mn-cs"/>
            </a:rPr>
            <a:t>についてご記載ください。コロナ患者が入院している病床では無いのでご注意ください。</a:t>
          </a:r>
          <a:endParaRPr lang="ja-JP" altLang="ja-JP" sz="1400" b="1">
            <a:solidFill>
              <a:sysClr val="windowText" lastClr="000000"/>
            </a:solidFill>
            <a:effectLst/>
          </a:endParaRPr>
        </a:p>
        <a:p>
          <a:pPr algn="l"/>
          <a:endParaRPr kumimoji="1" lang="en-US" altLang="ja-JP" sz="1200">
            <a:solidFill>
              <a:sysClr val="windowText" lastClr="000000"/>
            </a:solidFill>
          </a:endParaRPr>
        </a:p>
        <a:p>
          <a:pPr algn="l"/>
          <a:r>
            <a:rPr kumimoji="1" lang="en-US" altLang="ja-JP" sz="1200" baseline="0">
              <a:solidFill>
                <a:sysClr val="windowText" lastClr="000000"/>
              </a:solidFill>
            </a:rPr>
            <a:t>※(</a:t>
          </a:r>
          <a:r>
            <a:rPr kumimoji="1" lang="ja-JP" altLang="en-US" sz="1200" baseline="0">
              <a:solidFill>
                <a:sysClr val="windowText" lastClr="000000"/>
              </a:solidFill>
            </a:rPr>
            <a:t>例</a:t>
          </a:r>
          <a:r>
            <a:rPr kumimoji="1" lang="en-US" altLang="ja-JP" sz="1200" baseline="0">
              <a:solidFill>
                <a:sysClr val="windowText" lastClr="000000"/>
              </a:solidFill>
            </a:rPr>
            <a:t>):10</a:t>
          </a:r>
          <a:r>
            <a:rPr kumimoji="1" lang="ja-JP" altLang="en-US" sz="1200" baseline="0">
              <a:solidFill>
                <a:sysClr val="windowText" lastClr="000000"/>
              </a:solidFill>
            </a:rPr>
            <a:t>月</a:t>
          </a:r>
          <a:r>
            <a:rPr kumimoji="1" lang="en-US" altLang="ja-JP" sz="1200" baseline="0">
              <a:solidFill>
                <a:sysClr val="windowText" lastClr="000000"/>
              </a:solidFill>
            </a:rPr>
            <a:t>1</a:t>
          </a:r>
          <a:r>
            <a:rPr kumimoji="1" lang="ja-JP" altLang="en-US" sz="1200" baseline="0">
              <a:solidFill>
                <a:sysClr val="windowText" lastClr="000000"/>
              </a:solidFill>
            </a:rPr>
            <a:t>日について、県指定の即応病床が</a:t>
          </a:r>
          <a:r>
            <a:rPr kumimoji="1" lang="en-US" altLang="ja-JP" sz="1200" baseline="0">
              <a:solidFill>
                <a:sysClr val="windowText" lastClr="000000"/>
              </a:solidFill>
            </a:rPr>
            <a:t>ICU</a:t>
          </a:r>
          <a:r>
            <a:rPr kumimoji="1" lang="ja-JP" altLang="en-US" sz="1200" baseline="0">
              <a:solidFill>
                <a:sysClr val="windowText" lastClr="000000"/>
              </a:solidFill>
            </a:rPr>
            <a:t>２床及びその他病床が４床ある。その他病床のうち</a:t>
          </a:r>
          <a:r>
            <a:rPr kumimoji="1" lang="en-US" altLang="ja-JP" sz="1200" baseline="0">
              <a:solidFill>
                <a:sysClr val="windowText" lastClr="000000"/>
              </a:solidFill>
            </a:rPr>
            <a:t>1</a:t>
          </a:r>
          <a:r>
            <a:rPr kumimoji="1" lang="ja-JP" altLang="en-US" sz="1200" baseline="0">
              <a:solidFill>
                <a:sysClr val="windowText" lastClr="000000"/>
              </a:solidFill>
            </a:rPr>
            <a:t>床に患者が入院しており、即応病床の</a:t>
          </a:r>
          <a:r>
            <a:rPr kumimoji="1" lang="en-US" altLang="ja-JP" sz="1200" baseline="0">
              <a:solidFill>
                <a:sysClr val="windowText" lastClr="000000"/>
              </a:solidFill>
            </a:rPr>
            <a:t>ICU</a:t>
          </a:r>
          <a:r>
            <a:rPr kumimoji="1" lang="ja-JP" altLang="en-US" sz="1200" baseline="0">
              <a:solidFill>
                <a:sysClr val="windowText" lastClr="000000"/>
              </a:solidFill>
            </a:rPr>
            <a:t>の空床２床及びその他病床の空床３床と、それに伴うその他病床の休止病床２床を申請する場合。</a:t>
          </a:r>
          <a:endParaRPr kumimoji="1" lang="en-US" altLang="ja-JP" sz="1200" baseline="0">
            <a:solidFill>
              <a:sysClr val="windowText" lastClr="000000"/>
            </a:solidFill>
          </a:endParaRPr>
        </a:p>
      </xdr:txBody>
    </xdr:sp>
    <xdr:clientData/>
  </xdr:twoCellAnchor>
  <xdr:twoCellAnchor>
    <xdr:from>
      <xdr:col>2</xdr:col>
      <xdr:colOff>515470</xdr:colOff>
      <xdr:row>12</xdr:row>
      <xdr:rowOff>123265</xdr:rowOff>
    </xdr:from>
    <xdr:to>
      <xdr:col>8</xdr:col>
      <xdr:colOff>784410</xdr:colOff>
      <xdr:row>24</xdr:row>
      <xdr:rowOff>201706</xdr:rowOff>
    </xdr:to>
    <xdr:sp macro="" textlink="">
      <xdr:nvSpPr>
        <xdr:cNvPr id="10" name="四角形吹き出し 9"/>
        <xdr:cNvSpPr/>
      </xdr:nvSpPr>
      <xdr:spPr>
        <a:xfrm>
          <a:off x="2048995" y="3152215"/>
          <a:ext cx="5298140" cy="2935941"/>
        </a:xfrm>
        <a:prstGeom prst="wedgeRectCallout">
          <a:avLst>
            <a:gd name="adj1" fmla="val 17550"/>
            <a:gd name="adj2" fmla="val -7941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③</a:t>
          </a:r>
          <a:r>
            <a:rPr kumimoji="1" lang="ja-JP" altLang="en-US" sz="1200">
              <a:solidFill>
                <a:sysClr val="windowText" lastClr="000000"/>
              </a:solidFill>
              <a:latin typeface="+mn-ea"/>
              <a:ea typeface="+mn-ea"/>
            </a:rPr>
            <a:t>「様式</a:t>
          </a:r>
          <a:r>
            <a:rPr kumimoji="1" lang="en-US" altLang="ja-JP" sz="1200">
              <a:solidFill>
                <a:sysClr val="windowText" lastClr="000000"/>
              </a:solidFill>
              <a:latin typeface="+mn-ea"/>
              <a:ea typeface="+mn-ea"/>
            </a:rPr>
            <a:t>2-2</a:t>
          </a:r>
          <a:r>
            <a:rPr kumimoji="1" lang="ja-JP" altLang="en-US" sz="1200">
              <a:solidFill>
                <a:sysClr val="windowText" lastClr="000000"/>
              </a:solidFill>
              <a:latin typeface="+mn-ea"/>
              <a:ea typeface="+mn-ea"/>
            </a:rPr>
            <a:t>より」</a:t>
          </a:r>
          <a:r>
            <a:rPr kumimoji="1" lang="ja-JP" altLang="ja-JP" sz="1200">
              <a:solidFill>
                <a:sysClr val="windowText" lastClr="000000"/>
              </a:solidFill>
              <a:effectLst/>
              <a:latin typeface="+mn-ea"/>
              <a:ea typeface="+mn-ea"/>
              <a:cs typeface="+mn-cs"/>
            </a:rPr>
            <a:t>の</a:t>
          </a:r>
          <a:r>
            <a:rPr kumimoji="1" lang="ja-JP" altLang="en-US" sz="1200">
              <a:solidFill>
                <a:sysClr val="windowText" lastClr="000000"/>
              </a:solidFill>
              <a:effectLst/>
              <a:latin typeface="+mn-ea"/>
              <a:ea typeface="+mn-ea"/>
              <a:cs typeface="+mn-cs"/>
            </a:rPr>
            <a:t>列には、様式</a:t>
          </a:r>
          <a:r>
            <a:rPr kumimoji="1" lang="en-US" altLang="ja-JP" sz="1200">
              <a:solidFill>
                <a:sysClr val="windowText" lastClr="000000"/>
              </a:solidFill>
              <a:effectLst/>
              <a:latin typeface="+mn-ea"/>
              <a:ea typeface="+mn-ea"/>
              <a:cs typeface="+mn-cs"/>
            </a:rPr>
            <a:t>2-2</a:t>
          </a:r>
          <a:r>
            <a:rPr kumimoji="1" lang="ja-JP" altLang="en-US" sz="1200">
              <a:solidFill>
                <a:sysClr val="windowText" lastClr="000000"/>
              </a:solidFill>
              <a:effectLst/>
              <a:latin typeface="+mn-ea"/>
              <a:ea typeface="+mn-ea"/>
              <a:cs typeface="+mn-cs"/>
            </a:rPr>
            <a:t>で入力したそれぞれの病床種別の</a:t>
          </a:r>
          <a:r>
            <a:rPr kumimoji="1" lang="ja-JP" altLang="en-US" sz="1200">
              <a:solidFill>
                <a:sysClr val="windowText" lastClr="000000"/>
              </a:solidFill>
              <a:latin typeface="+mn-ea"/>
              <a:ea typeface="+mn-ea"/>
            </a:rPr>
            <a:t>空床数</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休止病床数</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の日ごとの合計数が自動で反映されます。</a:t>
          </a:r>
          <a:endParaRPr kumimoji="1" lang="en-US" altLang="ja-JP" sz="1200" strike="sngStrike" baseline="0">
            <a:solidFill>
              <a:sysClr val="windowText" lastClr="000000"/>
            </a:solidFill>
            <a:latin typeface="+mn-ea"/>
            <a:ea typeface="+mn-ea"/>
          </a:endParaRPr>
        </a:p>
        <a:p>
          <a:pPr algn="l"/>
          <a:r>
            <a:rPr kumimoji="1" lang="ja-JP" altLang="en-US" sz="1200">
              <a:solidFill>
                <a:sysClr val="windowText" lastClr="000000"/>
              </a:solidFill>
            </a:rPr>
            <a:t>「右図より」の列は本シートにて部屋番号を入力すると、空床と休止病床の</a:t>
          </a:r>
          <a:r>
            <a:rPr kumimoji="1" lang="ja-JP" altLang="en-US" sz="1200" strike="noStrike" baseline="0">
              <a:solidFill>
                <a:sysClr val="windowText" lastClr="000000"/>
              </a:solidFill>
            </a:rPr>
            <a:t>それぞれの</a:t>
          </a:r>
          <a:r>
            <a:rPr kumimoji="1" lang="ja-JP" altLang="ja-JP" sz="1200">
              <a:solidFill>
                <a:sysClr val="windowText" lastClr="000000"/>
              </a:solidFill>
              <a:effectLst/>
              <a:latin typeface="+mn-lt"/>
              <a:ea typeface="+mn-ea"/>
              <a:cs typeface="+mn-cs"/>
            </a:rPr>
            <a:t>合計</a:t>
          </a:r>
          <a:r>
            <a:rPr kumimoji="1" lang="ja-JP" altLang="en-US" sz="1200">
              <a:solidFill>
                <a:sysClr val="windowText" lastClr="000000"/>
              </a:solidFill>
            </a:rPr>
            <a:t>数が反映されます。</a:t>
          </a:r>
          <a:endParaRPr kumimoji="1" lang="en-US" altLang="ja-JP" sz="1200">
            <a:solidFill>
              <a:sysClr val="windowText" lastClr="000000"/>
            </a:solidFill>
          </a:endParaRPr>
        </a:p>
        <a:p>
          <a:pPr algn="l"/>
          <a:r>
            <a:rPr kumimoji="1" lang="ja-JP" altLang="en-US" sz="1200">
              <a:solidFill>
                <a:sysClr val="windowText" lastClr="000000"/>
              </a:solidFill>
            </a:rPr>
            <a:t>　それぞれの病床種別の</a:t>
          </a:r>
          <a:r>
            <a:rPr kumimoji="1" lang="ja-JP" altLang="en-US" sz="1200" b="0" i="0" u="none" strike="noStrike" kern="0" cap="none" spc="0" normalizeH="0" baseline="0" noProof="0">
              <a:ln>
                <a:noFill/>
              </a:ln>
              <a:solidFill>
                <a:sysClr val="windowText" lastClr="000000"/>
              </a:solidFill>
              <a:effectLst/>
              <a:uLnTx/>
              <a:uFillTx/>
              <a:latin typeface="游ゴシック" panose="020B0400000000000000" pitchFamily="50" charset="-128"/>
              <a:ea typeface="+mn-ea"/>
              <a:cs typeface="+mn-cs"/>
            </a:rPr>
            <a:t>「様式</a:t>
          </a:r>
          <a:r>
            <a:rPr kumimoji="1" lang="en-US" altLang="ja-JP" sz="1200" b="0" i="0" u="none" strike="noStrike" kern="0" cap="none" spc="0" normalizeH="0" baseline="0" noProof="0">
              <a:ln>
                <a:noFill/>
              </a:ln>
              <a:solidFill>
                <a:sysClr val="windowText" lastClr="000000"/>
              </a:solidFill>
              <a:effectLst/>
              <a:uLnTx/>
              <a:uFillTx/>
              <a:latin typeface="游ゴシック" panose="020B0400000000000000" pitchFamily="50" charset="-128"/>
              <a:ea typeface="+mn-ea"/>
              <a:cs typeface="+mn-cs"/>
            </a:rPr>
            <a:t>2-2</a:t>
          </a:r>
          <a:r>
            <a:rPr kumimoji="1" lang="ja-JP" altLang="en-US" sz="1200" b="0" i="0" u="none" strike="noStrike" kern="0" cap="none" spc="0" normalizeH="0" baseline="0" noProof="0">
              <a:ln>
                <a:noFill/>
              </a:ln>
              <a:solidFill>
                <a:sysClr val="windowText" lastClr="000000"/>
              </a:solidFill>
              <a:effectLst/>
              <a:uLnTx/>
              <a:uFillTx/>
              <a:latin typeface="游ゴシック" panose="020B0400000000000000" pitchFamily="50" charset="-128"/>
              <a:ea typeface="+mn-ea"/>
              <a:cs typeface="+mn-cs"/>
            </a:rPr>
            <a:t>より」及び「右図より」列を見比べて</a:t>
          </a:r>
          <a:r>
            <a:rPr kumimoji="1" lang="ja-JP" altLang="en-US" sz="1200">
              <a:solidFill>
                <a:sysClr val="windowText" lastClr="000000"/>
              </a:solidFill>
            </a:rPr>
            <a:t>入力に誤りがなければ、それぞれ同数</a:t>
          </a:r>
          <a:r>
            <a:rPr kumimoji="1" lang="ja-JP" altLang="en-US" sz="1200" strike="noStrike" baseline="0">
              <a:solidFill>
                <a:sysClr val="windowText" lastClr="000000"/>
              </a:solidFill>
            </a:rPr>
            <a:t>となり、</a:t>
          </a:r>
          <a:r>
            <a:rPr kumimoji="1" lang="ja-JP" altLang="en-US" sz="1200">
              <a:solidFill>
                <a:sysClr val="windowText" lastClr="000000"/>
              </a:solidFill>
            </a:rPr>
            <a:t>Ａ列に「ＯＫ」が出力されます。「ＥＲＲＯＲ」が出た場合は、</a:t>
          </a:r>
          <a:r>
            <a:rPr kumimoji="1" lang="ja-JP" altLang="en-US" sz="1200" b="0" i="0" u="none" strike="noStrike" kern="0" cap="none" spc="0" normalizeH="0" baseline="0" noProof="0">
              <a:ln>
                <a:noFill/>
              </a:ln>
              <a:solidFill>
                <a:sysClr val="windowText" lastClr="000000"/>
              </a:solidFill>
              <a:effectLst/>
              <a:uLnTx/>
              <a:uFillTx/>
              <a:latin typeface="游ゴシック" panose="020B0400000000000000" pitchFamily="50" charset="-128"/>
              <a:ea typeface="+mn-ea"/>
              <a:cs typeface="+mn-cs"/>
            </a:rPr>
            <a:t>様式</a:t>
          </a:r>
          <a:r>
            <a:rPr kumimoji="1" lang="en-US" altLang="ja-JP" sz="1200" b="0" i="0" u="none" strike="noStrike" kern="0" cap="none" spc="0" normalizeH="0" baseline="0" noProof="0">
              <a:ln>
                <a:noFill/>
              </a:ln>
              <a:solidFill>
                <a:sysClr val="windowText" lastClr="000000"/>
              </a:solidFill>
              <a:effectLst/>
              <a:uLnTx/>
              <a:uFillTx/>
              <a:latin typeface="游ゴシック" panose="020B0400000000000000" pitchFamily="50" charset="-128"/>
              <a:ea typeface="+mn-ea"/>
              <a:cs typeface="+mn-cs"/>
            </a:rPr>
            <a:t>2-2</a:t>
          </a:r>
          <a:r>
            <a:rPr kumimoji="1" lang="ja-JP" altLang="en-US" sz="1200" b="0" i="0" u="none" strike="noStrike" kern="0" cap="none" spc="0" normalizeH="0" baseline="0" noProof="0">
              <a:ln>
                <a:noFill/>
              </a:ln>
              <a:solidFill>
                <a:sysClr val="windowText" lastClr="000000"/>
              </a:solidFill>
              <a:effectLst/>
              <a:uLnTx/>
              <a:uFillTx/>
              <a:latin typeface="游ゴシック" panose="020B0400000000000000" pitchFamily="50" charset="-128"/>
              <a:ea typeface="+mn-ea"/>
              <a:cs typeface="+mn-cs"/>
            </a:rPr>
            <a:t>、</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または</a:t>
          </a:r>
          <a:r>
            <a:rPr kumimoji="1" lang="ja-JP" altLang="en-US" sz="1200">
              <a:solidFill>
                <a:sysClr val="windowText" lastClr="000000"/>
              </a:solidFill>
            </a:rPr>
            <a:t>本シートに入力した空床数が異なっているので修正してください。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病床種別に誤りがある、本シートの病室入力が漏れている、等が考えられますので確認してください。</a:t>
          </a:r>
          <a:endParaRPr kumimoji="1" lang="en-US" altLang="ja-JP" sz="1200">
            <a:solidFill>
              <a:sysClr val="windowText" lastClr="000000"/>
            </a:solidFill>
          </a:endParaRPr>
        </a:p>
        <a:p>
          <a:pPr algn="l"/>
          <a:endParaRPr kumimoji="1" lang="ja-JP" altLang="en-US" sz="12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18</xdr:row>
      <xdr:rowOff>9524</xdr:rowOff>
    </xdr:from>
    <xdr:to>
      <xdr:col>0</xdr:col>
      <xdr:colOff>350227</xdr:colOff>
      <xdr:row>19</xdr:row>
      <xdr:rowOff>9524</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4181474"/>
          <a:ext cx="293077"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47625</xdr:colOff>
      <xdr:row>18</xdr:row>
      <xdr:rowOff>9525</xdr:rowOff>
    </xdr:from>
    <xdr:to>
      <xdr:col>3</xdr:col>
      <xdr:colOff>340702</xdr:colOff>
      <xdr:row>19</xdr:row>
      <xdr:rowOff>9525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0" y="4181475"/>
          <a:ext cx="293077"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14</xdr:row>
          <xdr:rowOff>171450</xdr:rowOff>
        </xdr:from>
        <xdr:to>
          <xdr:col>26</xdr:col>
          <xdr:colOff>95250</xdr:colOff>
          <xdr:row>14</xdr:row>
          <xdr:rowOff>504825</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xdr:row>
          <xdr:rowOff>247650</xdr:rowOff>
        </xdr:from>
        <xdr:to>
          <xdr:col>26</xdr:col>
          <xdr:colOff>95250</xdr:colOff>
          <xdr:row>15</xdr:row>
          <xdr:rowOff>581025</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16</xdr:row>
          <xdr:rowOff>171450</xdr:rowOff>
        </xdr:from>
        <xdr:to>
          <xdr:col>26</xdr:col>
          <xdr:colOff>95250</xdr:colOff>
          <xdr:row>16</xdr:row>
          <xdr:rowOff>504825</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xdr:row>
          <xdr:rowOff>123825</xdr:rowOff>
        </xdr:from>
        <xdr:to>
          <xdr:col>26</xdr:col>
          <xdr:colOff>95250</xdr:colOff>
          <xdr:row>17</xdr:row>
          <xdr:rowOff>457200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xdr:row>
          <xdr:rowOff>123825</xdr:rowOff>
        </xdr:from>
        <xdr:to>
          <xdr:col>26</xdr:col>
          <xdr:colOff>95250</xdr:colOff>
          <xdr:row>19</xdr:row>
          <xdr:rowOff>457200</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23</xdr:row>
          <xdr:rowOff>123825</xdr:rowOff>
        </xdr:from>
        <xdr:to>
          <xdr:col>26</xdr:col>
          <xdr:colOff>95250</xdr:colOff>
          <xdr:row>23</xdr:row>
          <xdr:rowOff>457200</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xdr:row>
          <xdr:rowOff>123825</xdr:rowOff>
        </xdr:from>
        <xdr:to>
          <xdr:col>26</xdr:col>
          <xdr:colOff>95250</xdr:colOff>
          <xdr:row>18</xdr:row>
          <xdr:rowOff>457200</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22</xdr:row>
          <xdr:rowOff>123825</xdr:rowOff>
        </xdr:from>
        <xdr:to>
          <xdr:col>26</xdr:col>
          <xdr:colOff>95250</xdr:colOff>
          <xdr:row>22</xdr:row>
          <xdr:rowOff>457200</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20</xdr:row>
          <xdr:rowOff>123825</xdr:rowOff>
        </xdr:from>
        <xdr:to>
          <xdr:col>26</xdr:col>
          <xdr:colOff>95250</xdr:colOff>
          <xdr:row>20</xdr:row>
          <xdr:rowOff>457200</xdr:rowOff>
        </xdr:to>
        <xdr:sp macro="" textlink="">
          <xdr:nvSpPr>
            <xdr:cNvPr id="20489" name="Check Box 9" hidden="1">
              <a:extLst>
                <a:ext uri="{63B3BB69-23CF-44E3-9099-C40C66FF867C}">
                  <a14:compatExt spid="_x0000_s2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21</xdr:row>
          <xdr:rowOff>123825</xdr:rowOff>
        </xdr:from>
        <xdr:to>
          <xdr:col>26</xdr:col>
          <xdr:colOff>95250</xdr:colOff>
          <xdr:row>21</xdr:row>
          <xdr:rowOff>457200</xdr:rowOff>
        </xdr:to>
        <xdr:sp macro="" textlink="">
          <xdr:nvSpPr>
            <xdr:cNvPr id="20490" name="Check Box 10" hidden="1">
              <a:extLst>
                <a:ext uri="{63B3BB69-23CF-44E3-9099-C40C66FF867C}">
                  <a14:compatExt spid="_x0000_s2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7.xml"/><Relationship Id="rId1" Type="http://schemas.openxmlformats.org/officeDocument/2006/relationships/printerSettings" Target="../printerSettings/printerSettings14.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R53"/>
  <sheetViews>
    <sheetView tabSelected="1" view="pageBreakPreview" zoomScaleNormal="100" zoomScaleSheetLayoutView="100" workbookViewId="0">
      <selection activeCell="H12" sqref="H12"/>
    </sheetView>
  </sheetViews>
  <sheetFormatPr defaultRowHeight="18.75" x14ac:dyDescent="0.4"/>
  <cols>
    <col min="1" max="1" width="5" style="116" customWidth="1"/>
    <col min="2" max="2" width="7.125" style="116" customWidth="1"/>
    <col min="3" max="3" width="9" style="116" customWidth="1"/>
    <col min="4" max="9" width="9" style="116"/>
    <col min="10" max="10" width="9.375" style="116" bestFit="1" customWidth="1"/>
    <col min="11" max="12" width="9" style="116" customWidth="1"/>
    <col min="13" max="14" width="9.375" style="116" hidden="1" customWidth="1"/>
    <col min="15" max="17" width="9" style="116" hidden="1" customWidth="1"/>
    <col min="18" max="18" width="9.375" style="116" hidden="1" customWidth="1"/>
    <col min="19" max="16384" width="9" style="116"/>
  </cols>
  <sheetData>
    <row r="1" spans="1:18" ht="24" x14ac:dyDescent="0.5">
      <c r="A1" s="207"/>
      <c r="B1" s="207"/>
      <c r="C1" s="207"/>
      <c r="D1" s="207"/>
      <c r="E1" s="208" t="s">
        <v>194</v>
      </c>
      <c r="F1" s="207"/>
      <c r="G1" s="207"/>
      <c r="H1" s="207"/>
      <c r="I1" s="207"/>
      <c r="J1" s="207"/>
      <c r="K1" s="207"/>
    </row>
    <row r="2" spans="1:18" ht="24" x14ac:dyDescent="0.5">
      <c r="A2" s="207"/>
      <c r="B2" s="207"/>
      <c r="C2" s="207"/>
      <c r="D2" s="207"/>
      <c r="E2" s="208"/>
      <c r="F2" s="207"/>
      <c r="G2" s="207"/>
      <c r="H2" s="207"/>
      <c r="I2" s="207"/>
      <c r="J2" s="207"/>
      <c r="K2" s="207"/>
    </row>
    <row r="3" spans="1:18" ht="19.5" x14ac:dyDescent="0.4">
      <c r="A3" s="207"/>
      <c r="B3" s="209" t="str">
        <f>IF(COUNTIF(J:J,"ERROR"),"ERRORになっている項目があるため修正してください。","")</f>
        <v>ERRORになっている項目があるため修正してください。</v>
      </c>
      <c r="C3" s="207"/>
      <c r="D3" s="207"/>
      <c r="E3" s="207"/>
      <c r="F3" s="207"/>
      <c r="G3" s="207"/>
      <c r="H3" s="207"/>
      <c r="I3" s="207"/>
      <c r="J3" s="207"/>
      <c r="K3" s="207"/>
    </row>
    <row r="4" spans="1:18" ht="19.5" x14ac:dyDescent="0.4">
      <c r="A4" s="210" t="s">
        <v>223</v>
      </c>
      <c r="B4" s="207"/>
      <c r="C4" s="207"/>
      <c r="D4" s="207"/>
      <c r="E4" s="207"/>
      <c r="F4" s="207"/>
      <c r="G4" s="207"/>
      <c r="H4" s="207"/>
      <c r="I4" s="207"/>
      <c r="J4" s="207"/>
      <c r="K4" s="207"/>
    </row>
    <row r="5" spans="1:18" ht="20.25" thickBot="1" x14ac:dyDescent="0.45">
      <c r="A5" s="210"/>
      <c r="B5" s="211" t="s">
        <v>188</v>
      </c>
      <c r="C5" s="207"/>
      <c r="D5" s="207"/>
      <c r="E5" s="207"/>
      <c r="F5" s="207"/>
      <c r="G5" s="207"/>
      <c r="H5" s="207"/>
      <c r="I5" s="207"/>
      <c r="J5" s="207"/>
      <c r="K5" s="207"/>
      <c r="L5" s="204"/>
      <c r="M5" s="205" t="s">
        <v>13</v>
      </c>
      <c r="N5" s="205" t="s">
        <v>195</v>
      </c>
      <c r="O5" s="205" t="s">
        <v>11</v>
      </c>
    </row>
    <row r="6" spans="1:18" ht="20.25" thickBot="1" x14ac:dyDescent="0.45">
      <c r="A6" s="210"/>
      <c r="B6" s="212" t="s">
        <v>200</v>
      </c>
      <c r="C6" s="207" t="s">
        <v>201</v>
      </c>
      <c r="D6" s="207"/>
      <c r="E6" s="207"/>
      <c r="F6" s="207"/>
      <c r="G6" s="207"/>
      <c r="H6" s="207"/>
      <c r="I6" s="207"/>
      <c r="J6" s="213" t="str">
        <f>IF(OR(M6=0,N6=0,O6=0),"ERROR","OK")</f>
        <v>OK</v>
      </c>
      <c r="K6" s="209" t="str">
        <f>IF(J6="ERROR","⇦","")</f>
        <v/>
      </c>
      <c r="M6" s="116">
        <f>'①様式第１号（交付申請書兼実績報告書）'!G5</f>
        <v>6</v>
      </c>
      <c r="N6" s="116">
        <f>'①様式第１号（交付申請書兼実績報告書）'!I5</f>
        <v>3</v>
      </c>
      <c r="O6" s="116">
        <f>'①様式第１号（交付申請書兼実績報告書）'!K5</f>
        <v>31</v>
      </c>
    </row>
    <row r="7" spans="1:18" ht="20.25" thickBot="1" x14ac:dyDescent="0.45">
      <c r="A7" s="210"/>
      <c r="B7" s="211"/>
      <c r="C7" s="207" t="s">
        <v>294</v>
      </c>
      <c r="D7" s="207"/>
      <c r="E7" s="207"/>
      <c r="F7" s="207"/>
      <c r="G7" s="207"/>
      <c r="H7" s="207"/>
      <c r="I7" s="207"/>
      <c r="J7" s="207"/>
      <c r="K7" s="207"/>
      <c r="M7" s="116" t="s">
        <v>196</v>
      </c>
      <c r="N7" s="116">
        <f>'①様式第１号（交付申請書兼実績報告書）'!F9</f>
        <v>0</v>
      </c>
    </row>
    <row r="8" spans="1:18" ht="20.25" thickBot="1" x14ac:dyDescent="0.45">
      <c r="A8" s="210"/>
      <c r="B8" s="212" t="s">
        <v>200</v>
      </c>
      <c r="C8" s="207" t="s">
        <v>202</v>
      </c>
      <c r="D8" s="207"/>
      <c r="E8" s="207"/>
      <c r="F8" s="207"/>
      <c r="G8" s="207"/>
      <c r="H8" s="207"/>
      <c r="I8" s="207"/>
      <c r="J8" s="213" t="str">
        <f>IF(OR(N7=0,N8=0,N9=0),"ERROR","OK")</f>
        <v>ERROR</v>
      </c>
      <c r="K8" s="209" t="str">
        <f>IF(J8="ERROR","⇦","")</f>
        <v>⇦</v>
      </c>
      <c r="M8" s="116" t="s">
        <v>197</v>
      </c>
      <c r="N8" s="116">
        <f>'①様式第１号（交付申請書兼実績報告書）'!F10</f>
        <v>0</v>
      </c>
    </row>
    <row r="9" spans="1:18" ht="19.5" x14ac:dyDescent="0.4">
      <c r="A9" s="210"/>
      <c r="B9" s="211"/>
      <c r="C9" s="207" t="s">
        <v>204</v>
      </c>
      <c r="D9" s="207"/>
      <c r="E9" s="207"/>
      <c r="F9" s="207"/>
      <c r="G9" s="207"/>
      <c r="H9" s="207"/>
      <c r="I9" s="207"/>
      <c r="J9" s="207"/>
      <c r="K9" s="207"/>
      <c r="M9" s="116" t="s">
        <v>198</v>
      </c>
      <c r="N9" s="116">
        <f>'①様式第１号（交付申請書兼実績報告書）'!F11</f>
        <v>0</v>
      </c>
    </row>
    <row r="10" spans="1:18" ht="19.5" x14ac:dyDescent="0.4">
      <c r="A10" s="210"/>
      <c r="B10" s="211"/>
      <c r="C10" s="207"/>
      <c r="D10" s="207"/>
      <c r="E10" s="207"/>
      <c r="F10" s="207"/>
      <c r="G10" s="207"/>
      <c r="H10" s="207"/>
      <c r="I10" s="207"/>
      <c r="J10" s="207"/>
      <c r="K10" s="207"/>
    </row>
    <row r="11" spans="1:18" ht="19.5" x14ac:dyDescent="0.4">
      <c r="A11" s="210"/>
      <c r="B11" s="211" t="s">
        <v>199</v>
      </c>
      <c r="C11" s="207"/>
      <c r="D11" s="207"/>
      <c r="E11" s="207"/>
      <c r="F11" s="207"/>
      <c r="G11" s="207"/>
      <c r="H11" s="207"/>
      <c r="I11" s="207"/>
      <c r="J11" s="207"/>
      <c r="K11" s="207"/>
    </row>
    <row r="12" spans="1:18" ht="19.5" x14ac:dyDescent="0.4">
      <c r="A12" s="210"/>
      <c r="B12" s="212" t="s">
        <v>200</v>
      </c>
      <c r="C12" s="207" t="s">
        <v>222</v>
      </c>
      <c r="D12" s="207"/>
      <c r="E12" s="207"/>
      <c r="F12" s="207"/>
      <c r="G12" s="207"/>
      <c r="H12" s="207"/>
      <c r="I12" s="207"/>
      <c r="J12" s="207"/>
      <c r="K12" s="207"/>
    </row>
    <row r="13" spans="1:18" ht="19.5" x14ac:dyDescent="0.4">
      <c r="A13" s="210"/>
      <c r="B13" s="211"/>
      <c r="C13" s="207" t="s">
        <v>249</v>
      </c>
      <c r="D13" s="207"/>
      <c r="E13" s="207"/>
      <c r="F13" s="207"/>
      <c r="G13" s="207"/>
      <c r="H13" s="207"/>
      <c r="I13" s="207"/>
      <c r="J13" s="207"/>
      <c r="K13" s="207"/>
    </row>
    <row r="14" spans="1:18" ht="19.5" x14ac:dyDescent="0.4">
      <c r="A14" s="210"/>
      <c r="B14" s="211"/>
      <c r="C14" s="207"/>
      <c r="D14" s="207"/>
      <c r="E14" s="207"/>
      <c r="F14" s="207"/>
      <c r="G14" s="207"/>
      <c r="H14" s="207"/>
      <c r="I14" s="207"/>
      <c r="J14" s="207"/>
      <c r="K14" s="207"/>
    </row>
    <row r="15" spans="1:18" ht="20.25" thickBot="1" x14ac:dyDescent="0.45">
      <c r="A15" s="210"/>
      <c r="B15" s="211" t="s">
        <v>203</v>
      </c>
      <c r="C15" s="207"/>
      <c r="D15" s="207"/>
      <c r="E15" s="207"/>
      <c r="F15" s="207"/>
      <c r="G15" s="207"/>
      <c r="H15" s="207"/>
      <c r="I15" s="207"/>
      <c r="J15" s="207"/>
      <c r="K15" s="207"/>
      <c r="M15" s="116" t="s">
        <v>207</v>
      </c>
      <c r="N15" s="116" t="s">
        <v>208</v>
      </c>
      <c r="O15" s="205" t="s">
        <v>13</v>
      </c>
      <c r="P15" s="205" t="s">
        <v>12</v>
      </c>
      <c r="Q15" s="205" t="s">
        <v>11</v>
      </c>
      <c r="R15" s="205" t="s">
        <v>209</v>
      </c>
    </row>
    <row r="16" spans="1:18" ht="20.25" thickBot="1" x14ac:dyDescent="0.45">
      <c r="A16" s="210"/>
      <c r="B16" s="212" t="s">
        <v>200</v>
      </c>
      <c r="C16" s="207" t="s">
        <v>205</v>
      </c>
      <c r="D16" s="207"/>
      <c r="E16" s="207"/>
      <c r="F16" s="207"/>
      <c r="G16" s="207"/>
      <c r="H16" s="207"/>
      <c r="I16" s="207"/>
      <c r="J16" s="213" t="str">
        <f>IF(M18=TRUE,"OK",(IF(OR(M16=0,N16=0,O16=0,P16=0,Q16=0,R16=0),"ERROR","OK")))</f>
        <v>ERROR</v>
      </c>
      <c r="K16" s="209" t="str">
        <f>IF(J16="ERROR","⇦","")</f>
        <v>⇦</v>
      </c>
      <c r="M16" s="116">
        <f>'③別紙２(役員一覧表)'!B10</f>
        <v>0</v>
      </c>
      <c r="N16" s="116">
        <f>'③別紙２(役員一覧表)'!C10</f>
        <v>0</v>
      </c>
      <c r="O16" s="205">
        <f>'③別紙２(役員一覧表)'!E11</f>
        <v>0</v>
      </c>
      <c r="P16" s="205">
        <f>'③別紙２(役員一覧表)'!G11</f>
        <v>0</v>
      </c>
      <c r="Q16" s="205">
        <f>'③別紙２(役員一覧表)'!I11</f>
        <v>0</v>
      </c>
      <c r="R16" s="205">
        <f>'③別紙２(役員一覧表)'!K10</f>
        <v>0</v>
      </c>
    </row>
    <row r="17" spans="1:15" ht="19.5" x14ac:dyDescent="0.4">
      <c r="A17" s="210"/>
      <c r="B17" s="211"/>
      <c r="C17" s="207" t="s">
        <v>249</v>
      </c>
      <c r="D17" s="207"/>
      <c r="E17" s="207"/>
      <c r="F17" s="207"/>
      <c r="G17" s="207"/>
      <c r="H17" s="207"/>
      <c r="I17" s="207"/>
      <c r="J17" s="207"/>
      <c r="K17" s="207"/>
    </row>
    <row r="18" spans="1:15" ht="19.5" x14ac:dyDescent="0.4">
      <c r="A18" s="210"/>
      <c r="B18" s="211"/>
      <c r="C18" s="216" t="s">
        <v>206</v>
      </c>
      <c r="D18" s="207"/>
      <c r="E18" s="207"/>
      <c r="F18" s="207"/>
      <c r="G18" s="207"/>
      <c r="H18" s="117"/>
      <c r="I18" s="207"/>
      <c r="J18" s="207"/>
      <c r="K18" s="207"/>
      <c r="M18" s="117" t="b">
        <v>0</v>
      </c>
    </row>
    <row r="19" spans="1:15" ht="19.5" x14ac:dyDescent="0.4">
      <c r="A19" s="210"/>
      <c r="B19" s="211"/>
      <c r="C19" s="207"/>
      <c r="D19" s="207"/>
      <c r="E19" s="207"/>
      <c r="F19" s="207"/>
      <c r="G19" s="207"/>
      <c r="H19" s="207"/>
      <c r="I19" s="207"/>
      <c r="J19" s="207"/>
      <c r="K19" s="207"/>
    </row>
    <row r="20" spans="1:15" ht="19.5" x14ac:dyDescent="0.4">
      <c r="A20" s="210"/>
      <c r="B20" s="211" t="s">
        <v>189</v>
      </c>
      <c r="C20" s="207"/>
      <c r="D20" s="207"/>
      <c r="E20" s="207"/>
      <c r="F20" s="207"/>
      <c r="G20" s="207"/>
      <c r="H20" s="207"/>
      <c r="I20" s="207"/>
      <c r="J20" s="207"/>
      <c r="K20" s="207"/>
    </row>
    <row r="21" spans="1:15" ht="19.5" x14ac:dyDescent="0.4">
      <c r="A21" s="210"/>
      <c r="B21" s="212" t="s">
        <v>200</v>
      </c>
      <c r="C21" s="207" t="s">
        <v>222</v>
      </c>
      <c r="D21" s="207"/>
      <c r="E21" s="207"/>
      <c r="F21" s="207"/>
      <c r="G21" s="207"/>
      <c r="H21" s="207"/>
      <c r="I21" s="207"/>
      <c r="J21" s="207"/>
      <c r="K21" s="207"/>
    </row>
    <row r="22" spans="1:15" ht="19.5" x14ac:dyDescent="0.4">
      <c r="A22" s="210"/>
      <c r="B22" s="211"/>
      <c r="C22" s="207"/>
      <c r="D22" s="207"/>
      <c r="E22" s="207"/>
      <c r="F22" s="207"/>
      <c r="G22" s="207"/>
      <c r="H22" s="207"/>
      <c r="I22" s="207"/>
      <c r="J22" s="207"/>
      <c r="K22" s="207"/>
    </row>
    <row r="23" spans="1:15" ht="19.5" x14ac:dyDescent="0.4">
      <c r="A23" s="210"/>
      <c r="B23" s="211" t="s">
        <v>210</v>
      </c>
      <c r="C23" s="207"/>
      <c r="D23" s="207"/>
      <c r="E23" s="207"/>
      <c r="F23" s="207"/>
      <c r="G23" s="207"/>
      <c r="H23" s="207"/>
      <c r="I23" s="207"/>
      <c r="J23" s="207"/>
      <c r="K23" s="207"/>
    </row>
    <row r="24" spans="1:15" ht="20.25" thickBot="1" x14ac:dyDescent="0.45">
      <c r="A24" s="210"/>
      <c r="B24" s="212" t="s">
        <v>200</v>
      </c>
      <c r="C24" s="207" t="s">
        <v>212</v>
      </c>
      <c r="D24" s="207"/>
      <c r="E24" s="207"/>
      <c r="F24" s="207"/>
      <c r="G24" s="207"/>
      <c r="H24" s="207"/>
      <c r="I24" s="207"/>
      <c r="J24" s="207"/>
      <c r="K24" s="207"/>
    </row>
    <row r="25" spans="1:15" ht="20.25" thickBot="1" x14ac:dyDescent="0.45">
      <c r="A25" s="210"/>
      <c r="B25" s="212" t="s">
        <v>200</v>
      </c>
      <c r="C25" s="207" t="s">
        <v>211</v>
      </c>
      <c r="D25" s="207"/>
      <c r="E25" s="207"/>
      <c r="F25" s="207"/>
      <c r="G25" s="207"/>
      <c r="H25" s="207"/>
      <c r="I25" s="207"/>
      <c r="J25" s="213" t="str">
        <f>IF(M25=0,"OK",IF(AND(M25&gt;0,N25=0),"ERROR","OK"))</f>
        <v>OK</v>
      </c>
      <c r="K25" s="209" t="str">
        <f>IF(J25="ERROR","⇦","")</f>
        <v/>
      </c>
      <c r="M25" s="206">
        <f>'⑤病床確保事業内訳書（様式第2-1号）'!G25+'⑤病床確保事業内訳書（様式第2-1号）'!G29+'⑤病床確保事業内訳書（様式第2-1号）'!G33</f>
        <v>0</v>
      </c>
      <c r="N25" s="116">
        <f>'⑤病床確保事業内訳書（様式第2-1号）'!A38</f>
        <v>0</v>
      </c>
    </row>
    <row r="26" spans="1:15" ht="19.5" x14ac:dyDescent="0.4">
      <c r="A26" s="210"/>
      <c r="B26" s="211"/>
      <c r="C26" s="207"/>
      <c r="D26" s="207"/>
      <c r="E26" s="207"/>
      <c r="F26" s="207"/>
      <c r="G26" s="207"/>
      <c r="H26" s="207"/>
      <c r="I26" s="207"/>
      <c r="J26" s="207"/>
      <c r="K26" s="207"/>
    </row>
    <row r="27" spans="1:15" ht="20.25" thickBot="1" x14ac:dyDescent="0.45">
      <c r="A27" s="210"/>
      <c r="B27" s="211" t="s">
        <v>213</v>
      </c>
      <c r="C27" s="207"/>
      <c r="D27" s="207"/>
      <c r="E27" s="207"/>
      <c r="F27" s="207"/>
      <c r="G27" s="207"/>
      <c r="H27" s="207"/>
      <c r="I27" s="207"/>
      <c r="J27" s="207"/>
      <c r="K27" s="207"/>
      <c r="M27" s="116" t="s">
        <v>216</v>
      </c>
      <c r="N27" s="116" t="s">
        <v>217</v>
      </c>
      <c r="O27" s="116" t="s">
        <v>218</v>
      </c>
    </row>
    <row r="28" spans="1:15" ht="20.25" thickBot="1" x14ac:dyDescent="0.45">
      <c r="A28" s="210"/>
      <c r="B28" s="212" t="s">
        <v>200</v>
      </c>
      <c r="C28" s="207" t="s">
        <v>214</v>
      </c>
      <c r="D28" s="207"/>
      <c r="E28" s="207"/>
      <c r="F28" s="207"/>
      <c r="G28" s="207"/>
      <c r="H28" s="207"/>
      <c r="I28" s="207"/>
      <c r="J28" s="213" t="str">
        <f>IF(OR(M28="ERROR",N28="ERROR",O28="ERROR"),"ERROR","OK")</f>
        <v>OK</v>
      </c>
      <c r="K28" s="209" t="str">
        <f>IF(J28="ERROR","⇦","")</f>
        <v/>
      </c>
      <c r="M28" s="116" t="str">
        <f>IF(COUNTIF('⑥1月(様式第2-2号)'!H10:J40,"&lt;0"),"ERROR","OK")</f>
        <v>OK</v>
      </c>
      <c r="N28" s="116" t="str">
        <f>IF(COUNTIF('⑥2月(様式第2-2号)'!H10:J38,"&lt;0"),"ERROR","OK")</f>
        <v>OK</v>
      </c>
      <c r="O28" s="116" t="str">
        <f>IF(COUNTIF('⑥3月(様式第2-2号)'!H10:J40,"&lt;0"),"ERROR","OK")</f>
        <v>OK</v>
      </c>
    </row>
    <row r="29" spans="1:15" ht="20.25" thickBot="1" x14ac:dyDescent="0.45">
      <c r="A29" s="210"/>
      <c r="B29" s="212" t="s">
        <v>200</v>
      </c>
      <c r="C29" s="207" t="s">
        <v>215</v>
      </c>
      <c r="D29" s="207"/>
      <c r="E29" s="207"/>
      <c r="F29" s="207"/>
      <c r="G29" s="207"/>
      <c r="H29" s="207"/>
      <c r="I29" s="207"/>
      <c r="J29" s="213" t="str">
        <f>IF(OR(M29="ERROR",N29="ERROR",O29="ERROR"),"ERROR","OK")</f>
        <v>OK</v>
      </c>
      <c r="K29" s="209" t="str">
        <f>IF(J29="ERROR","⇦","")</f>
        <v/>
      </c>
      <c r="M29" s="116" t="str">
        <f>IF(COUNTIF('⑥1月(様式第2-2号)'!Q10:Q40,"ERROR")&gt;0,"ERROR","OK")</f>
        <v>OK</v>
      </c>
      <c r="N29" s="116" t="str">
        <f>IF(COUNTIF('⑥2月(様式第2-2号)'!Q10:Q38,"ERROR")&gt;0,"ERROR","OK")</f>
        <v>OK</v>
      </c>
      <c r="O29" s="116" t="str">
        <f>IF(COUNTIF('⑥3月(様式第2-2号)'!Q10:Q40,"ERROR")&gt;0,"ERROR","OK")</f>
        <v>OK</v>
      </c>
    </row>
    <row r="30" spans="1:15" ht="19.5" x14ac:dyDescent="0.4">
      <c r="A30" s="210"/>
      <c r="B30" s="212" t="s">
        <v>291</v>
      </c>
      <c r="C30" s="207" t="s">
        <v>292</v>
      </c>
      <c r="D30" s="207"/>
      <c r="E30" s="207"/>
      <c r="F30" s="207"/>
      <c r="G30" s="207"/>
      <c r="H30" s="207"/>
      <c r="I30" s="207"/>
      <c r="J30" s="242"/>
      <c r="K30" s="209"/>
    </row>
    <row r="31" spans="1:15" ht="19.5" x14ac:dyDescent="0.4">
      <c r="A31" s="210"/>
      <c r="B31" s="211"/>
      <c r="C31" s="207"/>
      <c r="D31" s="207"/>
      <c r="E31" s="207"/>
      <c r="F31" s="207"/>
      <c r="G31" s="207"/>
      <c r="H31" s="207"/>
      <c r="I31" s="207"/>
      <c r="J31" s="207"/>
      <c r="K31" s="207"/>
    </row>
    <row r="32" spans="1:15" ht="20.25" thickBot="1" x14ac:dyDescent="0.45">
      <c r="A32" s="210"/>
      <c r="B32" s="211" t="s">
        <v>220</v>
      </c>
      <c r="C32" s="207"/>
      <c r="D32" s="207"/>
      <c r="E32" s="207"/>
      <c r="F32" s="207"/>
      <c r="G32" s="207"/>
      <c r="H32" s="207"/>
      <c r="I32" s="207"/>
      <c r="J32" s="207"/>
      <c r="K32" s="207"/>
    </row>
    <row r="33" spans="1:16" ht="20.25" thickBot="1" x14ac:dyDescent="0.45">
      <c r="A33" s="210"/>
      <c r="B33" s="212" t="s">
        <v>200</v>
      </c>
      <c r="C33" s="207" t="s">
        <v>219</v>
      </c>
      <c r="D33" s="207"/>
      <c r="E33" s="207"/>
      <c r="F33" s="207"/>
      <c r="G33" s="207"/>
      <c r="H33" s="207"/>
      <c r="I33" s="207"/>
      <c r="J33" s="213" t="str">
        <f>'⑦空床内訳確認表(1月～３月) '!B3</f>
        <v>OK</v>
      </c>
      <c r="K33" s="209" t="str">
        <f>IF(J33="ERROR","⇦","")</f>
        <v/>
      </c>
    </row>
    <row r="34" spans="1:16" ht="19.5" x14ac:dyDescent="0.4">
      <c r="A34" s="210"/>
      <c r="B34" s="211"/>
      <c r="C34" s="214"/>
      <c r="D34" s="207"/>
      <c r="E34" s="207"/>
      <c r="F34" s="207"/>
      <c r="G34" s="207"/>
      <c r="H34" s="207"/>
      <c r="I34" s="207"/>
      <c r="J34" s="207"/>
      <c r="K34" s="207"/>
    </row>
    <row r="35" spans="1:16" ht="19.5" x14ac:dyDescent="0.4">
      <c r="A35" s="210"/>
      <c r="B35" s="210" t="s">
        <v>264</v>
      </c>
      <c r="C35" s="207"/>
      <c r="D35" s="207"/>
      <c r="E35" s="207"/>
      <c r="F35" s="207"/>
      <c r="G35" s="207"/>
      <c r="H35" s="207"/>
      <c r="I35" s="207"/>
      <c r="J35" s="207"/>
      <c r="K35" s="207"/>
    </row>
    <row r="36" spans="1:16" ht="19.5" x14ac:dyDescent="0.4">
      <c r="A36" s="207"/>
      <c r="B36" s="212" t="s">
        <v>200</v>
      </c>
      <c r="C36" s="207" t="s">
        <v>222</v>
      </c>
      <c r="D36" s="207"/>
      <c r="E36" s="207"/>
      <c r="F36" s="207"/>
      <c r="G36" s="207"/>
      <c r="H36" s="207"/>
      <c r="I36" s="207"/>
      <c r="J36" s="207"/>
      <c r="K36" s="207"/>
    </row>
    <row r="37" spans="1:16" ht="19.5" x14ac:dyDescent="0.4">
      <c r="A37" s="207"/>
      <c r="B37" s="212"/>
      <c r="C37" s="207"/>
      <c r="D37" s="207"/>
      <c r="E37" s="207"/>
      <c r="F37" s="207"/>
      <c r="G37" s="207"/>
      <c r="H37" s="207"/>
      <c r="I37" s="207"/>
      <c r="J37" s="207"/>
      <c r="K37" s="207"/>
    </row>
    <row r="38" spans="1:16" ht="20.25" thickBot="1" x14ac:dyDescent="0.45">
      <c r="A38" s="210"/>
      <c r="B38" s="207" t="s">
        <v>265</v>
      </c>
      <c r="C38" s="207"/>
      <c r="D38" s="207"/>
      <c r="E38" s="207"/>
      <c r="F38" s="207"/>
      <c r="G38" s="207"/>
      <c r="H38" s="207"/>
      <c r="I38" s="207"/>
      <c r="J38" s="207"/>
      <c r="K38" s="207"/>
    </row>
    <row r="39" spans="1:16" ht="19.5" thickBot="1" x14ac:dyDescent="0.45">
      <c r="A39" s="207"/>
      <c r="B39" s="215" t="s">
        <v>221</v>
      </c>
      <c r="C39" s="207" t="s">
        <v>192</v>
      </c>
      <c r="D39" s="207"/>
      <c r="E39" s="207"/>
      <c r="F39" s="207"/>
      <c r="G39" s="207"/>
      <c r="H39" s="207"/>
      <c r="I39" s="207"/>
      <c r="J39" s="213" t="str">
        <f>IF(OR(N39=0,O39=0,P39=0),"ERROR","OK")</f>
        <v>ERROR</v>
      </c>
      <c r="K39" s="207"/>
      <c r="N39" s="116">
        <f>⑨重要事項確認表!T8</f>
        <v>0</v>
      </c>
      <c r="O39" s="116">
        <f>⑨重要事項確認表!F9</f>
        <v>0</v>
      </c>
      <c r="P39" s="116">
        <f>⑨重要事項確認表!T9</f>
        <v>0</v>
      </c>
    </row>
    <row r="40" spans="1:16" ht="19.5" thickBot="1" x14ac:dyDescent="0.45">
      <c r="A40" s="207"/>
      <c r="B40" s="215" t="s">
        <v>221</v>
      </c>
      <c r="C40" s="207" t="s">
        <v>193</v>
      </c>
      <c r="D40" s="207"/>
      <c r="E40" s="207"/>
      <c r="F40" s="207"/>
      <c r="G40" s="207"/>
      <c r="H40" s="207"/>
      <c r="I40" s="207"/>
      <c r="J40" s="213" t="str">
        <f>IF(N40="備考欄を入力してください","ERROR","OK")</f>
        <v>ERROR</v>
      </c>
      <c r="K40" s="207"/>
      <c r="N40" s="116" t="str">
        <f>⑨重要事項確認表!F26</f>
        <v>備考欄を入力してください</v>
      </c>
    </row>
    <row r="41" spans="1:16" x14ac:dyDescent="0.4">
      <c r="A41" s="207"/>
      <c r="B41" s="215"/>
      <c r="C41" s="207" t="s">
        <v>250</v>
      </c>
      <c r="D41" s="207"/>
      <c r="E41" s="207"/>
      <c r="F41" s="207"/>
      <c r="G41" s="207"/>
      <c r="H41" s="207"/>
      <c r="I41" s="207"/>
      <c r="J41" s="207"/>
      <c r="K41" s="207"/>
    </row>
    <row r="42" spans="1:16" x14ac:dyDescent="0.4">
      <c r="A42" s="207"/>
      <c r="B42" s="207"/>
      <c r="C42" s="207"/>
      <c r="D42" s="207"/>
      <c r="E42" s="207"/>
      <c r="F42" s="207"/>
      <c r="G42" s="207"/>
      <c r="H42" s="207"/>
      <c r="I42" s="207"/>
      <c r="J42" s="207"/>
      <c r="K42" s="207"/>
    </row>
    <row r="43" spans="1:16" ht="19.5" x14ac:dyDescent="0.4">
      <c r="A43" s="210"/>
      <c r="B43" s="211" t="s">
        <v>266</v>
      </c>
      <c r="C43" s="207"/>
      <c r="D43" s="207"/>
      <c r="E43" s="207"/>
      <c r="F43" s="207"/>
      <c r="G43" s="207"/>
      <c r="H43" s="207"/>
      <c r="I43" s="207"/>
      <c r="J43" s="207"/>
      <c r="K43" s="207"/>
    </row>
    <row r="44" spans="1:16" ht="19.5" x14ac:dyDescent="0.4">
      <c r="A44" s="210"/>
      <c r="B44" s="212" t="s">
        <v>221</v>
      </c>
      <c r="C44" s="207" t="s">
        <v>190</v>
      </c>
      <c r="D44" s="207"/>
      <c r="E44" s="207"/>
      <c r="F44" s="207"/>
      <c r="G44" s="207"/>
      <c r="H44" s="207"/>
      <c r="I44" s="207"/>
      <c r="J44" s="207"/>
      <c r="K44" s="207"/>
    </row>
    <row r="45" spans="1:16" ht="19.5" x14ac:dyDescent="0.4">
      <c r="A45" s="210"/>
      <c r="B45" s="212" t="s">
        <v>221</v>
      </c>
      <c r="C45" s="207" t="s">
        <v>191</v>
      </c>
      <c r="D45" s="207"/>
      <c r="E45" s="207"/>
      <c r="F45" s="207"/>
      <c r="G45" s="207"/>
      <c r="H45" s="207"/>
      <c r="I45" s="207"/>
      <c r="J45" s="207"/>
      <c r="K45" s="207"/>
    </row>
    <row r="46" spans="1:16" x14ac:dyDescent="0.4">
      <c r="A46" s="207"/>
      <c r="B46" s="207"/>
      <c r="C46" s="207"/>
      <c r="D46" s="207"/>
      <c r="E46" s="207"/>
      <c r="F46" s="207"/>
      <c r="G46" s="207"/>
      <c r="H46" s="207"/>
      <c r="I46" s="207"/>
      <c r="J46" s="207"/>
      <c r="K46" s="207"/>
    </row>
    <row r="47" spans="1:16" ht="19.5" x14ac:dyDescent="0.4">
      <c r="A47" s="210"/>
      <c r="B47" s="207" t="s">
        <v>267</v>
      </c>
      <c r="C47" s="207"/>
      <c r="D47" s="207"/>
      <c r="E47" s="207"/>
      <c r="F47" s="207"/>
      <c r="G47" s="207"/>
      <c r="H47" s="207"/>
      <c r="I47" s="207"/>
      <c r="J47" s="207"/>
      <c r="K47" s="207"/>
    </row>
    <row r="48" spans="1:16" ht="19.5" x14ac:dyDescent="0.4">
      <c r="A48" s="207"/>
      <c r="B48" s="212"/>
      <c r="C48" s="207" t="s">
        <v>249</v>
      </c>
      <c r="D48" s="207"/>
      <c r="E48" s="207"/>
      <c r="F48" s="207"/>
      <c r="G48" s="207"/>
      <c r="H48" s="207"/>
      <c r="I48" s="207"/>
      <c r="J48" s="207"/>
      <c r="K48" s="207"/>
    </row>
    <row r="49" spans="1:11" x14ac:dyDescent="0.4">
      <c r="A49" s="207"/>
      <c r="B49" s="207"/>
      <c r="C49" s="207"/>
      <c r="D49" s="207"/>
      <c r="E49" s="207"/>
      <c r="F49" s="207"/>
      <c r="G49" s="207"/>
      <c r="H49" s="207"/>
      <c r="I49" s="207"/>
      <c r="J49" s="207"/>
      <c r="K49" s="207"/>
    </row>
    <row r="50" spans="1:11" x14ac:dyDescent="0.4">
      <c r="B50" s="116" t="s">
        <v>268</v>
      </c>
    </row>
    <row r="51" spans="1:11" x14ac:dyDescent="0.4">
      <c r="B51" s="204" t="s">
        <v>269</v>
      </c>
      <c r="C51" s="243" t="s">
        <v>293</v>
      </c>
      <c r="D51" s="243"/>
      <c r="E51" s="243"/>
      <c r="F51" s="243"/>
      <c r="G51" s="243"/>
      <c r="H51" s="243"/>
      <c r="I51" s="243"/>
      <c r="J51" s="243"/>
    </row>
    <row r="52" spans="1:11" x14ac:dyDescent="0.4">
      <c r="C52" s="243"/>
      <c r="D52" s="243"/>
      <c r="E52" s="243"/>
      <c r="F52" s="243"/>
      <c r="G52" s="243"/>
      <c r="H52" s="243"/>
      <c r="I52" s="243"/>
      <c r="J52" s="243"/>
    </row>
    <row r="53" spans="1:11" x14ac:dyDescent="0.4">
      <c r="C53" s="243"/>
      <c r="D53" s="243"/>
      <c r="E53" s="243"/>
      <c r="F53" s="243"/>
      <c r="G53" s="243"/>
      <c r="H53" s="243"/>
      <c r="I53" s="243"/>
      <c r="J53" s="243"/>
    </row>
  </sheetData>
  <sheetProtection algorithmName="SHA-512" hashValue="iDKfHwGGJGi4O/gWMvyScbWvOq9pwj32JS63LsCO1Q4QiYO+fytaQQOozveMi44e8PAGBj0/xRU9qsucQXUaTg==" saltValue="RLecDgo/r69Zq8AVGyXvAw==" spinCount="100000" sheet="1" objects="1" scenarios="1"/>
  <mergeCells count="1">
    <mergeCell ref="C51:J53"/>
  </mergeCells>
  <phoneticPr fontId="21"/>
  <conditionalFormatting sqref="G6">
    <cfRule type="containsText" dxfId="271" priority="14" operator="containsText" text="ERROR">
      <formula>NOT(ISERROR(SEARCH("ERROR",G6)))</formula>
    </cfRule>
  </conditionalFormatting>
  <conditionalFormatting sqref="G8">
    <cfRule type="containsText" dxfId="270" priority="13" operator="containsText" text="ERROR">
      <formula>NOT(ISERROR(SEARCH("ERROR",G8)))</formula>
    </cfRule>
  </conditionalFormatting>
  <conditionalFormatting sqref="J6">
    <cfRule type="containsText" dxfId="269" priority="9" operator="containsText" text="ERROR">
      <formula>NOT(ISERROR(SEARCH("ERROR",J6)))</formula>
    </cfRule>
  </conditionalFormatting>
  <conditionalFormatting sqref="J25">
    <cfRule type="containsText" dxfId="268" priority="6" operator="containsText" text="ERROR">
      <formula>NOT(ISERROR(SEARCH("ERROR",J25)))</formula>
    </cfRule>
  </conditionalFormatting>
  <conditionalFormatting sqref="J8">
    <cfRule type="containsText" dxfId="267" priority="8" operator="containsText" text="ERROR">
      <formula>NOT(ISERROR(SEARCH("ERROR",J8)))</formula>
    </cfRule>
  </conditionalFormatting>
  <conditionalFormatting sqref="J16">
    <cfRule type="containsText" dxfId="266" priority="7" operator="containsText" text="ERROR">
      <formula>NOT(ISERROR(SEARCH("ERROR",J16)))</formula>
    </cfRule>
  </conditionalFormatting>
  <conditionalFormatting sqref="J28:J30">
    <cfRule type="containsText" dxfId="265" priority="5" operator="containsText" text="ERROR">
      <formula>NOT(ISERROR(SEARCH("ERROR",J28)))</formula>
    </cfRule>
  </conditionalFormatting>
  <conditionalFormatting sqref="J33">
    <cfRule type="containsText" dxfId="264" priority="4" operator="containsText" text="ERROR">
      <formula>NOT(ISERROR(SEARCH("ERROR",J33)))</formula>
    </cfRule>
  </conditionalFormatting>
  <conditionalFormatting sqref="J39:J40">
    <cfRule type="containsText" dxfId="263" priority="1" operator="containsText" text="ERROR">
      <formula>NOT(ISERROR(SEARCH("ERROR",J39)))</formula>
    </cfRule>
  </conditionalFormatting>
  <pageMargins left="0.7" right="0.7" top="0.75" bottom="0.75" header="0.3" footer="0.3"/>
  <pageSetup paperSize="9" scale="84" fitToHeight="0" orientation="portrait" r:id="rId1"/>
  <rowBreaks count="1" manualBreakCount="1">
    <brk id="42"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3357" r:id="rId4" name="Check Box 45">
              <controlPr defaultSize="0" autoFill="0" autoLine="0" autoPict="0">
                <anchor moveWithCells="1">
                  <from>
                    <xdr:col>7</xdr:col>
                    <xdr:colOff>219075</xdr:colOff>
                    <xdr:row>16</xdr:row>
                    <xdr:rowOff>238125</xdr:rowOff>
                  </from>
                  <to>
                    <xdr:col>8</xdr:col>
                    <xdr:colOff>342900</xdr:colOff>
                    <xdr:row>18</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view="pageBreakPreview" topLeftCell="A13" zoomScaleNormal="100" zoomScaleSheetLayoutView="100" workbookViewId="0">
      <selection activeCell="M6" sqref="M6"/>
    </sheetView>
  </sheetViews>
  <sheetFormatPr defaultRowHeight="18.75" x14ac:dyDescent="0.4"/>
  <cols>
    <col min="1" max="15" width="5.625" style="116" customWidth="1"/>
    <col min="16" max="16" width="0" style="116" hidden="1" customWidth="1"/>
    <col min="17" max="16384" width="9" style="116"/>
  </cols>
  <sheetData>
    <row r="1" spans="1:17" s="38" customFormat="1" ht="16.5" customHeight="1" x14ac:dyDescent="0.4">
      <c r="A1" s="310" t="s">
        <v>141</v>
      </c>
      <c r="B1" s="310"/>
      <c r="C1" s="310"/>
      <c r="D1" s="310"/>
      <c r="E1" s="310"/>
      <c r="F1" s="310"/>
      <c r="G1" s="310"/>
      <c r="H1" s="310"/>
      <c r="I1" s="310"/>
      <c r="J1" s="310"/>
      <c r="K1" s="310"/>
      <c r="L1" s="310"/>
      <c r="M1" s="310"/>
    </row>
    <row r="2" spans="1:17" s="38" customFormat="1" ht="21.75" customHeight="1" x14ac:dyDescent="0.4">
      <c r="A2" s="287" t="s">
        <v>142</v>
      </c>
      <c r="B2" s="287"/>
      <c r="C2" s="287"/>
      <c r="D2" s="287"/>
      <c r="E2" s="287"/>
      <c r="F2" s="287"/>
      <c r="G2" s="287"/>
      <c r="H2" s="287"/>
      <c r="I2" s="287"/>
      <c r="J2" s="287"/>
      <c r="K2" s="287"/>
      <c r="L2" s="287"/>
      <c r="M2" s="287"/>
      <c r="N2" s="287"/>
      <c r="O2" s="287"/>
    </row>
    <row r="3" spans="1:17" s="38" customFormat="1" ht="11.25" hidden="1" customHeight="1" x14ac:dyDescent="0.4">
      <c r="A3" s="48"/>
      <c r="B3" s="95"/>
      <c r="C3" s="61"/>
      <c r="D3" s="61"/>
      <c r="E3" s="61"/>
    </row>
    <row r="4" spans="1:17" s="38" customFormat="1" ht="28.5" customHeight="1" x14ac:dyDescent="0.4">
      <c r="A4" s="48"/>
      <c r="B4" s="95"/>
      <c r="C4" s="42"/>
      <c r="D4" s="42"/>
      <c r="E4" s="42"/>
      <c r="J4" s="330">
        <f>'⑤病床確保事業内訳書（様式第2-1号）'!G4</f>
        <v>0</v>
      </c>
      <c r="K4" s="330"/>
      <c r="L4" s="330"/>
      <c r="M4" s="330"/>
      <c r="N4" s="330"/>
      <c r="O4" s="330"/>
    </row>
    <row r="5" spans="1:17" s="38" customFormat="1" ht="12.75" hidden="1" customHeight="1" x14ac:dyDescent="0.4">
      <c r="A5" s="48"/>
      <c r="B5" s="95"/>
      <c r="C5" s="42"/>
      <c r="D5" s="42"/>
      <c r="E5" s="42"/>
    </row>
    <row r="6" spans="1:17" s="38" customFormat="1" ht="21.75" customHeight="1" x14ac:dyDescent="0.4">
      <c r="A6" s="38" t="s">
        <v>112</v>
      </c>
    </row>
    <row r="7" spans="1:17" s="38" customFormat="1" ht="18.75" customHeight="1" x14ac:dyDescent="0.4">
      <c r="A7" s="315" t="s">
        <v>253</v>
      </c>
      <c r="B7" s="315"/>
      <c r="C7" s="61"/>
      <c r="D7" s="61"/>
      <c r="E7" s="96"/>
      <c r="I7" s="41"/>
      <c r="J7" s="41"/>
      <c r="K7" s="41"/>
      <c r="L7" s="97"/>
      <c r="M7" s="97"/>
      <c r="O7" s="38" t="s">
        <v>143</v>
      </c>
    </row>
    <row r="8" spans="1:17" s="38" customFormat="1" ht="44.25" customHeight="1" x14ac:dyDescent="0.4">
      <c r="A8" s="98"/>
      <c r="B8" s="321" t="s">
        <v>144</v>
      </c>
      <c r="C8" s="321"/>
      <c r="D8" s="321"/>
      <c r="E8" s="320" t="s">
        <v>145</v>
      </c>
      <c r="F8" s="321"/>
      <c r="G8" s="321"/>
      <c r="H8" s="320" t="s">
        <v>146</v>
      </c>
      <c r="I8" s="321"/>
      <c r="J8" s="321"/>
      <c r="K8" s="317" t="s">
        <v>147</v>
      </c>
      <c r="L8" s="318"/>
      <c r="M8" s="318"/>
      <c r="N8" s="317" t="s">
        <v>148</v>
      </c>
      <c r="O8" s="319"/>
    </row>
    <row r="9" spans="1:17" s="38" customFormat="1" ht="18.75" customHeight="1" x14ac:dyDescent="0.4">
      <c r="A9" s="98" t="s">
        <v>127</v>
      </c>
      <c r="B9" s="99" t="s">
        <v>151</v>
      </c>
      <c r="C9" s="100" t="s">
        <v>150</v>
      </c>
      <c r="D9" s="100" t="s">
        <v>119</v>
      </c>
      <c r="E9" s="99" t="s">
        <v>151</v>
      </c>
      <c r="F9" s="100" t="s">
        <v>150</v>
      </c>
      <c r="G9" s="100" t="s">
        <v>119</v>
      </c>
      <c r="H9" s="99" t="s">
        <v>151</v>
      </c>
      <c r="I9" s="100" t="s">
        <v>150</v>
      </c>
      <c r="J9" s="100" t="s">
        <v>119</v>
      </c>
      <c r="K9" s="99" t="s">
        <v>151</v>
      </c>
      <c r="L9" s="100" t="s">
        <v>150</v>
      </c>
      <c r="M9" s="100" t="s">
        <v>119</v>
      </c>
      <c r="N9" s="101" t="s">
        <v>152</v>
      </c>
      <c r="O9" s="101" t="s">
        <v>153</v>
      </c>
      <c r="P9" s="38" t="s">
        <v>154</v>
      </c>
      <c r="Q9" s="38" t="s">
        <v>155</v>
      </c>
    </row>
    <row r="10" spans="1:17" s="38" customFormat="1" ht="18.75" customHeight="1" x14ac:dyDescent="0.4">
      <c r="A10" s="44">
        <v>1</v>
      </c>
      <c r="B10" s="102"/>
      <c r="C10" s="102"/>
      <c r="D10" s="102"/>
      <c r="E10" s="102"/>
      <c r="F10" s="102"/>
      <c r="G10" s="102"/>
      <c r="H10" s="103">
        <f t="shared" ref="H10:J25" si="0">B10-E10</f>
        <v>0</v>
      </c>
      <c r="I10" s="103">
        <f t="shared" si="0"/>
        <v>0</v>
      </c>
      <c r="J10" s="103">
        <f>D10-G10</f>
        <v>0</v>
      </c>
      <c r="K10" s="102"/>
      <c r="L10" s="102"/>
      <c r="M10" s="102"/>
      <c r="N10" s="103">
        <f>B10*2+C10*2+D10*1</f>
        <v>0</v>
      </c>
      <c r="O10" s="103">
        <f t="shared" ref="O10:O40" si="1">SUM(K10:M10)</f>
        <v>0</v>
      </c>
      <c r="P10" s="104">
        <f t="shared" ref="P10:P40" si="2">SUM(H10:J10)</f>
        <v>0</v>
      </c>
      <c r="Q10" s="38" t="str">
        <f>IF(N10&lt;O10,"ERROR","OK")</f>
        <v>OK</v>
      </c>
    </row>
    <row r="11" spans="1:17" s="38" customFormat="1" ht="18.75" customHeight="1" x14ac:dyDescent="0.4">
      <c r="A11" s="44">
        <v>2</v>
      </c>
      <c r="B11" s="102"/>
      <c r="C11" s="102"/>
      <c r="D11" s="102"/>
      <c r="E11" s="102"/>
      <c r="F11" s="102"/>
      <c r="G11" s="102"/>
      <c r="H11" s="103">
        <f t="shared" si="0"/>
        <v>0</v>
      </c>
      <c r="I11" s="103">
        <f t="shared" si="0"/>
        <v>0</v>
      </c>
      <c r="J11" s="103">
        <f t="shared" si="0"/>
        <v>0</v>
      </c>
      <c r="K11" s="102"/>
      <c r="L11" s="102"/>
      <c r="M11" s="102"/>
      <c r="N11" s="103">
        <f>B11*2+C11*2+D11*1</f>
        <v>0</v>
      </c>
      <c r="O11" s="103">
        <f t="shared" si="1"/>
        <v>0</v>
      </c>
      <c r="P11" s="104">
        <f t="shared" si="2"/>
        <v>0</v>
      </c>
      <c r="Q11" s="38" t="str">
        <f t="shared" ref="Q11:Q40" si="3">IF(N11&lt;O11,"ERROR","OK")</f>
        <v>OK</v>
      </c>
    </row>
    <row r="12" spans="1:17" s="38" customFormat="1" ht="18.75" customHeight="1" x14ac:dyDescent="0.4">
      <c r="A12" s="44">
        <v>3</v>
      </c>
      <c r="B12" s="102"/>
      <c r="C12" s="102"/>
      <c r="D12" s="102"/>
      <c r="E12" s="102"/>
      <c r="F12" s="102"/>
      <c r="G12" s="102"/>
      <c r="H12" s="103">
        <f t="shared" si="0"/>
        <v>0</v>
      </c>
      <c r="I12" s="103">
        <f t="shared" si="0"/>
        <v>0</v>
      </c>
      <c r="J12" s="103">
        <f t="shared" si="0"/>
        <v>0</v>
      </c>
      <c r="K12" s="102"/>
      <c r="L12" s="102"/>
      <c r="M12" s="102"/>
      <c r="N12" s="103">
        <f t="shared" ref="N12:N39" si="4">B12*2+C12*2+D12*1</f>
        <v>0</v>
      </c>
      <c r="O12" s="103">
        <f t="shared" si="1"/>
        <v>0</v>
      </c>
      <c r="P12" s="104">
        <f t="shared" si="2"/>
        <v>0</v>
      </c>
      <c r="Q12" s="38" t="str">
        <f t="shared" si="3"/>
        <v>OK</v>
      </c>
    </row>
    <row r="13" spans="1:17" s="38" customFormat="1" ht="18.75" customHeight="1" x14ac:dyDescent="0.4">
      <c r="A13" s="44">
        <v>4</v>
      </c>
      <c r="B13" s="102"/>
      <c r="C13" s="102"/>
      <c r="D13" s="102"/>
      <c r="E13" s="102"/>
      <c r="F13" s="102"/>
      <c r="G13" s="102"/>
      <c r="H13" s="103">
        <f t="shared" si="0"/>
        <v>0</v>
      </c>
      <c r="I13" s="103">
        <f t="shared" si="0"/>
        <v>0</v>
      </c>
      <c r="J13" s="103">
        <f t="shared" si="0"/>
        <v>0</v>
      </c>
      <c r="K13" s="102"/>
      <c r="L13" s="102"/>
      <c r="M13" s="102"/>
      <c r="N13" s="103">
        <f t="shared" si="4"/>
        <v>0</v>
      </c>
      <c r="O13" s="103">
        <f t="shared" si="1"/>
        <v>0</v>
      </c>
      <c r="P13" s="104">
        <f t="shared" si="2"/>
        <v>0</v>
      </c>
      <c r="Q13" s="38" t="str">
        <f t="shared" si="3"/>
        <v>OK</v>
      </c>
    </row>
    <row r="14" spans="1:17" s="38" customFormat="1" ht="18.75" customHeight="1" x14ac:dyDescent="0.4">
      <c r="A14" s="44">
        <v>5</v>
      </c>
      <c r="B14" s="102"/>
      <c r="C14" s="102"/>
      <c r="D14" s="102"/>
      <c r="E14" s="102"/>
      <c r="F14" s="102"/>
      <c r="G14" s="102"/>
      <c r="H14" s="103">
        <f t="shared" si="0"/>
        <v>0</v>
      </c>
      <c r="I14" s="103">
        <f t="shared" si="0"/>
        <v>0</v>
      </c>
      <c r="J14" s="103">
        <f t="shared" si="0"/>
        <v>0</v>
      </c>
      <c r="K14" s="102"/>
      <c r="L14" s="102"/>
      <c r="M14" s="102"/>
      <c r="N14" s="103">
        <f t="shared" si="4"/>
        <v>0</v>
      </c>
      <c r="O14" s="103">
        <f t="shared" si="1"/>
        <v>0</v>
      </c>
      <c r="P14" s="104">
        <f t="shared" si="2"/>
        <v>0</v>
      </c>
      <c r="Q14" s="38" t="str">
        <f t="shared" si="3"/>
        <v>OK</v>
      </c>
    </row>
    <row r="15" spans="1:17" s="38" customFormat="1" ht="18.75" customHeight="1" x14ac:dyDescent="0.4">
      <c r="A15" s="44">
        <v>6</v>
      </c>
      <c r="B15" s="102"/>
      <c r="C15" s="102"/>
      <c r="D15" s="102"/>
      <c r="E15" s="102"/>
      <c r="F15" s="102"/>
      <c r="G15" s="102"/>
      <c r="H15" s="103">
        <f t="shared" si="0"/>
        <v>0</v>
      </c>
      <c r="I15" s="103">
        <f t="shared" si="0"/>
        <v>0</v>
      </c>
      <c r="J15" s="103">
        <f t="shared" si="0"/>
        <v>0</v>
      </c>
      <c r="K15" s="102"/>
      <c r="L15" s="102"/>
      <c r="M15" s="102"/>
      <c r="N15" s="103">
        <f t="shared" si="4"/>
        <v>0</v>
      </c>
      <c r="O15" s="103">
        <f t="shared" si="1"/>
        <v>0</v>
      </c>
      <c r="P15" s="104">
        <f t="shared" si="2"/>
        <v>0</v>
      </c>
      <c r="Q15" s="38" t="str">
        <f t="shared" si="3"/>
        <v>OK</v>
      </c>
    </row>
    <row r="16" spans="1:17" s="38" customFormat="1" ht="18.75" customHeight="1" x14ac:dyDescent="0.4">
      <c r="A16" s="44">
        <v>7</v>
      </c>
      <c r="B16" s="102"/>
      <c r="C16" s="102"/>
      <c r="D16" s="102"/>
      <c r="E16" s="102"/>
      <c r="F16" s="102"/>
      <c r="G16" s="102"/>
      <c r="H16" s="103">
        <f t="shared" si="0"/>
        <v>0</v>
      </c>
      <c r="I16" s="103">
        <f t="shared" si="0"/>
        <v>0</v>
      </c>
      <c r="J16" s="103">
        <f t="shared" si="0"/>
        <v>0</v>
      </c>
      <c r="K16" s="102"/>
      <c r="L16" s="102"/>
      <c r="M16" s="102"/>
      <c r="N16" s="103">
        <f t="shared" si="4"/>
        <v>0</v>
      </c>
      <c r="O16" s="103">
        <f t="shared" si="1"/>
        <v>0</v>
      </c>
      <c r="P16" s="104">
        <f t="shared" si="2"/>
        <v>0</v>
      </c>
      <c r="Q16" s="38" t="str">
        <f t="shared" si="3"/>
        <v>OK</v>
      </c>
    </row>
    <row r="17" spans="1:17" s="38" customFormat="1" ht="18.75" customHeight="1" x14ac:dyDescent="0.4">
      <c r="A17" s="44">
        <v>8</v>
      </c>
      <c r="B17" s="102"/>
      <c r="C17" s="102"/>
      <c r="D17" s="102"/>
      <c r="E17" s="102"/>
      <c r="F17" s="102"/>
      <c r="G17" s="102"/>
      <c r="H17" s="103">
        <f t="shared" si="0"/>
        <v>0</v>
      </c>
      <c r="I17" s="103">
        <f t="shared" si="0"/>
        <v>0</v>
      </c>
      <c r="J17" s="103">
        <f t="shared" si="0"/>
        <v>0</v>
      </c>
      <c r="K17" s="102"/>
      <c r="L17" s="102"/>
      <c r="M17" s="102"/>
      <c r="N17" s="103">
        <f t="shared" si="4"/>
        <v>0</v>
      </c>
      <c r="O17" s="103">
        <f t="shared" si="1"/>
        <v>0</v>
      </c>
      <c r="P17" s="104">
        <f t="shared" si="2"/>
        <v>0</v>
      </c>
      <c r="Q17" s="38" t="str">
        <f t="shared" si="3"/>
        <v>OK</v>
      </c>
    </row>
    <row r="18" spans="1:17" s="38" customFormat="1" ht="18.75" customHeight="1" x14ac:dyDescent="0.4">
      <c r="A18" s="44">
        <v>9</v>
      </c>
      <c r="B18" s="102"/>
      <c r="C18" s="102"/>
      <c r="D18" s="102"/>
      <c r="E18" s="102"/>
      <c r="F18" s="102"/>
      <c r="G18" s="102"/>
      <c r="H18" s="103">
        <f t="shared" si="0"/>
        <v>0</v>
      </c>
      <c r="I18" s="103">
        <f t="shared" si="0"/>
        <v>0</v>
      </c>
      <c r="J18" s="103">
        <f t="shared" si="0"/>
        <v>0</v>
      </c>
      <c r="K18" s="102"/>
      <c r="L18" s="102"/>
      <c r="M18" s="102"/>
      <c r="N18" s="103">
        <f t="shared" si="4"/>
        <v>0</v>
      </c>
      <c r="O18" s="103">
        <f t="shared" si="1"/>
        <v>0</v>
      </c>
      <c r="P18" s="104">
        <f t="shared" si="2"/>
        <v>0</v>
      </c>
      <c r="Q18" s="38" t="str">
        <f t="shared" si="3"/>
        <v>OK</v>
      </c>
    </row>
    <row r="19" spans="1:17" s="38" customFormat="1" ht="18.75" customHeight="1" x14ac:dyDescent="0.4">
      <c r="A19" s="44">
        <v>10</v>
      </c>
      <c r="B19" s="102"/>
      <c r="C19" s="102"/>
      <c r="D19" s="102"/>
      <c r="E19" s="102"/>
      <c r="F19" s="102"/>
      <c r="G19" s="102"/>
      <c r="H19" s="103">
        <f t="shared" si="0"/>
        <v>0</v>
      </c>
      <c r="I19" s="103">
        <f t="shared" si="0"/>
        <v>0</v>
      </c>
      <c r="J19" s="103">
        <f t="shared" si="0"/>
        <v>0</v>
      </c>
      <c r="K19" s="102"/>
      <c r="L19" s="102"/>
      <c r="M19" s="102"/>
      <c r="N19" s="103">
        <f t="shared" si="4"/>
        <v>0</v>
      </c>
      <c r="O19" s="103">
        <f t="shared" si="1"/>
        <v>0</v>
      </c>
      <c r="P19" s="104">
        <f t="shared" si="2"/>
        <v>0</v>
      </c>
      <c r="Q19" s="38" t="str">
        <f t="shared" si="3"/>
        <v>OK</v>
      </c>
    </row>
    <row r="20" spans="1:17" s="38" customFormat="1" ht="18.75" customHeight="1" x14ac:dyDescent="0.4">
      <c r="A20" s="44">
        <v>11</v>
      </c>
      <c r="B20" s="102"/>
      <c r="C20" s="102"/>
      <c r="D20" s="102"/>
      <c r="E20" s="102"/>
      <c r="F20" s="102"/>
      <c r="G20" s="102"/>
      <c r="H20" s="103">
        <f t="shared" si="0"/>
        <v>0</v>
      </c>
      <c r="I20" s="103">
        <f t="shared" si="0"/>
        <v>0</v>
      </c>
      <c r="J20" s="103">
        <f t="shared" si="0"/>
        <v>0</v>
      </c>
      <c r="K20" s="102"/>
      <c r="L20" s="102"/>
      <c r="M20" s="102"/>
      <c r="N20" s="103">
        <f t="shared" si="4"/>
        <v>0</v>
      </c>
      <c r="O20" s="103">
        <f t="shared" si="1"/>
        <v>0</v>
      </c>
      <c r="P20" s="104">
        <f t="shared" si="2"/>
        <v>0</v>
      </c>
      <c r="Q20" s="38" t="str">
        <f t="shared" si="3"/>
        <v>OK</v>
      </c>
    </row>
    <row r="21" spans="1:17" s="38" customFormat="1" ht="18.75" customHeight="1" x14ac:dyDescent="0.4">
      <c r="A21" s="44">
        <v>12</v>
      </c>
      <c r="B21" s="102"/>
      <c r="C21" s="102"/>
      <c r="D21" s="102"/>
      <c r="E21" s="102"/>
      <c r="F21" s="102"/>
      <c r="G21" s="102"/>
      <c r="H21" s="103">
        <f t="shared" si="0"/>
        <v>0</v>
      </c>
      <c r="I21" s="103">
        <f t="shared" si="0"/>
        <v>0</v>
      </c>
      <c r="J21" s="103">
        <f t="shared" si="0"/>
        <v>0</v>
      </c>
      <c r="K21" s="102"/>
      <c r="L21" s="102"/>
      <c r="M21" s="102"/>
      <c r="N21" s="103">
        <f t="shared" si="4"/>
        <v>0</v>
      </c>
      <c r="O21" s="103">
        <f t="shared" si="1"/>
        <v>0</v>
      </c>
      <c r="P21" s="104">
        <f t="shared" si="2"/>
        <v>0</v>
      </c>
      <c r="Q21" s="38" t="str">
        <f t="shared" si="3"/>
        <v>OK</v>
      </c>
    </row>
    <row r="22" spans="1:17" s="38" customFormat="1" ht="18.75" customHeight="1" x14ac:dyDescent="0.4">
      <c r="A22" s="44">
        <v>13</v>
      </c>
      <c r="B22" s="102"/>
      <c r="C22" s="102"/>
      <c r="D22" s="102"/>
      <c r="E22" s="102"/>
      <c r="F22" s="102"/>
      <c r="G22" s="102"/>
      <c r="H22" s="103">
        <f t="shared" si="0"/>
        <v>0</v>
      </c>
      <c r="I22" s="103">
        <f t="shared" si="0"/>
        <v>0</v>
      </c>
      <c r="J22" s="103">
        <f t="shared" si="0"/>
        <v>0</v>
      </c>
      <c r="K22" s="102"/>
      <c r="L22" s="102"/>
      <c r="M22" s="102"/>
      <c r="N22" s="103">
        <f t="shared" si="4"/>
        <v>0</v>
      </c>
      <c r="O22" s="103">
        <f t="shared" si="1"/>
        <v>0</v>
      </c>
      <c r="P22" s="104">
        <f t="shared" si="2"/>
        <v>0</v>
      </c>
      <c r="Q22" s="38" t="str">
        <f t="shared" si="3"/>
        <v>OK</v>
      </c>
    </row>
    <row r="23" spans="1:17" s="38" customFormat="1" ht="18.75" customHeight="1" x14ac:dyDescent="0.4">
      <c r="A23" s="44">
        <v>14</v>
      </c>
      <c r="B23" s="102"/>
      <c r="C23" s="102"/>
      <c r="D23" s="102"/>
      <c r="E23" s="102"/>
      <c r="F23" s="102"/>
      <c r="G23" s="102"/>
      <c r="H23" s="103">
        <f t="shared" si="0"/>
        <v>0</v>
      </c>
      <c r="I23" s="103">
        <f t="shared" si="0"/>
        <v>0</v>
      </c>
      <c r="J23" s="103">
        <f t="shared" si="0"/>
        <v>0</v>
      </c>
      <c r="K23" s="102"/>
      <c r="L23" s="102"/>
      <c r="M23" s="102"/>
      <c r="N23" s="103">
        <f t="shared" si="4"/>
        <v>0</v>
      </c>
      <c r="O23" s="103">
        <f t="shared" si="1"/>
        <v>0</v>
      </c>
      <c r="P23" s="104">
        <f t="shared" si="2"/>
        <v>0</v>
      </c>
      <c r="Q23" s="38" t="str">
        <f t="shared" si="3"/>
        <v>OK</v>
      </c>
    </row>
    <row r="24" spans="1:17" s="38" customFormat="1" ht="18.75" customHeight="1" x14ac:dyDescent="0.4">
      <c r="A24" s="105">
        <v>15</v>
      </c>
      <c r="B24" s="102"/>
      <c r="C24" s="106"/>
      <c r="D24" s="102"/>
      <c r="E24" s="102"/>
      <c r="F24" s="102"/>
      <c r="G24" s="102"/>
      <c r="H24" s="103">
        <f t="shared" si="0"/>
        <v>0</v>
      </c>
      <c r="I24" s="103">
        <f t="shared" si="0"/>
        <v>0</v>
      </c>
      <c r="J24" s="103">
        <f t="shared" si="0"/>
        <v>0</v>
      </c>
      <c r="K24" s="102"/>
      <c r="L24" s="102"/>
      <c r="M24" s="102"/>
      <c r="N24" s="103">
        <f t="shared" si="4"/>
        <v>0</v>
      </c>
      <c r="O24" s="103">
        <f t="shared" si="1"/>
        <v>0</v>
      </c>
      <c r="P24" s="104">
        <f t="shared" si="2"/>
        <v>0</v>
      </c>
      <c r="Q24" s="38" t="str">
        <f t="shared" si="3"/>
        <v>OK</v>
      </c>
    </row>
    <row r="25" spans="1:17" s="38" customFormat="1" ht="18.75" customHeight="1" x14ac:dyDescent="0.4">
      <c r="A25" s="44">
        <v>16</v>
      </c>
      <c r="B25" s="102"/>
      <c r="C25" s="102"/>
      <c r="D25" s="102"/>
      <c r="E25" s="102"/>
      <c r="F25" s="102"/>
      <c r="G25" s="102"/>
      <c r="H25" s="103">
        <f>B25-E25</f>
        <v>0</v>
      </c>
      <c r="I25" s="103">
        <f t="shared" si="0"/>
        <v>0</v>
      </c>
      <c r="J25" s="103">
        <f>D25-G25</f>
        <v>0</v>
      </c>
      <c r="K25" s="102"/>
      <c r="L25" s="102"/>
      <c r="M25" s="102"/>
      <c r="N25" s="103">
        <f t="shared" si="4"/>
        <v>0</v>
      </c>
      <c r="O25" s="103">
        <f t="shared" si="1"/>
        <v>0</v>
      </c>
      <c r="P25" s="104">
        <f t="shared" si="2"/>
        <v>0</v>
      </c>
      <c r="Q25" s="38" t="str">
        <f t="shared" si="3"/>
        <v>OK</v>
      </c>
    </row>
    <row r="26" spans="1:17" s="38" customFormat="1" ht="18.75" customHeight="1" x14ac:dyDescent="0.4">
      <c r="A26" s="44">
        <v>17</v>
      </c>
      <c r="B26" s="102"/>
      <c r="C26" s="102"/>
      <c r="D26" s="102"/>
      <c r="E26" s="102"/>
      <c r="F26" s="102"/>
      <c r="G26" s="102"/>
      <c r="H26" s="103">
        <f t="shared" ref="H26:J40" si="5">B26-E26</f>
        <v>0</v>
      </c>
      <c r="I26" s="103">
        <f t="shared" si="5"/>
        <v>0</v>
      </c>
      <c r="J26" s="103">
        <f t="shared" si="5"/>
        <v>0</v>
      </c>
      <c r="K26" s="102"/>
      <c r="L26" s="102"/>
      <c r="M26" s="102"/>
      <c r="N26" s="103">
        <f t="shared" si="4"/>
        <v>0</v>
      </c>
      <c r="O26" s="103">
        <f t="shared" si="1"/>
        <v>0</v>
      </c>
      <c r="P26" s="104">
        <f t="shared" si="2"/>
        <v>0</v>
      </c>
      <c r="Q26" s="38" t="str">
        <f t="shared" si="3"/>
        <v>OK</v>
      </c>
    </row>
    <row r="27" spans="1:17" s="38" customFormat="1" ht="18.75" customHeight="1" x14ac:dyDescent="0.4">
      <c r="A27" s="44">
        <v>18</v>
      </c>
      <c r="B27" s="102"/>
      <c r="C27" s="102"/>
      <c r="D27" s="102"/>
      <c r="E27" s="102"/>
      <c r="F27" s="102"/>
      <c r="G27" s="102"/>
      <c r="H27" s="103">
        <f t="shared" si="5"/>
        <v>0</v>
      </c>
      <c r="I27" s="103">
        <f t="shared" si="5"/>
        <v>0</v>
      </c>
      <c r="J27" s="103">
        <f t="shared" si="5"/>
        <v>0</v>
      </c>
      <c r="K27" s="102"/>
      <c r="L27" s="102"/>
      <c r="M27" s="102"/>
      <c r="N27" s="103">
        <f t="shared" si="4"/>
        <v>0</v>
      </c>
      <c r="O27" s="103">
        <f t="shared" si="1"/>
        <v>0</v>
      </c>
      <c r="P27" s="104">
        <f t="shared" si="2"/>
        <v>0</v>
      </c>
      <c r="Q27" s="38" t="str">
        <f t="shared" si="3"/>
        <v>OK</v>
      </c>
    </row>
    <row r="28" spans="1:17" s="38" customFormat="1" ht="18.75" customHeight="1" x14ac:dyDescent="0.4">
      <c r="A28" s="44">
        <v>19</v>
      </c>
      <c r="B28" s="102"/>
      <c r="C28" s="102"/>
      <c r="D28" s="102"/>
      <c r="E28" s="102"/>
      <c r="F28" s="102"/>
      <c r="G28" s="102"/>
      <c r="H28" s="103">
        <f t="shared" si="5"/>
        <v>0</v>
      </c>
      <c r="I28" s="103">
        <f t="shared" si="5"/>
        <v>0</v>
      </c>
      <c r="J28" s="103">
        <f t="shared" si="5"/>
        <v>0</v>
      </c>
      <c r="K28" s="102"/>
      <c r="L28" s="102"/>
      <c r="M28" s="102"/>
      <c r="N28" s="103">
        <f t="shared" si="4"/>
        <v>0</v>
      </c>
      <c r="O28" s="103">
        <f t="shared" si="1"/>
        <v>0</v>
      </c>
      <c r="P28" s="104">
        <f t="shared" si="2"/>
        <v>0</v>
      </c>
      <c r="Q28" s="38" t="str">
        <f t="shared" si="3"/>
        <v>OK</v>
      </c>
    </row>
    <row r="29" spans="1:17" s="38" customFormat="1" ht="18.75" customHeight="1" x14ac:dyDescent="0.4">
      <c r="A29" s="44">
        <v>20</v>
      </c>
      <c r="B29" s="102"/>
      <c r="C29" s="102"/>
      <c r="D29" s="102"/>
      <c r="E29" s="102"/>
      <c r="F29" s="102"/>
      <c r="G29" s="102"/>
      <c r="H29" s="103">
        <f t="shared" si="5"/>
        <v>0</v>
      </c>
      <c r="I29" s="103">
        <f t="shared" si="5"/>
        <v>0</v>
      </c>
      <c r="J29" s="103">
        <f t="shared" si="5"/>
        <v>0</v>
      </c>
      <c r="K29" s="102"/>
      <c r="L29" s="102"/>
      <c r="M29" s="102"/>
      <c r="N29" s="103">
        <f t="shared" si="4"/>
        <v>0</v>
      </c>
      <c r="O29" s="103">
        <f t="shared" si="1"/>
        <v>0</v>
      </c>
      <c r="P29" s="104">
        <f t="shared" si="2"/>
        <v>0</v>
      </c>
      <c r="Q29" s="38" t="str">
        <f t="shared" si="3"/>
        <v>OK</v>
      </c>
    </row>
    <row r="30" spans="1:17" s="38" customFormat="1" ht="18.75" customHeight="1" x14ac:dyDescent="0.4">
      <c r="A30" s="44">
        <v>21</v>
      </c>
      <c r="B30" s="102"/>
      <c r="C30" s="102"/>
      <c r="D30" s="102"/>
      <c r="E30" s="102"/>
      <c r="F30" s="102"/>
      <c r="G30" s="102"/>
      <c r="H30" s="103">
        <f t="shared" si="5"/>
        <v>0</v>
      </c>
      <c r="I30" s="103">
        <f t="shared" si="5"/>
        <v>0</v>
      </c>
      <c r="J30" s="103">
        <f t="shared" si="5"/>
        <v>0</v>
      </c>
      <c r="K30" s="102"/>
      <c r="L30" s="102"/>
      <c r="M30" s="102"/>
      <c r="N30" s="103">
        <f t="shared" si="4"/>
        <v>0</v>
      </c>
      <c r="O30" s="103">
        <f t="shared" si="1"/>
        <v>0</v>
      </c>
      <c r="P30" s="104">
        <f t="shared" si="2"/>
        <v>0</v>
      </c>
      <c r="Q30" s="38" t="str">
        <f t="shared" si="3"/>
        <v>OK</v>
      </c>
    </row>
    <row r="31" spans="1:17" s="38" customFormat="1" ht="18.75" customHeight="1" x14ac:dyDescent="0.4">
      <c r="A31" s="44">
        <v>22</v>
      </c>
      <c r="B31" s="102"/>
      <c r="C31" s="102"/>
      <c r="D31" s="102"/>
      <c r="E31" s="102"/>
      <c r="F31" s="102"/>
      <c r="G31" s="102"/>
      <c r="H31" s="103">
        <f t="shared" si="5"/>
        <v>0</v>
      </c>
      <c r="I31" s="103">
        <f t="shared" si="5"/>
        <v>0</v>
      </c>
      <c r="J31" s="103">
        <f t="shared" si="5"/>
        <v>0</v>
      </c>
      <c r="K31" s="102"/>
      <c r="L31" s="102"/>
      <c r="M31" s="102"/>
      <c r="N31" s="103">
        <f t="shared" si="4"/>
        <v>0</v>
      </c>
      <c r="O31" s="103">
        <f t="shared" si="1"/>
        <v>0</v>
      </c>
      <c r="P31" s="104">
        <f t="shared" si="2"/>
        <v>0</v>
      </c>
      <c r="Q31" s="38" t="str">
        <f t="shared" si="3"/>
        <v>OK</v>
      </c>
    </row>
    <row r="32" spans="1:17" s="38" customFormat="1" ht="18.75" customHeight="1" x14ac:dyDescent="0.4">
      <c r="A32" s="44">
        <v>23</v>
      </c>
      <c r="B32" s="102"/>
      <c r="C32" s="102"/>
      <c r="D32" s="102"/>
      <c r="E32" s="102"/>
      <c r="F32" s="102"/>
      <c r="G32" s="102"/>
      <c r="H32" s="103">
        <f t="shared" si="5"/>
        <v>0</v>
      </c>
      <c r="I32" s="103">
        <f t="shared" si="5"/>
        <v>0</v>
      </c>
      <c r="J32" s="103">
        <f t="shared" si="5"/>
        <v>0</v>
      </c>
      <c r="K32" s="102"/>
      <c r="L32" s="102"/>
      <c r="M32" s="102"/>
      <c r="N32" s="103">
        <f t="shared" si="4"/>
        <v>0</v>
      </c>
      <c r="O32" s="103">
        <f t="shared" si="1"/>
        <v>0</v>
      </c>
      <c r="P32" s="104">
        <f t="shared" si="2"/>
        <v>0</v>
      </c>
      <c r="Q32" s="38" t="str">
        <f t="shared" si="3"/>
        <v>OK</v>
      </c>
    </row>
    <row r="33" spans="1:17" s="38" customFormat="1" ht="18.75" customHeight="1" x14ac:dyDescent="0.4">
      <c r="A33" s="44">
        <v>24</v>
      </c>
      <c r="B33" s="102"/>
      <c r="C33" s="102"/>
      <c r="D33" s="102"/>
      <c r="E33" s="102"/>
      <c r="F33" s="102"/>
      <c r="G33" s="102"/>
      <c r="H33" s="103">
        <f t="shared" si="5"/>
        <v>0</v>
      </c>
      <c r="I33" s="103">
        <f t="shared" si="5"/>
        <v>0</v>
      </c>
      <c r="J33" s="103">
        <f t="shared" si="5"/>
        <v>0</v>
      </c>
      <c r="K33" s="102"/>
      <c r="L33" s="102"/>
      <c r="M33" s="102"/>
      <c r="N33" s="103">
        <f t="shared" si="4"/>
        <v>0</v>
      </c>
      <c r="O33" s="103">
        <f t="shared" si="1"/>
        <v>0</v>
      </c>
      <c r="P33" s="104">
        <f t="shared" si="2"/>
        <v>0</v>
      </c>
      <c r="Q33" s="38" t="str">
        <f t="shared" si="3"/>
        <v>OK</v>
      </c>
    </row>
    <row r="34" spans="1:17" s="38" customFormat="1" ht="18.75" customHeight="1" x14ac:dyDescent="0.4">
      <c r="A34" s="44">
        <v>25</v>
      </c>
      <c r="B34" s="102"/>
      <c r="C34" s="102"/>
      <c r="D34" s="102"/>
      <c r="E34" s="102"/>
      <c r="F34" s="102"/>
      <c r="G34" s="102"/>
      <c r="H34" s="103">
        <f t="shared" si="5"/>
        <v>0</v>
      </c>
      <c r="I34" s="103">
        <f t="shared" si="5"/>
        <v>0</v>
      </c>
      <c r="J34" s="103">
        <f t="shared" si="5"/>
        <v>0</v>
      </c>
      <c r="K34" s="102"/>
      <c r="L34" s="102"/>
      <c r="M34" s="102"/>
      <c r="N34" s="103">
        <f t="shared" si="4"/>
        <v>0</v>
      </c>
      <c r="O34" s="103">
        <f t="shared" si="1"/>
        <v>0</v>
      </c>
      <c r="P34" s="104">
        <f t="shared" si="2"/>
        <v>0</v>
      </c>
      <c r="Q34" s="38" t="str">
        <f t="shared" si="3"/>
        <v>OK</v>
      </c>
    </row>
    <row r="35" spans="1:17" s="38" customFormat="1" ht="18.75" customHeight="1" x14ac:dyDescent="0.4">
      <c r="A35" s="44">
        <v>26</v>
      </c>
      <c r="B35" s="102"/>
      <c r="C35" s="102"/>
      <c r="D35" s="102"/>
      <c r="E35" s="102"/>
      <c r="F35" s="102"/>
      <c r="G35" s="102"/>
      <c r="H35" s="103">
        <f t="shared" si="5"/>
        <v>0</v>
      </c>
      <c r="I35" s="103">
        <f t="shared" si="5"/>
        <v>0</v>
      </c>
      <c r="J35" s="103">
        <f t="shared" si="5"/>
        <v>0</v>
      </c>
      <c r="K35" s="102"/>
      <c r="L35" s="102"/>
      <c r="M35" s="102"/>
      <c r="N35" s="103">
        <f t="shared" si="4"/>
        <v>0</v>
      </c>
      <c r="O35" s="103">
        <f t="shared" si="1"/>
        <v>0</v>
      </c>
      <c r="P35" s="104">
        <f t="shared" si="2"/>
        <v>0</v>
      </c>
      <c r="Q35" s="38" t="str">
        <f t="shared" si="3"/>
        <v>OK</v>
      </c>
    </row>
    <row r="36" spans="1:17" s="38" customFormat="1" ht="18.75" customHeight="1" x14ac:dyDescent="0.4">
      <c r="A36" s="44">
        <v>27</v>
      </c>
      <c r="B36" s="102"/>
      <c r="C36" s="102"/>
      <c r="D36" s="102"/>
      <c r="E36" s="102"/>
      <c r="F36" s="102"/>
      <c r="G36" s="102"/>
      <c r="H36" s="103">
        <f t="shared" si="5"/>
        <v>0</v>
      </c>
      <c r="I36" s="103">
        <f t="shared" si="5"/>
        <v>0</v>
      </c>
      <c r="J36" s="103">
        <f t="shared" si="5"/>
        <v>0</v>
      </c>
      <c r="K36" s="102"/>
      <c r="L36" s="102"/>
      <c r="M36" s="102"/>
      <c r="N36" s="103">
        <f t="shared" si="4"/>
        <v>0</v>
      </c>
      <c r="O36" s="103">
        <f t="shared" si="1"/>
        <v>0</v>
      </c>
      <c r="P36" s="104">
        <f t="shared" si="2"/>
        <v>0</v>
      </c>
      <c r="Q36" s="38" t="str">
        <f t="shared" si="3"/>
        <v>OK</v>
      </c>
    </row>
    <row r="37" spans="1:17" s="38" customFormat="1" ht="18.75" customHeight="1" x14ac:dyDescent="0.4">
      <c r="A37" s="44">
        <v>28</v>
      </c>
      <c r="B37" s="102"/>
      <c r="C37" s="102"/>
      <c r="D37" s="102"/>
      <c r="E37" s="102"/>
      <c r="F37" s="102"/>
      <c r="G37" s="102"/>
      <c r="H37" s="103">
        <f t="shared" si="5"/>
        <v>0</v>
      </c>
      <c r="I37" s="103">
        <f t="shared" si="5"/>
        <v>0</v>
      </c>
      <c r="J37" s="103">
        <f t="shared" si="5"/>
        <v>0</v>
      </c>
      <c r="K37" s="102"/>
      <c r="L37" s="102"/>
      <c r="M37" s="102"/>
      <c r="N37" s="103">
        <f t="shared" si="4"/>
        <v>0</v>
      </c>
      <c r="O37" s="103">
        <f t="shared" si="1"/>
        <v>0</v>
      </c>
      <c r="P37" s="104">
        <f t="shared" si="2"/>
        <v>0</v>
      </c>
      <c r="Q37" s="38" t="str">
        <f t="shared" si="3"/>
        <v>OK</v>
      </c>
    </row>
    <row r="38" spans="1:17" s="38" customFormat="1" ht="18.75" customHeight="1" x14ac:dyDescent="0.4">
      <c r="A38" s="44">
        <v>29</v>
      </c>
      <c r="B38" s="102"/>
      <c r="C38" s="102"/>
      <c r="D38" s="102"/>
      <c r="E38" s="102"/>
      <c r="F38" s="102"/>
      <c r="G38" s="102"/>
      <c r="H38" s="103">
        <f t="shared" si="5"/>
        <v>0</v>
      </c>
      <c r="I38" s="103">
        <f t="shared" si="5"/>
        <v>0</v>
      </c>
      <c r="J38" s="103">
        <f t="shared" si="5"/>
        <v>0</v>
      </c>
      <c r="K38" s="102"/>
      <c r="L38" s="102"/>
      <c r="M38" s="102"/>
      <c r="N38" s="103">
        <f t="shared" si="4"/>
        <v>0</v>
      </c>
      <c r="O38" s="103">
        <f t="shared" si="1"/>
        <v>0</v>
      </c>
      <c r="P38" s="104">
        <f t="shared" si="2"/>
        <v>0</v>
      </c>
      <c r="Q38" s="38" t="str">
        <f t="shared" si="3"/>
        <v>OK</v>
      </c>
    </row>
    <row r="39" spans="1:17" s="38" customFormat="1" ht="18.75" customHeight="1" x14ac:dyDescent="0.4">
      <c r="A39" s="44">
        <v>30</v>
      </c>
      <c r="B39" s="102"/>
      <c r="C39" s="102"/>
      <c r="D39" s="102"/>
      <c r="E39" s="102"/>
      <c r="F39" s="102"/>
      <c r="G39" s="102"/>
      <c r="H39" s="103">
        <f>B39-E39</f>
        <v>0</v>
      </c>
      <c r="I39" s="103">
        <f t="shared" si="5"/>
        <v>0</v>
      </c>
      <c r="J39" s="103">
        <f t="shared" si="5"/>
        <v>0</v>
      </c>
      <c r="K39" s="102"/>
      <c r="L39" s="102"/>
      <c r="M39" s="102"/>
      <c r="N39" s="103">
        <f t="shared" si="4"/>
        <v>0</v>
      </c>
      <c r="O39" s="103">
        <f t="shared" si="1"/>
        <v>0</v>
      </c>
      <c r="P39" s="104">
        <f t="shared" si="2"/>
        <v>0</v>
      </c>
      <c r="Q39" s="38" t="str">
        <f t="shared" si="3"/>
        <v>OK</v>
      </c>
    </row>
    <row r="40" spans="1:17" s="38" customFormat="1" ht="18.75" customHeight="1" thickBot="1" x14ac:dyDescent="0.45">
      <c r="A40" s="121">
        <v>31</v>
      </c>
      <c r="B40" s="108"/>
      <c r="C40" s="108"/>
      <c r="D40" s="108"/>
      <c r="E40" s="108"/>
      <c r="F40" s="108"/>
      <c r="G40" s="108"/>
      <c r="H40" s="103">
        <f>B40-E40</f>
        <v>0</v>
      </c>
      <c r="I40" s="103">
        <f t="shared" si="5"/>
        <v>0</v>
      </c>
      <c r="J40" s="103">
        <f t="shared" si="5"/>
        <v>0</v>
      </c>
      <c r="K40" s="102"/>
      <c r="L40" s="102"/>
      <c r="M40" s="102"/>
      <c r="N40" s="103">
        <f>B40*2+C40*2+D40*1</f>
        <v>0</v>
      </c>
      <c r="O40" s="103">
        <f t="shared" si="1"/>
        <v>0</v>
      </c>
      <c r="P40" s="104">
        <f t="shared" si="2"/>
        <v>0</v>
      </c>
      <c r="Q40" s="38" t="str">
        <f t="shared" si="3"/>
        <v>OK</v>
      </c>
    </row>
    <row r="41" spans="1:17" s="39" customFormat="1" ht="18.75" customHeight="1" thickTop="1" x14ac:dyDescent="0.15">
      <c r="A41" s="109" t="s">
        <v>156</v>
      </c>
      <c r="B41" s="110">
        <f t="shared" ref="B41:N41" si="6">SUM(B10:B40)</f>
        <v>0</v>
      </c>
      <c r="C41" s="110">
        <f t="shared" si="6"/>
        <v>0</v>
      </c>
      <c r="D41" s="110">
        <f t="shared" si="6"/>
        <v>0</v>
      </c>
      <c r="E41" s="110">
        <f t="shared" si="6"/>
        <v>0</v>
      </c>
      <c r="F41" s="110">
        <f t="shared" si="6"/>
        <v>0</v>
      </c>
      <c r="G41" s="111">
        <f t="shared" si="6"/>
        <v>0</v>
      </c>
      <c r="H41" s="112">
        <f t="shared" si="6"/>
        <v>0</v>
      </c>
      <c r="I41" s="112">
        <f t="shared" si="6"/>
        <v>0</v>
      </c>
      <c r="J41" s="112">
        <f t="shared" si="6"/>
        <v>0</v>
      </c>
      <c r="K41" s="112">
        <f t="shared" si="6"/>
        <v>0</v>
      </c>
      <c r="L41" s="112">
        <f t="shared" si="6"/>
        <v>0</v>
      </c>
      <c r="M41" s="112">
        <f t="shared" si="6"/>
        <v>0</v>
      </c>
      <c r="N41" s="112">
        <f t="shared" si="6"/>
        <v>0</v>
      </c>
      <c r="O41" s="112">
        <f>SUM(O10:O40)</f>
        <v>0</v>
      </c>
      <c r="P41" s="104"/>
    </row>
    <row r="42" spans="1:17" s="113" customFormat="1" ht="15" hidden="1" customHeight="1" x14ac:dyDescent="0.4">
      <c r="A42" s="38" t="s">
        <v>157</v>
      </c>
      <c r="P42" s="104"/>
    </row>
    <row r="43" spans="1:17" s="113" customFormat="1" ht="15" customHeight="1" x14ac:dyDescent="0.4">
      <c r="A43" s="114" t="s">
        <v>158</v>
      </c>
      <c r="B43" s="115"/>
      <c r="C43" s="115"/>
      <c r="D43" s="115"/>
      <c r="E43" s="115"/>
      <c r="F43" s="115"/>
      <c r="G43" s="115"/>
      <c r="H43" s="115"/>
      <c r="I43" s="115"/>
      <c r="J43" s="115"/>
      <c r="K43" s="115"/>
      <c r="L43" s="115"/>
      <c r="M43" s="115"/>
      <c r="N43" s="115"/>
      <c r="O43" s="115"/>
      <c r="P43" s="104"/>
    </row>
    <row r="44" spans="1:17" s="113" customFormat="1" ht="15" customHeight="1" x14ac:dyDescent="0.4">
      <c r="A44" s="323" t="s">
        <v>159</v>
      </c>
      <c r="B44" s="323"/>
      <c r="C44" s="323"/>
      <c r="D44" s="323"/>
      <c r="E44" s="323"/>
      <c r="F44" s="323"/>
      <c r="G44" s="323"/>
      <c r="H44" s="323"/>
      <c r="I44" s="323"/>
      <c r="J44" s="323"/>
      <c r="K44" s="323"/>
      <c r="L44" s="323"/>
      <c r="M44" s="323"/>
      <c r="N44" s="323"/>
      <c r="O44" s="323"/>
      <c r="P44" s="104"/>
    </row>
    <row r="45" spans="1:17" x14ac:dyDescent="0.4">
      <c r="A45" s="116" t="s">
        <v>160</v>
      </c>
      <c r="P45" s="104"/>
    </row>
    <row r="46" spans="1:17" s="117" customFormat="1" x14ac:dyDescent="0.4">
      <c r="A46" s="324"/>
      <c r="B46" s="325"/>
      <c r="C46" s="325"/>
      <c r="D46" s="325"/>
      <c r="E46" s="325"/>
      <c r="F46" s="325"/>
      <c r="G46" s="325"/>
      <c r="H46" s="325"/>
      <c r="I46" s="325"/>
      <c r="J46" s="325"/>
      <c r="K46" s="325"/>
      <c r="L46" s="325"/>
      <c r="M46" s="325"/>
      <c r="N46" s="325"/>
      <c r="O46" s="326"/>
    </row>
    <row r="47" spans="1:17" s="117" customFormat="1" x14ac:dyDescent="0.4">
      <c r="A47" s="327"/>
      <c r="B47" s="328"/>
      <c r="C47" s="328"/>
      <c r="D47" s="328"/>
      <c r="E47" s="328"/>
      <c r="F47" s="328"/>
      <c r="G47" s="328"/>
      <c r="H47" s="328"/>
      <c r="I47" s="328"/>
      <c r="J47" s="328"/>
      <c r="K47" s="328"/>
      <c r="L47" s="328"/>
      <c r="M47" s="328"/>
      <c r="N47" s="328"/>
      <c r="O47" s="329"/>
    </row>
  </sheetData>
  <sheetProtection algorithmName="SHA-512" hashValue="zuWI6tiuPdWfDXPFevwUCEBqHHoPAfjVMDEFJhLyq0fRFAK7UZngMYqn4cc7GBy3u2yQM2SLnzokn2+gICE52A==" saltValue="AAVeIuqYxHsjQH0D1AI3Hg==" spinCount="100000" sheet="1" insertRows="0" deleteRows="0"/>
  <mergeCells count="11">
    <mergeCell ref="A44:O44"/>
    <mergeCell ref="A46:O47"/>
    <mergeCell ref="A1:M1"/>
    <mergeCell ref="A2:O2"/>
    <mergeCell ref="J4:O4"/>
    <mergeCell ref="A7:B7"/>
    <mergeCell ref="B8:D8"/>
    <mergeCell ref="E8:G8"/>
    <mergeCell ref="H8:J8"/>
    <mergeCell ref="K8:M8"/>
    <mergeCell ref="N8:O8"/>
  </mergeCells>
  <phoneticPr fontId="21"/>
  <conditionalFormatting sqref="H10:J39 H41:J41">
    <cfRule type="cellIs" dxfId="249" priority="2" operator="lessThan">
      <formula>0</formula>
    </cfRule>
  </conditionalFormatting>
  <conditionalFormatting sqref="H40:J40">
    <cfRule type="cellIs" dxfId="248" priority="1" operator="lessThan">
      <formula>0</formula>
    </cfRule>
  </conditionalFormatting>
  <printOptions horizontalCentered="1"/>
  <pageMargins left="0.70866141732283472" right="0.70866141732283472" top="0.74803149606299213" bottom="0.55118110236220474" header="0.31496062992125984" footer="0.31496062992125984"/>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107"/>
  <sheetViews>
    <sheetView view="pageBreakPreview" zoomScale="85" zoomScaleNormal="100" zoomScaleSheetLayoutView="85" workbookViewId="0">
      <selection activeCell="B3" sqref="B3"/>
    </sheetView>
  </sheetViews>
  <sheetFormatPr defaultRowHeight="18.75" x14ac:dyDescent="0.4"/>
  <cols>
    <col min="1" max="1" width="9" style="116"/>
    <col min="2" max="2" width="11.125" style="116" customWidth="1"/>
    <col min="3" max="3" width="10.875" style="116" customWidth="1"/>
    <col min="4" max="4" width="11.125" style="116" customWidth="1"/>
    <col min="5" max="5" width="10.875" style="116" customWidth="1"/>
    <col min="6" max="6" width="11.125" style="116" customWidth="1"/>
    <col min="7" max="7" width="10.875" style="116" customWidth="1"/>
    <col min="8" max="8" width="11.125" style="116" customWidth="1"/>
    <col min="9" max="9" width="10.875" style="116" customWidth="1"/>
    <col min="10" max="10" width="11.125" style="116" customWidth="1"/>
    <col min="11" max="11" width="10.875" style="116" customWidth="1"/>
    <col min="12" max="12" width="11.125" style="116" customWidth="1"/>
    <col min="13" max="13" width="10.875" style="116" customWidth="1"/>
    <col min="14" max="14" width="9.625" style="116" customWidth="1"/>
    <col min="15" max="16384" width="9" style="116"/>
  </cols>
  <sheetData>
    <row r="1" spans="1:69" x14ac:dyDescent="0.4">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row>
    <row r="2" spans="1:69" ht="24.75" customHeight="1" thickBot="1" x14ac:dyDescent="0.45">
      <c r="A2" s="335" t="s">
        <v>161</v>
      </c>
      <c r="B2" s="335"/>
      <c r="C2" s="335"/>
      <c r="D2" s="335"/>
      <c r="E2" s="335"/>
      <c r="F2" s="335"/>
      <c r="G2" s="335"/>
      <c r="H2" s="335"/>
      <c r="I2" s="335"/>
      <c r="J2" s="335"/>
      <c r="K2" s="335"/>
      <c r="L2" s="335"/>
      <c r="M2" s="335"/>
      <c r="N2" s="335"/>
      <c r="O2" s="335"/>
      <c r="P2" s="335"/>
      <c r="Q2" s="335"/>
      <c r="R2" s="335"/>
      <c r="S2" s="335"/>
      <c r="T2" s="335"/>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row>
    <row r="3" spans="1:69" ht="23.25" customHeight="1" thickBot="1" x14ac:dyDescent="0.45">
      <c r="B3" s="124" t="str">
        <f>IF(COUNTIF(A:A,"ERROR"),"ERROR","OK")</f>
        <v>OK</v>
      </c>
      <c r="C3" s="336" t="str">
        <f>IF(B3="ERROR","←エラーがありますので数値を確認してください。","")</f>
        <v/>
      </c>
      <c r="D3" s="337"/>
      <c r="E3" s="337"/>
      <c r="F3" s="337"/>
      <c r="G3" s="125"/>
      <c r="H3" s="125"/>
      <c r="I3" s="125"/>
      <c r="J3" s="125"/>
      <c r="K3" s="125"/>
      <c r="L3" s="125"/>
      <c r="M3" s="125"/>
      <c r="N3" s="125"/>
      <c r="P3" s="334">
        <f>'⑤病床確保事業内訳書（様式第2-1号）'!G4</f>
        <v>0</v>
      </c>
      <c r="Q3" s="334"/>
      <c r="R3" s="334"/>
      <c r="S3" s="334"/>
      <c r="T3" s="334"/>
      <c r="U3" s="334"/>
      <c r="V3" s="334"/>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row>
    <row r="4" spans="1:69" x14ac:dyDescent="0.4">
      <c r="B4" s="126" t="s">
        <v>162</v>
      </c>
      <c r="C4" s="127"/>
      <c r="D4" s="126"/>
      <c r="E4" s="127"/>
      <c r="F4" s="126"/>
      <c r="G4" s="127"/>
      <c r="H4" s="128"/>
      <c r="I4" s="127"/>
      <c r="J4" s="128"/>
      <c r="K4" s="127"/>
      <c r="L4" s="128"/>
      <c r="M4" s="127"/>
      <c r="N4" s="127"/>
      <c r="P4" s="334"/>
      <c r="Q4" s="334"/>
      <c r="R4" s="334"/>
      <c r="S4" s="334"/>
      <c r="T4" s="334"/>
      <c r="U4" s="334"/>
      <c r="V4" s="334"/>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row>
    <row r="5" spans="1:69" ht="19.5" thickBot="1" x14ac:dyDescent="0.45">
      <c r="B5" s="129"/>
      <c r="D5" s="129"/>
      <c r="F5" s="129"/>
      <c r="H5" s="129"/>
      <c r="J5" s="129"/>
      <c r="L5" s="129"/>
    </row>
    <row r="6" spans="1:69" ht="20.25" thickBot="1" x14ac:dyDescent="0.45">
      <c r="B6" s="130" t="s">
        <v>163</v>
      </c>
      <c r="C6" s="131" t="s">
        <v>164</v>
      </c>
      <c r="D6" s="132" t="s">
        <v>163</v>
      </c>
      <c r="E6" s="131" t="s">
        <v>164</v>
      </c>
      <c r="F6" s="132" t="s">
        <v>163</v>
      </c>
      <c r="G6" s="133" t="s">
        <v>164</v>
      </c>
      <c r="H6" s="130" t="s">
        <v>163</v>
      </c>
      <c r="I6" s="131" t="s">
        <v>164</v>
      </c>
      <c r="J6" s="134" t="s">
        <v>163</v>
      </c>
      <c r="K6" s="131" t="s">
        <v>164</v>
      </c>
      <c r="L6" s="130" t="s">
        <v>163</v>
      </c>
      <c r="M6" s="133" t="s">
        <v>164</v>
      </c>
      <c r="N6" s="135" t="s">
        <v>254</v>
      </c>
      <c r="O6" s="331" t="s">
        <v>166</v>
      </c>
      <c r="P6" s="332"/>
      <c r="Q6" s="332"/>
      <c r="R6" s="332"/>
      <c r="S6" s="332"/>
      <c r="T6" s="332"/>
      <c r="U6" s="332"/>
      <c r="V6" s="332"/>
      <c r="W6" s="332"/>
      <c r="X6" s="332"/>
      <c r="Y6" s="332"/>
      <c r="Z6" s="332"/>
      <c r="AA6" s="332"/>
      <c r="AB6" s="332"/>
      <c r="AC6" s="332"/>
      <c r="AD6" s="332"/>
      <c r="AE6" s="332"/>
      <c r="AF6" s="332"/>
      <c r="AG6" s="332"/>
      <c r="AH6" s="332"/>
      <c r="AI6" s="332"/>
      <c r="AJ6" s="332"/>
      <c r="AK6" s="332"/>
      <c r="AL6" s="332"/>
      <c r="AM6" s="332"/>
      <c r="AN6" s="332"/>
      <c r="AO6" s="332"/>
      <c r="AP6" s="332"/>
      <c r="AQ6" s="332"/>
      <c r="AR6" s="332"/>
      <c r="AS6" s="332"/>
      <c r="AT6" s="332"/>
      <c r="AU6" s="332"/>
      <c r="AV6" s="332"/>
      <c r="AW6" s="332"/>
      <c r="AX6" s="332"/>
      <c r="AY6" s="332"/>
      <c r="AZ6" s="332"/>
      <c r="BA6" s="332"/>
      <c r="BB6" s="332"/>
      <c r="BC6" s="332"/>
      <c r="BD6" s="332"/>
      <c r="BE6" s="332"/>
      <c r="BF6" s="332"/>
      <c r="BG6" s="332"/>
      <c r="BH6" s="332"/>
      <c r="BI6" s="332"/>
      <c r="BJ6" s="332"/>
      <c r="BK6" s="332"/>
      <c r="BL6" s="332"/>
      <c r="BM6" s="332"/>
      <c r="BN6" s="332"/>
      <c r="BO6" s="332"/>
      <c r="BP6" s="333"/>
    </row>
    <row r="7" spans="1:69" ht="19.5" thickBot="1" x14ac:dyDescent="0.45">
      <c r="A7" s="136" t="s">
        <v>167</v>
      </c>
      <c r="B7" s="137" t="s">
        <v>168</v>
      </c>
      <c r="C7" s="138" t="s">
        <v>168</v>
      </c>
      <c r="D7" s="139" t="s">
        <v>169</v>
      </c>
      <c r="E7" s="140" t="s">
        <v>169</v>
      </c>
      <c r="F7" s="141" t="s">
        <v>170</v>
      </c>
      <c r="G7" s="142" t="s">
        <v>170</v>
      </c>
      <c r="H7" s="143" t="s">
        <v>171</v>
      </c>
      <c r="I7" s="144" t="s">
        <v>171</v>
      </c>
      <c r="J7" s="145" t="s">
        <v>172</v>
      </c>
      <c r="K7" s="146" t="s">
        <v>172</v>
      </c>
      <c r="L7" s="147" t="s">
        <v>173</v>
      </c>
      <c r="M7" s="148" t="s">
        <v>173</v>
      </c>
      <c r="N7" s="149" t="s">
        <v>127</v>
      </c>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row>
    <row r="8" spans="1:69" x14ac:dyDescent="0.4">
      <c r="A8" s="116" t="str">
        <f>IF(AND($B8=$C8,$D8=$E8,$F8=$G8,$H8=$I8,$J8=$K8,$L8=$M8),"OK","ERROR")</f>
        <v>OK</v>
      </c>
      <c r="B8" s="151">
        <f>VLOOKUP($N8,'⑥1月(様式第2-2号)'!$A:$P,8,FALSE)</f>
        <v>0</v>
      </c>
      <c r="C8" s="152">
        <f>SUMPRODUCT((O8:BP8&lt;&gt;"")*($O$7:$BP$7="ICU空床"))</f>
        <v>0</v>
      </c>
      <c r="D8" s="194">
        <f>VLOOKUP($N8,'⑥1月(様式第2-2号)'!$A:$P,9,FALSE)</f>
        <v>0</v>
      </c>
      <c r="E8" s="152">
        <f t="shared" ref="E8:E38" si="0">SUMPRODUCT((O8:BP8&lt;&gt;"")*($O$7:$BP$7="HCU空床"))</f>
        <v>0</v>
      </c>
      <c r="F8" s="194">
        <f>VLOOKUP($N8,'⑥1月(様式第2-2号)'!$A:$P,10,FALSE)</f>
        <v>0</v>
      </c>
      <c r="G8" s="154">
        <f>SUMPRODUCT((O8:BP8&lt;&gt;"")*($O$7:$BP$7="その他空床"))</f>
        <v>0</v>
      </c>
      <c r="H8" s="155">
        <f>VLOOKUP($N8,'⑥1月(様式第2-2号)'!$A:$P,11,FALSE)</f>
        <v>0</v>
      </c>
      <c r="I8" s="152">
        <f t="shared" ref="I8:I38" si="1">SUMPRODUCT((O8:BP8&lt;&gt;"")*($O$7:$BP$7="ICU休止"))</f>
        <v>0</v>
      </c>
      <c r="J8" s="155">
        <f>VLOOKUP($N8,'⑥1月(様式第2-2号)'!$A:$P,12,FALSE)</f>
        <v>0</v>
      </c>
      <c r="K8" s="152">
        <f t="shared" ref="K8:K37" si="2">SUMPRODUCT((O8:BP8&lt;&gt;"")*($O$7:$BP$7="HCU休止"))</f>
        <v>0</v>
      </c>
      <c r="L8" s="155">
        <f>VLOOKUP($N8,'⑥1月(様式第2-2号)'!$A:$P,13,FALSE)</f>
        <v>0</v>
      </c>
      <c r="M8" s="154">
        <f t="shared" ref="M8:M38" si="3">SUMPRODUCT((O8:BP8&lt;&gt;"")*($O$7:$BP$7="その他休止"))</f>
        <v>0</v>
      </c>
      <c r="N8" s="157">
        <v>1</v>
      </c>
      <c r="O8" s="158"/>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159"/>
      <c r="BN8" s="159"/>
      <c r="BO8" s="159"/>
      <c r="BP8" s="159"/>
    </row>
    <row r="9" spans="1:69" x14ac:dyDescent="0.4">
      <c r="A9" s="116" t="str">
        <f t="shared" ref="A9:A38" si="4">IF(AND($B9=$C9,$D9=$E9,$F9=$G9,$H9=$I9,$J9=$K9,$L9=$M9),"OK","ERROR")</f>
        <v>OK</v>
      </c>
      <c r="B9" s="155">
        <f>VLOOKUP($N9,'⑥1月(様式第2-2号)'!$A:$P,8,FALSE)</f>
        <v>0</v>
      </c>
      <c r="C9" s="152">
        <f>SUMPRODUCT((O9:BP9&lt;&gt;"")*($O$7:$BP$7="ICU空床"))</f>
        <v>0</v>
      </c>
      <c r="D9" s="195">
        <f>VLOOKUP($N9,'⑥1月(様式第2-2号)'!$A:$P,9,FALSE)</f>
        <v>0</v>
      </c>
      <c r="E9" s="152">
        <f t="shared" si="0"/>
        <v>0</v>
      </c>
      <c r="F9" s="195">
        <f>VLOOKUP($N9,'⑥1月(様式第2-2号)'!$A:$P,10,FALSE)</f>
        <v>0</v>
      </c>
      <c r="G9" s="154">
        <f t="shared" ref="G9:G38" si="5">SUMPRODUCT((O9:BP9&lt;&gt;"")*($O$7:$BP$7="その他空床"))</f>
        <v>0</v>
      </c>
      <c r="H9" s="155">
        <f>VLOOKUP($N9,'⑥1月(様式第2-2号)'!$A:$P,11,FALSE)</f>
        <v>0</v>
      </c>
      <c r="I9" s="152">
        <f>SUMPRODUCT((O9:BP9&lt;&gt;"")*($O$7:$BP$7="ICU休止"))</f>
        <v>0</v>
      </c>
      <c r="J9" s="155">
        <f>VLOOKUP($N9,'⑥1月(様式第2-2号)'!$A:$P,12,FALSE)</f>
        <v>0</v>
      </c>
      <c r="K9" s="152">
        <f>SUMPRODUCT((O9:BP9&lt;&gt;"")*($O$7:$BP$7="HCU休止"))</f>
        <v>0</v>
      </c>
      <c r="L9" s="155">
        <f>VLOOKUP($N9,'⑥1月(様式第2-2号)'!$A:$P,13,FALSE)</f>
        <v>0</v>
      </c>
      <c r="M9" s="154">
        <f>SUMPRODUCT((O9:BP9&lt;&gt;"")*($O$7:$BP$7="その他休止"))</f>
        <v>0</v>
      </c>
      <c r="N9" s="160">
        <v>2</v>
      </c>
      <c r="O9" s="161"/>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c r="AZ9" s="162"/>
      <c r="BA9" s="162"/>
      <c r="BB9" s="162"/>
      <c r="BC9" s="162"/>
      <c r="BD9" s="162"/>
      <c r="BE9" s="162"/>
      <c r="BF9" s="162"/>
      <c r="BG9" s="162"/>
      <c r="BH9" s="162"/>
      <c r="BI9" s="162"/>
      <c r="BJ9" s="162"/>
      <c r="BK9" s="162"/>
      <c r="BL9" s="162"/>
      <c r="BM9" s="162"/>
      <c r="BN9" s="162"/>
      <c r="BO9" s="162"/>
      <c r="BP9" s="162"/>
    </row>
    <row r="10" spans="1:69" x14ac:dyDescent="0.4">
      <c r="A10" s="116" t="str">
        <f t="shared" si="4"/>
        <v>OK</v>
      </c>
      <c r="B10" s="155">
        <f>VLOOKUP($N10,'⑥1月(様式第2-2号)'!$A:$P,8,FALSE)</f>
        <v>0</v>
      </c>
      <c r="C10" s="152">
        <f t="shared" ref="C10:C38" si="6">SUMPRODUCT((O10:BP10&lt;&gt;"")*($O$7:$BP$7="ICU空床"))</f>
        <v>0</v>
      </c>
      <c r="D10" s="195">
        <f>VLOOKUP($N10,'⑥1月(様式第2-2号)'!$A:$P,9,FALSE)</f>
        <v>0</v>
      </c>
      <c r="E10" s="152">
        <f t="shared" si="0"/>
        <v>0</v>
      </c>
      <c r="F10" s="195">
        <f>VLOOKUP($N10,'⑥1月(様式第2-2号)'!$A:$P,10,FALSE)</f>
        <v>0</v>
      </c>
      <c r="G10" s="154">
        <f>SUMPRODUCT((O10:BP10&lt;&gt;"")*($O$7:$BP$7="その他空床"))</f>
        <v>0</v>
      </c>
      <c r="H10" s="155">
        <f>VLOOKUP($N10,'⑥1月(様式第2-2号)'!$A:$P,11,FALSE)</f>
        <v>0</v>
      </c>
      <c r="I10" s="152">
        <f t="shared" si="1"/>
        <v>0</v>
      </c>
      <c r="J10" s="155">
        <f>VLOOKUP($N10,'⑥1月(様式第2-2号)'!$A:$P,12,FALSE)</f>
        <v>0</v>
      </c>
      <c r="K10" s="152">
        <f t="shared" si="2"/>
        <v>0</v>
      </c>
      <c r="L10" s="155">
        <f>VLOOKUP($N10,'⑥1月(様式第2-2号)'!$A:$P,13,FALSE)</f>
        <v>0</v>
      </c>
      <c r="M10" s="154">
        <f t="shared" si="3"/>
        <v>0</v>
      </c>
      <c r="N10" s="160">
        <v>3</v>
      </c>
      <c r="O10" s="161"/>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c r="AZ10" s="162"/>
      <c r="BA10" s="162"/>
      <c r="BB10" s="162"/>
      <c r="BC10" s="162"/>
      <c r="BD10" s="162"/>
      <c r="BE10" s="162"/>
      <c r="BF10" s="162"/>
      <c r="BG10" s="162"/>
      <c r="BH10" s="162"/>
      <c r="BI10" s="162"/>
      <c r="BJ10" s="162"/>
      <c r="BK10" s="162"/>
      <c r="BL10" s="162"/>
      <c r="BM10" s="162"/>
      <c r="BN10" s="162"/>
      <c r="BO10" s="162"/>
      <c r="BP10" s="162"/>
    </row>
    <row r="11" spans="1:69" x14ac:dyDescent="0.4">
      <c r="A11" s="116" t="str">
        <f t="shared" si="4"/>
        <v>OK</v>
      </c>
      <c r="B11" s="155">
        <f>VLOOKUP($N11,'⑥1月(様式第2-2号)'!$A:$P,8,FALSE)</f>
        <v>0</v>
      </c>
      <c r="C11" s="152">
        <f t="shared" si="6"/>
        <v>0</v>
      </c>
      <c r="D11" s="195">
        <f>VLOOKUP($N11,'⑥1月(様式第2-2号)'!$A:$P,9,FALSE)</f>
        <v>0</v>
      </c>
      <c r="E11" s="152">
        <f>SUMPRODUCT((O11:BP11&lt;&gt;"")*($O$7:$BP$7="HCU空床"))</f>
        <v>0</v>
      </c>
      <c r="F11" s="195">
        <f>VLOOKUP($N11,'⑥1月(様式第2-2号)'!$A:$P,10,FALSE)</f>
        <v>0</v>
      </c>
      <c r="G11" s="154">
        <f t="shared" si="5"/>
        <v>0</v>
      </c>
      <c r="H11" s="155">
        <f>VLOOKUP($N11,'⑥1月(様式第2-2号)'!$A:$P,11,FALSE)</f>
        <v>0</v>
      </c>
      <c r="I11" s="152">
        <f t="shared" si="1"/>
        <v>0</v>
      </c>
      <c r="J11" s="155">
        <f>VLOOKUP($N11,'⑥1月(様式第2-2号)'!$A:$P,12,FALSE)</f>
        <v>0</v>
      </c>
      <c r="K11" s="152">
        <f>SUMPRODUCT((O11:BP11&lt;&gt;"")*($O$7:$BP$7="HCU休止"))</f>
        <v>0</v>
      </c>
      <c r="L11" s="155">
        <f>VLOOKUP($N11,'⑥1月(様式第2-2号)'!$A:$P,13,FALSE)</f>
        <v>0</v>
      </c>
      <c r="M11" s="154">
        <f t="shared" si="3"/>
        <v>0</v>
      </c>
      <c r="N11" s="160">
        <v>4</v>
      </c>
      <c r="O11" s="161"/>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c r="AZ11" s="162"/>
      <c r="BA11" s="162"/>
      <c r="BB11" s="162"/>
      <c r="BC11" s="162"/>
      <c r="BD11" s="162"/>
      <c r="BE11" s="162"/>
      <c r="BF11" s="162"/>
      <c r="BG11" s="162"/>
      <c r="BH11" s="162"/>
      <c r="BI11" s="162"/>
      <c r="BJ11" s="162"/>
      <c r="BK11" s="162"/>
      <c r="BL11" s="162"/>
      <c r="BM11" s="162"/>
      <c r="BN11" s="162"/>
      <c r="BO11" s="162"/>
      <c r="BP11" s="162"/>
    </row>
    <row r="12" spans="1:69" x14ac:dyDescent="0.4">
      <c r="A12" s="116" t="str">
        <f t="shared" si="4"/>
        <v>OK</v>
      </c>
      <c r="B12" s="155">
        <f>VLOOKUP($N12,'⑥1月(様式第2-2号)'!$A:$P,8,FALSE)</f>
        <v>0</v>
      </c>
      <c r="C12" s="152">
        <f t="shared" si="6"/>
        <v>0</v>
      </c>
      <c r="D12" s="195">
        <f>VLOOKUP($N12,'⑥1月(様式第2-2号)'!$A:$P,9,FALSE)</f>
        <v>0</v>
      </c>
      <c r="E12" s="152">
        <f t="shared" si="0"/>
        <v>0</v>
      </c>
      <c r="F12" s="195">
        <f>VLOOKUP($N12,'⑥1月(様式第2-2号)'!$A:$P,10,FALSE)</f>
        <v>0</v>
      </c>
      <c r="G12" s="154">
        <f t="shared" si="5"/>
        <v>0</v>
      </c>
      <c r="H12" s="155">
        <f>VLOOKUP($N12,'⑥1月(様式第2-2号)'!$A:$P,11,FALSE)</f>
        <v>0</v>
      </c>
      <c r="I12" s="152">
        <f t="shared" si="1"/>
        <v>0</v>
      </c>
      <c r="J12" s="155">
        <f>VLOOKUP($N12,'⑥1月(様式第2-2号)'!$A:$P,12,FALSE)</f>
        <v>0</v>
      </c>
      <c r="K12" s="152">
        <f t="shared" si="2"/>
        <v>0</v>
      </c>
      <c r="L12" s="155">
        <f>VLOOKUP($N12,'⑥1月(様式第2-2号)'!$A:$P,13,FALSE)</f>
        <v>0</v>
      </c>
      <c r="M12" s="154">
        <f t="shared" si="3"/>
        <v>0</v>
      </c>
      <c r="N12" s="160">
        <v>5</v>
      </c>
      <c r="O12" s="161"/>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row>
    <row r="13" spans="1:69" x14ac:dyDescent="0.4">
      <c r="A13" s="116" t="str">
        <f t="shared" si="4"/>
        <v>OK</v>
      </c>
      <c r="B13" s="155">
        <f>VLOOKUP($N13,'⑥1月(様式第2-2号)'!$A:$P,8,FALSE)</f>
        <v>0</v>
      </c>
      <c r="C13" s="152">
        <f t="shared" si="6"/>
        <v>0</v>
      </c>
      <c r="D13" s="195">
        <f>VLOOKUP($N13,'⑥1月(様式第2-2号)'!$A:$P,9,FALSE)</f>
        <v>0</v>
      </c>
      <c r="E13" s="152">
        <f t="shared" si="0"/>
        <v>0</v>
      </c>
      <c r="F13" s="195">
        <f>VLOOKUP($N13,'⑥1月(様式第2-2号)'!$A:$P,10,FALSE)</f>
        <v>0</v>
      </c>
      <c r="G13" s="154">
        <f t="shared" si="5"/>
        <v>0</v>
      </c>
      <c r="H13" s="155">
        <f>VLOOKUP($N13,'⑥1月(様式第2-2号)'!$A:$P,11,FALSE)</f>
        <v>0</v>
      </c>
      <c r="I13" s="152">
        <f t="shared" si="1"/>
        <v>0</v>
      </c>
      <c r="J13" s="155">
        <f>VLOOKUP($N13,'⑥1月(様式第2-2号)'!$A:$P,12,FALSE)</f>
        <v>0</v>
      </c>
      <c r="K13" s="152">
        <f t="shared" si="2"/>
        <v>0</v>
      </c>
      <c r="L13" s="155">
        <f>VLOOKUP($N13,'⑥1月(様式第2-2号)'!$A:$P,13,FALSE)</f>
        <v>0</v>
      </c>
      <c r="M13" s="154">
        <f t="shared" si="3"/>
        <v>0</v>
      </c>
      <c r="N13" s="160">
        <v>6</v>
      </c>
      <c r="O13" s="161"/>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row>
    <row r="14" spans="1:69" x14ac:dyDescent="0.4">
      <c r="A14" s="116" t="str">
        <f t="shared" si="4"/>
        <v>OK</v>
      </c>
      <c r="B14" s="155">
        <f>VLOOKUP($N14,'⑥1月(様式第2-2号)'!$A:$P,8,FALSE)</f>
        <v>0</v>
      </c>
      <c r="C14" s="152">
        <f t="shared" si="6"/>
        <v>0</v>
      </c>
      <c r="D14" s="195">
        <f>VLOOKUP($N14,'⑥1月(様式第2-2号)'!$A:$P,9,FALSE)</f>
        <v>0</v>
      </c>
      <c r="E14" s="152">
        <f t="shared" si="0"/>
        <v>0</v>
      </c>
      <c r="F14" s="195">
        <f>VLOOKUP($N14,'⑥1月(様式第2-2号)'!$A:$P,10,FALSE)</f>
        <v>0</v>
      </c>
      <c r="G14" s="154">
        <f t="shared" si="5"/>
        <v>0</v>
      </c>
      <c r="H14" s="155">
        <f>VLOOKUP($N14,'⑥1月(様式第2-2号)'!$A:$P,11,FALSE)</f>
        <v>0</v>
      </c>
      <c r="I14" s="152">
        <f t="shared" si="1"/>
        <v>0</v>
      </c>
      <c r="J14" s="155">
        <f>VLOOKUP($N14,'⑥1月(様式第2-2号)'!$A:$P,12,FALSE)</f>
        <v>0</v>
      </c>
      <c r="K14" s="152">
        <f t="shared" si="2"/>
        <v>0</v>
      </c>
      <c r="L14" s="155">
        <f>VLOOKUP($N14,'⑥1月(様式第2-2号)'!$A:$P,13,FALSE)</f>
        <v>0</v>
      </c>
      <c r="M14" s="154">
        <f t="shared" si="3"/>
        <v>0</v>
      </c>
      <c r="N14" s="160">
        <v>7</v>
      </c>
      <c r="O14" s="161"/>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2"/>
      <c r="BG14" s="162"/>
      <c r="BH14" s="162"/>
      <c r="BI14" s="162"/>
      <c r="BJ14" s="162"/>
      <c r="BK14" s="162"/>
      <c r="BL14" s="162"/>
      <c r="BM14" s="162"/>
      <c r="BN14" s="162"/>
      <c r="BO14" s="162"/>
      <c r="BP14" s="162"/>
    </row>
    <row r="15" spans="1:69" x14ac:dyDescent="0.4">
      <c r="A15" s="116" t="str">
        <f t="shared" si="4"/>
        <v>OK</v>
      </c>
      <c r="B15" s="155">
        <f>VLOOKUP($N15,'⑥1月(様式第2-2号)'!$A:$P,8,FALSE)</f>
        <v>0</v>
      </c>
      <c r="C15" s="152">
        <f t="shared" si="6"/>
        <v>0</v>
      </c>
      <c r="D15" s="195">
        <f>VLOOKUP($N15,'⑥1月(様式第2-2号)'!$A:$P,9,FALSE)</f>
        <v>0</v>
      </c>
      <c r="E15" s="152">
        <f t="shared" si="0"/>
        <v>0</v>
      </c>
      <c r="F15" s="195">
        <f>VLOOKUP($N15,'⑥1月(様式第2-2号)'!$A:$P,10,FALSE)</f>
        <v>0</v>
      </c>
      <c r="G15" s="154">
        <f t="shared" si="5"/>
        <v>0</v>
      </c>
      <c r="H15" s="155">
        <f>VLOOKUP($N15,'⑥1月(様式第2-2号)'!$A:$P,11,FALSE)</f>
        <v>0</v>
      </c>
      <c r="I15" s="152">
        <f t="shared" si="1"/>
        <v>0</v>
      </c>
      <c r="J15" s="155">
        <f>VLOOKUP($N15,'⑥1月(様式第2-2号)'!$A:$P,12,FALSE)</f>
        <v>0</v>
      </c>
      <c r="K15" s="152">
        <f t="shared" si="2"/>
        <v>0</v>
      </c>
      <c r="L15" s="155">
        <f>VLOOKUP($N15,'⑥1月(様式第2-2号)'!$A:$P,13,FALSE)</f>
        <v>0</v>
      </c>
      <c r="M15" s="154">
        <f t="shared" si="3"/>
        <v>0</v>
      </c>
      <c r="N15" s="160">
        <v>8</v>
      </c>
      <c r="O15" s="161"/>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c r="AZ15" s="162"/>
      <c r="BA15" s="162"/>
      <c r="BB15" s="162"/>
      <c r="BC15" s="162"/>
      <c r="BD15" s="162"/>
      <c r="BE15" s="162"/>
      <c r="BF15" s="162"/>
      <c r="BG15" s="162"/>
      <c r="BH15" s="162"/>
      <c r="BI15" s="162"/>
      <c r="BJ15" s="162"/>
      <c r="BK15" s="162"/>
      <c r="BL15" s="162"/>
      <c r="BM15" s="162"/>
      <c r="BN15" s="162"/>
      <c r="BO15" s="162"/>
      <c r="BP15" s="162"/>
    </row>
    <row r="16" spans="1:69" x14ac:dyDescent="0.4">
      <c r="A16" s="116" t="str">
        <f t="shared" si="4"/>
        <v>OK</v>
      </c>
      <c r="B16" s="155">
        <f>VLOOKUP($N16,'⑥1月(様式第2-2号)'!$A:$P,8,FALSE)</f>
        <v>0</v>
      </c>
      <c r="C16" s="152">
        <f t="shared" si="6"/>
        <v>0</v>
      </c>
      <c r="D16" s="195">
        <f>VLOOKUP($N16,'⑥1月(様式第2-2号)'!$A:$P,9,FALSE)</f>
        <v>0</v>
      </c>
      <c r="E16" s="152">
        <f t="shared" si="0"/>
        <v>0</v>
      </c>
      <c r="F16" s="195">
        <f>VLOOKUP($N16,'⑥1月(様式第2-2号)'!$A:$P,10,FALSE)</f>
        <v>0</v>
      </c>
      <c r="G16" s="154">
        <f t="shared" si="5"/>
        <v>0</v>
      </c>
      <c r="H16" s="155">
        <f>VLOOKUP($N16,'⑥1月(様式第2-2号)'!$A:$P,11,FALSE)</f>
        <v>0</v>
      </c>
      <c r="I16" s="152">
        <f t="shared" si="1"/>
        <v>0</v>
      </c>
      <c r="J16" s="155">
        <f>VLOOKUP($N16,'⑥1月(様式第2-2号)'!$A:$P,12,FALSE)</f>
        <v>0</v>
      </c>
      <c r="K16" s="152">
        <f t="shared" si="2"/>
        <v>0</v>
      </c>
      <c r="L16" s="155">
        <f>VLOOKUP($N16,'⑥1月(様式第2-2号)'!$A:$P,13,FALSE)</f>
        <v>0</v>
      </c>
      <c r="M16" s="154">
        <f t="shared" si="3"/>
        <v>0</v>
      </c>
      <c r="N16" s="160">
        <v>9</v>
      </c>
      <c r="O16" s="161"/>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2"/>
      <c r="BP16" s="162"/>
    </row>
    <row r="17" spans="1:68" x14ac:dyDescent="0.4">
      <c r="A17" s="116" t="str">
        <f t="shared" si="4"/>
        <v>OK</v>
      </c>
      <c r="B17" s="155">
        <f>VLOOKUP($N17,'⑥1月(様式第2-2号)'!$A:$P,8,FALSE)</f>
        <v>0</v>
      </c>
      <c r="C17" s="152">
        <f t="shared" si="6"/>
        <v>0</v>
      </c>
      <c r="D17" s="195">
        <f>VLOOKUP($N17,'⑥1月(様式第2-2号)'!$A:$P,9,FALSE)</f>
        <v>0</v>
      </c>
      <c r="E17" s="152">
        <f t="shared" si="0"/>
        <v>0</v>
      </c>
      <c r="F17" s="195">
        <f>VLOOKUP($N17,'⑥1月(様式第2-2号)'!$A:$P,10,FALSE)</f>
        <v>0</v>
      </c>
      <c r="G17" s="154">
        <f t="shared" si="5"/>
        <v>0</v>
      </c>
      <c r="H17" s="155">
        <f>VLOOKUP($N17,'⑥1月(様式第2-2号)'!$A:$P,11,FALSE)</f>
        <v>0</v>
      </c>
      <c r="I17" s="152">
        <f t="shared" si="1"/>
        <v>0</v>
      </c>
      <c r="J17" s="155">
        <f>VLOOKUP($N17,'⑥1月(様式第2-2号)'!$A:$P,12,FALSE)</f>
        <v>0</v>
      </c>
      <c r="K17" s="152">
        <f t="shared" si="2"/>
        <v>0</v>
      </c>
      <c r="L17" s="155">
        <f>VLOOKUP($N17,'⑥1月(様式第2-2号)'!$A:$P,13,FALSE)</f>
        <v>0</v>
      </c>
      <c r="M17" s="154">
        <f t="shared" si="3"/>
        <v>0</v>
      </c>
      <c r="N17" s="160">
        <v>10</v>
      </c>
      <c r="O17" s="161"/>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2"/>
      <c r="BB17" s="162"/>
      <c r="BC17" s="162"/>
      <c r="BD17" s="162"/>
      <c r="BE17" s="162"/>
      <c r="BF17" s="162"/>
      <c r="BG17" s="162"/>
      <c r="BH17" s="162"/>
      <c r="BI17" s="162"/>
      <c r="BJ17" s="162"/>
      <c r="BK17" s="162"/>
      <c r="BL17" s="162"/>
      <c r="BM17" s="162"/>
      <c r="BN17" s="162"/>
      <c r="BO17" s="162"/>
      <c r="BP17" s="162"/>
    </row>
    <row r="18" spans="1:68" x14ac:dyDescent="0.4">
      <c r="A18" s="116" t="str">
        <f t="shared" si="4"/>
        <v>OK</v>
      </c>
      <c r="B18" s="155">
        <f>VLOOKUP($N18,'⑥1月(様式第2-2号)'!$A:$P,8,FALSE)</f>
        <v>0</v>
      </c>
      <c r="C18" s="152">
        <f t="shared" si="6"/>
        <v>0</v>
      </c>
      <c r="D18" s="195">
        <f>VLOOKUP($N18,'⑥1月(様式第2-2号)'!$A:$P,9,FALSE)</f>
        <v>0</v>
      </c>
      <c r="E18" s="152">
        <f t="shared" si="0"/>
        <v>0</v>
      </c>
      <c r="F18" s="195">
        <f>VLOOKUP($N18,'⑥1月(様式第2-2号)'!$A:$P,10,FALSE)</f>
        <v>0</v>
      </c>
      <c r="G18" s="154">
        <f t="shared" si="5"/>
        <v>0</v>
      </c>
      <c r="H18" s="155">
        <f>VLOOKUP($N18,'⑥1月(様式第2-2号)'!$A:$P,11,FALSE)</f>
        <v>0</v>
      </c>
      <c r="I18" s="152">
        <f t="shared" si="1"/>
        <v>0</v>
      </c>
      <c r="J18" s="155">
        <f>VLOOKUP($N18,'⑥1月(様式第2-2号)'!$A:$P,12,FALSE)</f>
        <v>0</v>
      </c>
      <c r="K18" s="152">
        <f t="shared" si="2"/>
        <v>0</v>
      </c>
      <c r="L18" s="155">
        <f>VLOOKUP($N18,'⑥1月(様式第2-2号)'!$A:$P,13,FALSE)</f>
        <v>0</v>
      </c>
      <c r="M18" s="154">
        <f t="shared" si="3"/>
        <v>0</v>
      </c>
      <c r="N18" s="160">
        <v>11</v>
      </c>
      <c r="O18" s="161"/>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2"/>
      <c r="BA18" s="162"/>
      <c r="BB18" s="162"/>
      <c r="BC18" s="162"/>
      <c r="BD18" s="162"/>
      <c r="BE18" s="162"/>
      <c r="BF18" s="162"/>
      <c r="BG18" s="162"/>
      <c r="BH18" s="162"/>
      <c r="BI18" s="162"/>
      <c r="BJ18" s="162"/>
      <c r="BK18" s="162"/>
      <c r="BL18" s="162"/>
      <c r="BM18" s="162"/>
      <c r="BN18" s="162"/>
      <c r="BO18" s="162"/>
      <c r="BP18" s="162"/>
    </row>
    <row r="19" spans="1:68" x14ac:dyDescent="0.4">
      <c r="A19" s="116" t="str">
        <f t="shared" si="4"/>
        <v>OK</v>
      </c>
      <c r="B19" s="155">
        <f>VLOOKUP($N19,'⑥1月(様式第2-2号)'!$A:$P,8,FALSE)</f>
        <v>0</v>
      </c>
      <c r="C19" s="152">
        <f t="shared" si="6"/>
        <v>0</v>
      </c>
      <c r="D19" s="195">
        <f>VLOOKUP($N19,'⑥1月(様式第2-2号)'!$A:$P,9,FALSE)</f>
        <v>0</v>
      </c>
      <c r="E19" s="152">
        <f t="shared" si="0"/>
        <v>0</v>
      </c>
      <c r="F19" s="195">
        <f>VLOOKUP($N19,'⑥1月(様式第2-2号)'!$A:$P,10,FALSE)</f>
        <v>0</v>
      </c>
      <c r="G19" s="154">
        <f t="shared" si="5"/>
        <v>0</v>
      </c>
      <c r="H19" s="155">
        <f>VLOOKUP($N19,'⑥1月(様式第2-2号)'!$A:$P,11,FALSE)</f>
        <v>0</v>
      </c>
      <c r="I19" s="152">
        <f t="shared" si="1"/>
        <v>0</v>
      </c>
      <c r="J19" s="155">
        <f>VLOOKUP($N19,'⑥1月(様式第2-2号)'!$A:$P,12,FALSE)</f>
        <v>0</v>
      </c>
      <c r="K19" s="152">
        <f t="shared" si="2"/>
        <v>0</v>
      </c>
      <c r="L19" s="155">
        <f>VLOOKUP($N19,'⑥1月(様式第2-2号)'!$A:$P,13,FALSE)</f>
        <v>0</v>
      </c>
      <c r="M19" s="154">
        <f t="shared" si="3"/>
        <v>0</v>
      </c>
      <c r="N19" s="160">
        <v>12</v>
      </c>
      <c r="O19" s="161"/>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2"/>
      <c r="BA19" s="162"/>
      <c r="BB19" s="162"/>
      <c r="BC19" s="162"/>
      <c r="BD19" s="162"/>
      <c r="BE19" s="162"/>
      <c r="BF19" s="162"/>
      <c r="BG19" s="162"/>
      <c r="BH19" s="162"/>
      <c r="BI19" s="162"/>
      <c r="BJ19" s="162"/>
      <c r="BK19" s="162"/>
      <c r="BL19" s="162"/>
      <c r="BM19" s="162"/>
      <c r="BN19" s="162"/>
      <c r="BO19" s="162"/>
      <c r="BP19" s="162"/>
    </row>
    <row r="20" spans="1:68" x14ac:dyDescent="0.4">
      <c r="A20" s="116" t="str">
        <f t="shared" si="4"/>
        <v>OK</v>
      </c>
      <c r="B20" s="155">
        <f>VLOOKUP($N20,'⑥1月(様式第2-2号)'!$A:$P,8,FALSE)</f>
        <v>0</v>
      </c>
      <c r="C20" s="152">
        <f t="shared" si="6"/>
        <v>0</v>
      </c>
      <c r="D20" s="195">
        <f>VLOOKUP($N20,'⑥1月(様式第2-2号)'!$A:$P,9,FALSE)</f>
        <v>0</v>
      </c>
      <c r="E20" s="152">
        <f t="shared" si="0"/>
        <v>0</v>
      </c>
      <c r="F20" s="195">
        <f>VLOOKUP($N20,'⑥1月(様式第2-2号)'!$A:$P,10,FALSE)</f>
        <v>0</v>
      </c>
      <c r="G20" s="154">
        <f t="shared" si="5"/>
        <v>0</v>
      </c>
      <c r="H20" s="155">
        <f>VLOOKUP($N20,'⑥1月(様式第2-2号)'!$A:$P,11,FALSE)</f>
        <v>0</v>
      </c>
      <c r="I20" s="152">
        <f t="shared" si="1"/>
        <v>0</v>
      </c>
      <c r="J20" s="155">
        <f>VLOOKUP($N20,'⑥1月(様式第2-2号)'!$A:$P,12,FALSE)</f>
        <v>0</v>
      </c>
      <c r="K20" s="152">
        <f t="shared" si="2"/>
        <v>0</v>
      </c>
      <c r="L20" s="155">
        <f>VLOOKUP($N20,'⑥1月(様式第2-2号)'!$A:$P,13,FALSE)</f>
        <v>0</v>
      </c>
      <c r="M20" s="154">
        <f t="shared" si="3"/>
        <v>0</v>
      </c>
      <c r="N20" s="160">
        <v>13</v>
      </c>
      <c r="O20" s="161"/>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2"/>
      <c r="BG20" s="162"/>
      <c r="BH20" s="162"/>
      <c r="BI20" s="162"/>
      <c r="BJ20" s="162"/>
      <c r="BK20" s="162"/>
      <c r="BL20" s="162"/>
      <c r="BM20" s="162"/>
      <c r="BN20" s="162"/>
      <c r="BO20" s="162"/>
      <c r="BP20" s="162"/>
    </row>
    <row r="21" spans="1:68" x14ac:dyDescent="0.4">
      <c r="A21" s="116" t="str">
        <f t="shared" si="4"/>
        <v>OK</v>
      </c>
      <c r="B21" s="155">
        <f>VLOOKUP($N21,'⑥1月(様式第2-2号)'!$A:$P,8,FALSE)</f>
        <v>0</v>
      </c>
      <c r="C21" s="152">
        <f t="shared" si="6"/>
        <v>0</v>
      </c>
      <c r="D21" s="195">
        <f>VLOOKUP($N21,'⑥1月(様式第2-2号)'!$A:$P,9,FALSE)</f>
        <v>0</v>
      </c>
      <c r="E21" s="152">
        <f t="shared" si="0"/>
        <v>0</v>
      </c>
      <c r="F21" s="195">
        <f>VLOOKUP($N21,'⑥1月(様式第2-2号)'!$A:$P,10,FALSE)</f>
        <v>0</v>
      </c>
      <c r="G21" s="154">
        <f t="shared" si="5"/>
        <v>0</v>
      </c>
      <c r="H21" s="155">
        <f>VLOOKUP($N21,'⑥1月(様式第2-2号)'!$A:$P,11,FALSE)</f>
        <v>0</v>
      </c>
      <c r="I21" s="152">
        <f t="shared" si="1"/>
        <v>0</v>
      </c>
      <c r="J21" s="155">
        <f>VLOOKUP($N21,'⑥1月(様式第2-2号)'!$A:$P,12,FALSE)</f>
        <v>0</v>
      </c>
      <c r="K21" s="152">
        <f t="shared" si="2"/>
        <v>0</v>
      </c>
      <c r="L21" s="155">
        <f>VLOOKUP($N21,'⑥1月(様式第2-2号)'!$A:$P,13,FALSE)</f>
        <v>0</v>
      </c>
      <c r="M21" s="154">
        <f t="shared" si="3"/>
        <v>0</v>
      </c>
      <c r="N21" s="160">
        <v>14</v>
      </c>
      <c r="O21" s="161"/>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162"/>
      <c r="BG21" s="162"/>
      <c r="BH21" s="162"/>
      <c r="BI21" s="162"/>
      <c r="BJ21" s="162"/>
      <c r="BK21" s="162"/>
      <c r="BL21" s="162"/>
      <c r="BM21" s="162"/>
      <c r="BN21" s="162"/>
      <c r="BO21" s="162"/>
      <c r="BP21" s="162"/>
    </row>
    <row r="22" spans="1:68" x14ac:dyDescent="0.4">
      <c r="A22" s="116" t="str">
        <f t="shared" si="4"/>
        <v>OK</v>
      </c>
      <c r="B22" s="155">
        <f>VLOOKUP($N22,'⑥1月(様式第2-2号)'!$A:$P,8,FALSE)</f>
        <v>0</v>
      </c>
      <c r="C22" s="152">
        <f t="shared" si="6"/>
        <v>0</v>
      </c>
      <c r="D22" s="195">
        <f>VLOOKUP($N22,'⑥1月(様式第2-2号)'!$A:$P,9,FALSE)</f>
        <v>0</v>
      </c>
      <c r="E22" s="152">
        <f t="shared" si="0"/>
        <v>0</v>
      </c>
      <c r="F22" s="195">
        <f>VLOOKUP($N22,'⑥1月(様式第2-2号)'!$A:$P,10,FALSE)</f>
        <v>0</v>
      </c>
      <c r="G22" s="154">
        <f t="shared" si="5"/>
        <v>0</v>
      </c>
      <c r="H22" s="155">
        <f>VLOOKUP($N22,'⑥1月(様式第2-2号)'!$A:$P,11,FALSE)</f>
        <v>0</v>
      </c>
      <c r="I22" s="152">
        <f t="shared" si="1"/>
        <v>0</v>
      </c>
      <c r="J22" s="155">
        <f>VLOOKUP($N22,'⑥1月(様式第2-2号)'!$A:$P,12,FALSE)</f>
        <v>0</v>
      </c>
      <c r="K22" s="152">
        <f t="shared" si="2"/>
        <v>0</v>
      </c>
      <c r="L22" s="155">
        <f>VLOOKUP($N22,'⑥1月(様式第2-2号)'!$A:$P,13,FALSE)</f>
        <v>0</v>
      </c>
      <c r="M22" s="154">
        <f t="shared" si="3"/>
        <v>0</v>
      </c>
      <c r="N22" s="160">
        <v>15</v>
      </c>
      <c r="O22" s="161"/>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2"/>
      <c r="BA22" s="162"/>
      <c r="BB22" s="162"/>
      <c r="BC22" s="162"/>
      <c r="BD22" s="162"/>
      <c r="BE22" s="162"/>
      <c r="BF22" s="162"/>
      <c r="BG22" s="162"/>
      <c r="BH22" s="162"/>
      <c r="BI22" s="162"/>
      <c r="BJ22" s="162"/>
      <c r="BK22" s="162"/>
      <c r="BL22" s="162"/>
      <c r="BM22" s="162"/>
      <c r="BN22" s="162"/>
      <c r="BO22" s="162"/>
      <c r="BP22" s="162"/>
    </row>
    <row r="23" spans="1:68" x14ac:dyDescent="0.4">
      <c r="A23" s="116" t="str">
        <f t="shared" si="4"/>
        <v>OK</v>
      </c>
      <c r="B23" s="155">
        <f>VLOOKUP($N23,'⑥1月(様式第2-2号)'!$A:$P,8,FALSE)</f>
        <v>0</v>
      </c>
      <c r="C23" s="152">
        <f t="shared" si="6"/>
        <v>0</v>
      </c>
      <c r="D23" s="195">
        <f>VLOOKUP($N23,'⑥1月(様式第2-2号)'!$A:$P,9,FALSE)</f>
        <v>0</v>
      </c>
      <c r="E23" s="152">
        <f t="shared" si="0"/>
        <v>0</v>
      </c>
      <c r="F23" s="195">
        <f>VLOOKUP($N23,'⑥1月(様式第2-2号)'!$A:$P,10,FALSE)</f>
        <v>0</v>
      </c>
      <c r="G23" s="154">
        <f t="shared" si="5"/>
        <v>0</v>
      </c>
      <c r="H23" s="155">
        <f>VLOOKUP($N23,'⑥1月(様式第2-2号)'!$A:$P,11,FALSE)</f>
        <v>0</v>
      </c>
      <c r="I23" s="152">
        <f t="shared" si="1"/>
        <v>0</v>
      </c>
      <c r="J23" s="155">
        <f>VLOOKUP($N23,'⑥1月(様式第2-2号)'!$A:$P,12,FALSE)</f>
        <v>0</v>
      </c>
      <c r="K23" s="152">
        <f t="shared" si="2"/>
        <v>0</v>
      </c>
      <c r="L23" s="155">
        <f>VLOOKUP($N23,'⑥1月(様式第2-2号)'!$A:$P,13,FALSE)</f>
        <v>0</v>
      </c>
      <c r="M23" s="154">
        <f t="shared" si="3"/>
        <v>0</v>
      </c>
      <c r="N23" s="160">
        <v>16</v>
      </c>
      <c r="O23" s="161"/>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2"/>
      <c r="AW23" s="162"/>
      <c r="AX23" s="162"/>
      <c r="AY23" s="162"/>
      <c r="AZ23" s="162"/>
      <c r="BA23" s="162"/>
      <c r="BB23" s="162"/>
      <c r="BC23" s="162"/>
      <c r="BD23" s="162"/>
      <c r="BE23" s="162"/>
      <c r="BF23" s="162"/>
      <c r="BG23" s="162"/>
      <c r="BH23" s="162"/>
      <c r="BI23" s="162"/>
      <c r="BJ23" s="162"/>
      <c r="BK23" s="162"/>
      <c r="BL23" s="162"/>
      <c r="BM23" s="162"/>
      <c r="BN23" s="162"/>
      <c r="BO23" s="162"/>
      <c r="BP23" s="162"/>
    </row>
    <row r="24" spans="1:68" x14ac:dyDescent="0.4">
      <c r="A24" s="116" t="str">
        <f t="shared" si="4"/>
        <v>OK</v>
      </c>
      <c r="B24" s="155">
        <f>VLOOKUP($N24,'⑥1月(様式第2-2号)'!$A:$P,8,FALSE)</f>
        <v>0</v>
      </c>
      <c r="C24" s="152">
        <f t="shared" si="6"/>
        <v>0</v>
      </c>
      <c r="D24" s="195">
        <f>VLOOKUP($N24,'⑥1月(様式第2-2号)'!$A:$P,9,FALSE)</f>
        <v>0</v>
      </c>
      <c r="E24" s="152">
        <f t="shared" si="0"/>
        <v>0</v>
      </c>
      <c r="F24" s="195">
        <f>VLOOKUP($N24,'⑥1月(様式第2-2号)'!$A:$P,10,FALSE)</f>
        <v>0</v>
      </c>
      <c r="G24" s="154">
        <f t="shared" si="5"/>
        <v>0</v>
      </c>
      <c r="H24" s="155">
        <f>VLOOKUP($N24,'⑥1月(様式第2-2号)'!$A:$P,11,FALSE)</f>
        <v>0</v>
      </c>
      <c r="I24" s="152">
        <f t="shared" si="1"/>
        <v>0</v>
      </c>
      <c r="J24" s="155">
        <f>VLOOKUP($N24,'⑥1月(様式第2-2号)'!$A:$P,12,FALSE)</f>
        <v>0</v>
      </c>
      <c r="K24" s="152">
        <f t="shared" si="2"/>
        <v>0</v>
      </c>
      <c r="L24" s="155">
        <f>VLOOKUP($N24,'⑥1月(様式第2-2号)'!$A:$P,13,FALSE)</f>
        <v>0</v>
      </c>
      <c r="M24" s="154">
        <f t="shared" si="3"/>
        <v>0</v>
      </c>
      <c r="N24" s="160">
        <v>17</v>
      </c>
      <c r="O24" s="161"/>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162"/>
      <c r="BA24" s="162"/>
      <c r="BB24" s="162"/>
      <c r="BC24" s="162"/>
      <c r="BD24" s="162"/>
      <c r="BE24" s="162"/>
      <c r="BF24" s="162"/>
      <c r="BG24" s="162"/>
      <c r="BH24" s="162"/>
      <c r="BI24" s="162"/>
      <c r="BJ24" s="162"/>
      <c r="BK24" s="162"/>
      <c r="BL24" s="162"/>
      <c r="BM24" s="162"/>
      <c r="BN24" s="162"/>
      <c r="BO24" s="162"/>
      <c r="BP24" s="162"/>
    </row>
    <row r="25" spans="1:68" x14ac:dyDescent="0.4">
      <c r="A25" s="116" t="str">
        <f t="shared" si="4"/>
        <v>OK</v>
      </c>
      <c r="B25" s="155">
        <f>VLOOKUP($N25,'⑥1月(様式第2-2号)'!$A:$P,8,FALSE)</f>
        <v>0</v>
      </c>
      <c r="C25" s="152">
        <f t="shared" si="6"/>
        <v>0</v>
      </c>
      <c r="D25" s="195">
        <f>VLOOKUP($N25,'⑥1月(様式第2-2号)'!$A:$P,9,FALSE)</f>
        <v>0</v>
      </c>
      <c r="E25" s="152">
        <f t="shared" si="0"/>
        <v>0</v>
      </c>
      <c r="F25" s="195">
        <f>VLOOKUP($N25,'⑥1月(様式第2-2号)'!$A:$P,10,FALSE)</f>
        <v>0</v>
      </c>
      <c r="G25" s="154">
        <f t="shared" si="5"/>
        <v>0</v>
      </c>
      <c r="H25" s="155">
        <f>VLOOKUP($N25,'⑥1月(様式第2-2号)'!$A:$P,11,FALSE)</f>
        <v>0</v>
      </c>
      <c r="I25" s="152">
        <f t="shared" si="1"/>
        <v>0</v>
      </c>
      <c r="J25" s="155">
        <f>VLOOKUP($N25,'⑥1月(様式第2-2号)'!$A:$P,12,FALSE)</f>
        <v>0</v>
      </c>
      <c r="K25" s="152">
        <f t="shared" si="2"/>
        <v>0</v>
      </c>
      <c r="L25" s="155">
        <f>VLOOKUP($N25,'⑥1月(様式第2-2号)'!$A:$P,13,FALSE)</f>
        <v>0</v>
      </c>
      <c r="M25" s="154">
        <f t="shared" si="3"/>
        <v>0</v>
      </c>
      <c r="N25" s="160">
        <v>18</v>
      </c>
      <c r="O25" s="161"/>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c r="AZ25" s="162"/>
      <c r="BA25" s="162"/>
      <c r="BB25" s="162"/>
      <c r="BC25" s="162"/>
      <c r="BD25" s="162"/>
      <c r="BE25" s="162"/>
      <c r="BF25" s="162"/>
      <c r="BG25" s="162"/>
      <c r="BH25" s="162"/>
      <c r="BI25" s="162"/>
      <c r="BJ25" s="162"/>
      <c r="BK25" s="162"/>
      <c r="BL25" s="162"/>
      <c r="BM25" s="162"/>
      <c r="BN25" s="162"/>
      <c r="BO25" s="162"/>
      <c r="BP25" s="162"/>
    </row>
    <row r="26" spans="1:68" x14ac:dyDescent="0.4">
      <c r="A26" s="116" t="str">
        <f t="shared" si="4"/>
        <v>OK</v>
      </c>
      <c r="B26" s="155">
        <f>VLOOKUP($N26,'⑥1月(様式第2-2号)'!$A:$P,8,FALSE)</f>
        <v>0</v>
      </c>
      <c r="C26" s="152">
        <f t="shared" si="6"/>
        <v>0</v>
      </c>
      <c r="D26" s="195">
        <f>VLOOKUP($N26,'⑥1月(様式第2-2号)'!$A:$P,9,FALSE)</f>
        <v>0</v>
      </c>
      <c r="E26" s="152">
        <f t="shared" si="0"/>
        <v>0</v>
      </c>
      <c r="F26" s="195">
        <f>VLOOKUP($N26,'⑥1月(様式第2-2号)'!$A:$P,10,FALSE)</f>
        <v>0</v>
      </c>
      <c r="G26" s="154">
        <f t="shared" si="5"/>
        <v>0</v>
      </c>
      <c r="H26" s="155">
        <f>VLOOKUP($N26,'⑥1月(様式第2-2号)'!$A:$P,11,FALSE)</f>
        <v>0</v>
      </c>
      <c r="I26" s="152">
        <f t="shared" si="1"/>
        <v>0</v>
      </c>
      <c r="J26" s="155">
        <f>VLOOKUP($N26,'⑥1月(様式第2-2号)'!$A:$P,12,FALSE)</f>
        <v>0</v>
      </c>
      <c r="K26" s="152">
        <f t="shared" si="2"/>
        <v>0</v>
      </c>
      <c r="L26" s="155">
        <f>VLOOKUP($N26,'⑥1月(様式第2-2号)'!$A:$P,13,FALSE)</f>
        <v>0</v>
      </c>
      <c r="M26" s="154">
        <f t="shared" si="3"/>
        <v>0</v>
      </c>
      <c r="N26" s="160">
        <v>19</v>
      </c>
      <c r="O26" s="161"/>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c r="BG26" s="162"/>
      <c r="BH26" s="162"/>
      <c r="BI26" s="162"/>
      <c r="BJ26" s="162"/>
      <c r="BK26" s="162"/>
      <c r="BL26" s="162"/>
      <c r="BM26" s="162"/>
      <c r="BN26" s="162"/>
      <c r="BO26" s="162"/>
      <c r="BP26" s="162"/>
    </row>
    <row r="27" spans="1:68" x14ac:dyDescent="0.4">
      <c r="A27" s="116" t="str">
        <f t="shared" si="4"/>
        <v>OK</v>
      </c>
      <c r="B27" s="155">
        <f>VLOOKUP($N27,'⑥1月(様式第2-2号)'!$A:$P,8,FALSE)</f>
        <v>0</v>
      </c>
      <c r="C27" s="152">
        <f t="shared" si="6"/>
        <v>0</v>
      </c>
      <c r="D27" s="195">
        <f>VLOOKUP($N27,'⑥1月(様式第2-2号)'!$A:$P,9,FALSE)</f>
        <v>0</v>
      </c>
      <c r="E27" s="152">
        <f t="shared" si="0"/>
        <v>0</v>
      </c>
      <c r="F27" s="195">
        <f>VLOOKUP($N27,'⑥1月(様式第2-2号)'!$A:$P,10,FALSE)</f>
        <v>0</v>
      </c>
      <c r="G27" s="154">
        <f t="shared" si="5"/>
        <v>0</v>
      </c>
      <c r="H27" s="155">
        <f>VLOOKUP($N27,'⑥1月(様式第2-2号)'!$A:$P,11,FALSE)</f>
        <v>0</v>
      </c>
      <c r="I27" s="152">
        <f t="shared" si="1"/>
        <v>0</v>
      </c>
      <c r="J27" s="155">
        <f>VLOOKUP($N27,'⑥1月(様式第2-2号)'!$A:$P,12,FALSE)</f>
        <v>0</v>
      </c>
      <c r="K27" s="152">
        <f t="shared" si="2"/>
        <v>0</v>
      </c>
      <c r="L27" s="155">
        <f>VLOOKUP($N27,'⑥1月(様式第2-2号)'!$A:$P,13,FALSE)</f>
        <v>0</v>
      </c>
      <c r="M27" s="154">
        <f t="shared" si="3"/>
        <v>0</v>
      </c>
      <c r="N27" s="160">
        <v>20</v>
      </c>
      <c r="O27" s="161"/>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c r="AY27" s="162"/>
      <c r="AZ27" s="162"/>
      <c r="BA27" s="162"/>
      <c r="BB27" s="162"/>
      <c r="BC27" s="162"/>
      <c r="BD27" s="162"/>
      <c r="BE27" s="162"/>
      <c r="BF27" s="162"/>
      <c r="BG27" s="162"/>
      <c r="BH27" s="162"/>
      <c r="BI27" s="162"/>
      <c r="BJ27" s="162"/>
      <c r="BK27" s="162"/>
      <c r="BL27" s="162"/>
      <c r="BM27" s="162"/>
      <c r="BN27" s="162"/>
      <c r="BO27" s="162"/>
      <c r="BP27" s="162"/>
    </row>
    <row r="28" spans="1:68" x14ac:dyDescent="0.4">
      <c r="A28" s="116" t="str">
        <f t="shared" si="4"/>
        <v>OK</v>
      </c>
      <c r="B28" s="155">
        <f>VLOOKUP($N28,'⑥1月(様式第2-2号)'!$A:$P,8,FALSE)</f>
        <v>0</v>
      </c>
      <c r="C28" s="152">
        <f t="shared" si="6"/>
        <v>0</v>
      </c>
      <c r="D28" s="195">
        <f>VLOOKUP($N28,'⑥1月(様式第2-2号)'!$A:$P,9,FALSE)</f>
        <v>0</v>
      </c>
      <c r="E28" s="152">
        <f t="shared" si="0"/>
        <v>0</v>
      </c>
      <c r="F28" s="195">
        <f>VLOOKUP($N28,'⑥1月(様式第2-2号)'!$A:$P,10,FALSE)</f>
        <v>0</v>
      </c>
      <c r="G28" s="154">
        <f t="shared" si="5"/>
        <v>0</v>
      </c>
      <c r="H28" s="155">
        <f>VLOOKUP($N28,'⑥1月(様式第2-2号)'!$A:$P,11,FALSE)</f>
        <v>0</v>
      </c>
      <c r="I28" s="152">
        <f t="shared" si="1"/>
        <v>0</v>
      </c>
      <c r="J28" s="155">
        <f>VLOOKUP($N28,'⑥1月(様式第2-2号)'!$A:$P,12,FALSE)</f>
        <v>0</v>
      </c>
      <c r="K28" s="152">
        <f t="shared" si="2"/>
        <v>0</v>
      </c>
      <c r="L28" s="155">
        <f>VLOOKUP($N28,'⑥1月(様式第2-2号)'!$A:$P,13,FALSE)</f>
        <v>0</v>
      </c>
      <c r="M28" s="154">
        <f t="shared" si="3"/>
        <v>0</v>
      </c>
      <c r="N28" s="160">
        <v>21</v>
      </c>
      <c r="O28" s="161"/>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2"/>
      <c r="BG28" s="162"/>
      <c r="BH28" s="162"/>
      <c r="BI28" s="162"/>
      <c r="BJ28" s="162"/>
      <c r="BK28" s="162"/>
      <c r="BL28" s="162"/>
      <c r="BM28" s="162"/>
      <c r="BN28" s="162"/>
      <c r="BO28" s="162"/>
      <c r="BP28" s="162"/>
    </row>
    <row r="29" spans="1:68" x14ac:dyDescent="0.4">
      <c r="A29" s="116" t="str">
        <f>IF(AND($B29=$C29,$D29=$E29,$F29=$G29,$H29=$I29,$J29=$K29,$L29=$M29),"OK","ERROR")</f>
        <v>OK</v>
      </c>
      <c r="B29" s="155">
        <f>VLOOKUP($N29,'⑥1月(様式第2-2号)'!$A:$P,8,FALSE)</f>
        <v>0</v>
      </c>
      <c r="C29" s="152">
        <f t="shared" si="6"/>
        <v>0</v>
      </c>
      <c r="D29" s="195">
        <f>VLOOKUP($N29,'⑥1月(様式第2-2号)'!$A:$P,9,FALSE)</f>
        <v>0</v>
      </c>
      <c r="E29" s="152">
        <f t="shared" si="0"/>
        <v>0</v>
      </c>
      <c r="F29" s="195">
        <f>VLOOKUP($N29,'⑥1月(様式第2-2号)'!$A:$P,10,FALSE)</f>
        <v>0</v>
      </c>
      <c r="G29" s="154">
        <f>SUMPRODUCT((O29:BP29&lt;&gt;"")*($O$7:$BP$7="その他空床"))</f>
        <v>0</v>
      </c>
      <c r="H29" s="155">
        <f>VLOOKUP($N29,'⑥1月(様式第2-2号)'!$A:$P,11,FALSE)</f>
        <v>0</v>
      </c>
      <c r="I29" s="152">
        <f t="shared" si="1"/>
        <v>0</v>
      </c>
      <c r="J29" s="155">
        <f>VLOOKUP($N29,'⑥1月(様式第2-2号)'!$A:$P,12,FALSE)</f>
        <v>0</v>
      </c>
      <c r="K29" s="152">
        <f t="shared" si="2"/>
        <v>0</v>
      </c>
      <c r="L29" s="155">
        <f>VLOOKUP($N29,'⑥1月(様式第2-2号)'!$A:$P,13,FALSE)</f>
        <v>0</v>
      </c>
      <c r="M29" s="154">
        <f t="shared" si="3"/>
        <v>0</v>
      </c>
      <c r="N29" s="160">
        <v>22</v>
      </c>
      <c r="O29" s="161"/>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c r="BC29" s="162"/>
      <c r="BD29" s="162"/>
      <c r="BE29" s="162"/>
      <c r="BF29" s="162"/>
      <c r="BG29" s="162"/>
      <c r="BH29" s="162"/>
      <c r="BI29" s="162"/>
      <c r="BJ29" s="162"/>
      <c r="BK29" s="162"/>
      <c r="BL29" s="162"/>
      <c r="BM29" s="162"/>
      <c r="BN29" s="162"/>
      <c r="BO29" s="162"/>
      <c r="BP29" s="162"/>
    </row>
    <row r="30" spans="1:68" x14ac:dyDescent="0.4">
      <c r="A30" s="116" t="str">
        <f t="shared" si="4"/>
        <v>OK</v>
      </c>
      <c r="B30" s="155">
        <f>VLOOKUP($N30,'⑥1月(様式第2-2号)'!$A:$P,8,FALSE)</f>
        <v>0</v>
      </c>
      <c r="C30" s="152">
        <f t="shared" si="6"/>
        <v>0</v>
      </c>
      <c r="D30" s="195">
        <f>VLOOKUP($N30,'⑥1月(様式第2-2号)'!$A:$P,9,FALSE)</f>
        <v>0</v>
      </c>
      <c r="E30" s="152">
        <f t="shared" si="0"/>
        <v>0</v>
      </c>
      <c r="F30" s="195">
        <f>VLOOKUP($N30,'⑥1月(様式第2-2号)'!$A:$P,10,FALSE)</f>
        <v>0</v>
      </c>
      <c r="G30" s="154">
        <f t="shared" si="5"/>
        <v>0</v>
      </c>
      <c r="H30" s="155">
        <f>VLOOKUP($N30,'⑥1月(様式第2-2号)'!$A:$P,11,FALSE)</f>
        <v>0</v>
      </c>
      <c r="I30" s="152">
        <f t="shared" si="1"/>
        <v>0</v>
      </c>
      <c r="J30" s="155">
        <f>VLOOKUP($N30,'⑥1月(様式第2-2号)'!$A:$P,12,FALSE)</f>
        <v>0</v>
      </c>
      <c r="K30" s="152">
        <f t="shared" si="2"/>
        <v>0</v>
      </c>
      <c r="L30" s="155">
        <f>VLOOKUP($N30,'⑥1月(様式第2-2号)'!$A:$P,13,FALSE)</f>
        <v>0</v>
      </c>
      <c r="M30" s="154">
        <f t="shared" si="3"/>
        <v>0</v>
      </c>
      <c r="N30" s="160">
        <v>23</v>
      </c>
      <c r="O30" s="161"/>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2"/>
      <c r="BG30" s="162"/>
      <c r="BH30" s="162"/>
      <c r="BI30" s="162"/>
      <c r="BJ30" s="162"/>
      <c r="BK30" s="162"/>
      <c r="BL30" s="162"/>
      <c r="BM30" s="162"/>
      <c r="BN30" s="162"/>
      <c r="BO30" s="162"/>
      <c r="BP30" s="162"/>
    </row>
    <row r="31" spans="1:68" x14ac:dyDescent="0.4">
      <c r="A31" s="116" t="str">
        <f t="shared" si="4"/>
        <v>OK</v>
      </c>
      <c r="B31" s="155">
        <f>VLOOKUP($N31,'⑥1月(様式第2-2号)'!$A:$P,8,FALSE)</f>
        <v>0</v>
      </c>
      <c r="C31" s="152">
        <f t="shared" si="6"/>
        <v>0</v>
      </c>
      <c r="D31" s="195">
        <f>VLOOKUP($N31,'⑥1月(様式第2-2号)'!$A:$P,9,FALSE)</f>
        <v>0</v>
      </c>
      <c r="E31" s="152">
        <f t="shared" si="0"/>
        <v>0</v>
      </c>
      <c r="F31" s="195">
        <f>VLOOKUP($N31,'⑥1月(様式第2-2号)'!$A:$P,10,FALSE)</f>
        <v>0</v>
      </c>
      <c r="G31" s="154">
        <f t="shared" si="5"/>
        <v>0</v>
      </c>
      <c r="H31" s="155">
        <f>VLOOKUP($N31,'⑥1月(様式第2-2号)'!$A:$P,11,FALSE)</f>
        <v>0</v>
      </c>
      <c r="I31" s="152">
        <f t="shared" si="1"/>
        <v>0</v>
      </c>
      <c r="J31" s="155">
        <f>VLOOKUP($N31,'⑥1月(様式第2-2号)'!$A:$P,12,FALSE)</f>
        <v>0</v>
      </c>
      <c r="K31" s="152">
        <f t="shared" si="2"/>
        <v>0</v>
      </c>
      <c r="L31" s="155">
        <f>VLOOKUP($N31,'⑥1月(様式第2-2号)'!$A:$P,13,FALSE)</f>
        <v>0</v>
      </c>
      <c r="M31" s="154">
        <f t="shared" si="3"/>
        <v>0</v>
      </c>
      <c r="N31" s="160">
        <v>24</v>
      </c>
      <c r="O31" s="161"/>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row>
    <row r="32" spans="1:68" x14ac:dyDescent="0.4">
      <c r="A32" s="116" t="str">
        <f t="shared" si="4"/>
        <v>OK</v>
      </c>
      <c r="B32" s="155">
        <f>VLOOKUP($N32,'⑥1月(様式第2-2号)'!$A:$P,8,FALSE)</f>
        <v>0</v>
      </c>
      <c r="C32" s="152">
        <f t="shared" si="6"/>
        <v>0</v>
      </c>
      <c r="D32" s="195">
        <f>VLOOKUP($N32,'⑥1月(様式第2-2号)'!$A:$P,9,FALSE)</f>
        <v>0</v>
      </c>
      <c r="E32" s="152">
        <f t="shared" si="0"/>
        <v>0</v>
      </c>
      <c r="F32" s="195">
        <f>VLOOKUP($N32,'⑥1月(様式第2-2号)'!$A:$P,10,FALSE)</f>
        <v>0</v>
      </c>
      <c r="G32" s="154">
        <f t="shared" si="5"/>
        <v>0</v>
      </c>
      <c r="H32" s="155">
        <f>VLOOKUP($N32,'⑥1月(様式第2-2号)'!$A:$P,11,FALSE)</f>
        <v>0</v>
      </c>
      <c r="I32" s="152">
        <f t="shared" si="1"/>
        <v>0</v>
      </c>
      <c r="J32" s="155">
        <f>VLOOKUP($N32,'⑥1月(様式第2-2号)'!$A:$P,12,FALSE)</f>
        <v>0</v>
      </c>
      <c r="K32" s="152">
        <f t="shared" si="2"/>
        <v>0</v>
      </c>
      <c r="L32" s="155">
        <f>VLOOKUP($N32,'⑥1月(様式第2-2号)'!$A:$P,13,FALSE)</f>
        <v>0</v>
      </c>
      <c r="M32" s="154">
        <f t="shared" si="3"/>
        <v>0</v>
      </c>
      <c r="N32" s="160">
        <v>25</v>
      </c>
      <c r="O32" s="161"/>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2"/>
      <c r="BG32" s="162"/>
      <c r="BH32" s="162"/>
      <c r="BI32" s="162"/>
      <c r="BJ32" s="162"/>
      <c r="BK32" s="162"/>
      <c r="BL32" s="162"/>
      <c r="BM32" s="162"/>
      <c r="BN32" s="162"/>
      <c r="BO32" s="162"/>
      <c r="BP32" s="162"/>
    </row>
    <row r="33" spans="1:68" x14ac:dyDescent="0.4">
      <c r="A33" s="116" t="str">
        <f t="shared" si="4"/>
        <v>OK</v>
      </c>
      <c r="B33" s="155">
        <f>VLOOKUP($N33,'⑥1月(様式第2-2号)'!$A:$P,8,FALSE)</f>
        <v>0</v>
      </c>
      <c r="C33" s="152">
        <f t="shared" si="6"/>
        <v>0</v>
      </c>
      <c r="D33" s="195">
        <f>VLOOKUP($N33,'⑥1月(様式第2-2号)'!$A:$P,9,FALSE)</f>
        <v>0</v>
      </c>
      <c r="E33" s="152">
        <f>SUMPRODUCT((O33:BP33&lt;&gt;"")*($O$7:$BP$7="HCU空床"))</f>
        <v>0</v>
      </c>
      <c r="F33" s="195">
        <f>VLOOKUP($N33,'⑥1月(様式第2-2号)'!$A:$P,10,FALSE)</f>
        <v>0</v>
      </c>
      <c r="G33" s="154">
        <f t="shared" si="5"/>
        <v>0</v>
      </c>
      <c r="H33" s="155">
        <f>VLOOKUP($N33,'⑥1月(様式第2-2号)'!$A:$P,11,FALSE)</f>
        <v>0</v>
      </c>
      <c r="I33" s="152">
        <f t="shared" si="1"/>
        <v>0</v>
      </c>
      <c r="J33" s="155">
        <f>VLOOKUP($N33,'⑥1月(様式第2-2号)'!$A:$P,12,FALSE)</f>
        <v>0</v>
      </c>
      <c r="K33" s="152">
        <f t="shared" si="2"/>
        <v>0</v>
      </c>
      <c r="L33" s="155">
        <f>VLOOKUP($N33,'⑥1月(様式第2-2号)'!$A:$P,13,FALSE)</f>
        <v>0</v>
      </c>
      <c r="M33" s="154">
        <f t="shared" si="3"/>
        <v>0</v>
      </c>
      <c r="N33" s="160">
        <v>26</v>
      </c>
      <c r="O33" s="161"/>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2"/>
      <c r="BH33" s="162"/>
      <c r="BI33" s="162"/>
      <c r="BJ33" s="162"/>
      <c r="BK33" s="162"/>
      <c r="BL33" s="162"/>
      <c r="BM33" s="162"/>
      <c r="BN33" s="162"/>
      <c r="BO33" s="162"/>
      <c r="BP33" s="162"/>
    </row>
    <row r="34" spans="1:68" x14ac:dyDescent="0.4">
      <c r="A34" s="116" t="str">
        <f t="shared" si="4"/>
        <v>OK</v>
      </c>
      <c r="B34" s="155">
        <f>VLOOKUP($N34,'⑥1月(様式第2-2号)'!$A:$P,8,FALSE)</f>
        <v>0</v>
      </c>
      <c r="C34" s="152">
        <f t="shared" si="6"/>
        <v>0</v>
      </c>
      <c r="D34" s="195">
        <f>VLOOKUP($N34,'⑥1月(様式第2-2号)'!$A:$P,9,FALSE)</f>
        <v>0</v>
      </c>
      <c r="E34" s="152">
        <f t="shared" si="0"/>
        <v>0</v>
      </c>
      <c r="F34" s="195">
        <f>VLOOKUP($N34,'⑥1月(様式第2-2号)'!$A:$P,10,FALSE)</f>
        <v>0</v>
      </c>
      <c r="G34" s="154">
        <f t="shared" si="5"/>
        <v>0</v>
      </c>
      <c r="H34" s="155">
        <f>VLOOKUP($N34,'⑥1月(様式第2-2号)'!$A:$P,11,FALSE)</f>
        <v>0</v>
      </c>
      <c r="I34" s="152">
        <f t="shared" si="1"/>
        <v>0</v>
      </c>
      <c r="J34" s="155">
        <f>VLOOKUP($N34,'⑥1月(様式第2-2号)'!$A:$P,12,FALSE)</f>
        <v>0</v>
      </c>
      <c r="K34" s="152">
        <f t="shared" si="2"/>
        <v>0</v>
      </c>
      <c r="L34" s="155">
        <f>VLOOKUP($N34,'⑥1月(様式第2-2号)'!$A:$P,13,FALSE)</f>
        <v>0</v>
      </c>
      <c r="M34" s="154">
        <f t="shared" si="3"/>
        <v>0</v>
      </c>
      <c r="N34" s="160">
        <v>27</v>
      </c>
      <c r="O34" s="161"/>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2"/>
      <c r="BG34" s="162"/>
      <c r="BH34" s="162"/>
      <c r="BI34" s="162"/>
      <c r="BJ34" s="162"/>
      <c r="BK34" s="162"/>
      <c r="BL34" s="162"/>
      <c r="BM34" s="162"/>
      <c r="BN34" s="162"/>
      <c r="BO34" s="162"/>
      <c r="BP34" s="162"/>
    </row>
    <row r="35" spans="1:68" x14ac:dyDescent="0.4">
      <c r="A35" s="116" t="str">
        <f>IF(AND($B35=$C35,$D35=$E35,$F35=$G35,$H35=$I35,$J35=$K35,$L35=$M35),"OK","ERROR")</f>
        <v>OK</v>
      </c>
      <c r="B35" s="155">
        <f>VLOOKUP($N35,'⑥1月(様式第2-2号)'!$A:$P,8,FALSE)</f>
        <v>0</v>
      </c>
      <c r="C35" s="152">
        <f t="shared" si="6"/>
        <v>0</v>
      </c>
      <c r="D35" s="195">
        <f>VLOOKUP($N35,'⑥1月(様式第2-2号)'!$A:$P,9,FALSE)</f>
        <v>0</v>
      </c>
      <c r="E35" s="152">
        <f t="shared" si="0"/>
        <v>0</v>
      </c>
      <c r="F35" s="195">
        <f>VLOOKUP($N35,'⑥1月(様式第2-2号)'!$A:$P,10,FALSE)</f>
        <v>0</v>
      </c>
      <c r="G35" s="154">
        <f t="shared" si="5"/>
        <v>0</v>
      </c>
      <c r="H35" s="155">
        <f>VLOOKUP($N35,'⑥1月(様式第2-2号)'!$A:$P,11,FALSE)</f>
        <v>0</v>
      </c>
      <c r="I35" s="152">
        <f t="shared" si="1"/>
        <v>0</v>
      </c>
      <c r="J35" s="155">
        <f>VLOOKUP($N35,'⑥1月(様式第2-2号)'!$A:$P,12,FALSE)</f>
        <v>0</v>
      </c>
      <c r="K35" s="152">
        <f t="shared" si="2"/>
        <v>0</v>
      </c>
      <c r="L35" s="155">
        <f>VLOOKUP($N35,'⑥1月(様式第2-2号)'!$A:$P,13,FALSE)</f>
        <v>0</v>
      </c>
      <c r="M35" s="154">
        <f t="shared" si="3"/>
        <v>0</v>
      </c>
      <c r="N35" s="160">
        <v>28</v>
      </c>
      <c r="O35" s="161"/>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162"/>
      <c r="BP35" s="162"/>
    </row>
    <row r="36" spans="1:68" x14ac:dyDescent="0.4">
      <c r="A36" s="116" t="str">
        <f t="shared" si="4"/>
        <v>OK</v>
      </c>
      <c r="B36" s="155">
        <f>VLOOKUP($N36,'⑥1月(様式第2-2号)'!$A:$P,8,FALSE)</f>
        <v>0</v>
      </c>
      <c r="C36" s="152">
        <f t="shared" si="6"/>
        <v>0</v>
      </c>
      <c r="D36" s="195">
        <f>VLOOKUP($N36,'⑥1月(様式第2-2号)'!$A:$P,9,FALSE)</f>
        <v>0</v>
      </c>
      <c r="E36" s="152">
        <f t="shared" si="0"/>
        <v>0</v>
      </c>
      <c r="F36" s="195">
        <f>VLOOKUP($N36,'⑥1月(様式第2-2号)'!$A:$P,10,FALSE)</f>
        <v>0</v>
      </c>
      <c r="G36" s="154">
        <f t="shared" si="5"/>
        <v>0</v>
      </c>
      <c r="H36" s="155">
        <f>VLOOKUP($N36,'⑥1月(様式第2-2号)'!$A:$P,11,FALSE)</f>
        <v>0</v>
      </c>
      <c r="I36" s="152">
        <f t="shared" si="1"/>
        <v>0</v>
      </c>
      <c r="J36" s="155">
        <f>VLOOKUP($N36,'⑥1月(様式第2-2号)'!$A:$P,12,FALSE)</f>
        <v>0</v>
      </c>
      <c r="K36" s="152">
        <f t="shared" si="2"/>
        <v>0</v>
      </c>
      <c r="L36" s="155">
        <f>VLOOKUP($N36,'⑥1月(様式第2-2号)'!$A:$P,13,FALSE)</f>
        <v>0</v>
      </c>
      <c r="M36" s="154">
        <f t="shared" si="3"/>
        <v>0</v>
      </c>
      <c r="N36" s="160">
        <v>29</v>
      </c>
      <c r="O36" s="161"/>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c r="BH36" s="162"/>
      <c r="BI36" s="162"/>
      <c r="BJ36" s="162"/>
      <c r="BK36" s="162"/>
      <c r="BL36" s="162"/>
      <c r="BM36" s="162"/>
      <c r="BN36" s="162"/>
      <c r="BO36" s="162"/>
      <c r="BP36" s="162"/>
    </row>
    <row r="37" spans="1:68" x14ac:dyDescent="0.4">
      <c r="A37" s="116" t="str">
        <f t="shared" si="4"/>
        <v>OK</v>
      </c>
      <c r="B37" s="155">
        <f>VLOOKUP($N37,'⑥1月(様式第2-2号)'!$A:$P,8,FALSE)</f>
        <v>0</v>
      </c>
      <c r="C37" s="152">
        <f t="shared" si="6"/>
        <v>0</v>
      </c>
      <c r="D37" s="195">
        <f>VLOOKUP($N37,'⑥1月(様式第2-2号)'!$A:$P,9,FALSE)</f>
        <v>0</v>
      </c>
      <c r="E37" s="152">
        <f t="shared" si="0"/>
        <v>0</v>
      </c>
      <c r="F37" s="195">
        <f>VLOOKUP($N37,'⑥1月(様式第2-2号)'!$A:$P,10,FALSE)</f>
        <v>0</v>
      </c>
      <c r="G37" s="154">
        <f t="shared" si="5"/>
        <v>0</v>
      </c>
      <c r="H37" s="155">
        <f>VLOOKUP($N37,'⑥1月(様式第2-2号)'!$A:$P,11,FALSE)</f>
        <v>0</v>
      </c>
      <c r="I37" s="152">
        <f t="shared" si="1"/>
        <v>0</v>
      </c>
      <c r="J37" s="155">
        <f>VLOOKUP($N37,'⑥1月(様式第2-2号)'!$A:$P,12,FALSE)</f>
        <v>0</v>
      </c>
      <c r="K37" s="152">
        <f t="shared" si="2"/>
        <v>0</v>
      </c>
      <c r="L37" s="155">
        <f>VLOOKUP($N37,'⑥1月(様式第2-2号)'!$A:$P,13,FALSE)</f>
        <v>0</v>
      </c>
      <c r="M37" s="154">
        <f t="shared" si="3"/>
        <v>0</v>
      </c>
      <c r="N37" s="160">
        <v>30</v>
      </c>
      <c r="O37" s="161"/>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c r="BP37" s="162"/>
    </row>
    <row r="38" spans="1:68" ht="19.5" thickBot="1" x14ac:dyDescent="0.45">
      <c r="A38" s="116" t="str">
        <f t="shared" si="4"/>
        <v>OK</v>
      </c>
      <c r="B38" s="155">
        <f>VLOOKUP($N38,'⑥1月(様式第2-2号)'!$A:$P,8,FALSE)</f>
        <v>0</v>
      </c>
      <c r="C38" s="163">
        <f t="shared" si="6"/>
        <v>0</v>
      </c>
      <c r="D38" s="195">
        <f>VLOOKUP($N38,'⑥1月(様式第2-2号)'!$A:$P,9,FALSE)</f>
        <v>0</v>
      </c>
      <c r="E38" s="163">
        <f t="shared" si="0"/>
        <v>0</v>
      </c>
      <c r="F38" s="195">
        <f>VLOOKUP($N38,'⑥1月(様式第2-2号)'!$A:$P,10,FALSE)</f>
        <v>0</v>
      </c>
      <c r="G38" s="154">
        <f t="shared" si="5"/>
        <v>0</v>
      </c>
      <c r="H38" s="155">
        <f>VLOOKUP($N38,'⑥1月(様式第2-2号)'!$A:$P,11,FALSE)</f>
        <v>0</v>
      </c>
      <c r="I38" s="163">
        <f t="shared" si="1"/>
        <v>0</v>
      </c>
      <c r="J38" s="155">
        <f>VLOOKUP($N38,'⑥1月(様式第2-2号)'!$A:$P,12,FALSE)</f>
        <v>0</v>
      </c>
      <c r="K38" s="163">
        <f>SUMPRODUCT((O38:BP38&lt;&gt;"")*($O$7:$BP$7="HCU休止"))</f>
        <v>0</v>
      </c>
      <c r="L38" s="155">
        <f>VLOOKUP($N38,'⑥1月(様式第2-2号)'!$A:$P,13,FALSE)</f>
        <v>0</v>
      </c>
      <c r="M38" s="154">
        <f t="shared" si="3"/>
        <v>0</v>
      </c>
      <c r="N38" s="166">
        <v>31</v>
      </c>
      <c r="O38" s="161"/>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c r="BH38" s="162"/>
      <c r="BI38" s="162"/>
      <c r="BJ38" s="162"/>
      <c r="BK38" s="162"/>
      <c r="BL38" s="162"/>
      <c r="BM38" s="162"/>
      <c r="BN38" s="162"/>
      <c r="BO38" s="162"/>
      <c r="BP38" s="162"/>
    </row>
    <row r="39" spans="1:68" x14ac:dyDescent="0.4">
      <c r="A39" s="167"/>
      <c r="B39" s="167"/>
      <c r="C39" s="167"/>
      <c r="D39" s="167"/>
      <c r="E39" s="167"/>
      <c r="F39" s="167"/>
      <c r="G39" s="167"/>
      <c r="H39" s="167"/>
      <c r="I39" s="167"/>
      <c r="J39" s="167"/>
      <c r="K39" s="167"/>
      <c r="L39" s="167"/>
      <c r="M39" s="167"/>
      <c r="N39" s="168"/>
      <c r="O39" s="169" t="s">
        <v>174</v>
      </c>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0"/>
    </row>
    <row r="40" spans="1:68" ht="19.5" thickBot="1" x14ac:dyDescent="0.45"/>
    <row r="41" spans="1:68" ht="20.25" thickBot="1" x14ac:dyDescent="0.45">
      <c r="B41" s="130" t="s">
        <v>163</v>
      </c>
      <c r="C41" s="131" t="s">
        <v>164</v>
      </c>
      <c r="D41" s="132" t="s">
        <v>163</v>
      </c>
      <c r="E41" s="131" t="s">
        <v>164</v>
      </c>
      <c r="F41" s="132" t="s">
        <v>163</v>
      </c>
      <c r="G41" s="133" t="s">
        <v>164</v>
      </c>
      <c r="H41" s="130" t="s">
        <v>163</v>
      </c>
      <c r="I41" s="131" t="s">
        <v>164</v>
      </c>
      <c r="J41" s="134" t="s">
        <v>163</v>
      </c>
      <c r="K41" s="131" t="s">
        <v>164</v>
      </c>
      <c r="L41" s="130" t="s">
        <v>163</v>
      </c>
      <c r="M41" s="133" t="s">
        <v>164</v>
      </c>
      <c r="N41" s="135" t="s">
        <v>255</v>
      </c>
      <c r="O41" s="331" t="s">
        <v>175</v>
      </c>
      <c r="P41" s="332"/>
      <c r="Q41" s="332"/>
      <c r="R41" s="332"/>
      <c r="S41" s="332"/>
      <c r="T41" s="332"/>
      <c r="U41" s="332"/>
      <c r="V41" s="332"/>
      <c r="W41" s="332"/>
      <c r="X41" s="332"/>
      <c r="Y41" s="332"/>
      <c r="Z41" s="332"/>
      <c r="AA41" s="332"/>
      <c r="AB41" s="332"/>
      <c r="AC41" s="332"/>
      <c r="AD41" s="332"/>
      <c r="AE41" s="332"/>
      <c r="AF41" s="332"/>
      <c r="AG41" s="332"/>
      <c r="AH41" s="332"/>
      <c r="AI41" s="332"/>
      <c r="AJ41" s="332"/>
      <c r="AK41" s="332"/>
      <c r="AL41" s="332"/>
      <c r="AM41" s="332"/>
      <c r="AN41" s="332"/>
      <c r="AO41" s="332"/>
      <c r="AP41" s="332"/>
      <c r="AQ41" s="332"/>
      <c r="AR41" s="332"/>
      <c r="AS41" s="332"/>
      <c r="AT41" s="332"/>
      <c r="AU41" s="332"/>
      <c r="AV41" s="332"/>
      <c r="AW41" s="332"/>
      <c r="AX41" s="332"/>
      <c r="AY41" s="332"/>
      <c r="AZ41" s="332"/>
      <c r="BA41" s="332"/>
      <c r="BB41" s="332"/>
      <c r="BC41" s="332"/>
      <c r="BD41" s="332"/>
      <c r="BE41" s="332"/>
      <c r="BF41" s="332"/>
      <c r="BG41" s="332"/>
      <c r="BH41" s="332"/>
      <c r="BI41" s="332"/>
      <c r="BJ41" s="332"/>
      <c r="BK41" s="332"/>
      <c r="BL41" s="332"/>
      <c r="BM41" s="332"/>
      <c r="BN41" s="332"/>
      <c r="BO41" s="332"/>
      <c r="BP41" s="333"/>
    </row>
    <row r="42" spans="1:68" ht="19.5" thickBot="1" x14ac:dyDescent="0.45">
      <c r="A42" s="136" t="s">
        <v>167</v>
      </c>
      <c r="B42" s="137" t="s">
        <v>168</v>
      </c>
      <c r="C42" s="138" t="s">
        <v>168</v>
      </c>
      <c r="D42" s="139" t="s">
        <v>169</v>
      </c>
      <c r="E42" s="140" t="s">
        <v>169</v>
      </c>
      <c r="F42" s="141" t="s">
        <v>170</v>
      </c>
      <c r="G42" s="142" t="s">
        <v>170</v>
      </c>
      <c r="H42" s="143" t="s">
        <v>171</v>
      </c>
      <c r="I42" s="144" t="s">
        <v>171</v>
      </c>
      <c r="J42" s="145" t="s">
        <v>172</v>
      </c>
      <c r="K42" s="146" t="s">
        <v>172</v>
      </c>
      <c r="L42" s="147" t="s">
        <v>173</v>
      </c>
      <c r="M42" s="148" t="s">
        <v>173</v>
      </c>
      <c r="N42" s="171" t="s">
        <v>127</v>
      </c>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row>
    <row r="43" spans="1:68" x14ac:dyDescent="0.4">
      <c r="A43" s="116" t="str">
        <f>IF(AND($B43=$C43,$D43=$E43,$F43=$G43,$H43=$I43,$J43=$K43,$L43=$M43),"OK","ERROR")</f>
        <v>OK</v>
      </c>
      <c r="B43" s="155">
        <f>VLOOKUP($N43,'⑥2月(様式第2-2号)'!$A:$P,8,FALSE)</f>
        <v>0</v>
      </c>
      <c r="C43" s="152">
        <f>SUMPRODUCT((O43:BP43&lt;&gt;"")*($O$42:$BP$42="ICU空床"))</f>
        <v>0</v>
      </c>
      <c r="D43" s="194">
        <f>VLOOKUP($N43,'⑥2月(様式第2-2号)'!$A:$P,9,FALSE)</f>
        <v>0</v>
      </c>
      <c r="E43" s="152">
        <f>SUMPRODUCT((O43:BP43&lt;&gt;"")*($O$42:$BP$42="HCU空床"))</f>
        <v>0</v>
      </c>
      <c r="F43" s="194">
        <f>VLOOKUP($N43,'⑥2月(様式第2-2号)'!$A:$P,10,FALSE)</f>
        <v>0</v>
      </c>
      <c r="G43" s="154">
        <f>SUMPRODUCT((O43:BP43&lt;&gt;"")*($O$42:$BP$42="その他空床"))</f>
        <v>0</v>
      </c>
      <c r="H43" s="155">
        <f>VLOOKUP($N43,'⑥2月(様式第2-2号)'!$A:$P,11,FALSE)</f>
        <v>0</v>
      </c>
      <c r="I43" s="152">
        <f>SUMPRODUCT((O43:BP43&lt;&gt;"")*($O$42:$BP$42="ICU休止"))</f>
        <v>0</v>
      </c>
      <c r="J43" s="155">
        <f>VLOOKUP($N43,'⑥2月(様式第2-2号)'!$A:$P,12,FALSE)</f>
        <v>0</v>
      </c>
      <c r="K43" s="152">
        <f>SUMPRODUCT((O43:BP43&lt;&gt;"")*($O$42:$BP$42="HCU休止"))</f>
        <v>0</v>
      </c>
      <c r="L43" s="155">
        <f>VLOOKUP($N43,'⑥2月(様式第2-2号)'!$A:$P,13,FALSE)</f>
        <v>0</v>
      </c>
      <c r="M43" s="154">
        <f>SUMPRODUCT((O43:BP43&lt;&gt;"")*($O$42:$BP$42="その他休止"))</f>
        <v>0</v>
      </c>
      <c r="N43" s="157">
        <v>1</v>
      </c>
      <c r="O43" s="17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162"/>
      <c r="AZ43" s="162"/>
      <c r="BA43" s="162"/>
      <c r="BB43" s="162"/>
      <c r="BC43" s="162"/>
      <c r="BD43" s="162"/>
      <c r="BE43" s="162"/>
      <c r="BF43" s="162"/>
      <c r="BG43" s="162"/>
      <c r="BH43" s="162"/>
      <c r="BI43" s="162"/>
      <c r="BJ43" s="162"/>
      <c r="BK43" s="162"/>
      <c r="BL43" s="162"/>
      <c r="BM43" s="162"/>
      <c r="BN43" s="162"/>
      <c r="BO43" s="162"/>
      <c r="BP43" s="162"/>
    </row>
    <row r="44" spans="1:68" x14ac:dyDescent="0.4">
      <c r="A44" s="116" t="str">
        <f t="shared" ref="A44:A71" si="7">IF(AND($B44=$C44,$D44=$E44,$F44=$G44,$H44=$I44,$J44=$K44,$L44=$M44),"OK","ERROR")</f>
        <v>OK</v>
      </c>
      <c r="B44" s="155">
        <f>VLOOKUP($N44,'⑥2月(様式第2-2号)'!$A:$P,8,FALSE)</f>
        <v>0</v>
      </c>
      <c r="C44" s="152">
        <f t="shared" ref="C44:C70" si="8">SUMPRODUCT((O44:BP44&lt;&gt;"")*($O$42:$BP$42="ICU空床"))</f>
        <v>0</v>
      </c>
      <c r="D44" s="195">
        <f>VLOOKUP($N44,'⑥2月(様式第2-2号)'!$A:$P,9,FALSE)</f>
        <v>0</v>
      </c>
      <c r="E44" s="152">
        <f t="shared" ref="E44:E71" si="9">SUMPRODUCT((O44:BP44&lt;&gt;"")*($O$42:$BP$42="HCU空床"))</f>
        <v>0</v>
      </c>
      <c r="F44" s="195">
        <f>VLOOKUP($N44,'⑥2月(様式第2-2号)'!$A:$P,10,FALSE)</f>
        <v>0</v>
      </c>
      <c r="G44" s="154">
        <f t="shared" ref="G44:G71" si="10">SUMPRODUCT((O44:BP44&lt;&gt;"")*($O$42:$BP$42="その他空床"))</f>
        <v>0</v>
      </c>
      <c r="H44" s="155">
        <f>VLOOKUP($N44,'⑥2月(様式第2-2号)'!$A:$P,11,FALSE)</f>
        <v>0</v>
      </c>
      <c r="I44" s="152">
        <f t="shared" ref="I44:I71" si="11">SUMPRODUCT((O44:BP44&lt;&gt;"")*($O$42:$BP$42="ICU休止"))</f>
        <v>0</v>
      </c>
      <c r="J44" s="155">
        <f>VLOOKUP($N44,'⑥2月(様式第2-2号)'!$A:$P,12,FALSE)</f>
        <v>0</v>
      </c>
      <c r="K44" s="152">
        <f t="shared" ref="K44:K71" si="12">SUMPRODUCT((O44:BP44&lt;&gt;"")*($O$42:$BP$42="HCU休止"))</f>
        <v>0</v>
      </c>
      <c r="L44" s="155">
        <f>VLOOKUP($N44,'⑥2月(様式第2-2号)'!$A:$P,13,FALSE)</f>
        <v>0</v>
      </c>
      <c r="M44" s="154">
        <f t="shared" ref="M44:M71" si="13">SUMPRODUCT((O44:BP44&lt;&gt;"")*($O$42:$BP$42="その他休止"))</f>
        <v>0</v>
      </c>
      <c r="N44" s="160">
        <v>2</v>
      </c>
      <c r="O44" s="17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AZ44" s="162"/>
      <c r="BA44" s="162"/>
      <c r="BB44" s="162"/>
      <c r="BC44" s="162"/>
      <c r="BD44" s="162"/>
      <c r="BE44" s="162"/>
      <c r="BF44" s="162"/>
      <c r="BG44" s="162"/>
      <c r="BH44" s="162"/>
      <c r="BI44" s="162"/>
      <c r="BJ44" s="162"/>
      <c r="BK44" s="162"/>
      <c r="BL44" s="162"/>
      <c r="BM44" s="162"/>
      <c r="BN44" s="162"/>
      <c r="BO44" s="162"/>
      <c r="BP44" s="162"/>
    </row>
    <row r="45" spans="1:68" x14ac:dyDescent="0.4">
      <c r="A45" s="116" t="str">
        <f t="shared" si="7"/>
        <v>OK</v>
      </c>
      <c r="B45" s="155">
        <f>VLOOKUP($N45,'⑥2月(様式第2-2号)'!$A:$P,8,FALSE)</f>
        <v>0</v>
      </c>
      <c r="C45" s="152">
        <f t="shared" si="8"/>
        <v>0</v>
      </c>
      <c r="D45" s="195">
        <f>VLOOKUP($N45,'⑥2月(様式第2-2号)'!$A:$P,9,FALSE)</f>
        <v>0</v>
      </c>
      <c r="E45" s="152">
        <f t="shared" si="9"/>
        <v>0</v>
      </c>
      <c r="F45" s="195">
        <f>VLOOKUP($N45,'⑥2月(様式第2-2号)'!$A:$P,10,FALSE)</f>
        <v>0</v>
      </c>
      <c r="G45" s="154">
        <f t="shared" si="10"/>
        <v>0</v>
      </c>
      <c r="H45" s="155">
        <f>VLOOKUP($N45,'⑥2月(様式第2-2号)'!$A:$P,11,FALSE)</f>
        <v>0</v>
      </c>
      <c r="I45" s="152">
        <f>SUMPRODUCT((O45:BP45&lt;&gt;"")*($O$42:$BP$42="ICU休止"))</f>
        <v>0</v>
      </c>
      <c r="J45" s="155">
        <f>VLOOKUP($N45,'⑥2月(様式第2-2号)'!$A:$P,12,FALSE)</f>
        <v>0</v>
      </c>
      <c r="K45" s="152">
        <f t="shared" si="12"/>
        <v>0</v>
      </c>
      <c r="L45" s="155">
        <f>VLOOKUP($N45,'⑥2月(様式第2-2号)'!$A:$P,13,FALSE)</f>
        <v>0</v>
      </c>
      <c r="M45" s="154">
        <f>SUMPRODUCT((O45:BP45&lt;&gt;"")*($O$42:$BP$42="その他休止"))</f>
        <v>0</v>
      </c>
      <c r="N45" s="160">
        <v>3</v>
      </c>
      <c r="O45" s="17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2"/>
      <c r="BG45" s="162"/>
      <c r="BH45" s="162"/>
      <c r="BI45" s="162"/>
      <c r="BJ45" s="162"/>
      <c r="BK45" s="162"/>
      <c r="BL45" s="162"/>
      <c r="BM45" s="162"/>
      <c r="BN45" s="162"/>
      <c r="BO45" s="162"/>
      <c r="BP45" s="162"/>
    </row>
    <row r="46" spans="1:68" x14ac:dyDescent="0.4">
      <c r="A46" s="116" t="str">
        <f t="shared" si="7"/>
        <v>OK</v>
      </c>
      <c r="B46" s="155">
        <f>VLOOKUP($N46,'⑥2月(様式第2-2号)'!$A:$P,8,FALSE)</f>
        <v>0</v>
      </c>
      <c r="C46" s="152">
        <f t="shared" si="8"/>
        <v>0</v>
      </c>
      <c r="D46" s="195">
        <f>VLOOKUP($N46,'⑥2月(様式第2-2号)'!$A:$P,9,FALSE)</f>
        <v>0</v>
      </c>
      <c r="E46" s="152">
        <f>SUMPRODUCT((O46:BP46&lt;&gt;"")*($O$42:$BP$42="HCU空床"))</f>
        <v>0</v>
      </c>
      <c r="F46" s="195">
        <f>VLOOKUP($N46,'⑥2月(様式第2-2号)'!$A:$P,10,FALSE)</f>
        <v>0</v>
      </c>
      <c r="G46" s="154">
        <f t="shared" si="10"/>
        <v>0</v>
      </c>
      <c r="H46" s="155">
        <f>VLOOKUP($N46,'⑥2月(様式第2-2号)'!$A:$P,11,FALSE)</f>
        <v>0</v>
      </c>
      <c r="I46" s="152">
        <f t="shared" si="11"/>
        <v>0</v>
      </c>
      <c r="J46" s="155">
        <f>VLOOKUP($N46,'⑥2月(様式第2-2号)'!$A:$P,12,FALSE)</f>
        <v>0</v>
      </c>
      <c r="K46" s="152">
        <f>SUMPRODUCT((O46:BP46&lt;&gt;"")*($O$42:$BP$42="HCU休止"))</f>
        <v>0</v>
      </c>
      <c r="L46" s="155">
        <f>VLOOKUP($N46,'⑥2月(様式第2-2号)'!$A:$P,13,FALSE)</f>
        <v>0</v>
      </c>
      <c r="M46" s="154">
        <f t="shared" si="13"/>
        <v>0</v>
      </c>
      <c r="N46" s="160">
        <v>4</v>
      </c>
      <c r="O46" s="17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c r="AS46" s="162"/>
      <c r="AT46" s="162"/>
      <c r="AU46" s="162"/>
      <c r="AV46" s="162"/>
      <c r="AW46" s="162"/>
      <c r="AX46" s="162"/>
      <c r="AY46" s="162"/>
      <c r="AZ46" s="162"/>
      <c r="BA46" s="162"/>
      <c r="BB46" s="162"/>
      <c r="BC46" s="162"/>
      <c r="BD46" s="162"/>
      <c r="BE46" s="162"/>
      <c r="BF46" s="162"/>
      <c r="BG46" s="162"/>
      <c r="BH46" s="162"/>
      <c r="BI46" s="162"/>
      <c r="BJ46" s="162"/>
      <c r="BK46" s="162"/>
      <c r="BL46" s="162"/>
      <c r="BM46" s="162"/>
      <c r="BN46" s="162"/>
      <c r="BO46" s="162"/>
      <c r="BP46" s="162"/>
    </row>
    <row r="47" spans="1:68" x14ac:dyDescent="0.4">
      <c r="A47" s="116" t="str">
        <f t="shared" si="7"/>
        <v>OK</v>
      </c>
      <c r="B47" s="155">
        <f>VLOOKUP($N47,'⑥2月(様式第2-2号)'!$A:$P,8,FALSE)</f>
        <v>0</v>
      </c>
      <c r="C47" s="152">
        <f t="shared" si="8"/>
        <v>0</v>
      </c>
      <c r="D47" s="195">
        <f>VLOOKUP($N47,'⑥2月(様式第2-2号)'!$A:$P,9,FALSE)</f>
        <v>0</v>
      </c>
      <c r="E47" s="152">
        <f t="shared" si="9"/>
        <v>0</v>
      </c>
      <c r="F47" s="195">
        <f>VLOOKUP($N47,'⑥2月(様式第2-2号)'!$A:$P,10,FALSE)</f>
        <v>0</v>
      </c>
      <c r="G47" s="154">
        <f t="shared" si="10"/>
        <v>0</v>
      </c>
      <c r="H47" s="155">
        <f>VLOOKUP($N47,'⑥2月(様式第2-2号)'!$A:$P,11,FALSE)</f>
        <v>0</v>
      </c>
      <c r="I47" s="152">
        <f t="shared" si="11"/>
        <v>0</v>
      </c>
      <c r="J47" s="155">
        <f>VLOOKUP($N47,'⑥2月(様式第2-2号)'!$A:$P,12,FALSE)</f>
        <v>0</v>
      </c>
      <c r="K47" s="152">
        <f t="shared" si="12"/>
        <v>0</v>
      </c>
      <c r="L47" s="155">
        <f>VLOOKUP($N47,'⑥2月(様式第2-2号)'!$A:$P,13,FALSE)</f>
        <v>0</v>
      </c>
      <c r="M47" s="154">
        <f t="shared" si="13"/>
        <v>0</v>
      </c>
      <c r="N47" s="160">
        <v>5</v>
      </c>
      <c r="O47" s="17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2"/>
      <c r="BG47" s="162"/>
      <c r="BH47" s="162"/>
      <c r="BI47" s="162"/>
      <c r="BJ47" s="162"/>
      <c r="BK47" s="162"/>
      <c r="BL47" s="162"/>
      <c r="BM47" s="162"/>
      <c r="BN47" s="162"/>
      <c r="BO47" s="162"/>
      <c r="BP47" s="162"/>
    </row>
    <row r="48" spans="1:68" x14ac:dyDescent="0.4">
      <c r="A48" s="116" t="str">
        <f t="shared" si="7"/>
        <v>OK</v>
      </c>
      <c r="B48" s="155">
        <f>VLOOKUP($N48,'⑥2月(様式第2-2号)'!$A:$P,8,FALSE)</f>
        <v>0</v>
      </c>
      <c r="C48" s="152">
        <f t="shared" si="8"/>
        <v>0</v>
      </c>
      <c r="D48" s="195">
        <f>VLOOKUP($N48,'⑥2月(様式第2-2号)'!$A:$P,9,FALSE)</f>
        <v>0</v>
      </c>
      <c r="E48" s="152">
        <f>SUMPRODUCT((O48:BP48&lt;&gt;"")*($O$42:$BP$42="HCU空床"))</f>
        <v>0</v>
      </c>
      <c r="F48" s="195">
        <f>VLOOKUP($N48,'⑥2月(様式第2-2号)'!$A:$P,10,FALSE)</f>
        <v>0</v>
      </c>
      <c r="G48" s="154">
        <f t="shared" si="10"/>
        <v>0</v>
      </c>
      <c r="H48" s="155">
        <f>VLOOKUP($N48,'⑥2月(様式第2-2号)'!$A:$P,11,FALSE)</f>
        <v>0</v>
      </c>
      <c r="I48" s="152">
        <f t="shared" si="11"/>
        <v>0</v>
      </c>
      <c r="J48" s="155">
        <f>VLOOKUP($N48,'⑥2月(様式第2-2号)'!$A:$P,12,FALSE)</f>
        <v>0</v>
      </c>
      <c r="K48" s="152">
        <f t="shared" si="12"/>
        <v>0</v>
      </c>
      <c r="L48" s="155">
        <f>VLOOKUP($N48,'⑥2月(様式第2-2号)'!$A:$P,13,FALSE)</f>
        <v>0</v>
      </c>
      <c r="M48" s="154">
        <f t="shared" si="13"/>
        <v>0</v>
      </c>
      <c r="N48" s="160">
        <v>6</v>
      </c>
      <c r="O48" s="17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2"/>
    </row>
    <row r="49" spans="1:68" x14ac:dyDescent="0.4">
      <c r="A49" s="116" t="str">
        <f t="shared" si="7"/>
        <v>OK</v>
      </c>
      <c r="B49" s="155">
        <f>VLOOKUP($N49,'⑥2月(様式第2-2号)'!$A:$P,8,FALSE)</f>
        <v>0</v>
      </c>
      <c r="C49" s="152">
        <f>SUMPRODUCT((O49:BP49&lt;&gt;"")*($O$42:$BP$42="ICU空床"))</f>
        <v>0</v>
      </c>
      <c r="D49" s="195">
        <f>VLOOKUP($N49,'⑥2月(様式第2-2号)'!$A:$P,9,FALSE)</f>
        <v>0</v>
      </c>
      <c r="E49" s="152">
        <f t="shared" si="9"/>
        <v>0</v>
      </c>
      <c r="F49" s="195">
        <f>VLOOKUP($N49,'⑥2月(様式第2-2号)'!$A:$P,10,FALSE)</f>
        <v>0</v>
      </c>
      <c r="G49" s="154">
        <f t="shared" si="10"/>
        <v>0</v>
      </c>
      <c r="H49" s="155">
        <f>VLOOKUP($N49,'⑥2月(様式第2-2号)'!$A:$P,11,FALSE)</f>
        <v>0</v>
      </c>
      <c r="I49" s="152">
        <f t="shared" si="11"/>
        <v>0</v>
      </c>
      <c r="J49" s="155">
        <f>VLOOKUP($N49,'⑥2月(様式第2-2号)'!$A:$P,12,FALSE)</f>
        <v>0</v>
      </c>
      <c r="K49" s="152">
        <f>SUMPRODUCT((O49:BP49&lt;&gt;"")*($O$42:$BP$42="HCU休止"))</f>
        <v>0</v>
      </c>
      <c r="L49" s="155">
        <f>VLOOKUP($N49,'⑥2月(様式第2-2号)'!$A:$P,13,FALSE)</f>
        <v>0</v>
      </c>
      <c r="M49" s="154">
        <f t="shared" si="13"/>
        <v>0</v>
      </c>
      <c r="N49" s="160">
        <v>7</v>
      </c>
      <c r="O49" s="161"/>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row>
    <row r="50" spans="1:68" x14ac:dyDescent="0.4">
      <c r="A50" s="116" t="str">
        <f t="shared" si="7"/>
        <v>OK</v>
      </c>
      <c r="B50" s="155">
        <f>VLOOKUP($N50,'⑥2月(様式第2-2号)'!$A:$P,8,FALSE)</f>
        <v>0</v>
      </c>
      <c r="C50" s="152">
        <f t="shared" si="8"/>
        <v>0</v>
      </c>
      <c r="D50" s="195">
        <f>VLOOKUP($N50,'⑥2月(様式第2-2号)'!$A:$P,9,FALSE)</f>
        <v>0</v>
      </c>
      <c r="E50" s="152">
        <f t="shared" si="9"/>
        <v>0</v>
      </c>
      <c r="F50" s="195">
        <f>VLOOKUP($N50,'⑥2月(様式第2-2号)'!$A:$P,10,FALSE)</f>
        <v>0</v>
      </c>
      <c r="G50" s="154">
        <f t="shared" si="10"/>
        <v>0</v>
      </c>
      <c r="H50" s="155">
        <f>VLOOKUP($N50,'⑥2月(様式第2-2号)'!$A:$P,11,FALSE)</f>
        <v>0</v>
      </c>
      <c r="I50" s="152">
        <f t="shared" si="11"/>
        <v>0</v>
      </c>
      <c r="J50" s="155">
        <f>VLOOKUP($N50,'⑥2月(様式第2-2号)'!$A:$P,12,FALSE)</f>
        <v>0</v>
      </c>
      <c r="K50" s="152">
        <f t="shared" si="12"/>
        <v>0</v>
      </c>
      <c r="L50" s="155">
        <f>VLOOKUP($N50,'⑥2月(様式第2-2号)'!$A:$P,13,FALSE)</f>
        <v>0</v>
      </c>
      <c r="M50" s="154">
        <f t="shared" si="13"/>
        <v>0</v>
      </c>
      <c r="N50" s="173">
        <v>8</v>
      </c>
      <c r="O50" s="174"/>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row>
    <row r="51" spans="1:68" x14ac:dyDescent="0.4">
      <c r="A51" s="116" t="str">
        <f t="shared" si="7"/>
        <v>OK</v>
      </c>
      <c r="B51" s="155">
        <f>VLOOKUP($N51,'⑥2月(様式第2-2号)'!$A:$P,8,FALSE)</f>
        <v>0</v>
      </c>
      <c r="C51" s="152">
        <f t="shared" si="8"/>
        <v>0</v>
      </c>
      <c r="D51" s="195">
        <f>VLOOKUP($N51,'⑥2月(様式第2-2号)'!$A:$P,9,FALSE)</f>
        <v>0</v>
      </c>
      <c r="E51" s="152">
        <f t="shared" si="9"/>
        <v>0</v>
      </c>
      <c r="F51" s="195">
        <f>VLOOKUP($N51,'⑥2月(様式第2-2号)'!$A:$P,10,FALSE)</f>
        <v>0</v>
      </c>
      <c r="G51" s="154">
        <f t="shared" si="10"/>
        <v>0</v>
      </c>
      <c r="H51" s="155">
        <f>VLOOKUP($N51,'⑥2月(様式第2-2号)'!$A:$P,11,FALSE)</f>
        <v>0</v>
      </c>
      <c r="I51" s="152">
        <f t="shared" si="11"/>
        <v>0</v>
      </c>
      <c r="J51" s="155">
        <f>VLOOKUP($N51,'⑥2月(様式第2-2号)'!$A:$P,12,FALSE)</f>
        <v>0</v>
      </c>
      <c r="K51" s="152">
        <f t="shared" si="12"/>
        <v>0</v>
      </c>
      <c r="L51" s="155">
        <f>VLOOKUP($N51,'⑥2月(様式第2-2号)'!$A:$P,13,FALSE)</f>
        <v>0</v>
      </c>
      <c r="M51" s="154">
        <f t="shared" si="13"/>
        <v>0</v>
      </c>
      <c r="N51" s="160">
        <v>9</v>
      </c>
      <c r="O51" s="17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row>
    <row r="52" spans="1:68" x14ac:dyDescent="0.4">
      <c r="A52" s="116" t="str">
        <f t="shared" si="7"/>
        <v>OK</v>
      </c>
      <c r="B52" s="155">
        <f>VLOOKUP($N52,'⑥2月(様式第2-2号)'!$A:$P,8,FALSE)</f>
        <v>0</v>
      </c>
      <c r="C52" s="152">
        <f t="shared" si="8"/>
        <v>0</v>
      </c>
      <c r="D52" s="195">
        <f>VLOOKUP($N52,'⑥2月(様式第2-2号)'!$A:$P,9,FALSE)</f>
        <v>0</v>
      </c>
      <c r="E52" s="152">
        <f t="shared" si="9"/>
        <v>0</v>
      </c>
      <c r="F52" s="195">
        <f>VLOOKUP($N52,'⑥2月(様式第2-2号)'!$A:$P,10,FALSE)</f>
        <v>0</v>
      </c>
      <c r="G52" s="154">
        <f t="shared" si="10"/>
        <v>0</v>
      </c>
      <c r="H52" s="155">
        <f>VLOOKUP($N52,'⑥2月(様式第2-2号)'!$A:$P,11,FALSE)</f>
        <v>0</v>
      </c>
      <c r="I52" s="152">
        <f t="shared" si="11"/>
        <v>0</v>
      </c>
      <c r="J52" s="155">
        <f>VLOOKUP($N52,'⑥2月(様式第2-2号)'!$A:$P,12,FALSE)</f>
        <v>0</v>
      </c>
      <c r="K52" s="152">
        <f t="shared" si="12"/>
        <v>0</v>
      </c>
      <c r="L52" s="155">
        <f>VLOOKUP($N52,'⑥2月(様式第2-2号)'!$A:$P,13,FALSE)</f>
        <v>0</v>
      </c>
      <c r="M52" s="154">
        <f t="shared" si="13"/>
        <v>0</v>
      </c>
      <c r="N52" s="160">
        <v>10</v>
      </c>
      <c r="O52" s="17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row>
    <row r="53" spans="1:68" x14ac:dyDescent="0.4">
      <c r="A53" s="116" t="str">
        <f t="shared" si="7"/>
        <v>OK</v>
      </c>
      <c r="B53" s="155">
        <f>VLOOKUP($N53,'⑥2月(様式第2-2号)'!$A:$P,8,FALSE)</f>
        <v>0</v>
      </c>
      <c r="C53" s="152">
        <f>SUMPRODUCT((O53:BP53&lt;&gt;"")*($O$42:$BP$42="ICU空床"))</f>
        <v>0</v>
      </c>
      <c r="D53" s="195">
        <f>VLOOKUP($N53,'⑥2月(様式第2-2号)'!$A:$P,9,FALSE)</f>
        <v>0</v>
      </c>
      <c r="E53" s="152">
        <f t="shared" si="9"/>
        <v>0</v>
      </c>
      <c r="F53" s="195">
        <f>VLOOKUP($N53,'⑥2月(様式第2-2号)'!$A:$P,10,FALSE)</f>
        <v>0</v>
      </c>
      <c r="G53" s="154">
        <f t="shared" si="10"/>
        <v>0</v>
      </c>
      <c r="H53" s="155">
        <f>VLOOKUP($N53,'⑥2月(様式第2-2号)'!$A:$P,11,FALSE)</f>
        <v>0</v>
      </c>
      <c r="I53" s="152">
        <f t="shared" si="11"/>
        <v>0</v>
      </c>
      <c r="J53" s="155">
        <f>VLOOKUP($N53,'⑥2月(様式第2-2号)'!$A:$P,12,FALSE)</f>
        <v>0</v>
      </c>
      <c r="K53" s="152">
        <f t="shared" si="12"/>
        <v>0</v>
      </c>
      <c r="L53" s="155">
        <f>VLOOKUP($N53,'⑥2月(様式第2-2号)'!$A:$P,13,FALSE)</f>
        <v>0</v>
      </c>
      <c r="M53" s="154">
        <f t="shared" si="13"/>
        <v>0</v>
      </c>
      <c r="N53" s="160">
        <v>11</v>
      </c>
      <c r="O53" s="17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row>
    <row r="54" spans="1:68" x14ac:dyDescent="0.4">
      <c r="A54" s="116" t="str">
        <f t="shared" si="7"/>
        <v>OK</v>
      </c>
      <c r="B54" s="155">
        <f>VLOOKUP($N54,'⑥2月(様式第2-2号)'!$A:$P,8,FALSE)</f>
        <v>0</v>
      </c>
      <c r="C54" s="152">
        <f t="shared" si="8"/>
        <v>0</v>
      </c>
      <c r="D54" s="195">
        <f>VLOOKUP($N54,'⑥2月(様式第2-2号)'!$A:$P,9,FALSE)</f>
        <v>0</v>
      </c>
      <c r="E54" s="152">
        <f t="shared" si="9"/>
        <v>0</v>
      </c>
      <c r="F54" s="195">
        <f>VLOOKUP($N54,'⑥2月(様式第2-2号)'!$A:$P,10,FALSE)</f>
        <v>0</v>
      </c>
      <c r="G54" s="154">
        <f t="shared" si="10"/>
        <v>0</v>
      </c>
      <c r="H54" s="155">
        <f>VLOOKUP($N54,'⑥2月(様式第2-2号)'!$A:$P,11,FALSE)</f>
        <v>0</v>
      </c>
      <c r="I54" s="152">
        <f t="shared" si="11"/>
        <v>0</v>
      </c>
      <c r="J54" s="155">
        <f>VLOOKUP($N54,'⑥2月(様式第2-2号)'!$A:$P,12,FALSE)</f>
        <v>0</v>
      </c>
      <c r="K54" s="152">
        <f t="shared" si="12"/>
        <v>0</v>
      </c>
      <c r="L54" s="155">
        <f>VLOOKUP($N54,'⑥2月(様式第2-2号)'!$A:$P,13,FALSE)</f>
        <v>0</v>
      </c>
      <c r="M54" s="154">
        <f t="shared" si="13"/>
        <v>0</v>
      </c>
      <c r="N54" s="160">
        <v>12</v>
      </c>
      <c r="O54" s="17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2"/>
      <c r="BP54" s="162"/>
    </row>
    <row r="55" spans="1:68" x14ac:dyDescent="0.4">
      <c r="A55" s="116" t="str">
        <f t="shared" si="7"/>
        <v>OK</v>
      </c>
      <c r="B55" s="155">
        <f>VLOOKUP($N55,'⑥2月(様式第2-2号)'!$A:$P,8,FALSE)</f>
        <v>0</v>
      </c>
      <c r="C55" s="152">
        <f t="shared" si="8"/>
        <v>0</v>
      </c>
      <c r="D55" s="195">
        <f>VLOOKUP($N55,'⑥2月(様式第2-2号)'!$A:$P,9,FALSE)</f>
        <v>0</v>
      </c>
      <c r="E55" s="152">
        <f t="shared" si="9"/>
        <v>0</v>
      </c>
      <c r="F55" s="195">
        <f>VLOOKUP($N55,'⑥2月(様式第2-2号)'!$A:$P,10,FALSE)</f>
        <v>0</v>
      </c>
      <c r="G55" s="154">
        <f t="shared" si="10"/>
        <v>0</v>
      </c>
      <c r="H55" s="155">
        <f>VLOOKUP($N55,'⑥2月(様式第2-2号)'!$A:$P,11,FALSE)</f>
        <v>0</v>
      </c>
      <c r="I55" s="152">
        <f>SUMPRODUCT((O55:BP55&lt;&gt;"")*($O$42:$BP$42="ICU休止"))</f>
        <v>0</v>
      </c>
      <c r="J55" s="155">
        <f>VLOOKUP($N55,'⑥2月(様式第2-2号)'!$A:$P,12,FALSE)</f>
        <v>0</v>
      </c>
      <c r="K55" s="152">
        <f t="shared" si="12"/>
        <v>0</v>
      </c>
      <c r="L55" s="155">
        <f>VLOOKUP($N55,'⑥2月(様式第2-2号)'!$A:$P,13,FALSE)</f>
        <v>0</v>
      </c>
      <c r="M55" s="154">
        <f t="shared" si="13"/>
        <v>0</v>
      </c>
      <c r="N55" s="160">
        <v>13</v>
      </c>
      <c r="O55" s="172"/>
      <c r="P55" s="162"/>
      <c r="Q55" s="162"/>
      <c r="R55" s="162"/>
      <c r="S55" s="162"/>
      <c r="T55" s="162"/>
      <c r="U55" s="162"/>
      <c r="V55" s="162"/>
      <c r="W55" s="162"/>
      <c r="X55" s="162"/>
      <c r="Y55" s="162"/>
      <c r="Z55" s="162"/>
      <c r="AA55" s="162"/>
      <c r="AB55" s="162"/>
      <c r="AC55" s="162"/>
      <c r="AD55" s="162"/>
      <c r="AE55" s="162"/>
      <c r="AF55" s="162"/>
      <c r="AG55" s="162"/>
      <c r="AH55" s="162"/>
      <c r="AI55" s="162"/>
      <c r="AJ55" s="162"/>
      <c r="AK55" s="162"/>
      <c r="AL55" s="162"/>
      <c r="AM55" s="162"/>
      <c r="AN55" s="162"/>
      <c r="AO55" s="162"/>
      <c r="AP55" s="162"/>
      <c r="AQ55" s="162"/>
      <c r="AR55" s="162"/>
      <c r="AS55" s="162"/>
      <c r="AT55" s="162"/>
      <c r="AU55" s="162"/>
      <c r="AV55" s="162"/>
      <c r="AW55" s="162"/>
      <c r="AX55" s="162"/>
      <c r="AY55" s="162"/>
      <c r="AZ55" s="162"/>
      <c r="BA55" s="162"/>
      <c r="BB55" s="162"/>
      <c r="BC55" s="162"/>
      <c r="BD55" s="162"/>
      <c r="BE55" s="162"/>
      <c r="BF55" s="162"/>
      <c r="BG55" s="162"/>
      <c r="BH55" s="162"/>
      <c r="BI55" s="162"/>
      <c r="BJ55" s="162"/>
      <c r="BK55" s="162"/>
      <c r="BL55" s="162"/>
      <c r="BM55" s="162"/>
      <c r="BN55" s="162"/>
      <c r="BO55" s="162"/>
      <c r="BP55" s="162"/>
    </row>
    <row r="56" spans="1:68" x14ac:dyDescent="0.4">
      <c r="A56" s="116" t="str">
        <f t="shared" si="7"/>
        <v>OK</v>
      </c>
      <c r="B56" s="155">
        <f>VLOOKUP($N56,'⑥2月(様式第2-2号)'!$A:$P,8,FALSE)</f>
        <v>0</v>
      </c>
      <c r="C56" s="152">
        <f t="shared" si="8"/>
        <v>0</v>
      </c>
      <c r="D56" s="195">
        <f>VLOOKUP($N56,'⑥2月(様式第2-2号)'!$A:$P,9,FALSE)</f>
        <v>0</v>
      </c>
      <c r="E56" s="152">
        <f t="shared" si="9"/>
        <v>0</v>
      </c>
      <c r="F56" s="195">
        <f>VLOOKUP($N56,'⑥2月(様式第2-2号)'!$A:$P,10,FALSE)</f>
        <v>0</v>
      </c>
      <c r="G56" s="154">
        <f t="shared" si="10"/>
        <v>0</v>
      </c>
      <c r="H56" s="155">
        <f>VLOOKUP($N56,'⑥2月(様式第2-2号)'!$A:$P,11,FALSE)</f>
        <v>0</v>
      </c>
      <c r="I56" s="152">
        <f t="shared" si="11"/>
        <v>0</v>
      </c>
      <c r="J56" s="155">
        <f>VLOOKUP($N56,'⑥2月(様式第2-2号)'!$A:$P,12,FALSE)</f>
        <v>0</v>
      </c>
      <c r="K56" s="152">
        <f t="shared" si="12"/>
        <v>0</v>
      </c>
      <c r="L56" s="155">
        <f>VLOOKUP($N56,'⑥2月(様式第2-2号)'!$A:$P,13,FALSE)</f>
        <v>0</v>
      </c>
      <c r="M56" s="154">
        <f t="shared" si="13"/>
        <v>0</v>
      </c>
      <c r="N56" s="160">
        <v>14</v>
      </c>
      <c r="O56" s="172"/>
      <c r="P56" s="162"/>
      <c r="Q56" s="162"/>
      <c r="R56" s="162"/>
      <c r="S56" s="162"/>
      <c r="T56" s="162"/>
      <c r="U56" s="162"/>
      <c r="V56" s="162"/>
      <c r="W56" s="162"/>
      <c r="X56" s="162"/>
      <c r="Y56" s="162"/>
      <c r="Z56" s="162"/>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row>
    <row r="57" spans="1:68" x14ac:dyDescent="0.4">
      <c r="A57" s="116" t="str">
        <f t="shared" si="7"/>
        <v>OK</v>
      </c>
      <c r="B57" s="155">
        <f>VLOOKUP($N57,'⑥2月(様式第2-2号)'!$A:$P,8,FALSE)</f>
        <v>0</v>
      </c>
      <c r="C57" s="152">
        <f t="shared" si="8"/>
        <v>0</v>
      </c>
      <c r="D57" s="195">
        <f>VLOOKUP($N57,'⑥2月(様式第2-2号)'!$A:$P,9,FALSE)</f>
        <v>0</v>
      </c>
      <c r="E57" s="152">
        <f t="shared" si="9"/>
        <v>0</v>
      </c>
      <c r="F57" s="195">
        <f>VLOOKUP($N57,'⑥2月(様式第2-2号)'!$A:$P,10,FALSE)</f>
        <v>0</v>
      </c>
      <c r="G57" s="154">
        <f t="shared" si="10"/>
        <v>0</v>
      </c>
      <c r="H57" s="155">
        <f>VLOOKUP($N57,'⑥2月(様式第2-2号)'!$A:$P,11,FALSE)</f>
        <v>0</v>
      </c>
      <c r="I57" s="152">
        <f t="shared" si="11"/>
        <v>0</v>
      </c>
      <c r="J57" s="155">
        <f>VLOOKUP($N57,'⑥2月(様式第2-2号)'!$A:$P,12,FALSE)</f>
        <v>0</v>
      </c>
      <c r="K57" s="152">
        <f t="shared" si="12"/>
        <v>0</v>
      </c>
      <c r="L57" s="155">
        <f>VLOOKUP($N57,'⑥2月(様式第2-2号)'!$A:$P,13,FALSE)</f>
        <v>0</v>
      </c>
      <c r="M57" s="154">
        <f t="shared" si="13"/>
        <v>0</v>
      </c>
      <c r="N57" s="160">
        <v>15</v>
      </c>
      <c r="O57" s="17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row>
    <row r="58" spans="1:68" x14ac:dyDescent="0.4">
      <c r="A58" s="116" t="str">
        <f t="shared" si="7"/>
        <v>OK</v>
      </c>
      <c r="B58" s="155">
        <f>VLOOKUP($N58,'⑥2月(様式第2-2号)'!$A:$P,8,FALSE)</f>
        <v>0</v>
      </c>
      <c r="C58" s="152">
        <f t="shared" si="8"/>
        <v>0</v>
      </c>
      <c r="D58" s="195">
        <f>VLOOKUP($N58,'⑥2月(様式第2-2号)'!$A:$P,9,FALSE)</f>
        <v>0</v>
      </c>
      <c r="E58" s="152">
        <f t="shared" si="9"/>
        <v>0</v>
      </c>
      <c r="F58" s="195">
        <f>VLOOKUP($N58,'⑥2月(様式第2-2号)'!$A:$P,10,FALSE)</f>
        <v>0</v>
      </c>
      <c r="G58" s="154">
        <f t="shared" si="10"/>
        <v>0</v>
      </c>
      <c r="H58" s="155">
        <f>VLOOKUP($N58,'⑥2月(様式第2-2号)'!$A:$P,11,FALSE)</f>
        <v>0</v>
      </c>
      <c r="I58" s="152">
        <f t="shared" si="11"/>
        <v>0</v>
      </c>
      <c r="J58" s="155">
        <f>VLOOKUP($N58,'⑥2月(様式第2-2号)'!$A:$P,12,FALSE)</f>
        <v>0</v>
      </c>
      <c r="K58" s="152">
        <f t="shared" si="12"/>
        <v>0</v>
      </c>
      <c r="L58" s="155">
        <f>VLOOKUP($N58,'⑥2月(様式第2-2号)'!$A:$P,13,FALSE)</f>
        <v>0</v>
      </c>
      <c r="M58" s="154">
        <f t="shared" si="13"/>
        <v>0</v>
      </c>
      <c r="N58" s="160">
        <v>16</v>
      </c>
      <c r="O58" s="17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row>
    <row r="59" spans="1:68" x14ac:dyDescent="0.4">
      <c r="A59" s="116" t="str">
        <f t="shared" si="7"/>
        <v>OK</v>
      </c>
      <c r="B59" s="155">
        <f>VLOOKUP($N59,'⑥2月(様式第2-2号)'!$A:$P,8,FALSE)</f>
        <v>0</v>
      </c>
      <c r="C59" s="152">
        <f>SUMPRODUCT((O59:BP59&lt;&gt;"")*($O$42:$BP$42="ICU空床"))</f>
        <v>0</v>
      </c>
      <c r="D59" s="195">
        <f>VLOOKUP($N59,'⑥2月(様式第2-2号)'!$A:$P,9,FALSE)</f>
        <v>0</v>
      </c>
      <c r="E59" s="152">
        <f t="shared" si="9"/>
        <v>0</v>
      </c>
      <c r="F59" s="195">
        <f>VLOOKUP($N59,'⑥2月(様式第2-2号)'!$A:$P,10,FALSE)</f>
        <v>0</v>
      </c>
      <c r="G59" s="154">
        <f t="shared" si="10"/>
        <v>0</v>
      </c>
      <c r="H59" s="155">
        <f>VLOOKUP($N59,'⑥2月(様式第2-2号)'!$A:$P,11,FALSE)</f>
        <v>0</v>
      </c>
      <c r="I59" s="152">
        <f t="shared" si="11"/>
        <v>0</v>
      </c>
      <c r="J59" s="155">
        <f>VLOOKUP($N59,'⑥2月(様式第2-2号)'!$A:$P,12,FALSE)</f>
        <v>0</v>
      </c>
      <c r="K59" s="152">
        <f t="shared" si="12"/>
        <v>0</v>
      </c>
      <c r="L59" s="155">
        <f>VLOOKUP($N59,'⑥2月(様式第2-2号)'!$A:$P,13,FALSE)</f>
        <v>0</v>
      </c>
      <c r="M59" s="154">
        <f t="shared" si="13"/>
        <v>0</v>
      </c>
      <c r="N59" s="160">
        <v>17</v>
      </c>
      <c r="O59" s="172"/>
      <c r="P59" s="162"/>
      <c r="Q59" s="162"/>
      <c r="R59" s="162"/>
      <c r="S59" s="162"/>
      <c r="T59" s="162"/>
      <c r="U59" s="162"/>
      <c r="V59" s="162"/>
      <c r="W59" s="162"/>
      <c r="X59" s="162"/>
      <c r="Y59" s="162"/>
      <c r="Z59" s="162"/>
      <c r="AA59" s="162"/>
      <c r="AB59" s="162"/>
      <c r="AC59" s="162"/>
      <c r="AD59" s="162"/>
      <c r="AE59" s="162"/>
      <c r="AF59" s="162"/>
      <c r="AG59" s="162"/>
      <c r="AH59" s="162"/>
      <c r="AI59" s="162"/>
      <c r="AJ59" s="162"/>
      <c r="AK59" s="162"/>
      <c r="AL59" s="162"/>
      <c r="AM59" s="162"/>
      <c r="AN59" s="162"/>
      <c r="AO59" s="162"/>
      <c r="AP59" s="162"/>
      <c r="AQ59" s="162"/>
      <c r="AR59" s="162"/>
      <c r="AS59" s="162"/>
      <c r="AT59" s="162"/>
      <c r="AU59" s="162"/>
      <c r="AV59" s="162"/>
      <c r="AW59" s="162"/>
      <c r="AX59" s="162"/>
      <c r="AY59" s="162"/>
      <c r="AZ59" s="162"/>
      <c r="BA59" s="162"/>
      <c r="BB59" s="162"/>
      <c r="BC59" s="162"/>
      <c r="BD59" s="162"/>
      <c r="BE59" s="162"/>
      <c r="BF59" s="162"/>
      <c r="BG59" s="162"/>
      <c r="BH59" s="162"/>
      <c r="BI59" s="162"/>
      <c r="BJ59" s="162"/>
      <c r="BK59" s="162"/>
      <c r="BL59" s="162"/>
      <c r="BM59" s="162"/>
      <c r="BN59" s="162"/>
      <c r="BO59" s="162"/>
      <c r="BP59" s="162"/>
    </row>
    <row r="60" spans="1:68" x14ac:dyDescent="0.4">
      <c r="A60" s="116" t="str">
        <f t="shared" si="7"/>
        <v>OK</v>
      </c>
      <c r="B60" s="155">
        <f>VLOOKUP($N60,'⑥2月(様式第2-2号)'!$A:$P,8,FALSE)</f>
        <v>0</v>
      </c>
      <c r="C60" s="152">
        <f t="shared" si="8"/>
        <v>0</v>
      </c>
      <c r="D60" s="195">
        <f>VLOOKUP($N60,'⑥2月(様式第2-2号)'!$A:$P,9,FALSE)</f>
        <v>0</v>
      </c>
      <c r="E60" s="152">
        <f t="shared" si="9"/>
        <v>0</v>
      </c>
      <c r="F60" s="195">
        <f>VLOOKUP($N60,'⑥2月(様式第2-2号)'!$A:$P,10,FALSE)</f>
        <v>0</v>
      </c>
      <c r="G60" s="154">
        <f t="shared" si="10"/>
        <v>0</v>
      </c>
      <c r="H60" s="155">
        <f>VLOOKUP($N60,'⑥2月(様式第2-2号)'!$A:$P,11,FALSE)</f>
        <v>0</v>
      </c>
      <c r="I60" s="152">
        <f t="shared" si="11"/>
        <v>0</v>
      </c>
      <c r="J60" s="155">
        <f>VLOOKUP($N60,'⑥2月(様式第2-2号)'!$A:$P,12,FALSE)</f>
        <v>0</v>
      </c>
      <c r="K60" s="152">
        <f t="shared" si="12"/>
        <v>0</v>
      </c>
      <c r="L60" s="155">
        <f>VLOOKUP($N60,'⑥2月(様式第2-2号)'!$A:$P,13,FALSE)</f>
        <v>0</v>
      </c>
      <c r="M60" s="154">
        <f t="shared" si="13"/>
        <v>0</v>
      </c>
      <c r="N60" s="160">
        <v>18</v>
      </c>
      <c r="O60" s="17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2"/>
      <c r="AY60" s="162"/>
      <c r="AZ60" s="162"/>
      <c r="BA60" s="162"/>
      <c r="BB60" s="162"/>
      <c r="BC60" s="162"/>
      <c r="BD60" s="162"/>
      <c r="BE60" s="162"/>
      <c r="BF60" s="162"/>
      <c r="BG60" s="162"/>
      <c r="BH60" s="162"/>
      <c r="BI60" s="162"/>
      <c r="BJ60" s="162"/>
      <c r="BK60" s="162"/>
      <c r="BL60" s="162"/>
      <c r="BM60" s="162"/>
      <c r="BN60" s="162"/>
      <c r="BO60" s="162"/>
      <c r="BP60" s="162"/>
    </row>
    <row r="61" spans="1:68" x14ac:dyDescent="0.4">
      <c r="A61" s="116" t="str">
        <f t="shared" si="7"/>
        <v>OK</v>
      </c>
      <c r="B61" s="155">
        <f>VLOOKUP($N61,'⑥2月(様式第2-2号)'!$A:$P,8,FALSE)</f>
        <v>0</v>
      </c>
      <c r="C61" s="152">
        <f t="shared" si="8"/>
        <v>0</v>
      </c>
      <c r="D61" s="195">
        <f>VLOOKUP($N61,'⑥2月(様式第2-2号)'!$A:$P,9,FALSE)</f>
        <v>0</v>
      </c>
      <c r="E61" s="152">
        <f t="shared" si="9"/>
        <v>0</v>
      </c>
      <c r="F61" s="195">
        <f>VLOOKUP($N61,'⑥2月(様式第2-2号)'!$A:$P,10,FALSE)</f>
        <v>0</v>
      </c>
      <c r="G61" s="154">
        <f t="shared" si="10"/>
        <v>0</v>
      </c>
      <c r="H61" s="155">
        <f>VLOOKUP($N61,'⑥2月(様式第2-2号)'!$A:$P,11,FALSE)</f>
        <v>0</v>
      </c>
      <c r="I61" s="152">
        <f t="shared" si="11"/>
        <v>0</v>
      </c>
      <c r="J61" s="155">
        <f>VLOOKUP($N61,'⑥2月(様式第2-2号)'!$A:$P,12,FALSE)</f>
        <v>0</v>
      </c>
      <c r="K61" s="152">
        <f t="shared" si="12"/>
        <v>0</v>
      </c>
      <c r="L61" s="155">
        <f>VLOOKUP($N61,'⑥2月(様式第2-2号)'!$A:$P,13,FALSE)</f>
        <v>0</v>
      </c>
      <c r="M61" s="154">
        <f t="shared" si="13"/>
        <v>0</v>
      </c>
      <c r="N61" s="160">
        <v>19</v>
      </c>
      <c r="O61" s="17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N61" s="162"/>
      <c r="AO61" s="162"/>
      <c r="AP61" s="162"/>
      <c r="AQ61" s="162"/>
      <c r="AR61" s="162"/>
      <c r="AS61" s="162"/>
      <c r="AT61" s="162"/>
      <c r="AU61" s="162"/>
      <c r="AV61" s="162"/>
      <c r="AW61" s="162"/>
      <c r="AX61" s="162"/>
      <c r="AY61" s="162"/>
      <c r="AZ61" s="162"/>
      <c r="BA61" s="162"/>
      <c r="BB61" s="162"/>
      <c r="BC61" s="162"/>
      <c r="BD61" s="162"/>
      <c r="BE61" s="162"/>
      <c r="BF61" s="162"/>
      <c r="BG61" s="162"/>
      <c r="BH61" s="162"/>
      <c r="BI61" s="162"/>
      <c r="BJ61" s="162"/>
      <c r="BK61" s="162"/>
      <c r="BL61" s="162"/>
      <c r="BM61" s="162"/>
      <c r="BN61" s="162"/>
      <c r="BO61" s="162"/>
      <c r="BP61" s="162"/>
    </row>
    <row r="62" spans="1:68" x14ac:dyDescent="0.4">
      <c r="A62" s="116" t="str">
        <f t="shared" si="7"/>
        <v>OK</v>
      </c>
      <c r="B62" s="155">
        <f>VLOOKUP($N62,'⑥2月(様式第2-2号)'!$A:$P,8,FALSE)</f>
        <v>0</v>
      </c>
      <c r="C62" s="152">
        <f t="shared" si="8"/>
        <v>0</v>
      </c>
      <c r="D62" s="195">
        <f>VLOOKUP($N62,'⑥2月(様式第2-2号)'!$A:$P,9,FALSE)</f>
        <v>0</v>
      </c>
      <c r="E62" s="152">
        <f t="shared" si="9"/>
        <v>0</v>
      </c>
      <c r="F62" s="195">
        <f>VLOOKUP($N62,'⑥2月(様式第2-2号)'!$A:$P,10,FALSE)</f>
        <v>0</v>
      </c>
      <c r="G62" s="154">
        <f t="shared" si="10"/>
        <v>0</v>
      </c>
      <c r="H62" s="155">
        <f>VLOOKUP($N62,'⑥2月(様式第2-2号)'!$A:$P,11,FALSE)</f>
        <v>0</v>
      </c>
      <c r="I62" s="152">
        <f t="shared" si="11"/>
        <v>0</v>
      </c>
      <c r="J62" s="155">
        <f>VLOOKUP($N62,'⑥2月(様式第2-2号)'!$A:$P,12,FALSE)</f>
        <v>0</v>
      </c>
      <c r="K62" s="152">
        <f t="shared" si="12"/>
        <v>0</v>
      </c>
      <c r="L62" s="155">
        <f>VLOOKUP($N62,'⑥2月(様式第2-2号)'!$A:$P,13,FALSE)</f>
        <v>0</v>
      </c>
      <c r="M62" s="154">
        <f t="shared" si="13"/>
        <v>0</v>
      </c>
      <c r="N62" s="160">
        <v>20</v>
      </c>
      <c r="O62" s="172"/>
      <c r="P62" s="162"/>
      <c r="Q62" s="162"/>
      <c r="R62" s="162"/>
      <c r="S62" s="162"/>
      <c r="T62" s="162"/>
      <c r="U62" s="162"/>
      <c r="V62" s="162"/>
      <c r="W62" s="162"/>
      <c r="X62" s="162"/>
      <c r="Y62" s="162"/>
      <c r="Z62" s="162"/>
      <c r="AA62" s="162"/>
      <c r="AB62" s="162"/>
      <c r="AC62" s="162"/>
      <c r="AD62" s="162"/>
      <c r="AE62" s="162"/>
      <c r="AF62" s="162"/>
      <c r="AG62" s="162"/>
      <c r="AH62" s="162"/>
      <c r="AI62" s="162"/>
      <c r="AJ62" s="162"/>
      <c r="AK62" s="162"/>
      <c r="AL62" s="162"/>
      <c r="AM62" s="162"/>
      <c r="AN62" s="162"/>
      <c r="AO62" s="162"/>
      <c r="AP62" s="162"/>
      <c r="AQ62" s="162"/>
      <c r="AR62" s="162"/>
      <c r="AS62" s="162"/>
      <c r="AT62" s="162"/>
      <c r="AU62" s="162"/>
      <c r="AV62" s="162"/>
      <c r="AW62" s="162"/>
      <c r="AX62" s="162"/>
      <c r="AY62" s="162"/>
      <c r="AZ62" s="162"/>
      <c r="BA62" s="162"/>
      <c r="BB62" s="162"/>
      <c r="BC62" s="162"/>
      <c r="BD62" s="162"/>
      <c r="BE62" s="162"/>
      <c r="BF62" s="162"/>
      <c r="BG62" s="162"/>
      <c r="BH62" s="162"/>
      <c r="BI62" s="162"/>
      <c r="BJ62" s="162"/>
      <c r="BK62" s="162"/>
      <c r="BL62" s="162"/>
      <c r="BM62" s="162"/>
      <c r="BN62" s="162"/>
      <c r="BO62" s="162"/>
      <c r="BP62" s="162"/>
    </row>
    <row r="63" spans="1:68" x14ac:dyDescent="0.4">
      <c r="A63" s="116" t="str">
        <f t="shared" si="7"/>
        <v>OK</v>
      </c>
      <c r="B63" s="155">
        <f>VLOOKUP($N63,'⑥2月(様式第2-2号)'!$A:$P,8,FALSE)</f>
        <v>0</v>
      </c>
      <c r="C63" s="152">
        <f t="shared" si="8"/>
        <v>0</v>
      </c>
      <c r="D63" s="195">
        <f>VLOOKUP($N63,'⑥2月(様式第2-2号)'!$A:$P,9,FALSE)</f>
        <v>0</v>
      </c>
      <c r="E63" s="152">
        <f t="shared" si="9"/>
        <v>0</v>
      </c>
      <c r="F63" s="195">
        <f>VLOOKUP($N63,'⑥2月(様式第2-2号)'!$A:$P,10,FALSE)</f>
        <v>0</v>
      </c>
      <c r="G63" s="154">
        <f t="shared" si="10"/>
        <v>0</v>
      </c>
      <c r="H63" s="155">
        <f>VLOOKUP($N63,'⑥2月(様式第2-2号)'!$A:$P,11,FALSE)</f>
        <v>0</v>
      </c>
      <c r="I63" s="152">
        <f t="shared" si="11"/>
        <v>0</v>
      </c>
      <c r="J63" s="155">
        <f>VLOOKUP($N63,'⑥2月(様式第2-2号)'!$A:$P,12,FALSE)</f>
        <v>0</v>
      </c>
      <c r="K63" s="152">
        <f t="shared" si="12"/>
        <v>0</v>
      </c>
      <c r="L63" s="155">
        <f>VLOOKUP($N63,'⑥2月(様式第2-2号)'!$A:$P,13,FALSE)</f>
        <v>0</v>
      </c>
      <c r="M63" s="154">
        <f t="shared" si="13"/>
        <v>0</v>
      </c>
      <c r="N63" s="160">
        <v>21</v>
      </c>
      <c r="O63" s="172"/>
      <c r="P63" s="162"/>
      <c r="Q63" s="162"/>
      <c r="R63" s="162"/>
      <c r="S63" s="162"/>
      <c r="T63" s="162"/>
      <c r="U63" s="162"/>
      <c r="V63" s="162"/>
      <c r="W63" s="162"/>
      <c r="X63" s="162"/>
      <c r="Y63" s="162"/>
      <c r="Z63" s="162"/>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2"/>
      <c r="AY63" s="162"/>
      <c r="AZ63" s="162"/>
      <c r="BA63" s="162"/>
      <c r="BB63" s="162"/>
      <c r="BC63" s="162"/>
      <c r="BD63" s="162"/>
      <c r="BE63" s="162"/>
      <c r="BF63" s="162"/>
      <c r="BG63" s="162"/>
      <c r="BH63" s="162"/>
      <c r="BI63" s="162"/>
      <c r="BJ63" s="162"/>
      <c r="BK63" s="162"/>
      <c r="BL63" s="162"/>
      <c r="BM63" s="162"/>
      <c r="BN63" s="162"/>
      <c r="BO63" s="162"/>
      <c r="BP63" s="162"/>
    </row>
    <row r="64" spans="1:68" x14ac:dyDescent="0.4">
      <c r="A64" s="116" t="str">
        <f>IF(AND($B64=$C64,$D64=$E64,$F64=$G64,$H64=$I64,$J64=$K64,$L64=$M64),"OK","ERROR")</f>
        <v>OK</v>
      </c>
      <c r="B64" s="155">
        <f>VLOOKUP($N64,'⑥2月(様式第2-2号)'!$A:$P,8,FALSE)</f>
        <v>0</v>
      </c>
      <c r="C64" s="152">
        <f t="shared" si="8"/>
        <v>0</v>
      </c>
      <c r="D64" s="195">
        <f>VLOOKUP($N64,'⑥2月(様式第2-2号)'!$A:$P,9,FALSE)</f>
        <v>0</v>
      </c>
      <c r="E64" s="152">
        <f t="shared" si="9"/>
        <v>0</v>
      </c>
      <c r="F64" s="195">
        <f>VLOOKUP($N64,'⑥2月(様式第2-2号)'!$A:$P,10,FALSE)</f>
        <v>0</v>
      </c>
      <c r="G64" s="154">
        <f t="shared" si="10"/>
        <v>0</v>
      </c>
      <c r="H64" s="155">
        <f>VLOOKUP($N64,'⑥2月(様式第2-2号)'!$A:$P,11,FALSE)</f>
        <v>0</v>
      </c>
      <c r="I64" s="152">
        <f t="shared" si="11"/>
        <v>0</v>
      </c>
      <c r="J64" s="155">
        <f>VLOOKUP($N64,'⑥2月(様式第2-2号)'!$A:$P,12,FALSE)</f>
        <v>0</v>
      </c>
      <c r="K64" s="152">
        <f t="shared" si="12"/>
        <v>0</v>
      </c>
      <c r="L64" s="155">
        <f>VLOOKUP($N64,'⑥2月(様式第2-2号)'!$A:$P,13,FALSE)</f>
        <v>0</v>
      </c>
      <c r="M64" s="154">
        <f>SUMPRODUCT((O64:BP64&lt;&gt;"")*($O$42:$BP$42="その他休止"))</f>
        <v>0</v>
      </c>
      <c r="N64" s="160">
        <v>22</v>
      </c>
      <c r="O64" s="172"/>
      <c r="P64" s="162"/>
      <c r="Q64" s="162"/>
      <c r="R64" s="162"/>
      <c r="S64" s="162"/>
      <c r="T64" s="162"/>
      <c r="U64" s="162"/>
      <c r="V64" s="162"/>
      <c r="W64" s="162"/>
      <c r="X64" s="162"/>
      <c r="Y64" s="162"/>
      <c r="Z64" s="162"/>
      <c r="AA64" s="162"/>
      <c r="AB64" s="162"/>
      <c r="AC64" s="162"/>
      <c r="AD64" s="162"/>
      <c r="AE64" s="162"/>
      <c r="AF64" s="162"/>
      <c r="AG64" s="162"/>
      <c r="AH64" s="162"/>
      <c r="AI64" s="162"/>
      <c r="AJ64" s="162"/>
      <c r="AK64" s="162"/>
      <c r="AL64" s="162"/>
      <c r="AM64" s="162"/>
      <c r="AN64" s="162"/>
      <c r="AO64" s="162"/>
      <c r="AP64" s="162"/>
      <c r="AQ64" s="162"/>
      <c r="AR64" s="162"/>
      <c r="AS64" s="162"/>
      <c r="AT64" s="162"/>
      <c r="AU64" s="162"/>
      <c r="AV64" s="162"/>
      <c r="AW64" s="162"/>
      <c r="AX64" s="162"/>
      <c r="AY64" s="162"/>
      <c r="AZ64" s="162"/>
      <c r="BA64" s="162"/>
      <c r="BB64" s="162"/>
      <c r="BC64" s="162"/>
      <c r="BD64" s="162"/>
      <c r="BE64" s="162"/>
      <c r="BF64" s="162"/>
      <c r="BG64" s="162"/>
      <c r="BH64" s="162"/>
      <c r="BI64" s="162"/>
      <c r="BJ64" s="162"/>
      <c r="BK64" s="162"/>
      <c r="BL64" s="162"/>
      <c r="BM64" s="162"/>
      <c r="BN64" s="162"/>
      <c r="BO64" s="162"/>
      <c r="BP64" s="162"/>
    </row>
    <row r="65" spans="1:68" x14ac:dyDescent="0.4">
      <c r="A65" s="116" t="str">
        <f t="shared" si="7"/>
        <v>OK</v>
      </c>
      <c r="B65" s="155">
        <f>VLOOKUP($N65,'⑥2月(様式第2-2号)'!$A:$P,8,FALSE)</f>
        <v>0</v>
      </c>
      <c r="C65" s="152">
        <f t="shared" si="8"/>
        <v>0</v>
      </c>
      <c r="D65" s="195">
        <f>VLOOKUP($N65,'⑥2月(様式第2-2号)'!$A:$P,9,FALSE)</f>
        <v>0</v>
      </c>
      <c r="E65" s="152">
        <f t="shared" si="9"/>
        <v>0</v>
      </c>
      <c r="F65" s="195">
        <f>VLOOKUP($N65,'⑥2月(様式第2-2号)'!$A:$P,10,FALSE)</f>
        <v>0</v>
      </c>
      <c r="G65" s="154">
        <f t="shared" si="10"/>
        <v>0</v>
      </c>
      <c r="H65" s="155">
        <f>VLOOKUP($N65,'⑥2月(様式第2-2号)'!$A:$P,11,FALSE)</f>
        <v>0</v>
      </c>
      <c r="I65" s="152">
        <f t="shared" si="11"/>
        <v>0</v>
      </c>
      <c r="J65" s="155">
        <f>VLOOKUP($N65,'⑥2月(様式第2-2号)'!$A:$P,12,FALSE)</f>
        <v>0</v>
      </c>
      <c r="K65" s="152">
        <f>SUMPRODUCT((O65:BP65&lt;&gt;"")*($O$42:$BP$42="HCU休止"))</f>
        <v>0</v>
      </c>
      <c r="L65" s="155">
        <f>VLOOKUP($N65,'⑥2月(様式第2-2号)'!$A:$P,13,FALSE)</f>
        <v>0</v>
      </c>
      <c r="M65" s="154">
        <f t="shared" si="13"/>
        <v>0</v>
      </c>
      <c r="N65" s="160">
        <v>23</v>
      </c>
      <c r="O65" s="172"/>
      <c r="P65" s="162"/>
      <c r="Q65" s="162"/>
      <c r="R65" s="162"/>
      <c r="S65" s="162"/>
      <c r="T65" s="162"/>
      <c r="U65" s="162"/>
      <c r="V65" s="162"/>
      <c r="W65" s="162"/>
      <c r="X65" s="162"/>
      <c r="Y65" s="162"/>
      <c r="Z65" s="162"/>
      <c r="AA65" s="162"/>
      <c r="AB65" s="162"/>
      <c r="AC65" s="162"/>
      <c r="AD65" s="162"/>
      <c r="AE65" s="162"/>
      <c r="AF65" s="162"/>
      <c r="AG65" s="162"/>
      <c r="AH65" s="162"/>
      <c r="AI65" s="162"/>
      <c r="AJ65" s="162"/>
      <c r="AK65" s="162"/>
      <c r="AL65" s="162"/>
      <c r="AM65" s="162"/>
      <c r="AN65" s="162"/>
      <c r="AO65" s="162"/>
      <c r="AP65" s="162"/>
      <c r="AQ65" s="162"/>
      <c r="AR65" s="162"/>
      <c r="AS65" s="162"/>
      <c r="AT65" s="162"/>
      <c r="AU65" s="162"/>
      <c r="AV65" s="162"/>
      <c r="AW65" s="162"/>
      <c r="AX65" s="162"/>
      <c r="AY65" s="162"/>
      <c r="AZ65" s="162"/>
      <c r="BA65" s="162"/>
      <c r="BB65" s="162"/>
      <c r="BC65" s="162"/>
      <c r="BD65" s="162"/>
      <c r="BE65" s="162"/>
      <c r="BF65" s="162"/>
      <c r="BG65" s="162"/>
      <c r="BH65" s="162"/>
      <c r="BI65" s="162"/>
      <c r="BJ65" s="162"/>
      <c r="BK65" s="162"/>
      <c r="BL65" s="162"/>
      <c r="BM65" s="162"/>
      <c r="BN65" s="162"/>
      <c r="BO65" s="162"/>
      <c r="BP65" s="162"/>
    </row>
    <row r="66" spans="1:68" x14ac:dyDescent="0.4">
      <c r="A66" s="116" t="str">
        <f t="shared" si="7"/>
        <v>OK</v>
      </c>
      <c r="B66" s="155">
        <f>VLOOKUP($N66,'⑥2月(様式第2-2号)'!$A:$P,8,FALSE)</f>
        <v>0</v>
      </c>
      <c r="C66" s="152">
        <f t="shared" si="8"/>
        <v>0</v>
      </c>
      <c r="D66" s="195">
        <f>VLOOKUP($N66,'⑥2月(様式第2-2号)'!$A:$P,9,FALSE)</f>
        <v>0</v>
      </c>
      <c r="E66" s="152">
        <f t="shared" si="9"/>
        <v>0</v>
      </c>
      <c r="F66" s="195">
        <f>VLOOKUP($N66,'⑥2月(様式第2-2号)'!$A:$P,10,FALSE)</f>
        <v>0</v>
      </c>
      <c r="G66" s="154">
        <f t="shared" si="10"/>
        <v>0</v>
      </c>
      <c r="H66" s="155">
        <f>VLOOKUP($N66,'⑥2月(様式第2-2号)'!$A:$P,11,FALSE)</f>
        <v>0</v>
      </c>
      <c r="I66" s="152">
        <f t="shared" si="11"/>
        <v>0</v>
      </c>
      <c r="J66" s="155">
        <f>VLOOKUP($N66,'⑥2月(様式第2-2号)'!$A:$P,12,FALSE)</f>
        <v>0</v>
      </c>
      <c r="K66" s="152">
        <f t="shared" si="12"/>
        <v>0</v>
      </c>
      <c r="L66" s="155">
        <f>VLOOKUP($N66,'⑥2月(様式第2-2号)'!$A:$P,13,FALSE)</f>
        <v>0</v>
      </c>
      <c r="M66" s="154">
        <f t="shared" si="13"/>
        <v>0</v>
      </c>
      <c r="N66" s="160">
        <v>24</v>
      </c>
      <c r="O66" s="172"/>
      <c r="P66" s="162"/>
      <c r="Q66" s="162"/>
      <c r="R66" s="162"/>
      <c r="S66" s="162"/>
      <c r="T66" s="162"/>
      <c r="U66" s="162"/>
      <c r="V66" s="162"/>
      <c r="W66" s="162"/>
      <c r="X66" s="162"/>
      <c r="Y66" s="162"/>
      <c r="Z66" s="162"/>
      <c r="AA66" s="162"/>
      <c r="AB66" s="162"/>
      <c r="AC66" s="162"/>
      <c r="AD66" s="162"/>
      <c r="AE66" s="162"/>
      <c r="AF66" s="162"/>
      <c r="AG66" s="162"/>
      <c r="AH66" s="162"/>
      <c r="AI66" s="162"/>
      <c r="AJ66" s="162"/>
      <c r="AK66" s="162"/>
      <c r="AL66" s="162"/>
      <c r="AM66" s="162"/>
      <c r="AN66" s="162"/>
      <c r="AO66" s="162"/>
      <c r="AP66" s="162"/>
      <c r="AQ66" s="162"/>
      <c r="AR66" s="162"/>
      <c r="AS66" s="162"/>
      <c r="AT66" s="162"/>
      <c r="AU66" s="162"/>
      <c r="AV66" s="162"/>
      <c r="AW66" s="162"/>
      <c r="AX66" s="162"/>
      <c r="AY66" s="162"/>
      <c r="AZ66" s="162"/>
      <c r="BA66" s="162"/>
      <c r="BB66" s="162"/>
      <c r="BC66" s="162"/>
      <c r="BD66" s="162"/>
      <c r="BE66" s="162"/>
      <c r="BF66" s="162"/>
      <c r="BG66" s="162"/>
      <c r="BH66" s="162"/>
      <c r="BI66" s="162"/>
      <c r="BJ66" s="162"/>
      <c r="BK66" s="162"/>
      <c r="BL66" s="162"/>
      <c r="BM66" s="162"/>
      <c r="BN66" s="162"/>
      <c r="BO66" s="162"/>
      <c r="BP66" s="162"/>
    </row>
    <row r="67" spans="1:68" x14ac:dyDescent="0.4">
      <c r="A67" s="116" t="str">
        <f t="shared" si="7"/>
        <v>OK</v>
      </c>
      <c r="B67" s="155">
        <f>VLOOKUP($N67,'⑥2月(様式第2-2号)'!$A:$P,8,FALSE)</f>
        <v>0</v>
      </c>
      <c r="C67" s="152">
        <f t="shared" si="8"/>
        <v>0</v>
      </c>
      <c r="D67" s="195">
        <f>VLOOKUP($N67,'⑥2月(様式第2-2号)'!$A:$P,9,FALSE)</f>
        <v>0</v>
      </c>
      <c r="E67" s="152">
        <f t="shared" si="9"/>
        <v>0</v>
      </c>
      <c r="F67" s="195">
        <f>VLOOKUP($N67,'⑥2月(様式第2-2号)'!$A:$P,10,FALSE)</f>
        <v>0</v>
      </c>
      <c r="G67" s="154">
        <f t="shared" si="10"/>
        <v>0</v>
      </c>
      <c r="H67" s="155">
        <f>VLOOKUP($N67,'⑥2月(様式第2-2号)'!$A:$P,11,FALSE)</f>
        <v>0</v>
      </c>
      <c r="I67" s="152">
        <f t="shared" si="11"/>
        <v>0</v>
      </c>
      <c r="J67" s="155">
        <f>VLOOKUP($N67,'⑥2月(様式第2-2号)'!$A:$P,12,FALSE)</f>
        <v>0</v>
      </c>
      <c r="K67" s="152">
        <f t="shared" si="12"/>
        <v>0</v>
      </c>
      <c r="L67" s="155">
        <f>VLOOKUP($N67,'⑥2月(様式第2-2号)'!$A:$P,13,FALSE)</f>
        <v>0</v>
      </c>
      <c r="M67" s="154">
        <f t="shared" si="13"/>
        <v>0</v>
      </c>
      <c r="N67" s="160">
        <v>25</v>
      </c>
      <c r="O67" s="172"/>
      <c r="P67" s="162"/>
      <c r="Q67" s="162"/>
      <c r="R67" s="162"/>
      <c r="S67" s="162"/>
      <c r="T67" s="162"/>
      <c r="U67" s="162"/>
      <c r="V67" s="162"/>
      <c r="W67" s="162"/>
      <c r="X67" s="162"/>
      <c r="Y67" s="162"/>
      <c r="Z67" s="162"/>
      <c r="AA67" s="162"/>
      <c r="AB67" s="162"/>
      <c r="AC67" s="162"/>
      <c r="AD67" s="162"/>
      <c r="AE67" s="162"/>
      <c r="AF67" s="162"/>
      <c r="AG67" s="162"/>
      <c r="AH67" s="162"/>
      <c r="AI67" s="162"/>
      <c r="AJ67" s="162"/>
      <c r="AK67" s="162"/>
      <c r="AL67" s="162"/>
      <c r="AM67" s="162"/>
      <c r="AN67" s="162"/>
      <c r="AO67" s="162"/>
      <c r="AP67" s="162"/>
      <c r="AQ67" s="162"/>
      <c r="AR67" s="162"/>
      <c r="AS67" s="162"/>
      <c r="AT67" s="162"/>
      <c r="AU67" s="162"/>
      <c r="AV67" s="162"/>
      <c r="AW67" s="162"/>
      <c r="AX67" s="162"/>
      <c r="AY67" s="162"/>
      <c r="AZ67" s="162"/>
      <c r="BA67" s="162"/>
      <c r="BB67" s="162"/>
      <c r="BC67" s="162"/>
      <c r="BD67" s="162"/>
      <c r="BE67" s="162"/>
      <c r="BF67" s="162"/>
      <c r="BG67" s="162"/>
      <c r="BH67" s="162"/>
      <c r="BI67" s="162"/>
      <c r="BJ67" s="162"/>
      <c r="BK67" s="162"/>
      <c r="BL67" s="162"/>
      <c r="BM67" s="162"/>
      <c r="BN67" s="162"/>
      <c r="BO67" s="162"/>
      <c r="BP67" s="162"/>
    </row>
    <row r="68" spans="1:68" x14ac:dyDescent="0.4">
      <c r="A68" s="116" t="str">
        <f t="shared" si="7"/>
        <v>OK</v>
      </c>
      <c r="B68" s="155">
        <f>VLOOKUP($N68,'⑥2月(様式第2-2号)'!$A:$P,8,FALSE)</f>
        <v>0</v>
      </c>
      <c r="C68" s="152">
        <f t="shared" si="8"/>
        <v>0</v>
      </c>
      <c r="D68" s="195">
        <f>VLOOKUP($N68,'⑥2月(様式第2-2号)'!$A:$P,9,FALSE)</f>
        <v>0</v>
      </c>
      <c r="E68" s="152">
        <f t="shared" si="9"/>
        <v>0</v>
      </c>
      <c r="F68" s="195">
        <f>VLOOKUP($N68,'⑥2月(様式第2-2号)'!$A:$P,10,FALSE)</f>
        <v>0</v>
      </c>
      <c r="G68" s="154">
        <f t="shared" si="10"/>
        <v>0</v>
      </c>
      <c r="H68" s="155">
        <f>VLOOKUP($N68,'⑥2月(様式第2-2号)'!$A:$P,11,FALSE)</f>
        <v>0</v>
      </c>
      <c r="I68" s="152">
        <f t="shared" si="11"/>
        <v>0</v>
      </c>
      <c r="J68" s="155">
        <f>VLOOKUP($N68,'⑥2月(様式第2-2号)'!$A:$P,12,FALSE)</f>
        <v>0</v>
      </c>
      <c r="K68" s="152">
        <f t="shared" si="12"/>
        <v>0</v>
      </c>
      <c r="L68" s="155">
        <f>VLOOKUP($N68,'⑥2月(様式第2-2号)'!$A:$P,13,FALSE)</f>
        <v>0</v>
      </c>
      <c r="M68" s="154">
        <f t="shared" si="13"/>
        <v>0</v>
      </c>
      <c r="N68" s="160">
        <v>26</v>
      </c>
      <c r="O68" s="172"/>
      <c r="P68" s="162"/>
      <c r="Q68" s="162"/>
      <c r="R68" s="162"/>
      <c r="S68" s="162"/>
      <c r="T68" s="162"/>
      <c r="U68" s="162"/>
      <c r="V68" s="162"/>
      <c r="W68" s="162"/>
      <c r="X68" s="162"/>
      <c r="Y68" s="162"/>
      <c r="Z68" s="162"/>
      <c r="AA68" s="162"/>
      <c r="AB68" s="162"/>
      <c r="AC68" s="162"/>
      <c r="AD68" s="162"/>
      <c r="AE68" s="162"/>
      <c r="AF68" s="162"/>
      <c r="AG68" s="162"/>
      <c r="AH68" s="162"/>
      <c r="AI68" s="162"/>
      <c r="AJ68" s="162"/>
      <c r="AK68" s="162"/>
      <c r="AL68" s="162"/>
      <c r="AM68" s="162"/>
      <c r="AN68" s="162"/>
      <c r="AO68" s="162"/>
      <c r="AP68" s="162"/>
      <c r="AQ68" s="162"/>
      <c r="AR68" s="162"/>
      <c r="AS68" s="162"/>
      <c r="AT68" s="162"/>
      <c r="AU68" s="162"/>
      <c r="AV68" s="162"/>
      <c r="AW68" s="162"/>
      <c r="AX68" s="162"/>
      <c r="AY68" s="162"/>
      <c r="AZ68" s="162"/>
      <c r="BA68" s="162"/>
      <c r="BB68" s="162"/>
      <c r="BC68" s="162"/>
      <c r="BD68" s="162"/>
      <c r="BE68" s="162"/>
      <c r="BF68" s="162"/>
      <c r="BG68" s="162"/>
      <c r="BH68" s="162"/>
      <c r="BI68" s="162"/>
      <c r="BJ68" s="162"/>
      <c r="BK68" s="162"/>
      <c r="BL68" s="162"/>
      <c r="BM68" s="162"/>
      <c r="BN68" s="162"/>
      <c r="BO68" s="162"/>
      <c r="BP68" s="162"/>
    </row>
    <row r="69" spans="1:68" x14ac:dyDescent="0.4">
      <c r="A69" s="116" t="str">
        <f t="shared" si="7"/>
        <v>OK</v>
      </c>
      <c r="B69" s="155">
        <f>VLOOKUP($N69,'⑥2月(様式第2-2号)'!$A:$P,8,FALSE)</f>
        <v>0</v>
      </c>
      <c r="C69" s="152">
        <f t="shared" si="8"/>
        <v>0</v>
      </c>
      <c r="D69" s="195">
        <f>VLOOKUP($N69,'⑥2月(様式第2-2号)'!$A:$P,9,FALSE)</f>
        <v>0</v>
      </c>
      <c r="E69" s="152">
        <f t="shared" si="9"/>
        <v>0</v>
      </c>
      <c r="F69" s="195">
        <f>VLOOKUP($N69,'⑥2月(様式第2-2号)'!$A:$P,10,FALSE)</f>
        <v>0</v>
      </c>
      <c r="G69" s="154">
        <f t="shared" si="10"/>
        <v>0</v>
      </c>
      <c r="H69" s="155">
        <f>VLOOKUP($N69,'⑥2月(様式第2-2号)'!$A:$P,11,FALSE)</f>
        <v>0</v>
      </c>
      <c r="I69" s="152">
        <f t="shared" si="11"/>
        <v>0</v>
      </c>
      <c r="J69" s="155">
        <f>VLOOKUP($N69,'⑥2月(様式第2-2号)'!$A:$P,12,FALSE)</f>
        <v>0</v>
      </c>
      <c r="K69" s="152">
        <f t="shared" si="12"/>
        <v>0</v>
      </c>
      <c r="L69" s="155">
        <f>VLOOKUP($N69,'⑥2月(様式第2-2号)'!$A:$P,13,FALSE)</f>
        <v>0</v>
      </c>
      <c r="M69" s="154">
        <f t="shared" si="13"/>
        <v>0</v>
      </c>
      <c r="N69" s="160">
        <v>27</v>
      </c>
      <c r="O69" s="172"/>
      <c r="P69" s="162"/>
      <c r="Q69" s="162"/>
      <c r="R69" s="162"/>
      <c r="S69" s="162"/>
      <c r="T69" s="162"/>
      <c r="U69" s="162"/>
      <c r="V69" s="162"/>
      <c r="W69" s="162"/>
      <c r="X69" s="162"/>
      <c r="Y69" s="162"/>
      <c r="Z69" s="162"/>
      <c r="AA69" s="162"/>
      <c r="AB69" s="162"/>
      <c r="AC69" s="162"/>
      <c r="AD69" s="162"/>
      <c r="AE69" s="162"/>
      <c r="AF69" s="162"/>
      <c r="AG69" s="162"/>
      <c r="AH69" s="162"/>
      <c r="AI69" s="162"/>
      <c r="AJ69" s="162"/>
      <c r="AK69" s="162"/>
      <c r="AL69" s="162"/>
      <c r="AM69" s="162"/>
      <c r="AN69" s="162"/>
      <c r="AO69" s="162"/>
      <c r="AP69" s="162"/>
      <c r="AQ69" s="162"/>
      <c r="AR69" s="162"/>
      <c r="AS69" s="162"/>
      <c r="AT69" s="162"/>
      <c r="AU69" s="162"/>
      <c r="AV69" s="162"/>
      <c r="AW69" s="162"/>
      <c r="AX69" s="162"/>
      <c r="AY69" s="162"/>
      <c r="AZ69" s="162"/>
      <c r="BA69" s="162"/>
      <c r="BB69" s="162"/>
      <c r="BC69" s="162"/>
      <c r="BD69" s="162"/>
      <c r="BE69" s="162"/>
      <c r="BF69" s="162"/>
      <c r="BG69" s="162"/>
      <c r="BH69" s="162"/>
      <c r="BI69" s="162"/>
      <c r="BJ69" s="162"/>
      <c r="BK69" s="162"/>
      <c r="BL69" s="162"/>
      <c r="BM69" s="162"/>
      <c r="BN69" s="162"/>
      <c r="BO69" s="162"/>
      <c r="BP69" s="162"/>
    </row>
    <row r="70" spans="1:68" x14ac:dyDescent="0.4">
      <c r="A70" s="116" t="str">
        <f t="shared" si="7"/>
        <v>OK</v>
      </c>
      <c r="B70" s="155">
        <f>VLOOKUP($N70,'⑥2月(様式第2-2号)'!$A:$P,8,FALSE)</f>
        <v>0</v>
      </c>
      <c r="C70" s="152">
        <f t="shared" si="8"/>
        <v>0</v>
      </c>
      <c r="D70" s="195">
        <f>VLOOKUP($N70,'⑥2月(様式第2-2号)'!$A:$P,9,FALSE)</f>
        <v>0</v>
      </c>
      <c r="E70" s="152">
        <f t="shared" si="9"/>
        <v>0</v>
      </c>
      <c r="F70" s="195">
        <f>VLOOKUP($N70,'⑥2月(様式第2-2号)'!$A:$P,10,FALSE)</f>
        <v>0</v>
      </c>
      <c r="G70" s="154">
        <f t="shared" si="10"/>
        <v>0</v>
      </c>
      <c r="H70" s="155">
        <f>VLOOKUP($N70,'⑥2月(様式第2-2号)'!$A:$P,11,FALSE)</f>
        <v>0</v>
      </c>
      <c r="I70" s="152">
        <f t="shared" si="11"/>
        <v>0</v>
      </c>
      <c r="J70" s="155">
        <f>VLOOKUP($N70,'⑥2月(様式第2-2号)'!$A:$P,12,FALSE)</f>
        <v>0</v>
      </c>
      <c r="K70" s="152">
        <f t="shared" si="12"/>
        <v>0</v>
      </c>
      <c r="L70" s="155">
        <f>VLOOKUP($N70,'⑥2月(様式第2-2号)'!$A:$P,13,FALSE)</f>
        <v>0</v>
      </c>
      <c r="M70" s="154">
        <f t="shared" si="13"/>
        <v>0</v>
      </c>
      <c r="N70" s="160">
        <v>28</v>
      </c>
      <c r="O70" s="17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c r="AZ70" s="162"/>
      <c r="BA70" s="162"/>
      <c r="BB70" s="162"/>
      <c r="BC70" s="162"/>
      <c r="BD70" s="162"/>
      <c r="BE70" s="162"/>
      <c r="BF70" s="162"/>
      <c r="BG70" s="162"/>
      <c r="BH70" s="162"/>
      <c r="BI70" s="162"/>
      <c r="BJ70" s="162"/>
      <c r="BK70" s="162"/>
      <c r="BL70" s="162"/>
      <c r="BM70" s="162"/>
      <c r="BN70" s="162"/>
      <c r="BO70" s="162"/>
      <c r="BP70" s="162"/>
    </row>
    <row r="71" spans="1:68" ht="19.5" thickBot="1" x14ac:dyDescent="0.45">
      <c r="A71" s="116" t="str">
        <f t="shared" si="7"/>
        <v>OK</v>
      </c>
      <c r="B71" s="155">
        <f>VLOOKUP($N71,'⑥2月(様式第2-2号)'!$A:$P,8,FALSE)</f>
        <v>0</v>
      </c>
      <c r="C71" s="152">
        <f>SUMPRODUCT((O71:BP71&lt;&gt;"")*($O$42:$BP$42="ICU空床"))</f>
        <v>0</v>
      </c>
      <c r="D71" s="195">
        <f>VLOOKUP($N71,'⑥2月(様式第2-2号)'!$A:$P,9,FALSE)</f>
        <v>0</v>
      </c>
      <c r="E71" s="152">
        <f t="shared" si="9"/>
        <v>0</v>
      </c>
      <c r="F71" s="195">
        <f>VLOOKUP($N71,'⑥2月(様式第2-2号)'!$A:$P,10,FALSE)</f>
        <v>0</v>
      </c>
      <c r="G71" s="154">
        <f t="shared" si="10"/>
        <v>0</v>
      </c>
      <c r="H71" s="155">
        <f>VLOOKUP($N71,'⑥2月(様式第2-2号)'!$A:$P,11,FALSE)</f>
        <v>0</v>
      </c>
      <c r="I71" s="152">
        <f t="shared" si="11"/>
        <v>0</v>
      </c>
      <c r="J71" s="155">
        <f>VLOOKUP($N71,'⑥2月(様式第2-2号)'!$A:$P,12,FALSE)</f>
        <v>0</v>
      </c>
      <c r="K71" s="152">
        <f t="shared" si="12"/>
        <v>0</v>
      </c>
      <c r="L71" s="155">
        <f>VLOOKUP($N71,'⑥2月(様式第2-2号)'!$A:$P,13,FALSE)</f>
        <v>0</v>
      </c>
      <c r="M71" s="154">
        <f t="shared" si="13"/>
        <v>0</v>
      </c>
      <c r="N71" s="160">
        <v>29</v>
      </c>
      <c r="O71" s="172"/>
      <c r="P71" s="162"/>
      <c r="Q71" s="162"/>
      <c r="R71" s="162"/>
      <c r="S71" s="162"/>
      <c r="T71" s="162"/>
      <c r="U71" s="162"/>
      <c r="V71" s="162"/>
      <c r="W71" s="162"/>
      <c r="X71" s="162"/>
      <c r="Y71" s="162"/>
      <c r="Z71" s="162"/>
      <c r="AA71" s="162"/>
      <c r="AB71" s="162"/>
      <c r="AC71" s="162"/>
      <c r="AD71" s="162"/>
      <c r="AE71" s="162"/>
      <c r="AF71" s="162"/>
      <c r="AG71" s="162"/>
      <c r="AH71" s="162"/>
      <c r="AI71" s="162"/>
      <c r="AJ71" s="162"/>
      <c r="AK71" s="162"/>
      <c r="AL71" s="162"/>
      <c r="AM71" s="162"/>
      <c r="AN71" s="162"/>
      <c r="AO71" s="162"/>
      <c r="AP71" s="162"/>
      <c r="AQ71" s="162"/>
      <c r="AR71" s="162"/>
      <c r="AS71" s="162"/>
      <c r="AT71" s="162"/>
      <c r="AU71" s="162"/>
      <c r="AV71" s="162"/>
      <c r="AW71" s="162"/>
      <c r="AX71" s="162"/>
      <c r="AY71" s="162"/>
      <c r="AZ71" s="162"/>
      <c r="BA71" s="162"/>
      <c r="BB71" s="162"/>
      <c r="BC71" s="162"/>
      <c r="BD71" s="162"/>
      <c r="BE71" s="162"/>
      <c r="BF71" s="162"/>
      <c r="BG71" s="162"/>
      <c r="BH71" s="162"/>
      <c r="BI71" s="162"/>
      <c r="BJ71" s="162"/>
      <c r="BK71" s="162"/>
      <c r="BL71" s="162"/>
      <c r="BM71" s="162"/>
      <c r="BN71" s="162"/>
      <c r="BO71" s="162"/>
      <c r="BP71" s="162"/>
    </row>
    <row r="72" spans="1:68" x14ac:dyDescent="0.4">
      <c r="A72" s="167"/>
      <c r="B72" s="167"/>
      <c r="C72" s="167"/>
      <c r="D72" s="167"/>
      <c r="E72" s="167"/>
      <c r="F72" s="167"/>
      <c r="G72" s="167"/>
      <c r="H72" s="167"/>
      <c r="I72" s="167"/>
      <c r="J72" s="167"/>
      <c r="K72" s="167"/>
      <c r="L72" s="167"/>
      <c r="M72" s="167"/>
      <c r="N72" s="167"/>
      <c r="O72" s="169" t="s">
        <v>174</v>
      </c>
    </row>
    <row r="73" spans="1:68" ht="19.5" thickBot="1" x14ac:dyDescent="0.45"/>
    <row r="74" spans="1:68" ht="20.25" thickBot="1" x14ac:dyDescent="0.45">
      <c r="B74" s="130" t="s">
        <v>163</v>
      </c>
      <c r="C74" s="131" t="s">
        <v>164</v>
      </c>
      <c r="D74" s="132" t="s">
        <v>163</v>
      </c>
      <c r="E74" s="131" t="s">
        <v>164</v>
      </c>
      <c r="F74" s="132" t="s">
        <v>163</v>
      </c>
      <c r="G74" s="133" t="s">
        <v>164</v>
      </c>
      <c r="H74" s="130" t="s">
        <v>163</v>
      </c>
      <c r="I74" s="131" t="s">
        <v>164</v>
      </c>
      <c r="J74" s="134" t="s">
        <v>163</v>
      </c>
      <c r="K74" s="131" t="s">
        <v>164</v>
      </c>
      <c r="L74" s="130" t="s">
        <v>163</v>
      </c>
      <c r="M74" s="133" t="s">
        <v>164</v>
      </c>
      <c r="N74" s="135" t="s">
        <v>256</v>
      </c>
      <c r="O74" s="331" t="s">
        <v>175</v>
      </c>
      <c r="P74" s="332"/>
      <c r="Q74" s="332"/>
      <c r="R74" s="332"/>
      <c r="S74" s="332"/>
      <c r="T74" s="332"/>
      <c r="U74" s="332"/>
      <c r="V74" s="332"/>
      <c r="W74" s="332"/>
      <c r="X74" s="332"/>
      <c r="Y74" s="332"/>
      <c r="Z74" s="332"/>
      <c r="AA74" s="332"/>
      <c r="AB74" s="332"/>
      <c r="AC74" s="332"/>
      <c r="AD74" s="332"/>
      <c r="AE74" s="332"/>
      <c r="AF74" s="332"/>
      <c r="AG74" s="332"/>
      <c r="AH74" s="332"/>
      <c r="AI74" s="332"/>
      <c r="AJ74" s="332"/>
      <c r="AK74" s="332"/>
      <c r="AL74" s="332"/>
      <c r="AM74" s="332"/>
      <c r="AN74" s="332"/>
      <c r="AO74" s="332"/>
      <c r="AP74" s="332"/>
      <c r="AQ74" s="332"/>
      <c r="AR74" s="332"/>
      <c r="AS74" s="332"/>
      <c r="AT74" s="332"/>
      <c r="AU74" s="332"/>
      <c r="AV74" s="332"/>
      <c r="AW74" s="332"/>
      <c r="AX74" s="332"/>
      <c r="AY74" s="332"/>
      <c r="AZ74" s="332"/>
      <c r="BA74" s="332"/>
      <c r="BB74" s="332"/>
      <c r="BC74" s="332"/>
      <c r="BD74" s="332"/>
      <c r="BE74" s="332"/>
      <c r="BF74" s="332"/>
      <c r="BG74" s="332"/>
      <c r="BH74" s="332"/>
      <c r="BI74" s="332"/>
      <c r="BJ74" s="332"/>
      <c r="BK74" s="332"/>
      <c r="BL74" s="332"/>
      <c r="BM74" s="332"/>
      <c r="BN74" s="332"/>
      <c r="BO74" s="332"/>
      <c r="BP74" s="333"/>
    </row>
    <row r="75" spans="1:68" ht="19.5" thickBot="1" x14ac:dyDescent="0.45">
      <c r="A75" s="136" t="s">
        <v>167</v>
      </c>
      <c r="B75" s="137" t="s">
        <v>168</v>
      </c>
      <c r="C75" s="138" t="s">
        <v>168</v>
      </c>
      <c r="D75" s="139" t="s">
        <v>169</v>
      </c>
      <c r="E75" s="140" t="s">
        <v>169</v>
      </c>
      <c r="F75" s="141" t="s">
        <v>170</v>
      </c>
      <c r="G75" s="142" t="s">
        <v>170</v>
      </c>
      <c r="H75" s="143" t="s">
        <v>171</v>
      </c>
      <c r="I75" s="144" t="s">
        <v>171</v>
      </c>
      <c r="J75" s="145" t="s">
        <v>172</v>
      </c>
      <c r="K75" s="146" t="s">
        <v>172</v>
      </c>
      <c r="L75" s="147" t="s">
        <v>173</v>
      </c>
      <c r="M75" s="148" t="s">
        <v>173</v>
      </c>
      <c r="N75" s="176" t="s">
        <v>127</v>
      </c>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0"/>
      <c r="AL75" s="150"/>
      <c r="AM75" s="150"/>
      <c r="AN75" s="150"/>
      <c r="AO75" s="150"/>
      <c r="AP75" s="150"/>
      <c r="AQ75" s="150"/>
      <c r="AR75" s="150"/>
      <c r="AS75" s="150"/>
      <c r="AT75" s="150"/>
      <c r="AU75" s="150"/>
      <c r="AV75" s="150"/>
      <c r="AW75" s="150"/>
      <c r="AX75" s="150"/>
      <c r="AY75" s="150"/>
      <c r="AZ75" s="150"/>
      <c r="BA75" s="150"/>
      <c r="BB75" s="150"/>
      <c r="BC75" s="150"/>
      <c r="BD75" s="150"/>
      <c r="BE75" s="150"/>
      <c r="BF75" s="150"/>
      <c r="BG75" s="150"/>
      <c r="BH75" s="150"/>
      <c r="BI75" s="150"/>
      <c r="BJ75" s="150"/>
      <c r="BK75" s="150"/>
      <c r="BL75" s="150"/>
      <c r="BM75" s="150"/>
      <c r="BN75" s="150"/>
      <c r="BO75" s="150"/>
      <c r="BP75" s="150"/>
    </row>
    <row r="76" spans="1:68" x14ac:dyDescent="0.4">
      <c r="A76" s="116" t="str">
        <f>IF(AND($B76=$C76,$D76=$E76,$F76=$G76,$H76=$I76,$J76=$K76,$L76=$M76),"OK","ERROR")</f>
        <v>OK</v>
      </c>
      <c r="B76" s="155">
        <f>VLOOKUP($N76,'⑥3月(様式第2-2号)'!$A:$P,8,FALSE)</f>
        <v>0</v>
      </c>
      <c r="C76" s="152">
        <f>SUMPRODUCT((O76:BP76&lt;&gt;"")*($O$75:$BP$75="ICU空床"))</f>
        <v>0</v>
      </c>
      <c r="D76" s="194">
        <f>VLOOKUP($N76,'⑥3月(様式第2-2号)'!$A:$P,9,FALSE)</f>
        <v>0</v>
      </c>
      <c r="E76" s="152">
        <f>SUMPRODUCT((O76:BP76&lt;&gt;"")*($O$75:$BP$75="HCU空床"))</f>
        <v>0</v>
      </c>
      <c r="F76" s="194">
        <f>VLOOKUP($N76,'⑥3月(様式第2-2号)'!$A:$P,10,FALSE)</f>
        <v>0</v>
      </c>
      <c r="G76" s="154">
        <f>SUMPRODUCT((O76:BP76&lt;&gt;"")*($O$75:$BP$75="その他空床"))</f>
        <v>0</v>
      </c>
      <c r="H76" s="155">
        <f>VLOOKUP($N76,'⑥3月(様式第2-2号)'!$A:$P,11,FALSE)</f>
        <v>0</v>
      </c>
      <c r="I76" s="152">
        <f>SUMPRODUCT((O76:BP76&lt;&gt;"")*($O$75:$BP$75="ICU休止"))</f>
        <v>0</v>
      </c>
      <c r="J76" s="155">
        <f>VLOOKUP($N76,'⑥3月(様式第2-2号)'!$A:$P,12,FALSE)</f>
        <v>0</v>
      </c>
      <c r="K76" s="152">
        <f>SUMPRODUCT((O76:BP76&lt;&gt;"")*($O$75:$BP$75="HCU休止"))</f>
        <v>0</v>
      </c>
      <c r="L76" s="155">
        <f>VLOOKUP($N76,'⑥3月(様式第2-2号)'!$A:$P,13,FALSE)</f>
        <v>0</v>
      </c>
      <c r="M76" s="154">
        <f>SUMPRODUCT((O76:BP76&lt;&gt;"")*($O$75:$BP$75="その他休止"))</f>
        <v>0</v>
      </c>
      <c r="N76" s="173">
        <v>1</v>
      </c>
      <c r="O76" s="162"/>
      <c r="P76" s="162"/>
      <c r="Q76" s="162"/>
      <c r="R76" s="162"/>
      <c r="S76" s="162"/>
      <c r="T76" s="162"/>
      <c r="U76" s="162"/>
      <c r="V76" s="162"/>
      <c r="W76" s="162"/>
      <c r="X76" s="162"/>
      <c r="Y76" s="162"/>
      <c r="Z76" s="162"/>
      <c r="AA76" s="162"/>
      <c r="AB76" s="162"/>
      <c r="AC76" s="162"/>
      <c r="AD76" s="162"/>
      <c r="AE76" s="162"/>
      <c r="AF76" s="162"/>
      <c r="AG76" s="162"/>
      <c r="AH76" s="162"/>
      <c r="AI76" s="162"/>
      <c r="AJ76" s="162"/>
      <c r="AK76" s="162"/>
      <c r="AL76" s="162"/>
      <c r="AM76" s="162"/>
      <c r="AN76" s="162"/>
      <c r="AO76" s="162"/>
      <c r="AP76" s="162"/>
      <c r="AQ76" s="162"/>
      <c r="AR76" s="162"/>
      <c r="AS76" s="162"/>
      <c r="AT76" s="162"/>
      <c r="AU76" s="162"/>
      <c r="AV76" s="162"/>
      <c r="AW76" s="162"/>
      <c r="AX76" s="162"/>
      <c r="AY76" s="162"/>
      <c r="AZ76" s="162"/>
      <c r="BA76" s="162"/>
      <c r="BB76" s="162"/>
      <c r="BC76" s="162"/>
      <c r="BD76" s="162"/>
      <c r="BE76" s="162"/>
      <c r="BF76" s="162"/>
      <c r="BG76" s="162"/>
      <c r="BH76" s="162"/>
      <c r="BI76" s="162"/>
      <c r="BJ76" s="162"/>
      <c r="BK76" s="162"/>
      <c r="BL76" s="162"/>
      <c r="BM76" s="162"/>
      <c r="BN76" s="162"/>
      <c r="BO76" s="162"/>
      <c r="BP76" s="162"/>
    </row>
    <row r="77" spans="1:68" x14ac:dyDescent="0.4">
      <c r="A77" s="116" t="str">
        <f t="shared" ref="A77:A106" si="14">IF(AND($B77=$C77,$D77=$E77,$F77=$G77,$H77=$I77,$J77=$K77,$L77=$M77),"OK","ERROR")</f>
        <v>OK</v>
      </c>
      <c r="B77" s="155">
        <f>VLOOKUP($N77,'⑥3月(様式第2-2号)'!$A:$P,8,FALSE)</f>
        <v>0</v>
      </c>
      <c r="C77" s="152">
        <f t="shared" ref="C77:C106" si="15">SUMPRODUCT((O77:BP77&lt;&gt;"")*($O$75:$BP$75="ICU空床"))</f>
        <v>0</v>
      </c>
      <c r="D77" s="195">
        <f>VLOOKUP($N77,'⑥3月(様式第2-2号)'!$A:$P,9,FALSE)</f>
        <v>0</v>
      </c>
      <c r="E77" s="152">
        <f t="shared" ref="E77:E106" si="16">SUMPRODUCT((O77:BP77&lt;&gt;"")*($O$75:$BP$75="HCU空床"))</f>
        <v>0</v>
      </c>
      <c r="F77" s="195">
        <f>VLOOKUP($N77,'⑥3月(様式第2-2号)'!$A:$P,10,FALSE)</f>
        <v>0</v>
      </c>
      <c r="G77" s="154">
        <f t="shared" ref="G77:G106" si="17">SUMPRODUCT((O77:BP77&lt;&gt;"")*($O$75:$BP$75="その他空床"))</f>
        <v>0</v>
      </c>
      <c r="H77" s="155">
        <f>VLOOKUP($N77,'⑥3月(様式第2-2号)'!$A:$P,11,FALSE)</f>
        <v>0</v>
      </c>
      <c r="I77" s="152">
        <f>SUMPRODUCT((O77:BP77&lt;&gt;"")*($O$75:$BP$75="ICU休止"))</f>
        <v>0</v>
      </c>
      <c r="J77" s="155">
        <f>VLOOKUP($N77,'⑥3月(様式第2-2号)'!$A:$P,12,FALSE)</f>
        <v>0</v>
      </c>
      <c r="K77" s="152">
        <f t="shared" ref="K77:K106" si="18">SUMPRODUCT((O77:BP77&lt;&gt;"")*($O$75:$BP$75="HCU休止"))</f>
        <v>0</v>
      </c>
      <c r="L77" s="155">
        <f>VLOOKUP($N77,'⑥3月(様式第2-2号)'!$A:$P,13,FALSE)</f>
        <v>0</v>
      </c>
      <c r="M77" s="154">
        <f t="shared" ref="M77:M106" si="19">SUMPRODUCT((O77:BP77&lt;&gt;"")*($O$75:$BP$75="その他休止"))</f>
        <v>0</v>
      </c>
      <c r="N77" s="160">
        <v>2</v>
      </c>
      <c r="O77" s="162"/>
      <c r="P77" s="162"/>
      <c r="Q77" s="162"/>
      <c r="R77" s="162"/>
      <c r="S77" s="162"/>
      <c r="T77" s="162"/>
      <c r="U77" s="162"/>
      <c r="V77" s="162"/>
      <c r="W77" s="162"/>
      <c r="X77" s="162"/>
      <c r="Y77" s="162"/>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c r="AY77" s="162"/>
      <c r="AZ77" s="162"/>
      <c r="BA77" s="162"/>
      <c r="BB77" s="162"/>
      <c r="BC77" s="162"/>
      <c r="BD77" s="162"/>
      <c r="BE77" s="162"/>
      <c r="BF77" s="162"/>
      <c r="BG77" s="162"/>
      <c r="BH77" s="162"/>
      <c r="BI77" s="162"/>
      <c r="BJ77" s="162"/>
      <c r="BK77" s="162"/>
      <c r="BL77" s="162"/>
      <c r="BM77" s="162"/>
      <c r="BN77" s="162"/>
      <c r="BO77" s="162"/>
      <c r="BP77" s="162"/>
    </row>
    <row r="78" spans="1:68" x14ac:dyDescent="0.4">
      <c r="A78" s="116" t="str">
        <f t="shared" si="14"/>
        <v>OK</v>
      </c>
      <c r="B78" s="155">
        <f>VLOOKUP($N78,'⑥3月(様式第2-2号)'!$A:$P,8,FALSE)</f>
        <v>0</v>
      </c>
      <c r="C78" s="152">
        <f t="shared" si="15"/>
        <v>0</v>
      </c>
      <c r="D78" s="195">
        <f>VLOOKUP($N78,'⑥3月(様式第2-2号)'!$A:$P,9,FALSE)</f>
        <v>0</v>
      </c>
      <c r="E78" s="152">
        <f t="shared" si="16"/>
        <v>0</v>
      </c>
      <c r="F78" s="195">
        <f>VLOOKUP($N78,'⑥3月(様式第2-2号)'!$A:$P,10,FALSE)</f>
        <v>0</v>
      </c>
      <c r="G78" s="154">
        <f t="shared" si="17"/>
        <v>0</v>
      </c>
      <c r="H78" s="155">
        <f>VLOOKUP($N78,'⑥3月(様式第2-2号)'!$A:$P,11,FALSE)</f>
        <v>0</v>
      </c>
      <c r="I78" s="152">
        <f t="shared" ref="I78:I106" si="20">SUMPRODUCT((O78:BP78&lt;&gt;"")*($O$75:$BP$75="ICU休止"))</f>
        <v>0</v>
      </c>
      <c r="J78" s="155">
        <f>VLOOKUP($N78,'⑥3月(様式第2-2号)'!$A:$P,12,FALSE)</f>
        <v>0</v>
      </c>
      <c r="K78" s="152">
        <f t="shared" si="18"/>
        <v>0</v>
      </c>
      <c r="L78" s="155">
        <f>VLOOKUP($N78,'⑥3月(様式第2-2号)'!$A:$P,13,FALSE)</f>
        <v>0</v>
      </c>
      <c r="M78" s="154">
        <f>SUMPRODUCT((O78:BP78&lt;&gt;"")*($O$75:$BP$75="その他休止"))</f>
        <v>0</v>
      </c>
      <c r="N78" s="160">
        <v>3</v>
      </c>
      <c r="O78" s="162"/>
      <c r="P78" s="162"/>
      <c r="Q78" s="162"/>
      <c r="R78" s="162"/>
      <c r="S78" s="162"/>
      <c r="T78" s="162"/>
      <c r="U78" s="162"/>
      <c r="V78" s="162"/>
      <c r="W78" s="162"/>
      <c r="X78" s="162"/>
      <c r="Y78" s="162"/>
      <c r="Z78" s="162"/>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2"/>
      <c r="BA78" s="162"/>
      <c r="BB78" s="162"/>
      <c r="BC78" s="162"/>
      <c r="BD78" s="162"/>
      <c r="BE78" s="162"/>
      <c r="BF78" s="162"/>
      <c r="BG78" s="162"/>
      <c r="BH78" s="162"/>
      <c r="BI78" s="162"/>
      <c r="BJ78" s="162"/>
      <c r="BK78" s="162"/>
      <c r="BL78" s="162"/>
      <c r="BM78" s="162"/>
      <c r="BN78" s="162"/>
      <c r="BO78" s="162"/>
      <c r="BP78" s="162"/>
    </row>
    <row r="79" spans="1:68" x14ac:dyDescent="0.4">
      <c r="A79" s="116" t="str">
        <f t="shared" si="14"/>
        <v>OK</v>
      </c>
      <c r="B79" s="155">
        <f>VLOOKUP($N79,'⑥3月(様式第2-2号)'!$A:$P,8,FALSE)</f>
        <v>0</v>
      </c>
      <c r="C79" s="152">
        <f t="shared" si="15"/>
        <v>0</v>
      </c>
      <c r="D79" s="195">
        <f>VLOOKUP($N79,'⑥3月(様式第2-2号)'!$A:$P,9,FALSE)</f>
        <v>0</v>
      </c>
      <c r="E79" s="152">
        <f t="shared" si="16"/>
        <v>0</v>
      </c>
      <c r="F79" s="195">
        <f>VLOOKUP($N79,'⑥3月(様式第2-2号)'!$A:$P,10,FALSE)</f>
        <v>0</v>
      </c>
      <c r="G79" s="154">
        <f t="shared" si="17"/>
        <v>0</v>
      </c>
      <c r="H79" s="155">
        <f>VLOOKUP($N79,'⑥3月(様式第2-2号)'!$A:$P,11,FALSE)</f>
        <v>0</v>
      </c>
      <c r="I79" s="152">
        <f t="shared" si="20"/>
        <v>0</v>
      </c>
      <c r="J79" s="155">
        <f>VLOOKUP($N79,'⑥3月(様式第2-2号)'!$A:$P,12,FALSE)</f>
        <v>0</v>
      </c>
      <c r="K79" s="152">
        <f t="shared" si="18"/>
        <v>0</v>
      </c>
      <c r="L79" s="155">
        <f>VLOOKUP($N79,'⑥3月(様式第2-2号)'!$A:$P,13,FALSE)</f>
        <v>0</v>
      </c>
      <c r="M79" s="154">
        <f>SUMPRODUCT((O79:BP79&lt;&gt;"")*($O$75:$BP$75="その他休止"))</f>
        <v>0</v>
      </c>
      <c r="N79" s="160">
        <v>4</v>
      </c>
      <c r="O79" s="162"/>
      <c r="P79" s="162"/>
      <c r="Q79" s="162"/>
      <c r="R79" s="162"/>
      <c r="S79" s="162"/>
      <c r="T79" s="162"/>
      <c r="U79" s="162"/>
      <c r="V79" s="162"/>
      <c r="W79" s="162"/>
      <c r="X79" s="162"/>
      <c r="Y79" s="162"/>
      <c r="Z79" s="162"/>
      <c r="AA79" s="162"/>
      <c r="AB79" s="162"/>
      <c r="AC79" s="162"/>
      <c r="AD79" s="162"/>
      <c r="AE79" s="162"/>
      <c r="AF79" s="162"/>
      <c r="AG79" s="162"/>
      <c r="AH79" s="162"/>
      <c r="AI79" s="162"/>
      <c r="AJ79" s="162"/>
      <c r="AK79" s="162"/>
      <c r="AL79" s="162"/>
      <c r="AM79" s="162"/>
      <c r="AN79" s="162"/>
      <c r="AO79" s="162"/>
      <c r="AP79" s="162"/>
      <c r="AQ79" s="162"/>
      <c r="AR79" s="162"/>
      <c r="AS79" s="162"/>
      <c r="AT79" s="162"/>
      <c r="AU79" s="162"/>
      <c r="AV79" s="162"/>
      <c r="AW79" s="162"/>
      <c r="AX79" s="162"/>
      <c r="AY79" s="162"/>
      <c r="AZ79" s="162"/>
      <c r="BA79" s="162"/>
      <c r="BB79" s="162"/>
      <c r="BC79" s="162"/>
      <c r="BD79" s="162"/>
      <c r="BE79" s="162"/>
      <c r="BF79" s="162"/>
      <c r="BG79" s="162"/>
      <c r="BH79" s="162"/>
      <c r="BI79" s="162"/>
      <c r="BJ79" s="162"/>
      <c r="BK79" s="162"/>
      <c r="BL79" s="162"/>
      <c r="BM79" s="162"/>
      <c r="BN79" s="162"/>
      <c r="BO79" s="162"/>
      <c r="BP79" s="162"/>
    </row>
    <row r="80" spans="1:68" x14ac:dyDescent="0.4">
      <c r="A80" s="116" t="str">
        <f t="shared" si="14"/>
        <v>OK</v>
      </c>
      <c r="B80" s="155">
        <f>VLOOKUP($N80,'⑥3月(様式第2-2号)'!$A:$P,8,FALSE)</f>
        <v>0</v>
      </c>
      <c r="C80" s="152">
        <f t="shared" si="15"/>
        <v>0</v>
      </c>
      <c r="D80" s="195">
        <f>VLOOKUP($N80,'⑥3月(様式第2-2号)'!$A:$P,9,FALSE)</f>
        <v>0</v>
      </c>
      <c r="E80" s="152">
        <f t="shared" si="16"/>
        <v>0</v>
      </c>
      <c r="F80" s="195">
        <f>VLOOKUP($N80,'⑥3月(様式第2-2号)'!$A:$P,10,FALSE)</f>
        <v>0</v>
      </c>
      <c r="G80" s="154">
        <f t="shared" si="17"/>
        <v>0</v>
      </c>
      <c r="H80" s="155">
        <f>VLOOKUP($N80,'⑥3月(様式第2-2号)'!$A:$P,11,FALSE)</f>
        <v>0</v>
      </c>
      <c r="I80" s="152">
        <f>SUMPRODUCT((O80:BP80&lt;&gt;"")*($O$75:$BP$75="ICU休止"))</f>
        <v>0</v>
      </c>
      <c r="J80" s="155">
        <f>VLOOKUP($N80,'⑥3月(様式第2-2号)'!$A:$P,12,FALSE)</f>
        <v>0</v>
      </c>
      <c r="K80" s="152">
        <f t="shared" si="18"/>
        <v>0</v>
      </c>
      <c r="L80" s="155">
        <f>VLOOKUP($N80,'⑥3月(様式第2-2号)'!$A:$P,13,FALSE)</f>
        <v>0</v>
      </c>
      <c r="M80" s="154">
        <f t="shared" si="19"/>
        <v>0</v>
      </c>
      <c r="N80" s="160">
        <v>5</v>
      </c>
      <c r="O80" s="162"/>
      <c r="P80" s="162"/>
      <c r="Q80" s="162"/>
      <c r="R80" s="162"/>
      <c r="S80" s="162"/>
      <c r="T80" s="162"/>
      <c r="U80" s="162"/>
      <c r="V80" s="162"/>
      <c r="W80" s="162"/>
      <c r="X80" s="162"/>
      <c r="Y80" s="162"/>
      <c r="Z80" s="162"/>
      <c r="AA80" s="162"/>
      <c r="AB80" s="162"/>
      <c r="AC80" s="162"/>
      <c r="AD80" s="162"/>
      <c r="AE80" s="162"/>
      <c r="AF80" s="162"/>
      <c r="AG80" s="162"/>
      <c r="AH80" s="162"/>
      <c r="AI80" s="162"/>
      <c r="AJ80" s="162"/>
      <c r="AK80" s="162"/>
      <c r="AL80" s="162"/>
      <c r="AM80" s="162"/>
      <c r="AN80" s="162"/>
      <c r="AO80" s="162"/>
      <c r="AP80" s="162"/>
      <c r="AQ80" s="162"/>
      <c r="AR80" s="162"/>
      <c r="AS80" s="162"/>
      <c r="AT80" s="162"/>
      <c r="AU80" s="162"/>
      <c r="AV80" s="162"/>
      <c r="AW80" s="162"/>
      <c r="AX80" s="162"/>
      <c r="AY80" s="162"/>
      <c r="AZ80" s="162"/>
      <c r="BA80" s="162"/>
      <c r="BB80" s="162"/>
      <c r="BC80" s="162"/>
      <c r="BD80" s="162"/>
      <c r="BE80" s="162"/>
      <c r="BF80" s="162"/>
      <c r="BG80" s="162"/>
      <c r="BH80" s="162"/>
      <c r="BI80" s="162"/>
      <c r="BJ80" s="162"/>
      <c r="BK80" s="162"/>
      <c r="BL80" s="162"/>
      <c r="BM80" s="162"/>
      <c r="BN80" s="162"/>
      <c r="BO80" s="162"/>
      <c r="BP80" s="162"/>
    </row>
    <row r="81" spans="1:68" x14ac:dyDescent="0.4">
      <c r="A81" s="116" t="str">
        <f t="shared" si="14"/>
        <v>OK</v>
      </c>
      <c r="B81" s="155">
        <f>VLOOKUP($N81,'⑥3月(様式第2-2号)'!$A:$P,8,FALSE)</f>
        <v>0</v>
      </c>
      <c r="C81" s="152">
        <f t="shared" si="15"/>
        <v>0</v>
      </c>
      <c r="D81" s="195">
        <f>VLOOKUP($N81,'⑥3月(様式第2-2号)'!$A:$P,9,FALSE)</f>
        <v>0</v>
      </c>
      <c r="E81" s="152">
        <f t="shared" si="16"/>
        <v>0</v>
      </c>
      <c r="F81" s="195">
        <f>VLOOKUP($N81,'⑥3月(様式第2-2号)'!$A:$P,10,FALSE)</f>
        <v>0</v>
      </c>
      <c r="G81" s="154">
        <f>SUMPRODUCT((O81:BP81&lt;&gt;"")*($O$75:$BP$75="その他空床"))</f>
        <v>0</v>
      </c>
      <c r="H81" s="155">
        <f>VLOOKUP($N81,'⑥3月(様式第2-2号)'!$A:$P,11,FALSE)</f>
        <v>0</v>
      </c>
      <c r="I81" s="152">
        <f t="shared" si="20"/>
        <v>0</v>
      </c>
      <c r="J81" s="155">
        <f>VLOOKUP($N81,'⑥3月(様式第2-2号)'!$A:$P,12,FALSE)</f>
        <v>0</v>
      </c>
      <c r="K81" s="152">
        <f t="shared" si="18"/>
        <v>0</v>
      </c>
      <c r="L81" s="155">
        <f>VLOOKUP($N81,'⑥3月(様式第2-2号)'!$A:$P,13,FALSE)</f>
        <v>0</v>
      </c>
      <c r="M81" s="154">
        <f t="shared" si="19"/>
        <v>0</v>
      </c>
      <c r="N81" s="160">
        <v>6</v>
      </c>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162"/>
      <c r="AM81" s="162"/>
      <c r="AN81" s="162"/>
      <c r="AO81" s="162"/>
      <c r="AP81" s="162"/>
      <c r="AQ81" s="162"/>
      <c r="AR81" s="162"/>
      <c r="AS81" s="162"/>
      <c r="AT81" s="162"/>
      <c r="AU81" s="162"/>
      <c r="AV81" s="162"/>
      <c r="AW81" s="162"/>
      <c r="AX81" s="162"/>
      <c r="AY81" s="162"/>
      <c r="AZ81" s="162"/>
      <c r="BA81" s="162"/>
      <c r="BB81" s="162"/>
      <c r="BC81" s="162"/>
      <c r="BD81" s="162"/>
      <c r="BE81" s="162"/>
      <c r="BF81" s="162"/>
      <c r="BG81" s="162"/>
      <c r="BH81" s="162"/>
      <c r="BI81" s="162"/>
      <c r="BJ81" s="162"/>
      <c r="BK81" s="162"/>
      <c r="BL81" s="162"/>
      <c r="BM81" s="162"/>
      <c r="BN81" s="162"/>
      <c r="BO81" s="162"/>
      <c r="BP81" s="162"/>
    </row>
    <row r="82" spans="1:68" x14ac:dyDescent="0.4">
      <c r="A82" s="116" t="str">
        <f t="shared" si="14"/>
        <v>OK</v>
      </c>
      <c r="B82" s="155">
        <f>VLOOKUP($N82,'⑥3月(様式第2-2号)'!$A:$P,8,FALSE)</f>
        <v>0</v>
      </c>
      <c r="C82" s="152">
        <f t="shared" si="15"/>
        <v>0</v>
      </c>
      <c r="D82" s="195">
        <f>VLOOKUP($N82,'⑥3月(様式第2-2号)'!$A:$P,9,FALSE)</f>
        <v>0</v>
      </c>
      <c r="E82" s="152">
        <f t="shared" si="16"/>
        <v>0</v>
      </c>
      <c r="F82" s="195">
        <f>VLOOKUP($N82,'⑥3月(様式第2-2号)'!$A:$P,10,FALSE)</f>
        <v>0</v>
      </c>
      <c r="G82" s="154">
        <f t="shared" si="17"/>
        <v>0</v>
      </c>
      <c r="H82" s="155">
        <f>VLOOKUP($N82,'⑥3月(様式第2-2号)'!$A:$P,11,FALSE)</f>
        <v>0</v>
      </c>
      <c r="I82" s="152">
        <f t="shared" si="20"/>
        <v>0</v>
      </c>
      <c r="J82" s="155">
        <f>VLOOKUP($N82,'⑥3月(様式第2-2号)'!$A:$P,12,FALSE)</f>
        <v>0</v>
      </c>
      <c r="K82" s="152">
        <f t="shared" si="18"/>
        <v>0</v>
      </c>
      <c r="L82" s="155">
        <f>VLOOKUP($N82,'⑥3月(様式第2-2号)'!$A:$P,13,FALSE)</f>
        <v>0</v>
      </c>
      <c r="M82" s="154">
        <f t="shared" si="19"/>
        <v>0</v>
      </c>
      <c r="N82" s="160">
        <v>7</v>
      </c>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162"/>
      <c r="AM82" s="162"/>
      <c r="AN82" s="162"/>
      <c r="AO82" s="162"/>
      <c r="AP82" s="162"/>
      <c r="AQ82" s="162"/>
      <c r="AR82" s="162"/>
      <c r="AS82" s="162"/>
      <c r="AT82" s="162"/>
      <c r="AU82" s="162"/>
      <c r="AV82" s="162"/>
      <c r="AW82" s="162"/>
      <c r="AX82" s="162"/>
      <c r="AY82" s="162"/>
      <c r="AZ82" s="162"/>
      <c r="BA82" s="162"/>
      <c r="BB82" s="162"/>
      <c r="BC82" s="162"/>
      <c r="BD82" s="162"/>
      <c r="BE82" s="162"/>
      <c r="BF82" s="162"/>
      <c r="BG82" s="162"/>
      <c r="BH82" s="162"/>
      <c r="BI82" s="162"/>
      <c r="BJ82" s="162"/>
      <c r="BK82" s="162"/>
      <c r="BL82" s="162"/>
      <c r="BM82" s="162"/>
      <c r="BN82" s="162"/>
      <c r="BO82" s="162"/>
      <c r="BP82" s="162"/>
    </row>
    <row r="83" spans="1:68" x14ac:dyDescent="0.4">
      <c r="A83" s="116" t="str">
        <f t="shared" si="14"/>
        <v>OK</v>
      </c>
      <c r="B83" s="155">
        <f>VLOOKUP($N83,'⑥3月(様式第2-2号)'!$A:$P,8,FALSE)</f>
        <v>0</v>
      </c>
      <c r="C83" s="152">
        <f t="shared" si="15"/>
        <v>0</v>
      </c>
      <c r="D83" s="195">
        <f>VLOOKUP($N83,'⑥3月(様式第2-2号)'!$A:$P,9,FALSE)</f>
        <v>0</v>
      </c>
      <c r="E83" s="152">
        <f t="shared" si="16"/>
        <v>0</v>
      </c>
      <c r="F83" s="195">
        <f>VLOOKUP($N83,'⑥3月(様式第2-2号)'!$A:$P,10,FALSE)</f>
        <v>0</v>
      </c>
      <c r="G83" s="154">
        <f t="shared" si="17"/>
        <v>0</v>
      </c>
      <c r="H83" s="155">
        <f>VLOOKUP($N83,'⑥3月(様式第2-2号)'!$A:$P,11,FALSE)</f>
        <v>0</v>
      </c>
      <c r="I83" s="152">
        <f t="shared" si="20"/>
        <v>0</v>
      </c>
      <c r="J83" s="155">
        <f>VLOOKUP($N83,'⑥3月(様式第2-2号)'!$A:$P,12,FALSE)</f>
        <v>0</v>
      </c>
      <c r="K83" s="152">
        <f t="shared" si="18"/>
        <v>0</v>
      </c>
      <c r="L83" s="155">
        <f>VLOOKUP($N83,'⑥3月(様式第2-2号)'!$A:$P,13,FALSE)</f>
        <v>0</v>
      </c>
      <c r="M83" s="154">
        <f t="shared" si="19"/>
        <v>0</v>
      </c>
      <c r="N83" s="160">
        <v>8</v>
      </c>
      <c r="O83" s="162"/>
      <c r="P83" s="162"/>
      <c r="Q83" s="162"/>
      <c r="R83" s="162"/>
      <c r="S83" s="162"/>
      <c r="T83" s="162"/>
      <c r="U83" s="162"/>
      <c r="V83" s="162"/>
      <c r="W83" s="162"/>
      <c r="X83" s="162"/>
      <c r="Y83" s="162"/>
      <c r="Z83" s="162"/>
      <c r="AA83" s="162"/>
      <c r="AB83" s="162"/>
      <c r="AC83" s="162"/>
      <c r="AD83" s="162"/>
      <c r="AE83" s="162"/>
      <c r="AF83" s="162"/>
      <c r="AG83" s="162"/>
      <c r="AH83" s="162"/>
      <c r="AI83" s="162"/>
      <c r="AJ83" s="162"/>
      <c r="AK83" s="162"/>
      <c r="AL83" s="162"/>
      <c r="AM83" s="162"/>
      <c r="AN83" s="162"/>
      <c r="AO83" s="162"/>
      <c r="AP83" s="162"/>
      <c r="AQ83" s="162"/>
      <c r="AR83" s="162"/>
      <c r="AS83" s="162"/>
      <c r="AT83" s="162"/>
      <c r="AU83" s="162"/>
      <c r="AV83" s="162"/>
      <c r="AW83" s="162"/>
      <c r="AX83" s="162"/>
      <c r="AY83" s="162"/>
      <c r="AZ83" s="162"/>
      <c r="BA83" s="162"/>
      <c r="BB83" s="162"/>
      <c r="BC83" s="162"/>
      <c r="BD83" s="162"/>
      <c r="BE83" s="162"/>
      <c r="BF83" s="162"/>
      <c r="BG83" s="162"/>
      <c r="BH83" s="162"/>
      <c r="BI83" s="162"/>
      <c r="BJ83" s="162"/>
      <c r="BK83" s="162"/>
      <c r="BL83" s="162"/>
      <c r="BM83" s="162"/>
      <c r="BN83" s="162"/>
      <c r="BO83" s="162"/>
      <c r="BP83" s="162"/>
    </row>
    <row r="84" spans="1:68" x14ac:dyDescent="0.4">
      <c r="A84" s="116" t="str">
        <f t="shared" si="14"/>
        <v>OK</v>
      </c>
      <c r="B84" s="155">
        <f>VLOOKUP($N84,'⑥3月(様式第2-2号)'!$A:$P,8,FALSE)</f>
        <v>0</v>
      </c>
      <c r="C84" s="152">
        <f t="shared" si="15"/>
        <v>0</v>
      </c>
      <c r="D84" s="195">
        <f>VLOOKUP($N84,'⑥3月(様式第2-2号)'!$A:$P,9,FALSE)</f>
        <v>0</v>
      </c>
      <c r="E84" s="152">
        <f t="shared" si="16"/>
        <v>0</v>
      </c>
      <c r="F84" s="195">
        <f>VLOOKUP($N84,'⑥3月(様式第2-2号)'!$A:$P,10,FALSE)</f>
        <v>0</v>
      </c>
      <c r="G84" s="154">
        <f t="shared" si="17"/>
        <v>0</v>
      </c>
      <c r="H84" s="155">
        <f>VLOOKUP($N84,'⑥3月(様式第2-2号)'!$A:$P,11,FALSE)</f>
        <v>0</v>
      </c>
      <c r="I84" s="152">
        <f t="shared" si="20"/>
        <v>0</v>
      </c>
      <c r="J84" s="155">
        <f>VLOOKUP($N84,'⑥3月(様式第2-2号)'!$A:$P,12,FALSE)</f>
        <v>0</v>
      </c>
      <c r="K84" s="152">
        <f t="shared" si="18"/>
        <v>0</v>
      </c>
      <c r="L84" s="155">
        <f>VLOOKUP($N84,'⑥3月(様式第2-2号)'!$A:$P,13,FALSE)</f>
        <v>0</v>
      </c>
      <c r="M84" s="154">
        <f t="shared" si="19"/>
        <v>0</v>
      </c>
      <c r="N84" s="160">
        <v>9</v>
      </c>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62"/>
      <c r="AL84" s="162"/>
      <c r="AM84" s="162"/>
      <c r="AN84" s="162"/>
      <c r="AO84" s="162"/>
      <c r="AP84" s="162"/>
      <c r="AQ84" s="162"/>
      <c r="AR84" s="162"/>
      <c r="AS84" s="162"/>
      <c r="AT84" s="162"/>
      <c r="AU84" s="162"/>
      <c r="AV84" s="162"/>
      <c r="AW84" s="162"/>
      <c r="AX84" s="162"/>
      <c r="AY84" s="162"/>
      <c r="AZ84" s="162"/>
      <c r="BA84" s="162"/>
      <c r="BB84" s="162"/>
      <c r="BC84" s="162"/>
      <c r="BD84" s="162"/>
      <c r="BE84" s="162"/>
      <c r="BF84" s="162"/>
      <c r="BG84" s="162"/>
      <c r="BH84" s="162"/>
      <c r="BI84" s="162"/>
      <c r="BJ84" s="162"/>
      <c r="BK84" s="162"/>
      <c r="BL84" s="162"/>
      <c r="BM84" s="162"/>
      <c r="BN84" s="162"/>
      <c r="BO84" s="162"/>
      <c r="BP84" s="162"/>
    </row>
    <row r="85" spans="1:68" x14ac:dyDescent="0.4">
      <c r="A85" s="116" t="str">
        <f t="shared" si="14"/>
        <v>OK</v>
      </c>
      <c r="B85" s="155">
        <f>VLOOKUP($N85,'⑥3月(様式第2-2号)'!$A:$P,8,FALSE)</f>
        <v>0</v>
      </c>
      <c r="C85" s="152">
        <f t="shared" si="15"/>
        <v>0</v>
      </c>
      <c r="D85" s="195">
        <f>VLOOKUP($N85,'⑥3月(様式第2-2号)'!$A:$P,9,FALSE)</f>
        <v>0</v>
      </c>
      <c r="E85" s="152">
        <f t="shared" si="16"/>
        <v>0</v>
      </c>
      <c r="F85" s="195">
        <f>VLOOKUP($N85,'⑥3月(様式第2-2号)'!$A:$P,10,FALSE)</f>
        <v>0</v>
      </c>
      <c r="G85" s="154">
        <f t="shared" si="17"/>
        <v>0</v>
      </c>
      <c r="H85" s="155">
        <f>VLOOKUP($N85,'⑥3月(様式第2-2号)'!$A:$P,11,FALSE)</f>
        <v>0</v>
      </c>
      <c r="I85" s="152">
        <f t="shared" si="20"/>
        <v>0</v>
      </c>
      <c r="J85" s="155">
        <f>VLOOKUP($N85,'⑥3月(様式第2-2号)'!$A:$P,12,FALSE)</f>
        <v>0</v>
      </c>
      <c r="K85" s="152">
        <f t="shared" si="18"/>
        <v>0</v>
      </c>
      <c r="L85" s="155">
        <f>VLOOKUP($N85,'⑥3月(様式第2-2号)'!$A:$P,13,FALSE)</f>
        <v>0</v>
      </c>
      <c r="M85" s="154">
        <f t="shared" si="19"/>
        <v>0</v>
      </c>
      <c r="N85" s="160">
        <v>10</v>
      </c>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2"/>
      <c r="AL85" s="162"/>
      <c r="AM85" s="162"/>
      <c r="AN85" s="162"/>
      <c r="AO85" s="162"/>
      <c r="AP85" s="162"/>
      <c r="AQ85" s="162"/>
      <c r="AR85" s="162"/>
      <c r="AS85" s="162"/>
      <c r="AT85" s="162"/>
      <c r="AU85" s="162"/>
      <c r="AV85" s="162"/>
      <c r="AW85" s="162"/>
      <c r="AX85" s="162"/>
      <c r="AY85" s="162"/>
      <c r="AZ85" s="162"/>
      <c r="BA85" s="162"/>
      <c r="BB85" s="162"/>
      <c r="BC85" s="162"/>
      <c r="BD85" s="162"/>
      <c r="BE85" s="162"/>
      <c r="BF85" s="162"/>
      <c r="BG85" s="162"/>
      <c r="BH85" s="162"/>
      <c r="BI85" s="162"/>
      <c r="BJ85" s="162"/>
      <c r="BK85" s="162"/>
      <c r="BL85" s="162"/>
      <c r="BM85" s="162"/>
      <c r="BN85" s="162"/>
      <c r="BO85" s="162"/>
      <c r="BP85" s="162"/>
    </row>
    <row r="86" spans="1:68" x14ac:dyDescent="0.4">
      <c r="A86" s="116" t="str">
        <f t="shared" si="14"/>
        <v>OK</v>
      </c>
      <c r="B86" s="155">
        <f>VLOOKUP($N86,'⑥3月(様式第2-2号)'!$A:$P,8,FALSE)</f>
        <v>0</v>
      </c>
      <c r="C86" s="152">
        <f t="shared" si="15"/>
        <v>0</v>
      </c>
      <c r="D86" s="195">
        <f>VLOOKUP($N86,'⑥3月(様式第2-2号)'!$A:$P,9,FALSE)</f>
        <v>0</v>
      </c>
      <c r="E86" s="152">
        <f t="shared" si="16"/>
        <v>0</v>
      </c>
      <c r="F86" s="195">
        <f>VLOOKUP($N86,'⑥3月(様式第2-2号)'!$A:$P,10,FALSE)</f>
        <v>0</v>
      </c>
      <c r="G86" s="154">
        <f t="shared" si="17"/>
        <v>0</v>
      </c>
      <c r="H86" s="155">
        <f>VLOOKUP($N86,'⑥3月(様式第2-2号)'!$A:$P,11,FALSE)</f>
        <v>0</v>
      </c>
      <c r="I86" s="152">
        <f t="shared" si="20"/>
        <v>0</v>
      </c>
      <c r="J86" s="155">
        <f>VLOOKUP($N86,'⑥3月(様式第2-2号)'!$A:$P,12,FALSE)</f>
        <v>0</v>
      </c>
      <c r="K86" s="152">
        <f t="shared" si="18"/>
        <v>0</v>
      </c>
      <c r="L86" s="155">
        <f>VLOOKUP($N86,'⑥3月(様式第2-2号)'!$A:$P,13,FALSE)</f>
        <v>0</v>
      </c>
      <c r="M86" s="154">
        <f t="shared" si="19"/>
        <v>0</v>
      </c>
      <c r="N86" s="160">
        <v>11</v>
      </c>
      <c r="O86" s="162"/>
      <c r="P86" s="162"/>
      <c r="Q86" s="162"/>
      <c r="R86" s="162"/>
      <c r="S86" s="162"/>
      <c r="T86" s="162"/>
      <c r="U86" s="162"/>
      <c r="V86" s="162"/>
      <c r="W86" s="162"/>
      <c r="X86" s="162"/>
      <c r="Y86" s="162"/>
      <c r="Z86" s="162"/>
      <c r="AA86" s="162"/>
      <c r="AB86" s="162"/>
      <c r="AC86" s="162"/>
      <c r="AD86" s="162"/>
      <c r="AE86" s="162"/>
      <c r="AF86" s="162"/>
      <c r="AG86" s="162"/>
      <c r="AH86" s="162"/>
      <c r="AI86" s="162"/>
      <c r="AJ86" s="162"/>
      <c r="AK86" s="162"/>
      <c r="AL86" s="162"/>
      <c r="AM86" s="162"/>
      <c r="AN86" s="162"/>
      <c r="AO86" s="162"/>
      <c r="AP86" s="162"/>
      <c r="AQ86" s="162"/>
      <c r="AR86" s="162"/>
      <c r="AS86" s="162"/>
      <c r="AT86" s="162"/>
      <c r="AU86" s="162"/>
      <c r="AV86" s="162"/>
      <c r="AW86" s="162"/>
      <c r="AX86" s="162"/>
      <c r="AY86" s="162"/>
      <c r="AZ86" s="162"/>
      <c r="BA86" s="162"/>
      <c r="BB86" s="162"/>
      <c r="BC86" s="162"/>
      <c r="BD86" s="162"/>
      <c r="BE86" s="162"/>
      <c r="BF86" s="162"/>
      <c r="BG86" s="162"/>
      <c r="BH86" s="162"/>
      <c r="BI86" s="162"/>
      <c r="BJ86" s="162"/>
      <c r="BK86" s="162"/>
      <c r="BL86" s="162"/>
      <c r="BM86" s="162"/>
      <c r="BN86" s="162"/>
      <c r="BO86" s="162"/>
      <c r="BP86" s="162"/>
    </row>
    <row r="87" spans="1:68" x14ac:dyDescent="0.4">
      <c r="A87" s="116" t="str">
        <f t="shared" si="14"/>
        <v>OK</v>
      </c>
      <c r="B87" s="155">
        <f>VLOOKUP($N87,'⑥3月(様式第2-2号)'!$A:$P,8,FALSE)</f>
        <v>0</v>
      </c>
      <c r="C87" s="152">
        <f t="shared" si="15"/>
        <v>0</v>
      </c>
      <c r="D87" s="195">
        <f>VLOOKUP($N87,'⑥3月(様式第2-2号)'!$A:$P,9,FALSE)</f>
        <v>0</v>
      </c>
      <c r="E87" s="152">
        <f t="shared" si="16"/>
        <v>0</v>
      </c>
      <c r="F87" s="195">
        <f>VLOOKUP($N87,'⑥3月(様式第2-2号)'!$A:$P,10,FALSE)</f>
        <v>0</v>
      </c>
      <c r="G87" s="154">
        <f t="shared" si="17"/>
        <v>0</v>
      </c>
      <c r="H87" s="155">
        <f>VLOOKUP($N87,'⑥3月(様式第2-2号)'!$A:$P,11,FALSE)</f>
        <v>0</v>
      </c>
      <c r="I87" s="152">
        <f t="shared" si="20"/>
        <v>0</v>
      </c>
      <c r="J87" s="155">
        <f>VLOOKUP($N87,'⑥3月(様式第2-2号)'!$A:$P,12,FALSE)</f>
        <v>0</v>
      </c>
      <c r="K87" s="152">
        <f t="shared" si="18"/>
        <v>0</v>
      </c>
      <c r="L87" s="155">
        <f>VLOOKUP($N87,'⑥3月(様式第2-2号)'!$A:$P,13,FALSE)</f>
        <v>0</v>
      </c>
      <c r="M87" s="154">
        <f>SUMPRODUCT((O87:BP87&lt;&gt;"")*($O$75:$BP$75="その他休止"))</f>
        <v>0</v>
      </c>
      <c r="N87" s="160">
        <v>12</v>
      </c>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162"/>
      <c r="AM87" s="162"/>
      <c r="AN87" s="162"/>
      <c r="AO87" s="162"/>
      <c r="AP87" s="162"/>
      <c r="AQ87" s="162"/>
      <c r="AR87" s="162"/>
      <c r="AS87" s="162"/>
      <c r="AT87" s="162"/>
      <c r="AU87" s="162"/>
      <c r="AV87" s="162"/>
      <c r="AW87" s="162"/>
      <c r="AX87" s="162"/>
      <c r="AY87" s="162"/>
      <c r="AZ87" s="162"/>
      <c r="BA87" s="162"/>
      <c r="BB87" s="162"/>
      <c r="BC87" s="162"/>
      <c r="BD87" s="162"/>
      <c r="BE87" s="162"/>
      <c r="BF87" s="162"/>
      <c r="BG87" s="162"/>
      <c r="BH87" s="162"/>
      <c r="BI87" s="162"/>
      <c r="BJ87" s="162"/>
      <c r="BK87" s="162"/>
      <c r="BL87" s="162"/>
      <c r="BM87" s="162"/>
      <c r="BN87" s="162"/>
      <c r="BO87" s="162"/>
      <c r="BP87" s="162"/>
    </row>
    <row r="88" spans="1:68" x14ac:dyDescent="0.4">
      <c r="A88" s="116" t="str">
        <f t="shared" si="14"/>
        <v>OK</v>
      </c>
      <c r="B88" s="155">
        <f>VLOOKUP($N88,'⑥3月(様式第2-2号)'!$A:$P,8,FALSE)</f>
        <v>0</v>
      </c>
      <c r="C88" s="152">
        <f t="shared" si="15"/>
        <v>0</v>
      </c>
      <c r="D88" s="195">
        <f>VLOOKUP($N88,'⑥3月(様式第2-2号)'!$A:$P,9,FALSE)</f>
        <v>0</v>
      </c>
      <c r="E88" s="152">
        <f t="shared" si="16"/>
        <v>0</v>
      </c>
      <c r="F88" s="195">
        <f>VLOOKUP($N88,'⑥3月(様式第2-2号)'!$A:$P,10,FALSE)</f>
        <v>0</v>
      </c>
      <c r="G88" s="154">
        <f t="shared" si="17"/>
        <v>0</v>
      </c>
      <c r="H88" s="155">
        <f>VLOOKUP($N88,'⑥3月(様式第2-2号)'!$A:$P,11,FALSE)</f>
        <v>0</v>
      </c>
      <c r="I88" s="152">
        <f t="shared" si="20"/>
        <v>0</v>
      </c>
      <c r="J88" s="155">
        <f>VLOOKUP($N88,'⑥3月(様式第2-2号)'!$A:$P,12,FALSE)</f>
        <v>0</v>
      </c>
      <c r="K88" s="152">
        <f t="shared" si="18"/>
        <v>0</v>
      </c>
      <c r="L88" s="155">
        <f>VLOOKUP($N88,'⑥3月(様式第2-2号)'!$A:$P,13,FALSE)</f>
        <v>0</v>
      </c>
      <c r="M88" s="154">
        <f t="shared" si="19"/>
        <v>0</v>
      </c>
      <c r="N88" s="160">
        <v>13</v>
      </c>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162"/>
      <c r="AM88" s="162"/>
      <c r="AN88" s="162"/>
      <c r="AO88" s="162"/>
      <c r="AP88" s="162"/>
      <c r="AQ88" s="162"/>
      <c r="AR88" s="162"/>
      <c r="AS88" s="162"/>
      <c r="AT88" s="162"/>
      <c r="AU88" s="162"/>
      <c r="AV88" s="162"/>
      <c r="AW88" s="162"/>
      <c r="AX88" s="162"/>
      <c r="AY88" s="162"/>
      <c r="AZ88" s="162"/>
      <c r="BA88" s="162"/>
      <c r="BB88" s="162"/>
      <c r="BC88" s="162"/>
      <c r="BD88" s="162"/>
      <c r="BE88" s="162"/>
      <c r="BF88" s="162"/>
      <c r="BG88" s="162"/>
      <c r="BH88" s="162"/>
      <c r="BI88" s="162"/>
      <c r="BJ88" s="162"/>
      <c r="BK88" s="162"/>
      <c r="BL88" s="162"/>
      <c r="BM88" s="162"/>
      <c r="BN88" s="162"/>
      <c r="BO88" s="162"/>
      <c r="BP88" s="162"/>
    </row>
    <row r="89" spans="1:68" x14ac:dyDescent="0.4">
      <c r="A89" s="116" t="str">
        <f t="shared" si="14"/>
        <v>OK</v>
      </c>
      <c r="B89" s="155">
        <f>VLOOKUP($N89,'⑥3月(様式第2-2号)'!$A:$P,8,FALSE)</f>
        <v>0</v>
      </c>
      <c r="C89" s="152">
        <f t="shared" si="15"/>
        <v>0</v>
      </c>
      <c r="D89" s="195">
        <f>VLOOKUP($N89,'⑥3月(様式第2-2号)'!$A:$P,9,FALSE)</f>
        <v>0</v>
      </c>
      <c r="E89" s="152">
        <f t="shared" si="16"/>
        <v>0</v>
      </c>
      <c r="F89" s="195">
        <f>VLOOKUP($N89,'⑥3月(様式第2-2号)'!$A:$P,10,FALSE)</f>
        <v>0</v>
      </c>
      <c r="G89" s="154">
        <f t="shared" si="17"/>
        <v>0</v>
      </c>
      <c r="H89" s="155">
        <f>VLOOKUP($N89,'⑥3月(様式第2-2号)'!$A:$P,11,FALSE)</f>
        <v>0</v>
      </c>
      <c r="I89" s="152">
        <f t="shared" si="20"/>
        <v>0</v>
      </c>
      <c r="J89" s="155">
        <f>VLOOKUP($N89,'⑥3月(様式第2-2号)'!$A:$P,12,FALSE)</f>
        <v>0</v>
      </c>
      <c r="K89" s="152">
        <f t="shared" si="18"/>
        <v>0</v>
      </c>
      <c r="L89" s="155">
        <f>VLOOKUP($N89,'⑥3月(様式第2-2号)'!$A:$P,13,FALSE)</f>
        <v>0</v>
      </c>
      <c r="M89" s="154">
        <f t="shared" si="19"/>
        <v>0</v>
      </c>
      <c r="N89" s="160">
        <v>14</v>
      </c>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162"/>
      <c r="AM89" s="162"/>
      <c r="AN89" s="162"/>
      <c r="AO89" s="162"/>
      <c r="AP89" s="162"/>
      <c r="AQ89" s="162"/>
      <c r="AR89" s="162"/>
      <c r="AS89" s="162"/>
      <c r="AT89" s="162"/>
      <c r="AU89" s="162"/>
      <c r="AV89" s="162"/>
      <c r="AW89" s="162"/>
      <c r="AX89" s="162"/>
      <c r="AY89" s="162"/>
      <c r="AZ89" s="162"/>
      <c r="BA89" s="162"/>
      <c r="BB89" s="162"/>
      <c r="BC89" s="162"/>
      <c r="BD89" s="162"/>
      <c r="BE89" s="162"/>
      <c r="BF89" s="162"/>
      <c r="BG89" s="162"/>
      <c r="BH89" s="162"/>
      <c r="BI89" s="162"/>
      <c r="BJ89" s="162"/>
      <c r="BK89" s="162"/>
      <c r="BL89" s="162"/>
      <c r="BM89" s="162"/>
      <c r="BN89" s="162"/>
      <c r="BO89" s="162"/>
      <c r="BP89" s="162"/>
    </row>
    <row r="90" spans="1:68" x14ac:dyDescent="0.4">
      <c r="A90" s="116" t="str">
        <f t="shared" si="14"/>
        <v>OK</v>
      </c>
      <c r="B90" s="155">
        <f>VLOOKUP($N90,'⑥3月(様式第2-2号)'!$A:$P,8,FALSE)</f>
        <v>0</v>
      </c>
      <c r="C90" s="152">
        <f t="shared" si="15"/>
        <v>0</v>
      </c>
      <c r="D90" s="195">
        <f>VLOOKUP($N90,'⑥3月(様式第2-2号)'!$A:$P,9,FALSE)</f>
        <v>0</v>
      </c>
      <c r="E90" s="152">
        <f t="shared" si="16"/>
        <v>0</v>
      </c>
      <c r="F90" s="195">
        <f>VLOOKUP($N90,'⑥3月(様式第2-2号)'!$A:$P,10,FALSE)</f>
        <v>0</v>
      </c>
      <c r="G90" s="154">
        <f t="shared" si="17"/>
        <v>0</v>
      </c>
      <c r="H90" s="155">
        <f>VLOOKUP($N90,'⑥3月(様式第2-2号)'!$A:$P,11,FALSE)</f>
        <v>0</v>
      </c>
      <c r="I90" s="152">
        <f t="shared" si="20"/>
        <v>0</v>
      </c>
      <c r="J90" s="155">
        <f>VLOOKUP($N90,'⑥3月(様式第2-2号)'!$A:$P,12,FALSE)</f>
        <v>0</v>
      </c>
      <c r="K90" s="152">
        <f t="shared" si="18"/>
        <v>0</v>
      </c>
      <c r="L90" s="155">
        <f>VLOOKUP($N90,'⑥3月(様式第2-2号)'!$A:$P,13,FALSE)</f>
        <v>0</v>
      </c>
      <c r="M90" s="154">
        <f t="shared" si="19"/>
        <v>0</v>
      </c>
      <c r="N90" s="160">
        <v>15</v>
      </c>
      <c r="O90" s="162"/>
      <c r="P90" s="162"/>
      <c r="Q90" s="162"/>
      <c r="R90" s="162"/>
      <c r="S90" s="162"/>
      <c r="T90" s="162"/>
      <c r="U90" s="162"/>
      <c r="V90" s="162"/>
      <c r="W90" s="162"/>
      <c r="X90" s="162"/>
      <c r="Y90" s="162"/>
      <c r="Z90" s="162"/>
      <c r="AA90" s="162"/>
      <c r="AB90" s="162"/>
      <c r="AC90" s="162"/>
      <c r="AD90" s="162"/>
      <c r="AE90" s="162"/>
      <c r="AF90" s="162"/>
      <c r="AG90" s="162"/>
      <c r="AH90" s="162"/>
      <c r="AI90" s="162"/>
      <c r="AJ90" s="162"/>
      <c r="AK90" s="162"/>
      <c r="AL90" s="162"/>
      <c r="AM90" s="162"/>
      <c r="AN90" s="162"/>
      <c r="AO90" s="162"/>
      <c r="AP90" s="162"/>
      <c r="AQ90" s="162"/>
      <c r="AR90" s="162"/>
      <c r="AS90" s="162"/>
      <c r="AT90" s="162"/>
      <c r="AU90" s="162"/>
      <c r="AV90" s="162"/>
      <c r="AW90" s="162"/>
      <c r="AX90" s="162"/>
      <c r="AY90" s="162"/>
      <c r="AZ90" s="162"/>
      <c r="BA90" s="162"/>
      <c r="BB90" s="162"/>
      <c r="BC90" s="162"/>
      <c r="BD90" s="162"/>
      <c r="BE90" s="162"/>
      <c r="BF90" s="162"/>
      <c r="BG90" s="162"/>
      <c r="BH90" s="162"/>
      <c r="BI90" s="162"/>
      <c r="BJ90" s="162"/>
      <c r="BK90" s="162"/>
      <c r="BL90" s="162"/>
      <c r="BM90" s="162"/>
      <c r="BN90" s="162"/>
      <c r="BO90" s="162"/>
      <c r="BP90" s="162"/>
    </row>
    <row r="91" spans="1:68" x14ac:dyDescent="0.4">
      <c r="A91" s="116" t="str">
        <f t="shared" si="14"/>
        <v>OK</v>
      </c>
      <c r="B91" s="155">
        <f>VLOOKUP($N91,'⑥3月(様式第2-2号)'!$A:$P,8,FALSE)</f>
        <v>0</v>
      </c>
      <c r="C91" s="152">
        <f t="shared" si="15"/>
        <v>0</v>
      </c>
      <c r="D91" s="195">
        <f>VLOOKUP($N91,'⑥3月(様式第2-2号)'!$A:$P,9,FALSE)</f>
        <v>0</v>
      </c>
      <c r="E91" s="152">
        <f t="shared" si="16"/>
        <v>0</v>
      </c>
      <c r="F91" s="195">
        <f>VLOOKUP($N91,'⑥3月(様式第2-2号)'!$A:$P,10,FALSE)</f>
        <v>0</v>
      </c>
      <c r="G91" s="154">
        <f t="shared" si="17"/>
        <v>0</v>
      </c>
      <c r="H91" s="155">
        <f>VLOOKUP($N91,'⑥3月(様式第2-2号)'!$A:$P,11,FALSE)</f>
        <v>0</v>
      </c>
      <c r="I91" s="152">
        <f t="shared" si="20"/>
        <v>0</v>
      </c>
      <c r="J91" s="155">
        <f>VLOOKUP($N91,'⑥3月(様式第2-2号)'!$A:$P,12,FALSE)</f>
        <v>0</v>
      </c>
      <c r="K91" s="152">
        <f t="shared" si="18"/>
        <v>0</v>
      </c>
      <c r="L91" s="155">
        <f>VLOOKUP($N91,'⑥3月(様式第2-2号)'!$A:$P,13,FALSE)</f>
        <v>0</v>
      </c>
      <c r="M91" s="154">
        <f t="shared" si="19"/>
        <v>0</v>
      </c>
      <c r="N91" s="160">
        <v>16</v>
      </c>
      <c r="O91" s="162"/>
      <c r="P91" s="162"/>
      <c r="Q91" s="162"/>
      <c r="R91" s="162"/>
      <c r="S91" s="162"/>
      <c r="T91" s="162"/>
      <c r="U91" s="162"/>
      <c r="V91" s="162"/>
      <c r="W91" s="162"/>
      <c r="X91" s="162"/>
      <c r="Y91" s="162"/>
      <c r="Z91" s="162"/>
      <c r="AA91" s="162"/>
      <c r="AB91" s="162"/>
      <c r="AC91" s="162"/>
      <c r="AD91" s="162"/>
      <c r="AE91" s="162"/>
      <c r="AF91" s="162"/>
      <c r="AG91" s="162"/>
      <c r="AH91" s="162"/>
      <c r="AI91" s="162"/>
      <c r="AJ91" s="162"/>
      <c r="AK91" s="162"/>
      <c r="AL91" s="162"/>
      <c r="AM91" s="162"/>
      <c r="AN91" s="162"/>
      <c r="AO91" s="162"/>
      <c r="AP91" s="162"/>
      <c r="AQ91" s="162"/>
      <c r="AR91" s="162"/>
      <c r="AS91" s="162"/>
      <c r="AT91" s="162"/>
      <c r="AU91" s="162"/>
      <c r="AV91" s="162"/>
      <c r="AW91" s="162"/>
      <c r="AX91" s="162"/>
      <c r="AY91" s="162"/>
      <c r="AZ91" s="162"/>
      <c r="BA91" s="162"/>
      <c r="BB91" s="162"/>
      <c r="BC91" s="162"/>
      <c r="BD91" s="162"/>
      <c r="BE91" s="162"/>
      <c r="BF91" s="162"/>
      <c r="BG91" s="162"/>
      <c r="BH91" s="162"/>
      <c r="BI91" s="162"/>
      <c r="BJ91" s="162"/>
      <c r="BK91" s="162"/>
      <c r="BL91" s="162"/>
      <c r="BM91" s="162"/>
      <c r="BN91" s="162"/>
      <c r="BO91" s="162"/>
      <c r="BP91" s="162"/>
    </row>
    <row r="92" spans="1:68" x14ac:dyDescent="0.4">
      <c r="A92" s="116" t="str">
        <f t="shared" si="14"/>
        <v>OK</v>
      </c>
      <c r="B92" s="155">
        <f>VLOOKUP($N92,'⑥3月(様式第2-2号)'!$A:$P,8,FALSE)</f>
        <v>0</v>
      </c>
      <c r="C92" s="152">
        <f t="shared" si="15"/>
        <v>0</v>
      </c>
      <c r="D92" s="195">
        <f>VLOOKUP($N92,'⑥3月(様式第2-2号)'!$A:$P,9,FALSE)</f>
        <v>0</v>
      </c>
      <c r="E92" s="152">
        <f t="shared" si="16"/>
        <v>0</v>
      </c>
      <c r="F92" s="195">
        <f>VLOOKUP($N92,'⑥3月(様式第2-2号)'!$A:$P,10,FALSE)</f>
        <v>0</v>
      </c>
      <c r="G92" s="154">
        <f t="shared" si="17"/>
        <v>0</v>
      </c>
      <c r="H92" s="155">
        <f>VLOOKUP($N92,'⑥3月(様式第2-2号)'!$A:$P,11,FALSE)</f>
        <v>0</v>
      </c>
      <c r="I92" s="152">
        <f t="shared" si="20"/>
        <v>0</v>
      </c>
      <c r="J92" s="155">
        <f>VLOOKUP($N92,'⑥3月(様式第2-2号)'!$A:$P,12,FALSE)</f>
        <v>0</v>
      </c>
      <c r="K92" s="152">
        <f t="shared" si="18"/>
        <v>0</v>
      </c>
      <c r="L92" s="155">
        <f>VLOOKUP($N92,'⑥3月(様式第2-2号)'!$A:$P,13,FALSE)</f>
        <v>0</v>
      </c>
      <c r="M92" s="154">
        <f t="shared" si="19"/>
        <v>0</v>
      </c>
      <c r="N92" s="160">
        <v>17</v>
      </c>
      <c r="O92" s="162"/>
      <c r="P92" s="162"/>
      <c r="Q92" s="162"/>
      <c r="R92" s="162"/>
      <c r="S92" s="162"/>
      <c r="T92" s="162"/>
      <c r="U92" s="162"/>
      <c r="V92" s="162"/>
      <c r="W92" s="162"/>
      <c r="X92" s="162"/>
      <c r="Y92" s="162"/>
      <c r="Z92" s="162"/>
      <c r="AA92" s="162"/>
      <c r="AB92" s="162"/>
      <c r="AC92" s="162"/>
      <c r="AD92" s="162"/>
      <c r="AE92" s="162"/>
      <c r="AF92" s="162"/>
      <c r="AG92" s="162"/>
      <c r="AH92" s="162"/>
      <c r="AI92" s="162"/>
      <c r="AJ92" s="162"/>
      <c r="AK92" s="162"/>
      <c r="AL92" s="162"/>
      <c r="AM92" s="162"/>
      <c r="AN92" s="162"/>
      <c r="AO92" s="162"/>
      <c r="AP92" s="162"/>
      <c r="AQ92" s="162"/>
      <c r="AR92" s="162"/>
      <c r="AS92" s="162"/>
      <c r="AT92" s="162"/>
      <c r="AU92" s="162"/>
      <c r="AV92" s="162"/>
      <c r="AW92" s="162"/>
      <c r="AX92" s="162"/>
      <c r="AY92" s="162"/>
      <c r="AZ92" s="162"/>
      <c r="BA92" s="162"/>
      <c r="BB92" s="162"/>
      <c r="BC92" s="162"/>
      <c r="BD92" s="162"/>
      <c r="BE92" s="162"/>
      <c r="BF92" s="162"/>
      <c r="BG92" s="162"/>
      <c r="BH92" s="162"/>
      <c r="BI92" s="162"/>
      <c r="BJ92" s="162"/>
      <c r="BK92" s="162"/>
      <c r="BL92" s="162"/>
      <c r="BM92" s="162"/>
      <c r="BN92" s="162"/>
      <c r="BO92" s="162"/>
      <c r="BP92" s="162"/>
    </row>
    <row r="93" spans="1:68" x14ac:dyDescent="0.4">
      <c r="A93" s="116" t="str">
        <f t="shared" si="14"/>
        <v>OK</v>
      </c>
      <c r="B93" s="155">
        <f>VLOOKUP($N93,'⑥3月(様式第2-2号)'!$A:$P,8,FALSE)</f>
        <v>0</v>
      </c>
      <c r="C93" s="152">
        <f t="shared" si="15"/>
        <v>0</v>
      </c>
      <c r="D93" s="195">
        <f>VLOOKUP($N93,'⑥3月(様式第2-2号)'!$A:$P,9,FALSE)</f>
        <v>0</v>
      </c>
      <c r="E93" s="152">
        <f t="shared" si="16"/>
        <v>0</v>
      </c>
      <c r="F93" s="195">
        <f>VLOOKUP($N93,'⑥3月(様式第2-2号)'!$A:$P,10,FALSE)</f>
        <v>0</v>
      </c>
      <c r="G93" s="154">
        <f t="shared" si="17"/>
        <v>0</v>
      </c>
      <c r="H93" s="155">
        <f>VLOOKUP($N93,'⑥3月(様式第2-2号)'!$A:$P,11,FALSE)</f>
        <v>0</v>
      </c>
      <c r="I93" s="152">
        <f>SUMPRODUCT((O93:BP93&lt;&gt;"")*($O$75:$BP$75="ICU休止"))</f>
        <v>0</v>
      </c>
      <c r="J93" s="155">
        <f>VLOOKUP($N93,'⑥3月(様式第2-2号)'!$A:$P,12,FALSE)</f>
        <v>0</v>
      </c>
      <c r="K93" s="152">
        <f t="shared" si="18"/>
        <v>0</v>
      </c>
      <c r="L93" s="155">
        <f>VLOOKUP($N93,'⑥3月(様式第2-2号)'!$A:$P,13,FALSE)</f>
        <v>0</v>
      </c>
      <c r="M93" s="154">
        <f t="shared" si="19"/>
        <v>0</v>
      </c>
      <c r="N93" s="160">
        <v>18</v>
      </c>
      <c r="O93" s="162"/>
      <c r="P93" s="162"/>
      <c r="Q93" s="162"/>
      <c r="R93" s="162"/>
      <c r="S93" s="162"/>
      <c r="T93" s="162"/>
      <c r="U93" s="162"/>
      <c r="V93" s="162"/>
      <c r="W93" s="162"/>
      <c r="X93" s="162"/>
      <c r="Y93" s="162"/>
      <c r="Z93" s="162"/>
      <c r="AA93" s="162"/>
      <c r="AB93" s="162"/>
      <c r="AC93" s="162"/>
      <c r="AD93" s="162"/>
      <c r="AE93" s="162"/>
      <c r="AF93" s="162"/>
      <c r="AG93" s="162"/>
      <c r="AH93" s="162"/>
      <c r="AI93" s="162"/>
      <c r="AJ93" s="162"/>
      <c r="AK93" s="162"/>
      <c r="AL93" s="162"/>
      <c r="AM93" s="162"/>
      <c r="AN93" s="162"/>
      <c r="AO93" s="162"/>
      <c r="AP93" s="162"/>
      <c r="AQ93" s="162"/>
      <c r="AR93" s="162"/>
      <c r="AS93" s="162"/>
      <c r="AT93" s="162"/>
      <c r="AU93" s="162"/>
      <c r="AV93" s="162"/>
      <c r="AW93" s="162"/>
      <c r="AX93" s="162"/>
      <c r="AY93" s="162"/>
      <c r="AZ93" s="162"/>
      <c r="BA93" s="162"/>
      <c r="BB93" s="162"/>
      <c r="BC93" s="162"/>
      <c r="BD93" s="162"/>
      <c r="BE93" s="162"/>
      <c r="BF93" s="162"/>
      <c r="BG93" s="162"/>
      <c r="BH93" s="162"/>
      <c r="BI93" s="162"/>
      <c r="BJ93" s="162"/>
      <c r="BK93" s="162"/>
      <c r="BL93" s="162"/>
      <c r="BM93" s="162"/>
      <c r="BN93" s="162"/>
      <c r="BO93" s="162"/>
      <c r="BP93" s="162"/>
    </row>
    <row r="94" spans="1:68" x14ac:dyDescent="0.4">
      <c r="A94" s="116" t="str">
        <f t="shared" si="14"/>
        <v>OK</v>
      </c>
      <c r="B94" s="155">
        <f>VLOOKUP($N94,'⑥3月(様式第2-2号)'!$A:$P,8,FALSE)</f>
        <v>0</v>
      </c>
      <c r="C94" s="152">
        <f t="shared" si="15"/>
        <v>0</v>
      </c>
      <c r="D94" s="195">
        <f>VLOOKUP($N94,'⑥3月(様式第2-2号)'!$A:$P,9,FALSE)</f>
        <v>0</v>
      </c>
      <c r="E94" s="152">
        <f t="shared" si="16"/>
        <v>0</v>
      </c>
      <c r="F94" s="195">
        <f>VLOOKUP($N94,'⑥3月(様式第2-2号)'!$A:$P,10,FALSE)</f>
        <v>0</v>
      </c>
      <c r="G94" s="154">
        <f t="shared" si="17"/>
        <v>0</v>
      </c>
      <c r="H94" s="155">
        <f>VLOOKUP($N94,'⑥3月(様式第2-2号)'!$A:$P,11,FALSE)</f>
        <v>0</v>
      </c>
      <c r="I94" s="152">
        <f t="shared" si="20"/>
        <v>0</v>
      </c>
      <c r="J94" s="155">
        <f>VLOOKUP($N94,'⑥3月(様式第2-2号)'!$A:$P,12,FALSE)</f>
        <v>0</v>
      </c>
      <c r="K94" s="152">
        <f t="shared" si="18"/>
        <v>0</v>
      </c>
      <c r="L94" s="155">
        <f>VLOOKUP($N94,'⑥3月(様式第2-2号)'!$A:$P,13,FALSE)</f>
        <v>0</v>
      </c>
      <c r="M94" s="154">
        <f t="shared" si="19"/>
        <v>0</v>
      </c>
      <c r="N94" s="160">
        <v>19</v>
      </c>
      <c r="O94" s="162"/>
      <c r="P94" s="162"/>
      <c r="Q94" s="162"/>
      <c r="R94" s="162"/>
      <c r="S94" s="162"/>
      <c r="T94" s="162"/>
      <c r="U94" s="162"/>
      <c r="V94" s="162"/>
      <c r="W94" s="162"/>
      <c r="X94" s="162"/>
      <c r="Y94" s="162"/>
      <c r="Z94" s="162"/>
      <c r="AA94" s="162"/>
      <c r="AB94" s="162"/>
      <c r="AC94" s="162"/>
      <c r="AD94" s="162"/>
      <c r="AE94" s="162"/>
      <c r="AF94" s="162"/>
      <c r="AG94" s="162"/>
      <c r="AH94" s="162"/>
      <c r="AI94" s="162"/>
      <c r="AJ94" s="162"/>
      <c r="AK94" s="162"/>
      <c r="AL94" s="162"/>
      <c r="AM94" s="162"/>
      <c r="AN94" s="162"/>
      <c r="AO94" s="162"/>
      <c r="AP94" s="162"/>
      <c r="AQ94" s="162"/>
      <c r="AR94" s="162"/>
      <c r="AS94" s="162"/>
      <c r="AT94" s="162"/>
      <c r="AU94" s="162"/>
      <c r="AV94" s="162"/>
      <c r="AW94" s="162"/>
      <c r="AX94" s="162"/>
      <c r="AY94" s="162"/>
      <c r="AZ94" s="162"/>
      <c r="BA94" s="162"/>
      <c r="BB94" s="162"/>
      <c r="BC94" s="162"/>
      <c r="BD94" s="162"/>
      <c r="BE94" s="162"/>
      <c r="BF94" s="162"/>
      <c r="BG94" s="162"/>
      <c r="BH94" s="162"/>
      <c r="BI94" s="162"/>
      <c r="BJ94" s="162"/>
      <c r="BK94" s="162"/>
      <c r="BL94" s="162"/>
      <c r="BM94" s="162"/>
      <c r="BN94" s="162"/>
      <c r="BO94" s="162"/>
      <c r="BP94" s="162"/>
    </row>
    <row r="95" spans="1:68" x14ac:dyDescent="0.4">
      <c r="A95" s="116" t="str">
        <f t="shared" si="14"/>
        <v>OK</v>
      </c>
      <c r="B95" s="155">
        <f>VLOOKUP($N95,'⑥3月(様式第2-2号)'!$A:$P,8,FALSE)</f>
        <v>0</v>
      </c>
      <c r="C95" s="152">
        <f t="shared" si="15"/>
        <v>0</v>
      </c>
      <c r="D95" s="195">
        <f>VLOOKUP($N95,'⑥3月(様式第2-2号)'!$A:$P,9,FALSE)</f>
        <v>0</v>
      </c>
      <c r="E95" s="152">
        <f t="shared" si="16"/>
        <v>0</v>
      </c>
      <c r="F95" s="195">
        <f>VLOOKUP($N95,'⑥3月(様式第2-2号)'!$A:$P,10,FALSE)</f>
        <v>0</v>
      </c>
      <c r="G95" s="154">
        <f t="shared" si="17"/>
        <v>0</v>
      </c>
      <c r="H95" s="155">
        <f>VLOOKUP($N95,'⑥3月(様式第2-2号)'!$A:$P,11,FALSE)</f>
        <v>0</v>
      </c>
      <c r="I95" s="152">
        <f t="shared" si="20"/>
        <v>0</v>
      </c>
      <c r="J95" s="155">
        <f>VLOOKUP($N95,'⑥3月(様式第2-2号)'!$A:$P,12,FALSE)</f>
        <v>0</v>
      </c>
      <c r="K95" s="152">
        <f t="shared" si="18"/>
        <v>0</v>
      </c>
      <c r="L95" s="155">
        <f>VLOOKUP($N95,'⑥3月(様式第2-2号)'!$A:$P,13,FALSE)</f>
        <v>0</v>
      </c>
      <c r="M95" s="154">
        <f t="shared" si="19"/>
        <v>0</v>
      </c>
      <c r="N95" s="160">
        <v>20</v>
      </c>
      <c r="O95" s="162"/>
      <c r="P95" s="162"/>
      <c r="Q95" s="162"/>
      <c r="R95" s="162"/>
      <c r="S95" s="162"/>
      <c r="T95" s="162"/>
      <c r="U95" s="162"/>
      <c r="V95" s="162"/>
      <c r="W95" s="162"/>
      <c r="X95" s="162"/>
      <c r="Y95" s="162"/>
      <c r="Z95" s="162"/>
      <c r="AA95" s="162"/>
      <c r="AB95" s="162"/>
      <c r="AC95" s="162"/>
      <c r="AD95" s="162"/>
      <c r="AE95" s="162"/>
      <c r="AF95" s="162"/>
      <c r="AG95" s="162"/>
      <c r="AH95" s="162"/>
      <c r="AI95" s="162"/>
      <c r="AJ95" s="162"/>
      <c r="AK95" s="162"/>
      <c r="AL95" s="162"/>
      <c r="AM95" s="162"/>
      <c r="AN95" s="162"/>
      <c r="AO95" s="162"/>
      <c r="AP95" s="162"/>
      <c r="AQ95" s="162"/>
      <c r="AR95" s="162"/>
      <c r="AS95" s="162"/>
      <c r="AT95" s="162"/>
      <c r="AU95" s="162"/>
      <c r="AV95" s="162"/>
      <c r="AW95" s="162"/>
      <c r="AX95" s="162"/>
      <c r="AY95" s="162"/>
      <c r="AZ95" s="162"/>
      <c r="BA95" s="162"/>
      <c r="BB95" s="162"/>
      <c r="BC95" s="162"/>
      <c r="BD95" s="162"/>
      <c r="BE95" s="162"/>
      <c r="BF95" s="162"/>
      <c r="BG95" s="162"/>
      <c r="BH95" s="162"/>
      <c r="BI95" s="162"/>
      <c r="BJ95" s="162"/>
      <c r="BK95" s="162"/>
      <c r="BL95" s="162"/>
      <c r="BM95" s="162"/>
      <c r="BN95" s="162"/>
      <c r="BO95" s="162"/>
      <c r="BP95" s="162"/>
    </row>
    <row r="96" spans="1:68" x14ac:dyDescent="0.4">
      <c r="A96" s="116" t="str">
        <f t="shared" si="14"/>
        <v>OK</v>
      </c>
      <c r="B96" s="155">
        <f>VLOOKUP($N96,'⑥3月(様式第2-2号)'!$A:$P,8,FALSE)</f>
        <v>0</v>
      </c>
      <c r="C96" s="152">
        <f t="shared" si="15"/>
        <v>0</v>
      </c>
      <c r="D96" s="195">
        <f>VLOOKUP($N96,'⑥3月(様式第2-2号)'!$A:$P,9,FALSE)</f>
        <v>0</v>
      </c>
      <c r="E96" s="152">
        <f t="shared" si="16"/>
        <v>0</v>
      </c>
      <c r="F96" s="195">
        <f>VLOOKUP($N96,'⑥3月(様式第2-2号)'!$A:$P,10,FALSE)</f>
        <v>0</v>
      </c>
      <c r="G96" s="154">
        <f t="shared" si="17"/>
        <v>0</v>
      </c>
      <c r="H96" s="155">
        <f>VLOOKUP($N96,'⑥3月(様式第2-2号)'!$A:$P,11,FALSE)</f>
        <v>0</v>
      </c>
      <c r="I96" s="152">
        <f t="shared" si="20"/>
        <v>0</v>
      </c>
      <c r="J96" s="155">
        <f>VLOOKUP($N96,'⑥3月(様式第2-2号)'!$A:$P,12,FALSE)</f>
        <v>0</v>
      </c>
      <c r="K96" s="152">
        <f t="shared" si="18"/>
        <v>0</v>
      </c>
      <c r="L96" s="155">
        <f>VLOOKUP($N96,'⑥3月(様式第2-2号)'!$A:$P,13,FALSE)</f>
        <v>0</v>
      </c>
      <c r="M96" s="154">
        <f t="shared" si="19"/>
        <v>0</v>
      </c>
      <c r="N96" s="160">
        <v>21</v>
      </c>
      <c r="O96" s="162"/>
      <c r="P96" s="162"/>
      <c r="Q96" s="162"/>
      <c r="R96" s="162"/>
      <c r="S96" s="162"/>
      <c r="T96" s="162"/>
      <c r="U96" s="162"/>
      <c r="V96" s="162"/>
      <c r="W96" s="162"/>
      <c r="X96" s="162"/>
      <c r="Y96" s="162"/>
      <c r="Z96" s="162"/>
      <c r="AA96" s="162"/>
      <c r="AB96" s="162"/>
      <c r="AC96" s="162"/>
      <c r="AD96" s="162"/>
      <c r="AE96" s="162"/>
      <c r="AF96" s="162"/>
      <c r="AG96" s="162"/>
      <c r="AH96" s="162"/>
      <c r="AI96" s="162"/>
      <c r="AJ96" s="162"/>
      <c r="AK96" s="162"/>
      <c r="AL96" s="162"/>
      <c r="AM96" s="162"/>
      <c r="AN96" s="162"/>
      <c r="AO96" s="162"/>
      <c r="AP96" s="162"/>
      <c r="AQ96" s="162"/>
      <c r="AR96" s="162"/>
      <c r="AS96" s="162"/>
      <c r="AT96" s="162"/>
      <c r="AU96" s="162"/>
      <c r="AV96" s="162"/>
      <c r="AW96" s="162"/>
      <c r="AX96" s="162"/>
      <c r="AY96" s="162"/>
      <c r="AZ96" s="162"/>
      <c r="BA96" s="162"/>
      <c r="BB96" s="162"/>
      <c r="BC96" s="162"/>
      <c r="BD96" s="162"/>
      <c r="BE96" s="162"/>
      <c r="BF96" s="162"/>
      <c r="BG96" s="162"/>
      <c r="BH96" s="162"/>
      <c r="BI96" s="162"/>
      <c r="BJ96" s="162"/>
      <c r="BK96" s="162"/>
      <c r="BL96" s="162"/>
      <c r="BM96" s="162"/>
      <c r="BN96" s="162"/>
      <c r="BO96" s="162"/>
      <c r="BP96" s="162"/>
    </row>
    <row r="97" spans="1:68" x14ac:dyDescent="0.4">
      <c r="A97" s="116" t="str">
        <f>IF(AND($B97=$C97,$D97=$E97,$F97=$G97,$H97=$I97,$J97=$K97,$L97=$M97),"OK","ERROR")</f>
        <v>OK</v>
      </c>
      <c r="B97" s="155">
        <f>VLOOKUP($N97,'⑥3月(様式第2-2号)'!$A:$P,8,FALSE)</f>
        <v>0</v>
      </c>
      <c r="C97" s="152">
        <f t="shared" si="15"/>
        <v>0</v>
      </c>
      <c r="D97" s="195">
        <f>VLOOKUP($N97,'⑥3月(様式第2-2号)'!$A:$P,9,FALSE)</f>
        <v>0</v>
      </c>
      <c r="E97" s="152">
        <f t="shared" si="16"/>
        <v>0</v>
      </c>
      <c r="F97" s="195">
        <f>VLOOKUP($N97,'⑥3月(様式第2-2号)'!$A:$P,10,FALSE)</f>
        <v>0</v>
      </c>
      <c r="G97" s="154">
        <f>SUMPRODUCT((O97:BP97&lt;&gt;"")*($O$75:$BP$75="その他空床"))</f>
        <v>0</v>
      </c>
      <c r="H97" s="155">
        <f>VLOOKUP($N97,'⑥3月(様式第2-2号)'!$A:$P,11,FALSE)</f>
        <v>0</v>
      </c>
      <c r="I97" s="152">
        <f t="shared" si="20"/>
        <v>0</v>
      </c>
      <c r="J97" s="155">
        <f>VLOOKUP($N97,'⑥3月(様式第2-2号)'!$A:$P,12,FALSE)</f>
        <v>0</v>
      </c>
      <c r="K97" s="152">
        <f>SUMPRODUCT((O97:BP97&lt;&gt;"")*($O$75:$BP$75="HCU休止"))</f>
        <v>0</v>
      </c>
      <c r="L97" s="155">
        <f>VLOOKUP($N97,'⑥3月(様式第2-2号)'!$A:$P,13,FALSE)</f>
        <v>0</v>
      </c>
      <c r="M97" s="154">
        <f t="shared" si="19"/>
        <v>0</v>
      </c>
      <c r="N97" s="160">
        <v>22</v>
      </c>
      <c r="O97" s="162"/>
      <c r="P97" s="162"/>
      <c r="Q97" s="162"/>
      <c r="R97" s="162"/>
      <c r="S97" s="162"/>
      <c r="T97" s="162"/>
      <c r="U97" s="162"/>
      <c r="V97" s="162"/>
      <c r="W97" s="162"/>
      <c r="X97" s="162"/>
      <c r="Y97" s="162"/>
      <c r="Z97" s="162"/>
      <c r="AA97" s="162"/>
      <c r="AB97" s="162"/>
      <c r="AC97" s="162"/>
      <c r="AD97" s="162"/>
      <c r="AE97" s="162"/>
      <c r="AF97" s="162"/>
      <c r="AG97" s="162"/>
      <c r="AH97" s="162"/>
      <c r="AI97" s="162"/>
      <c r="AJ97" s="162"/>
      <c r="AK97" s="162"/>
      <c r="AL97" s="162"/>
      <c r="AM97" s="162"/>
      <c r="AN97" s="162"/>
      <c r="AO97" s="162"/>
      <c r="AP97" s="162"/>
      <c r="AQ97" s="162"/>
      <c r="AR97" s="162"/>
      <c r="AS97" s="162"/>
      <c r="AT97" s="162"/>
      <c r="AU97" s="162"/>
      <c r="AV97" s="162"/>
      <c r="AW97" s="162"/>
      <c r="AX97" s="162"/>
      <c r="AY97" s="162"/>
      <c r="AZ97" s="162"/>
      <c r="BA97" s="162"/>
      <c r="BB97" s="162"/>
      <c r="BC97" s="162"/>
      <c r="BD97" s="162"/>
      <c r="BE97" s="162"/>
      <c r="BF97" s="162"/>
      <c r="BG97" s="162"/>
      <c r="BH97" s="162"/>
      <c r="BI97" s="162"/>
      <c r="BJ97" s="162"/>
      <c r="BK97" s="162"/>
      <c r="BL97" s="162"/>
      <c r="BM97" s="162"/>
      <c r="BN97" s="162"/>
      <c r="BO97" s="162"/>
      <c r="BP97" s="162"/>
    </row>
    <row r="98" spans="1:68" x14ac:dyDescent="0.4">
      <c r="A98" s="116" t="str">
        <f t="shared" si="14"/>
        <v>OK</v>
      </c>
      <c r="B98" s="155">
        <f>VLOOKUP($N98,'⑥3月(様式第2-2号)'!$A:$P,8,FALSE)</f>
        <v>0</v>
      </c>
      <c r="C98" s="152">
        <f t="shared" si="15"/>
        <v>0</v>
      </c>
      <c r="D98" s="195">
        <f>VLOOKUP($N98,'⑥3月(様式第2-2号)'!$A:$P,9,FALSE)</f>
        <v>0</v>
      </c>
      <c r="E98" s="152">
        <f t="shared" si="16"/>
        <v>0</v>
      </c>
      <c r="F98" s="195">
        <f>VLOOKUP($N98,'⑥3月(様式第2-2号)'!$A:$P,10,FALSE)</f>
        <v>0</v>
      </c>
      <c r="G98" s="154">
        <f t="shared" si="17"/>
        <v>0</v>
      </c>
      <c r="H98" s="155">
        <f>VLOOKUP($N98,'⑥3月(様式第2-2号)'!$A:$P,11,FALSE)</f>
        <v>0</v>
      </c>
      <c r="I98" s="152">
        <f t="shared" si="20"/>
        <v>0</v>
      </c>
      <c r="J98" s="155">
        <f>VLOOKUP($N98,'⑥3月(様式第2-2号)'!$A:$P,12,FALSE)</f>
        <v>0</v>
      </c>
      <c r="K98" s="152">
        <f t="shared" si="18"/>
        <v>0</v>
      </c>
      <c r="L98" s="155">
        <f>VLOOKUP($N98,'⑥3月(様式第2-2号)'!$A:$P,13,FALSE)</f>
        <v>0</v>
      </c>
      <c r="M98" s="154">
        <f t="shared" si="19"/>
        <v>0</v>
      </c>
      <c r="N98" s="160">
        <v>23</v>
      </c>
      <c r="O98" s="162"/>
      <c r="P98" s="162"/>
      <c r="Q98" s="162"/>
      <c r="R98" s="162"/>
      <c r="S98" s="162"/>
      <c r="T98" s="162"/>
      <c r="U98" s="162"/>
      <c r="V98" s="162"/>
      <c r="W98" s="162"/>
      <c r="X98" s="162"/>
      <c r="Y98" s="162"/>
      <c r="Z98" s="162"/>
      <c r="AA98" s="162"/>
      <c r="AB98" s="162"/>
      <c r="AC98" s="162"/>
      <c r="AD98" s="162"/>
      <c r="AE98" s="162"/>
      <c r="AF98" s="162"/>
      <c r="AG98" s="162"/>
      <c r="AH98" s="162"/>
      <c r="AI98" s="162"/>
      <c r="AJ98" s="162"/>
      <c r="AK98" s="162"/>
      <c r="AL98" s="162"/>
      <c r="AM98" s="162"/>
      <c r="AN98" s="162"/>
      <c r="AO98" s="162"/>
      <c r="AP98" s="162"/>
      <c r="AQ98" s="162"/>
      <c r="AR98" s="162"/>
      <c r="AS98" s="162"/>
      <c r="AT98" s="162"/>
      <c r="AU98" s="162"/>
      <c r="AV98" s="162"/>
      <c r="AW98" s="162"/>
      <c r="AX98" s="162"/>
      <c r="AY98" s="162"/>
      <c r="AZ98" s="162"/>
      <c r="BA98" s="162"/>
      <c r="BB98" s="162"/>
      <c r="BC98" s="162"/>
      <c r="BD98" s="162"/>
      <c r="BE98" s="162"/>
      <c r="BF98" s="162"/>
      <c r="BG98" s="162"/>
      <c r="BH98" s="162"/>
      <c r="BI98" s="162"/>
      <c r="BJ98" s="162"/>
      <c r="BK98" s="162"/>
      <c r="BL98" s="162"/>
      <c r="BM98" s="162"/>
      <c r="BN98" s="162"/>
      <c r="BO98" s="162"/>
      <c r="BP98" s="162"/>
    </row>
    <row r="99" spans="1:68" x14ac:dyDescent="0.4">
      <c r="A99" s="116" t="str">
        <f t="shared" si="14"/>
        <v>OK</v>
      </c>
      <c r="B99" s="155">
        <f>VLOOKUP($N99,'⑥3月(様式第2-2号)'!$A:$P,8,FALSE)</f>
        <v>0</v>
      </c>
      <c r="C99" s="152">
        <f t="shared" si="15"/>
        <v>0</v>
      </c>
      <c r="D99" s="195">
        <f>VLOOKUP($N99,'⑥3月(様式第2-2号)'!$A:$P,9,FALSE)</f>
        <v>0</v>
      </c>
      <c r="E99" s="152">
        <f t="shared" si="16"/>
        <v>0</v>
      </c>
      <c r="F99" s="195">
        <f>VLOOKUP($N99,'⑥3月(様式第2-2号)'!$A:$P,10,FALSE)</f>
        <v>0</v>
      </c>
      <c r="G99" s="154">
        <f t="shared" si="17"/>
        <v>0</v>
      </c>
      <c r="H99" s="155">
        <f>VLOOKUP($N99,'⑥3月(様式第2-2号)'!$A:$P,11,FALSE)</f>
        <v>0</v>
      </c>
      <c r="I99" s="152">
        <f t="shared" si="20"/>
        <v>0</v>
      </c>
      <c r="J99" s="155">
        <f>VLOOKUP($N99,'⑥3月(様式第2-2号)'!$A:$P,12,FALSE)</f>
        <v>0</v>
      </c>
      <c r="K99" s="152">
        <f t="shared" si="18"/>
        <v>0</v>
      </c>
      <c r="L99" s="155">
        <f>VLOOKUP($N99,'⑥3月(様式第2-2号)'!$A:$P,13,FALSE)</f>
        <v>0</v>
      </c>
      <c r="M99" s="154">
        <f t="shared" si="19"/>
        <v>0</v>
      </c>
      <c r="N99" s="160">
        <v>24</v>
      </c>
      <c r="O99" s="162"/>
      <c r="P99" s="162"/>
      <c r="Q99" s="162"/>
      <c r="R99" s="162"/>
      <c r="S99" s="162"/>
      <c r="T99" s="162"/>
      <c r="U99" s="162"/>
      <c r="V99" s="162"/>
      <c r="W99" s="162"/>
      <c r="X99" s="162"/>
      <c r="Y99" s="162"/>
      <c r="Z99" s="162"/>
      <c r="AA99" s="162"/>
      <c r="AB99" s="162"/>
      <c r="AC99" s="162"/>
      <c r="AD99" s="162"/>
      <c r="AE99" s="162"/>
      <c r="AF99" s="162"/>
      <c r="AG99" s="162"/>
      <c r="AH99" s="162"/>
      <c r="AI99" s="162"/>
      <c r="AJ99" s="162"/>
      <c r="AK99" s="162"/>
      <c r="AL99" s="162"/>
      <c r="AM99" s="162"/>
      <c r="AN99" s="162"/>
      <c r="AO99" s="162"/>
      <c r="AP99" s="162"/>
      <c r="AQ99" s="162"/>
      <c r="AR99" s="162"/>
      <c r="AS99" s="162"/>
      <c r="AT99" s="162"/>
      <c r="AU99" s="162"/>
      <c r="AV99" s="162"/>
      <c r="AW99" s="162"/>
      <c r="AX99" s="162"/>
      <c r="AY99" s="162"/>
      <c r="AZ99" s="162"/>
      <c r="BA99" s="162"/>
      <c r="BB99" s="162"/>
      <c r="BC99" s="162"/>
      <c r="BD99" s="162"/>
      <c r="BE99" s="162"/>
      <c r="BF99" s="162"/>
      <c r="BG99" s="162"/>
      <c r="BH99" s="162"/>
      <c r="BI99" s="162"/>
      <c r="BJ99" s="162"/>
      <c r="BK99" s="162"/>
      <c r="BL99" s="162"/>
      <c r="BM99" s="162"/>
      <c r="BN99" s="162"/>
      <c r="BO99" s="162"/>
      <c r="BP99" s="162"/>
    </row>
    <row r="100" spans="1:68" x14ac:dyDescent="0.4">
      <c r="A100" s="116" t="str">
        <f t="shared" si="14"/>
        <v>OK</v>
      </c>
      <c r="B100" s="155">
        <f>VLOOKUP($N100,'⑥3月(様式第2-2号)'!$A:$P,8,FALSE)</f>
        <v>0</v>
      </c>
      <c r="C100" s="152">
        <f t="shared" si="15"/>
        <v>0</v>
      </c>
      <c r="D100" s="195">
        <f>VLOOKUP($N100,'⑥3月(様式第2-2号)'!$A:$P,9,FALSE)</f>
        <v>0</v>
      </c>
      <c r="E100" s="152">
        <f t="shared" si="16"/>
        <v>0</v>
      </c>
      <c r="F100" s="195">
        <f>VLOOKUP($N100,'⑥3月(様式第2-2号)'!$A:$P,10,FALSE)</f>
        <v>0</v>
      </c>
      <c r="G100" s="154">
        <f t="shared" si="17"/>
        <v>0</v>
      </c>
      <c r="H100" s="155">
        <f>VLOOKUP($N100,'⑥3月(様式第2-2号)'!$A:$P,11,FALSE)</f>
        <v>0</v>
      </c>
      <c r="I100" s="152">
        <f t="shared" si="20"/>
        <v>0</v>
      </c>
      <c r="J100" s="155">
        <f>VLOOKUP($N100,'⑥3月(様式第2-2号)'!$A:$P,12,FALSE)</f>
        <v>0</v>
      </c>
      <c r="K100" s="152">
        <f t="shared" si="18"/>
        <v>0</v>
      </c>
      <c r="L100" s="155">
        <f>VLOOKUP($N100,'⑥3月(様式第2-2号)'!$A:$P,13,FALSE)</f>
        <v>0</v>
      </c>
      <c r="M100" s="154">
        <f t="shared" si="19"/>
        <v>0</v>
      </c>
      <c r="N100" s="160">
        <v>25</v>
      </c>
      <c r="O100" s="162"/>
      <c r="P100" s="162"/>
      <c r="Q100" s="162"/>
      <c r="R100" s="162"/>
      <c r="S100" s="162"/>
      <c r="T100" s="162"/>
      <c r="U100" s="162"/>
      <c r="V100" s="162"/>
      <c r="W100" s="162"/>
      <c r="X100" s="162"/>
      <c r="Y100" s="162"/>
      <c r="Z100" s="162"/>
      <c r="AA100" s="162"/>
      <c r="AB100" s="162"/>
      <c r="AC100" s="162"/>
      <c r="AD100" s="162"/>
      <c r="AE100" s="162"/>
      <c r="AF100" s="162"/>
      <c r="AG100" s="162"/>
      <c r="AH100" s="162"/>
      <c r="AI100" s="162"/>
      <c r="AJ100" s="162"/>
      <c r="AK100" s="162"/>
      <c r="AL100" s="162"/>
      <c r="AM100" s="162"/>
      <c r="AN100" s="162"/>
      <c r="AO100" s="162"/>
      <c r="AP100" s="162"/>
      <c r="AQ100" s="162"/>
      <c r="AR100" s="162"/>
      <c r="AS100" s="162"/>
      <c r="AT100" s="162"/>
      <c r="AU100" s="162"/>
      <c r="AV100" s="162"/>
      <c r="AW100" s="162"/>
      <c r="AX100" s="162"/>
      <c r="AY100" s="162"/>
      <c r="AZ100" s="162"/>
      <c r="BA100" s="162"/>
      <c r="BB100" s="162"/>
      <c r="BC100" s="162"/>
      <c r="BD100" s="162"/>
      <c r="BE100" s="162"/>
      <c r="BF100" s="162"/>
      <c r="BG100" s="162"/>
      <c r="BH100" s="162"/>
      <c r="BI100" s="162"/>
      <c r="BJ100" s="162"/>
      <c r="BK100" s="162"/>
      <c r="BL100" s="162"/>
      <c r="BM100" s="162"/>
      <c r="BN100" s="162"/>
      <c r="BO100" s="162"/>
      <c r="BP100" s="162"/>
    </row>
    <row r="101" spans="1:68" x14ac:dyDescent="0.4">
      <c r="A101" s="116" t="str">
        <f t="shared" si="14"/>
        <v>OK</v>
      </c>
      <c r="B101" s="155">
        <f>VLOOKUP($N101,'⑥3月(様式第2-2号)'!$A:$P,8,FALSE)</f>
        <v>0</v>
      </c>
      <c r="C101" s="152">
        <f t="shared" si="15"/>
        <v>0</v>
      </c>
      <c r="D101" s="195">
        <f>VLOOKUP($N101,'⑥3月(様式第2-2号)'!$A:$P,9,FALSE)</f>
        <v>0</v>
      </c>
      <c r="E101" s="152">
        <f t="shared" si="16"/>
        <v>0</v>
      </c>
      <c r="F101" s="195">
        <f>VLOOKUP($N101,'⑥3月(様式第2-2号)'!$A:$P,10,FALSE)</f>
        <v>0</v>
      </c>
      <c r="G101" s="154">
        <f t="shared" si="17"/>
        <v>0</v>
      </c>
      <c r="H101" s="155">
        <f>VLOOKUP($N101,'⑥3月(様式第2-2号)'!$A:$P,11,FALSE)</f>
        <v>0</v>
      </c>
      <c r="I101" s="152">
        <f t="shared" si="20"/>
        <v>0</v>
      </c>
      <c r="J101" s="155">
        <f>VLOOKUP($N101,'⑥3月(様式第2-2号)'!$A:$P,12,FALSE)</f>
        <v>0</v>
      </c>
      <c r="K101" s="152">
        <f t="shared" si="18"/>
        <v>0</v>
      </c>
      <c r="L101" s="155">
        <f>VLOOKUP($N101,'⑥3月(様式第2-2号)'!$A:$P,13,FALSE)</f>
        <v>0</v>
      </c>
      <c r="M101" s="154">
        <f t="shared" si="19"/>
        <v>0</v>
      </c>
      <c r="N101" s="160">
        <v>26</v>
      </c>
      <c r="O101" s="162"/>
      <c r="P101" s="162"/>
      <c r="Q101" s="162"/>
      <c r="R101" s="162"/>
      <c r="S101" s="162"/>
      <c r="T101" s="162"/>
      <c r="U101" s="162"/>
      <c r="V101" s="162"/>
      <c r="W101" s="162"/>
      <c r="X101" s="162"/>
      <c r="Y101" s="162"/>
      <c r="Z101" s="162"/>
      <c r="AA101" s="162"/>
      <c r="AB101" s="162"/>
      <c r="AC101" s="162"/>
      <c r="AD101" s="162"/>
      <c r="AE101" s="162"/>
      <c r="AF101" s="162"/>
      <c r="AG101" s="162"/>
      <c r="AH101" s="162"/>
      <c r="AI101" s="162"/>
      <c r="AJ101" s="162"/>
      <c r="AK101" s="162"/>
      <c r="AL101" s="162"/>
      <c r="AM101" s="162"/>
      <c r="AN101" s="162"/>
      <c r="AO101" s="162"/>
      <c r="AP101" s="162"/>
      <c r="AQ101" s="162"/>
      <c r="AR101" s="162"/>
      <c r="AS101" s="162"/>
      <c r="AT101" s="162"/>
      <c r="AU101" s="162"/>
      <c r="AV101" s="162"/>
      <c r="AW101" s="162"/>
      <c r="AX101" s="162"/>
      <c r="AY101" s="162"/>
      <c r="AZ101" s="162"/>
      <c r="BA101" s="162"/>
      <c r="BB101" s="162"/>
      <c r="BC101" s="162"/>
      <c r="BD101" s="162"/>
      <c r="BE101" s="162"/>
      <c r="BF101" s="162"/>
      <c r="BG101" s="162"/>
      <c r="BH101" s="162"/>
      <c r="BI101" s="162"/>
      <c r="BJ101" s="162"/>
      <c r="BK101" s="162"/>
      <c r="BL101" s="162"/>
      <c r="BM101" s="162"/>
      <c r="BN101" s="162"/>
      <c r="BO101" s="162"/>
      <c r="BP101" s="162"/>
    </row>
    <row r="102" spans="1:68" x14ac:dyDescent="0.4">
      <c r="A102" s="116" t="str">
        <f t="shared" si="14"/>
        <v>OK</v>
      </c>
      <c r="B102" s="155">
        <f>VLOOKUP($N102,'⑥3月(様式第2-2号)'!$A:$P,8,FALSE)</f>
        <v>0</v>
      </c>
      <c r="C102" s="152">
        <f t="shared" si="15"/>
        <v>0</v>
      </c>
      <c r="D102" s="195">
        <f>VLOOKUP($N102,'⑥3月(様式第2-2号)'!$A:$P,9,FALSE)</f>
        <v>0</v>
      </c>
      <c r="E102" s="152">
        <f t="shared" si="16"/>
        <v>0</v>
      </c>
      <c r="F102" s="195">
        <f>VLOOKUP($N102,'⑥3月(様式第2-2号)'!$A:$P,10,FALSE)</f>
        <v>0</v>
      </c>
      <c r="G102" s="154">
        <f t="shared" si="17"/>
        <v>0</v>
      </c>
      <c r="H102" s="155">
        <f>VLOOKUP($N102,'⑥3月(様式第2-2号)'!$A:$P,11,FALSE)</f>
        <v>0</v>
      </c>
      <c r="I102" s="152">
        <f t="shared" si="20"/>
        <v>0</v>
      </c>
      <c r="J102" s="155">
        <f>VLOOKUP($N102,'⑥3月(様式第2-2号)'!$A:$P,12,FALSE)</f>
        <v>0</v>
      </c>
      <c r="K102" s="152">
        <f t="shared" si="18"/>
        <v>0</v>
      </c>
      <c r="L102" s="155">
        <f>VLOOKUP($N102,'⑥3月(様式第2-2号)'!$A:$P,13,FALSE)</f>
        <v>0</v>
      </c>
      <c r="M102" s="154">
        <f>SUMPRODUCT((O102:BP102&lt;&gt;"")*($O$75:$BP$75="その他休止"))</f>
        <v>0</v>
      </c>
      <c r="N102" s="160">
        <v>27</v>
      </c>
      <c r="O102" s="162"/>
      <c r="P102" s="162"/>
      <c r="Q102" s="162"/>
      <c r="R102" s="162"/>
      <c r="S102" s="162"/>
      <c r="T102" s="162"/>
      <c r="U102" s="162"/>
      <c r="V102" s="162"/>
      <c r="W102" s="162"/>
      <c r="X102" s="162"/>
      <c r="Y102" s="162"/>
      <c r="Z102" s="162"/>
      <c r="AA102" s="162"/>
      <c r="AB102" s="162"/>
      <c r="AC102" s="162"/>
      <c r="AD102" s="162"/>
      <c r="AE102" s="162"/>
      <c r="AF102" s="162"/>
      <c r="AG102" s="162"/>
      <c r="AH102" s="162"/>
      <c r="AI102" s="162"/>
      <c r="AJ102" s="162"/>
      <c r="AK102" s="162"/>
      <c r="AL102" s="162"/>
      <c r="AM102" s="162"/>
      <c r="AN102" s="162"/>
      <c r="AO102" s="162"/>
      <c r="AP102" s="162"/>
      <c r="AQ102" s="162"/>
      <c r="AR102" s="162"/>
      <c r="AS102" s="162"/>
      <c r="AT102" s="162"/>
      <c r="AU102" s="162"/>
      <c r="AV102" s="162"/>
      <c r="AW102" s="162"/>
      <c r="AX102" s="162"/>
      <c r="AY102" s="162"/>
      <c r="AZ102" s="162"/>
      <c r="BA102" s="162"/>
      <c r="BB102" s="162"/>
      <c r="BC102" s="162"/>
      <c r="BD102" s="162"/>
      <c r="BE102" s="162"/>
      <c r="BF102" s="162"/>
      <c r="BG102" s="162"/>
      <c r="BH102" s="162"/>
      <c r="BI102" s="162"/>
      <c r="BJ102" s="162"/>
      <c r="BK102" s="162"/>
      <c r="BL102" s="162"/>
      <c r="BM102" s="162"/>
      <c r="BN102" s="162"/>
      <c r="BO102" s="162"/>
      <c r="BP102" s="162"/>
    </row>
    <row r="103" spans="1:68" x14ac:dyDescent="0.4">
      <c r="A103" s="116" t="str">
        <f t="shared" si="14"/>
        <v>OK</v>
      </c>
      <c r="B103" s="155">
        <f>VLOOKUP($N103,'⑥3月(様式第2-2号)'!$A:$P,8,FALSE)</f>
        <v>0</v>
      </c>
      <c r="C103" s="152">
        <f t="shared" si="15"/>
        <v>0</v>
      </c>
      <c r="D103" s="195">
        <f>VLOOKUP($N103,'⑥3月(様式第2-2号)'!$A:$P,9,FALSE)</f>
        <v>0</v>
      </c>
      <c r="E103" s="152">
        <f t="shared" si="16"/>
        <v>0</v>
      </c>
      <c r="F103" s="195">
        <f>VLOOKUP($N103,'⑥3月(様式第2-2号)'!$A:$P,10,FALSE)</f>
        <v>0</v>
      </c>
      <c r="G103" s="154">
        <f t="shared" si="17"/>
        <v>0</v>
      </c>
      <c r="H103" s="155">
        <f>VLOOKUP($N103,'⑥3月(様式第2-2号)'!$A:$P,11,FALSE)</f>
        <v>0</v>
      </c>
      <c r="I103" s="152">
        <f t="shared" si="20"/>
        <v>0</v>
      </c>
      <c r="J103" s="155">
        <f>VLOOKUP($N103,'⑥3月(様式第2-2号)'!$A:$P,12,FALSE)</f>
        <v>0</v>
      </c>
      <c r="K103" s="152">
        <f t="shared" si="18"/>
        <v>0</v>
      </c>
      <c r="L103" s="155">
        <f>VLOOKUP($N103,'⑥3月(様式第2-2号)'!$A:$P,13,FALSE)</f>
        <v>0</v>
      </c>
      <c r="M103" s="154">
        <f t="shared" si="19"/>
        <v>0</v>
      </c>
      <c r="N103" s="160">
        <v>28</v>
      </c>
      <c r="O103" s="162"/>
      <c r="P103" s="162"/>
      <c r="Q103" s="162"/>
      <c r="R103" s="162"/>
      <c r="S103" s="162"/>
      <c r="T103" s="162"/>
      <c r="U103" s="162"/>
      <c r="V103" s="162"/>
      <c r="W103" s="162"/>
      <c r="X103" s="162"/>
      <c r="Y103" s="162"/>
      <c r="Z103" s="162"/>
      <c r="AA103" s="162"/>
      <c r="AB103" s="162"/>
      <c r="AC103" s="162"/>
      <c r="AD103" s="162"/>
      <c r="AE103" s="162"/>
      <c r="AF103" s="162"/>
      <c r="AG103" s="162"/>
      <c r="AH103" s="162"/>
      <c r="AI103" s="162"/>
      <c r="AJ103" s="162"/>
      <c r="AK103" s="162"/>
      <c r="AL103" s="162"/>
      <c r="AM103" s="162"/>
      <c r="AN103" s="162"/>
      <c r="AO103" s="162"/>
      <c r="AP103" s="162"/>
      <c r="AQ103" s="162"/>
      <c r="AR103" s="162"/>
      <c r="AS103" s="162"/>
      <c r="AT103" s="162"/>
      <c r="AU103" s="162"/>
      <c r="AV103" s="162"/>
      <c r="AW103" s="162"/>
      <c r="AX103" s="162"/>
      <c r="AY103" s="162"/>
      <c r="AZ103" s="162"/>
      <c r="BA103" s="162"/>
      <c r="BB103" s="162"/>
      <c r="BC103" s="162"/>
      <c r="BD103" s="162"/>
      <c r="BE103" s="162"/>
      <c r="BF103" s="162"/>
      <c r="BG103" s="162"/>
      <c r="BH103" s="162"/>
      <c r="BI103" s="162"/>
      <c r="BJ103" s="162"/>
      <c r="BK103" s="162"/>
      <c r="BL103" s="162"/>
      <c r="BM103" s="162"/>
      <c r="BN103" s="162"/>
      <c r="BO103" s="162"/>
      <c r="BP103" s="162"/>
    </row>
    <row r="104" spans="1:68" x14ac:dyDescent="0.4">
      <c r="A104" s="116" t="str">
        <f t="shared" si="14"/>
        <v>OK</v>
      </c>
      <c r="B104" s="155">
        <f>VLOOKUP($N104,'⑥3月(様式第2-2号)'!$A:$P,8,FALSE)</f>
        <v>0</v>
      </c>
      <c r="C104" s="152">
        <f t="shared" si="15"/>
        <v>0</v>
      </c>
      <c r="D104" s="195">
        <f>VLOOKUP($N104,'⑥3月(様式第2-2号)'!$A:$P,9,FALSE)</f>
        <v>0</v>
      </c>
      <c r="E104" s="152">
        <f t="shared" si="16"/>
        <v>0</v>
      </c>
      <c r="F104" s="195">
        <f>VLOOKUP($N104,'⑥3月(様式第2-2号)'!$A:$P,10,FALSE)</f>
        <v>0</v>
      </c>
      <c r="G104" s="154">
        <f t="shared" si="17"/>
        <v>0</v>
      </c>
      <c r="H104" s="155">
        <f>VLOOKUP($N104,'⑥3月(様式第2-2号)'!$A:$P,11,FALSE)</f>
        <v>0</v>
      </c>
      <c r="I104" s="152">
        <f t="shared" si="20"/>
        <v>0</v>
      </c>
      <c r="J104" s="155">
        <f>VLOOKUP($N104,'⑥3月(様式第2-2号)'!$A:$P,12,FALSE)</f>
        <v>0</v>
      </c>
      <c r="K104" s="152">
        <f t="shared" si="18"/>
        <v>0</v>
      </c>
      <c r="L104" s="155">
        <f>VLOOKUP($N104,'⑥3月(様式第2-2号)'!$A:$P,13,FALSE)</f>
        <v>0</v>
      </c>
      <c r="M104" s="154">
        <f t="shared" si="19"/>
        <v>0</v>
      </c>
      <c r="N104" s="160">
        <v>29</v>
      </c>
      <c r="O104" s="162"/>
      <c r="P104" s="162"/>
      <c r="Q104" s="162"/>
      <c r="R104" s="162"/>
      <c r="S104" s="162"/>
      <c r="T104" s="162"/>
      <c r="U104" s="162"/>
      <c r="V104" s="162"/>
      <c r="W104" s="162"/>
      <c r="X104" s="162"/>
      <c r="Y104" s="162"/>
      <c r="Z104" s="162"/>
      <c r="AA104" s="162"/>
      <c r="AB104" s="162"/>
      <c r="AC104" s="162"/>
      <c r="AD104" s="162"/>
      <c r="AE104" s="162"/>
      <c r="AF104" s="162"/>
      <c r="AG104" s="162"/>
      <c r="AH104" s="162"/>
      <c r="AI104" s="162"/>
      <c r="AJ104" s="162"/>
      <c r="AK104" s="162"/>
      <c r="AL104" s="162"/>
      <c r="AM104" s="162"/>
      <c r="AN104" s="162"/>
      <c r="AO104" s="162"/>
      <c r="AP104" s="162"/>
      <c r="AQ104" s="162"/>
      <c r="AR104" s="162"/>
      <c r="AS104" s="162"/>
      <c r="AT104" s="162"/>
      <c r="AU104" s="162"/>
      <c r="AV104" s="162"/>
      <c r="AW104" s="162"/>
      <c r="AX104" s="162"/>
      <c r="AY104" s="162"/>
      <c r="AZ104" s="162"/>
      <c r="BA104" s="162"/>
      <c r="BB104" s="162"/>
      <c r="BC104" s="162"/>
      <c r="BD104" s="162"/>
      <c r="BE104" s="162"/>
      <c r="BF104" s="162"/>
      <c r="BG104" s="162"/>
      <c r="BH104" s="162"/>
      <c r="BI104" s="162"/>
      <c r="BJ104" s="162"/>
      <c r="BK104" s="162"/>
      <c r="BL104" s="162"/>
      <c r="BM104" s="162"/>
      <c r="BN104" s="162"/>
      <c r="BO104" s="162"/>
      <c r="BP104" s="162"/>
    </row>
    <row r="105" spans="1:68" x14ac:dyDescent="0.4">
      <c r="A105" s="116" t="str">
        <f t="shared" si="14"/>
        <v>OK</v>
      </c>
      <c r="B105" s="155">
        <f>VLOOKUP($N105,'⑥3月(様式第2-2号)'!$A:$P,8,FALSE)</f>
        <v>0</v>
      </c>
      <c r="C105" s="152">
        <f t="shared" si="15"/>
        <v>0</v>
      </c>
      <c r="D105" s="195">
        <f>VLOOKUP($N105,'⑥3月(様式第2-2号)'!$A:$P,9,FALSE)</f>
        <v>0</v>
      </c>
      <c r="E105" s="152">
        <f>SUMPRODUCT((O105:BP105&lt;&gt;"")*($O$75:$BP$75="HCU空床"))</f>
        <v>0</v>
      </c>
      <c r="F105" s="195">
        <f>VLOOKUP($N105,'⑥3月(様式第2-2号)'!$A:$P,10,FALSE)</f>
        <v>0</v>
      </c>
      <c r="G105" s="154">
        <f t="shared" si="17"/>
        <v>0</v>
      </c>
      <c r="H105" s="155">
        <f>VLOOKUP($N105,'⑥3月(様式第2-2号)'!$A:$P,11,FALSE)</f>
        <v>0</v>
      </c>
      <c r="I105" s="152">
        <f t="shared" si="20"/>
        <v>0</v>
      </c>
      <c r="J105" s="155">
        <f>VLOOKUP($N105,'⑥3月(様式第2-2号)'!$A:$P,12,FALSE)</f>
        <v>0</v>
      </c>
      <c r="K105" s="152">
        <f t="shared" si="18"/>
        <v>0</v>
      </c>
      <c r="L105" s="155">
        <f>VLOOKUP($N105,'⑥3月(様式第2-2号)'!$A:$P,13,FALSE)</f>
        <v>0</v>
      </c>
      <c r="M105" s="154">
        <f t="shared" si="19"/>
        <v>0</v>
      </c>
      <c r="N105" s="160">
        <v>30</v>
      </c>
      <c r="O105" s="162"/>
      <c r="P105" s="162"/>
      <c r="Q105" s="162"/>
      <c r="R105" s="162"/>
      <c r="S105" s="162"/>
      <c r="T105" s="162"/>
      <c r="U105" s="162"/>
      <c r="V105" s="162"/>
      <c r="W105" s="162"/>
      <c r="X105" s="162"/>
      <c r="Y105" s="162"/>
      <c r="Z105" s="162"/>
      <c r="AA105" s="162"/>
      <c r="AB105" s="162"/>
      <c r="AC105" s="162"/>
      <c r="AD105" s="162"/>
      <c r="AE105" s="162"/>
      <c r="AF105" s="162"/>
      <c r="AG105" s="162"/>
      <c r="AH105" s="162"/>
      <c r="AI105" s="162"/>
      <c r="AJ105" s="162"/>
      <c r="AK105" s="162"/>
      <c r="AL105" s="162"/>
      <c r="AM105" s="162"/>
      <c r="AN105" s="162"/>
      <c r="AO105" s="162"/>
      <c r="AP105" s="162"/>
      <c r="AQ105" s="162"/>
      <c r="AR105" s="162"/>
      <c r="AS105" s="162"/>
      <c r="AT105" s="162"/>
      <c r="AU105" s="162"/>
      <c r="AV105" s="162"/>
      <c r="AW105" s="162"/>
      <c r="AX105" s="162"/>
      <c r="AY105" s="162"/>
      <c r="AZ105" s="162"/>
      <c r="BA105" s="162"/>
      <c r="BB105" s="162"/>
      <c r="BC105" s="162"/>
      <c r="BD105" s="162"/>
      <c r="BE105" s="162"/>
      <c r="BF105" s="162"/>
      <c r="BG105" s="162"/>
      <c r="BH105" s="162"/>
      <c r="BI105" s="162"/>
      <c r="BJ105" s="162"/>
      <c r="BK105" s="162"/>
      <c r="BL105" s="162"/>
      <c r="BM105" s="162"/>
      <c r="BN105" s="162"/>
      <c r="BO105" s="162"/>
      <c r="BP105" s="162"/>
    </row>
    <row r="106" spans="1:68" ht="19.5" thickBot="1" x14ac:dyDescent="0.45">
      <c r="A106" s="116" t="str">
        <f t="shared" si="14"/>
        <v>OK</v>
      </c>
      <c r="B106" s="164">
        <f>VLOOKUP($N106,'⑥3月(様式第2-2号)'!$A:$P,8,FALSE)</f>
        <v>0</v>
      </c>
      <c r="C106" s="177">
        <f t="shared" si="15"/>
        <v>0</v>
      </c>
      <c r="D106" s="195">
        <f>VLOOKUP($N106,'⑥3月(様式第2-2号)'!$A:$P,9,FALSE)</f>
        <v>0</v>
      </c>
      <c r="E106" s="177">
        <f t="shared" si="16"/>
        <v>0</v>
      </c>
      <c r="F106" s="195">
        <f>VLOOKUP($N106,'⑥3月(様式第2-2号)'!$A:$P,10,FALSE)</f>
        <v>0</v>
      </c>
      <c r="G106" s="178">
        <f t="shared" si="17"/>
        <v>0</v>
      </c>
      <c r="H106" s="155">
        <f>VLOOKUP($N106,'⑥3月(様式第2-2号)'!$A:$P,11,FALSE)</f>
        <v>0</v>
      </c>
      <c r="I106" s="177">
        <f t="shared" si="20"/>
        <v>0</v>
      </c>
      <c r="J106" s="155">
        <f>VLOOKUP($N106,'⑥3月(様式第2-2号)'!$A:$P,12,FALSE)</f>
        <v>0</v>
      </c>
      <c r="K106" s="177">
        <f t="shared" si="18"/>
        <v>0</v>
      </c>
      <c r="L106" s="155">
        <f>VLOOKUP($N106,'⑥3月(様式第2-2号)'!$A:$P,13,FALSE)</f>
        <v>0</v>
      </c>
      <c r="M106" s="154">
        <f t="shared" si="19"/>
        <v>0</v>
      </c>
      <c r="N106" s="175">
        <v>31</v>
      </c>
      <c r="O106" s="162"/>
      <c r="P106" s="162"/>
      <c r="Q106" s="162"/>
      <c r="R106" s="162"/>
      <c r="S106" s="162"/>
      <c r="T106" s="162"/>
      <c r="U106" s="162"/>
      <c r="V106" s="162"/>
      <c r="W106" s="162"/>
      <c r="X106" s="162"/>
      <c r="Y106" s="162"/>
      <c r="Z106" s="162"/>
      <c r="AA106" s="162"/>
      <c r="AB106" s="162"/>
      <c r="AC106" s="162"/>
      <c r="AD106" s="162"/>
      <c r="AE106" s="162"/>
      <c r="AF106" s="162"/>
      <c r="AG106" s="162"/>
      <c r="AH106" s="162"/>
      <c r="AI106" s="162"/>
      <c r="AJ106" s="162"/>
      <c r="AK106" s="162"/>
      <c r="AL106" s="162"/>
      <c r="AM106" s="162"/>
      <c r="AN106" s="162"/>
      <c r="AO106" s="162"/>
      <c r="AP106" s="162"/>
      <c r="AQ106" s="162"/>
      <c r="AR106" s="162"/>
      <c r="AS106" s="162"/>
      <c r="AT106" s="162"/>
      <c r="AU106" s="162"/>
      <c r="AV106" s="162"/>
      <c r="AW106" s="162"/>
      <c r="AX106" s="162"/>
      <c r="AY106" s="162"/>
      <c r="AZ106" s="162"/>
      <c r="BA106" s="162"/>
      <c r="BB106" s="162"/>
      <c r="BC106" s="162"/>
      <c r="BD106" s="162"/>
      <c r="BE106" s="162"/>
      <c r="BF106" s="162"/>
      <c r="BG106" s="162"/>
      <c r="BH106" s="162"/>
      <c r="BI106" s="162"/>
      <c r="BJ106" s="162"/>
      <c r="BK106" s="162"/>
      <c r="BL106" s="162"/>
      <c r="BM106" s="162"/>
      <c r="BN106" s="162"/>
      <c r="BO106" s="162"/>
      <c r="BP106" s="162"/>
    </row>
    <row r="107" spans="1:68" x14ac:dyDescent="0.4">
      <c r="A107" s="167"/>
      <c r="B107" s="167"/>
      <c r="D107" s="167"/>
      <c r="F107" s="167"/>
      <c r="H107" s="167"/>
      <c r="I107" s="118"/>
      <c r="J107" s="167"/>
      <c r="K107" s="118"/>
      <c r="L107" s="167"/>
      <c r="M107" s="167"/>
      <c r="O107" s="169" t="s">
        <v>174</v>
      </c>
    </row>
  </sheetData>
  <sheetProtection algorithmName="SHA-512" hashValue="3hBbhCmpOeYe4Fg5N8YwaiMAH0Hd34qwpCImbQbrAJ/Bhbn4zlirvLAWORJAnkDSHck6uKqj/zg5LSvznF/JQw==" saltValue="S/t1QhgRjdNP82XZd35i1g==" spinCount="100000" sheet="1" insertColumns="0" insertRows="0" deleteColumns="0" deleteRows="0"/>
  <mergeCells count="6">
    <mergeCell ref="O74:BP74"/>
    <mergeCell ref="P3:V4"/>
    <mergeCell ref="A2:T2"/>
    <mergeCell ref="C3:F3"/>
    <mergeCell ref="O6:BP6"/>
    <mergeCell ref="O41:BP41"/>
  </mergeCells>
  <phoneticPr fontId="21"/>
  <conditionalFormatting sqref="G4:H4 M4:N4">
    <cfRule type="containsText" dxfId="247" priority="131" operator="containsText" text="←エラーがありますので数値を確認してください。">
      <formula>NOT(ISERROR(SEARCH("←エラーがありますので数値を確認してください。",G4)))</formula>
    </cfRule>
  </conditionalFormatting>
  <conditionalFormatting sqref="P39:T39 AF39">
    <cfRule type="containsText" dxfId="246" priority="129" operator="containsText" text="休止">
      <formula>NOT(ISERROR(SEARCH("休止",P39)))</formula>
    </cfRule>
    <cfRule type="containsText" dxfId="245" priority="130" operator="containsText" text="即応">
      <formula>NOT(ISERROR(SEARCH("即応",P39)))</formula>
    </cfRule>
  </conditionalFormatting>
  <conditionalFormatting sqref="A107:A1048576 A2:A40 A72:A73">
    <cfRule type="containsText" dxfId="244" priority="127" operator="containsText" text="OK">
      <formula>NOT(ISERROR(SEARCH("OK",A2)))</formula>
    </cfRule>
    <cfRule type="containsText" dxfId="243" priority="128" operator="containsText" text="ERROR">
      <formula>NOT(ISERROR(SEARCH("ERROR",A2)))</formula>
    </cfRule>
  </conditionalFormatting>
  <conditionalFormatting sqref="U39">
    <cfRule type="containsText" dxfId="242" priority="125" operator="containsText" text="休止">
      <formula>NOT(ISERROR(SEARCH("休止",U39)))</formula>
    </cfRule>
    <cfRule type="containsText" dxfId="241" priority="126" operator="containsText" text="即応">
      <formula>NOT(ISERROR(SEARCH("即応",U39)))</formula>
    </cfRule>
  </conditionalFormatting>
  <conditionalFormatting sqref="V39">
    <cfRule type="containsText" dxfId="240" priority="123" operator="containsText" text="休止">
      <formula>NOT(ISERROR(SEARCH("休止",V39)))</formula>
    </cfRule>
    <cfRule type="containsText" dxfId="239" priority="124" operator="containsText" text="即応">
      <formula>NOT(ISERROR(SEARCH("即応",V39)))</formula>
    </cfRule>
  </conditionalFormatting>
  <conditionalFormatting sqref="AE39">
    <cfRule type="containsText" dxfId="238" priority="121" operator="containsText" text="休止">
      <formula>NOT(ISERROR(SEARCH("休止",AE39)))</formula>
    </cfRule>
    <cfRule type="containsText" dxfId="237" priority="122" operator="containsText" text="即応">
      <formula>NOT(ISERROR(SEARCH("即応",AE39)))</formula>
    </cfRule>
  </conditionalFormatting>
  <conditionalFormatting sqref="AB39">
    <cfRule type="containsText" dxfId="236" priority="119" operator="containsText" text="休止">
      <formula>NOT(ISERROR(SEARCH("休止",AB39)))</formula>
    </cfRule>
    <cfRule type="containsText" dxfId="235" priority="120" operator="containsText" text="即応">
      <formula>NOT(ISERROR(SEARCH("即応",AB39)))</formula>
    </cfRule>
  </conditionalFormatting>
  <conditionalFormatting sqref="AA39">
    <cfRule type="containsText" dxfId="234" priority="117" operator="containsText" text="休止">
      <formula>NOT(ISERROR(SEARCH("休止",AA39)))</formula>
    </cfRule>
    <cfRule type="containsText" dxfId="233" priority="118" operator="containsText" text="即応">
      <formula>NOT(ISERROR(SEARCH("即応",AA39)))</formula>
    </cfRule>
  </conditionalFormatting>
  <conditionalFormatting sqref="Z39">
    <cfRule type="containsText" dxfId="232" priority="115" operator="containsText" text="休止">
      <formula>NOT(ISERROR(SEARCH("休止",Z39)))</formula>
    </cfRule>
    <cfRule type="containsText" dxfId="231" priority="116" operator="containsText" text="即応">
      <formula>NOT(ISERROR(SEARCH("即応",Z39)))</formula>
    </cfRule>
  </conditionalFormatting>
  <conditionalFormatting sqref="Y39">
    <cfRule type="containsText" dxfId="230" priority="113" operator="containsText" text="休止">
      <formula>NOT(ISERROR(SEARCH("休止",Y39)))</formula>
    </cfRule>
    <cfRule type="containsText" dxfId="229" priority="114" operator="containsText" text="即応">
      <formula>NOT(ISERROR(SEARCH("即応",Y39)))</formula>
    </cfRule>
  </conditionalFormatting>
  <conditionalFormatting sqref="X39">
    <cfRule type="containsText" dxfId="228" priority="111" operator="containsText" text="休止">
      <formula>NOT(ISERROR(SEARCH("休止",X39)))</formula>
    </cfRule>
    <cfRule type="containsText" dxfId="227" priority="112" operator="containsText" text="即応">
      <formula>NOT(ISERROR(SEARCH("即応",X39)))</formula>
    </cfRule>
  </conditionalFormatting>
  <conditionalFormatting sqref="W39">
    <cfRule type="containsText" dxfId="226" priority="109" operator="containsText" text="休止">
      <formula>NOT(ISERROR(SEARCH("休止",W39)))</formula>
    </cfRule>
    <cfRule type="containsText" dxfId="225" priority="110" operator="containsText" text="即応">
      <formula>NOT(ISERROR(SEARCH("即応",W39)))</formula>
    </cfRule>
  </conditionalFormatting>
  <conditionalFormatting sqref="AD39">
    <cfRule type="containsText" dxfId="224" priority="107" operator="containsText" text="休止">
      <formula>NOT(ISERROR(SEARCH("休止",AD39)))</formula>
    </cfRule>
    <cfRule type="containsText" dxfId="223" priority="108" operator="containsText" text="即応">
      <formula>NOT(ISERROR(SEARCH("即応",AD39)))</formula>
    </cfRule>
  </conditionalFormatting>
  <conditionalFormatting sqref="AC39">
    <cfRule type="containsText" dxfId="222" priority="105" operator="containsText" text="休止">
      <formula>NOT(ISERROR(SEARCH("休止",AC39)))</formula>
    </cfRule>
    <cfRule type="containsText" dxfId="221" priority="106" operator="containsText" text="即応">
      <formula>NOT(ISERROR(SEARCH("即応",AC39)))</formula>
    </cfRule>
  </conditionalFormatting>
  <conditionalFormatting sqref="AZ39">
    <cfRule type="containsText" dxfId="220" priority="103" operator="containsText" text="休止">
      <formula>NOT(ISERROR(SEARCH("休止",AZ39)))</formula>
    </cfRule>
    <cfRule type="containsText" dxfId="219" priority="104" operator="containsText" text="即応">
      <formula>NOT(ISERROR(SEARCH("即応",AZ39)))</formula>
    </cfRule>
  </conditionalFormatting>
  <conditionalFormatting sqref="AY39">
    <cfRule type="containsText" dxfId="218" priority="101" operator="containsText" text="休止">
      <formula>NOT(ISERROR(SEARCH("休止",AY39)))</formula>
    </cfRule>
    <cfRule type="containsText" dxfId="217" priority="102" operator="containsText" text="即応">
      <formula>NOT(ISERROR(SEARCH("即応",AY39)))</formula>
    </cfRule>
  </conditionalFormatting>
  <conditionalFormatting sqref="AV39">
    <cfRule type="containsText" dxfId="216" priority="99" operator="containsText" text="休止">
      <formula>NOT(ISERROR(SEARCH("休止",AV39)))</formula>
    </cfRule>
    <cfRule type="containsText" dxfId="215" priority="100" operator="containsText" text="即応">
      <formula>NOT(ISERROR(SEARCH("即応",AV39)))</formula>
    </cfRule>
  </conditionalFormatting>
  <conditionalFormatting sqref="AU39">
    <cfRule type="containsText" dxfId="214" priority="97" operator="containsText" text="休止">
      <formula>NOT(ISERROR(SEARCH("休止",AU39)))</formula>
    </cfRule>
    <cfRule type="containsText" dxfId="213" priority="98" operator="containsText" text="即応">
      <formula>NOT(ISERROR(SEARCH("即応",AU39)))</formula>
    </cfRule>
  </conditionalFormatting>
  <conditionalFormatting sqref="AT39">
    <cfRule type="containsText" dxfId="212" priority="95" operator="containsText" text="休止">
      <formula>NOT(ISERROR(SEARCH("休止",AT39)))</formula>
    </cfRule>
    <cfRule type="containsText" dxfId="211" priority="96" operator="containsText" text="即応">
      <formula>NOT(ISERROR(SEARCH("即応",AT39)))</formula>
    </cfRule>
  </conditionalFormatting>
  <conditionalFormatting sqref="AS39">
    <cfRule type="containsText" dxfId="210" priority="93" operator="containsText" text="休止">
      <formula>NOT(ISERROR(SEARCH("休止",AS39)))</formula>
    </cfRule>
    <cfRule type="containsText" dxfId="209" priority="94" operator="containsText" text="即応">
      <formula>NOT(ISERROR(SEARCH("即応",AS39)))</formula>
    </cfRule>
  </conditionalFormatting>
  <conditionalFormatting sqref="AR39">
    <cfRule type="containsText" dxfId="208" priority="91" operator="containsText" text="休止">
      <formula>NOT(ISERROR(SEARCH("休止",AR39)))</formula>
    </cfRule>
    <cfRule type="containsText" dxfId="207" priority="92" operator="containsText" text="即応">
      <formula>NOT(ISERROR(SEARCH("即応",AR39)))</formula>
    </cfRule>
  </conditionalFormatting>
  <conditionalFormatting sqref="AQ39">
    <cfRule type="containsText" dxfId="206" priority="89" operator="containsText" text="休止">
      <formula>NOT(ISERROR(SEARCH("休止",AQ39)))</formula>
    </cfRule>
    <cfRule type="containsText" dxfId="205" priority="90" operator="containsText" text="即応">
      <formula>NOT(ISERROR(SEARCH("即応",AQ39)))</formula>
    </cfRule>
  </conditionalFormatting>
  <conditionalFormatting sqref="AX39">
    <cfRule type="containsText" dxfId="204" priority="87" operator="containsText" text="休止">
      <formula>NOT(ISERROR(SEARCH("休止",AX39)))</formula>
    </cfRule>
    <cfRule type="containsText" dxfId="203" priority="88" operator="containsText" text="即応">
      <formula>NOT(ISERROR(SEARCH("即応",AX39)))</formula>
    </cfRule>
  </conditionalFormatting>
  <conditionalFormatting sqref="AW39">
    <cfRule type="containsText" dxfId="202" priority="85" operator="containsText" text="休止">
      <formula>NOT(ISERROR(SEARCH("休止",AW39)))</formula>
    </cfRule>
    <cfRule type="containsText" dxfId="201" priority="86" operator="containsText" text="即応">
      <formula>NOT(ISERROR(SEARCH("即応",AW39)))</formula>
    </cfRule>
  </conditionalFormatting>
  <conditionalFormatting sqref="AP39">
    <cfRule type="containsText" dxfId="200" priority="83" operator="containsText" text="休止">
      <formula>NOT(ISERROR(SEARCH("休止",AP39)))</formula>
    </cfRule>
    <cfRule type="containsText" dxfId="199" priority="84" operator="containsText" text="即応">
      <formula>NOT(ISERROR(SEARCH("即応",AP39)))</formula>
    </cfRule>
  </conditionalFormatting>
  <conditionalFormatting sqref="AO39">
    <cfRule type="containsText" dxfId="198" priority="81" operator="containsText" text="休止">
      <formula>NOT(ISERROR(SEARCH("休止",AO39)))</formula>
    </cfRule>
    <cfRule type="containsText" dxfId="197" priority="82" operator="containsText" text="即応">
      <formula>NOT(ISERROR(SEARCH("即応",AO39)))</formula>
    </cfRule>
  </conditionalFormatting>
  <conditionalFormatting sqref="AL39">
    <cfRule type="containsText" dxfId="196" priority="79" operator="containsText" text="休止">
      <formula>NOT(ISERROR(SEARCH("休止",AL39)))</formula>
    </cfRule>
    <cfRule type="containsText" dxfId="195" priority="80" operator="containsText" text="即応">
      <formula>NOT(ISERROR(SEARCH("即応",AL39)))</formula>
    </cfRule>
  </conditionalFormatting>
  <conditionalFormatting sqref="AK39">
    <cfRule type="containsText" dxfId="194" priority="77" operator="containsText" text="休止">
      <formula>NOT(ISERROR(SEARCH("休止",AK39)))</formula>
    </cfRule>
    <cfRule type="containsText" dxfId="193" priority="78" operator="containsText" text="即応">
      <formula>NOT(ISERROR(SEARCH("即応",AK39)))</formula>
    </cfRule>
  </conditionalFormatting>
  <conditionalFormatting sqref="AJ39">
    <cfRule type="containsText" dxfId="192" priority="75" operator="containsText" text="休止">
      <formula>NOT(ISERROR(SEARCH("休止",AJ39)))</formula>
    </cfRule>
    <cfRule type="containsText" dxfId="191" priority="76" operator="containsText" text="即応">
      <formula>NOT(ISERROR(SEARCH("即応",AJ39)))</formula>
    </cfRule>
  </conditionalFormatting>
  <conditionalFormatting sqref="AI39">
    <cfRule type="containsText" dxfId="190" priority="73" operator="containsText" text="休止">
      <formula>NOT(ISERROR(SEARCH("休止",AI39)))</formula>
    </cfRule>
    <cfRule type="containsText" dxfId="189" priority="74" operator="containsText" text="即応">
      <formula>NOT(ISERROR(SEARCH("即応",AI39)))</formula>
    </cfRule>
  </conditionalFormatting>
  <conditionalFormatting sqref="AH39">
    <cfRule type="containsText" dxfId="188" priority="71" operator="containsText" text="休止">
      <formula>NOT(ISERROR(SEARCH("休止",AH39)))</formula>
    </cfRule>
    <cfRule type="containsText" dxfId="187" priority="72" operator="containsText" text="即応">
      <formula>NOT(ISERROR(SEARCH("即応",AH39)))</formula>
    </cfRule>
  </conditionalFormatting>
  <conditionalFormatting sqref="AG39">
    <cfRule type="containsText" dxfId="186" priority="69" operator="containsText" text="休止">
      <formula>NOT(ISERROR(SEARCH("休止",AG39)))</formula>
    </cfRule>
    <cfRule type="containsText" dxfId="185" priority="70" operator="containsText" text="即応">
      <formula>NOT(ISERROR(SEARCH("即応",AG39)))</formula>
    </cfRule>
  </conditionalFormatting>
  <conditionalFormatting sqref="AN39">
    <cfRule type="containsText" dxfId="184" priority="67" operator="containsText" text="休止">
      <formula>NOT(ISERROR(SEARCH("休止",AN39)))</formula>
    </cfRule>
    <cfRule type="containsText" dxfId="183" priority="68" operator="containsText" text="即応">
      <formula>NOT(ISERROR(SEARCH("即応",AN39)))</formula>
    </cfRule>
  </conditionalFormatting>
  <conditionalFormatting sqref="AM39">
    <cfRule type="containsText" dxfId="182" priority="65" operator="containsText" text="休止">
      <formula>NOT(ISERROR(SEARCH("休止",AM39)))</formula>
    </cfRule>
    <cfRule type="containsText" dxfId="181" priority="66" operator="containsText" text="即応">
      <formula>NOT(ISERROR(SEARCH("即応",AM39)))</formula>
    </cfRule>
  </conditionalFormatting>
  <conditionalFormatting sqref="BN39">
    <cfRule type="containsText" dxfId="180" priority="63" operator="containsText" text="休止">
      <formula>NOT(ISERROR(SEARCH("休止",BN39)))</formula>
    </cfRule>
    <cfRule type="containsText" dxfId="179" priority="64" operator="containsText" text="即応">
      <formula>NOT(ISERROR(SEARCH("即応",BN39)))</formula>
    </cfRule>
  </conditionalFormatting>
  <conditionalFormatting sqref="BM39">
    <cfRule type="containsText" dxfId="178" priority="61" operator="containsText" text="休止">
      <formula>NOT(ISERROR(SEARCH("休止",BM39)))</formula>
    </cfRule>
    <cfRule type="containsText" dxfId="177" priority="62" operator="containsText" text="即応">
      <formula>NOT(ISERROR(SEARCH("即応",BM39)))</formula>
    </cfRule>
  </conditionalFormatting>
  <conditionalFormatting sqref="BL39">
    <cfRule type="containsText" dxfId="176" priority="59" operator="containsText" text="休止">
      <formula>NOT(ISERROR(SEARCH("休止",BL39)))</formula>
    </cfRule>
    <cfRule type="containsText" dxfId="175" priority="60" operator="containsText" text="即応">
      <formula>NOT(ISERROR(SEARCH("即応",BL39)))</formula>
    </cfRule>
  </conditionalFormatting>
  <conditionalFormatting sqref="BK39">
    <cfRule type="containsText" dxfId="174" priority="57" operator="containsText" text="休止">
      <formula>NOT(ISERROR(SEARCH("休止",BK39)))</formula>
    </cfRule>
    <cfRule type="containsText" dxfId="173" priority="58" operator="containsText" text="即応">
      <formula>NOT(ISERROR(SEARCH("即応",BK39)))</formula>
    </cfRule>
  </conditionalFormatting>
  <conditionalFormatting sqref="BJ39">
    <cfRule type="containsText" dxfId="172" priority="55" operator="containsText" text="休止">
      <formula>NOT(ISERROR(SEARCH("休止",BJ39)))</formula>
    </cfRule>
    <cfRule type="containsText" dxfId="171" priority="56" operator="containsText" text="即応">
      <formula>NOT(ISERROR(SEARCH("即応",BJ39)))</formula>
    </cfRule>
  </conditionalFormatting>
  <conditionalFormatting sqref="BI39">
    <cfRule type="containsText" dxfId="170" priority="53" operator="containsText" text="休止">
      <formula>NOT(ISERROR(SEARCH("休止",BI39)))</formula>
    </cfRule>
    <cfRule type="containsText" dxfId="169" priority="54" operator="containsText" text="即応">
      <formula>NOT(ISERROR(SEARCH("即応",BI39)))</formula>
    </cfRule>
  </conditionalFormatting>
  <conditionalFormatting sqref="BP39">
    <cfRule type="containsText" dxfId="168" priority="51" operator="containsText" text="休止">
      <formula>NOT(ISERROR(SEARCH("休止",BP39)))</formula>
    </cfRule>
    <cfRule type="containsText" dxfId="167" priority="52" operator="containsText" text="即応">
      <formula>NOT(ISERROR(SEARCH("即応",BP39)))</formula>
    </cfRule>
  </conditionalFormatting>
  <conditionalFormatting sqref="BO39">
    <cfRule type="containsText" dxfId="166" priority="49" operator="containsText" text="休止">
      <formula>NOT(ISERROR(SEARCH("休止",BO39)))</formula>
    </cfRule>
    <cfRule type="containsText" dxfId="165" priority="50" operator="containsText" text="即応">
      <formula>NOT(ISERROR(SEARCH("即応",BO39)))</formula>
    </cfRule>
  </conditionalFormatting>
  <conditionalFormatting sqref="BH39">
    <cfRule type="containsText" dxfId="164" priority="47" operator="containsText" text="休止">
      <formula>NOT(ISERROR(SEARCH("休止",BH39)))</formula>
    </cfRule>
    <cfRule type="containsText" dxfId="163" priority="48" operator="containsText" text="即応">
      <formula>NOT(ISERROR(SEARCH("即応",BH39)))</formula>
    </cfRule>
  </conditionalFormatting>
  <conditionalFormatting sqref="BG39">
    <cfRule type="containsText" dxfId="162" priority="45" operator="containsText" text="休止">
      <formula>NOT(ISERROR(SEARCH("休止",BG39)))</formula>
    </cfRule>
    <cfRule type="containsText" dxfId="161" priority="46" operator="containsText" text="即応">
      <formula>NOT(ISERROR(SEARCH("即応",BG39)))</formula>
    </cfRule>
  </conditionalFormatting>
  <conditionalFormatting sqref="BD39">
    <cfRule type="containsText" dxfId="160" priority="43" operator="containsText" text="休止">
      <formula>NOT(ISERROR(SEARCH("休止",BD39)))</formula>
    </cfRule>
    <cfRule type="containsText" dxfId="159" priority="44" operator="containsText" text="即応">
      <formula>NOT(ISERROR(SEARCH("即応",BD39)))</formula>
    </cfRule>
  </conditionalFormatting>
  <conditionalFormatting sqref="BC39">
    <cfRule type="containsText" dxfId="158" priority="41" operator="containsText" text="休止">
      <formula>NOT(ISERROR(SEARCH("休止",BC39)))</formula>
    </cfRule>
    <cfRule type="containsText" dxfId="157" priority="42" operator="containsText" text="即応">
      <formula>NOT(ISERROR(SEARCH("即応",BC39)))</formula>
    </cfRule>
  </conditionalFormatting>
  <conditionalFormatting sqref="BB39">
    <cfRule type="containsText" dxfId="156" priority="39" operator="containsText" text="休止">
      <formula>NOT(ISERROR(SEARCH("休止",BB39)))</formula>
    </cfRule>
    <cfRule type="containsText" dxfId="155" priority="40" operator="containsText" text="即応">
      <formula>NOT(ISERROR(SEARCH("即応",BB39)))</formula>
    </cfRule>
  </conditionalFormatting>
  <conditionalFormatting sqref="BA39">
    <cfRule type="containsText" dxfId="154" priority="37" operator="containsText" text="休止">
      <formula>NOT(ISERROR(SEARCH("休止",BA39)))</formula>
    </cfRule>
    <cfRule type="containsText" dxfId="153" priority="38" operator="containsText" text="即応">
      <formula>NOT(ISERROR(SEARCH("即応",BA39)))</formula>
    </cfRule>
  </conditionalFormatting>
  <conditionalFormatting sqref="BF39">
    <cfRule type="containsText" dxfId="152" priority="35" operator="containsText" text="休止">
      <formula>NOT(ISERROR(SEARCH("休止",BF39)))</formula>
    </cfRule>
    <cfRule type="containsText" dxfId="151" priority="36" operator="containsText" text="即応">
      <formula>NOT(ISERROR(SEARCH("即応",BF39)))</formula>
    </cfRule>
  </conditionalFormatting>
  <conditionalFormatting sqref="BE39">
    <cfRule type="containsText" dxfId="150" priority="33" operator="containsText" text="休止">
      <formula>NOT(ISERROR(SEARCH("休止",BE39)))</formula>
    </cfRule>
    <cfRule type="containsText" dxfId="149" priority="34" operator="containsText" text="即応">
      <formula>NOT(ISERROR(SEARCH("即応",BE39)))</formula>
    </cfRule>
  </conditionalFormatting>
  <conditionalFormatting sqref="O7:BP7">
    <cfRule type="containsText" dxfId="148" priority="24" operator="containsText" text="ICU休止">
      <formula>NOT(ISERROR(SEARCH("ICU休止",O7)))</formula>
    </cfRule>
    <cfRule type="containsText" dxfId="147" priority="25" operator="containsText" text="HCU休止">
      <formula>NOT(ISERROR(SEARCH("HCU休止",O7)))</formula>
    </cfRule>
    <cfRule type="containsText" dxfId="146" priority="26" operator="containsText" text="ICU空床">
      <formula>NOT(ISERROR(SEARCH("ICU空床",O7)))</formula>
    </cfRule>
    <cfRule type="containsText" dxfId="145" priority="27" operator="containsText" text="HCU空床">
      <formula>NOT(ISERROR(SEARCH("HCU空床",O7)))</formula>
    </cfRule>
    <cfRule type="containsText" dxfId="144" priority="31" operator="containsText" text="その他休止">
      <formula>NOT(ISERROR(SEARCH("その他休止",O7)))</formula>
    </cfRule>
    <cfRule type="containsText" dxfId="143" priority="32" operator="containsText" text="その他空床">
      <formula>NOT(ISERROR(SEARCH("その他空床",O7)))</formula>
    </cfRule>
  </conditionalFormatting>
  <conditionalFormatting sqref="B4">
    <cfRule type="containsText" dxfId="142" priority="30" operator="containsText" text="←エラーがありますので数値を確認してください。">
      <formula>NOT(ISERROR(SEARCH("←エラーがありますので数値を確認してください。",B4)))</formula>
    </cfRule>
  </conditionalFormatting>
  <conditionalFormatting sqref="A74:A106">
    <cfRule type="containsText" dxfId="141" priority="13" operator="containsText" text="OK">
      <formula>NOT(ISERROR(SEARCH("OK",A74)))</formula>
    </cfRule>
    <cfRule type="containsText" dxfId="140" priority="14" operator="containsText" text="ERROR">
      <formula>NOT(ISERROR(SEARCH("ERROR",A74)))</formula>
    </cfRule>
  </conditionalFormatting>
  <conditionalFormatting sqref="C4">
    <cfRule type="containsText" dxfId="139" priority="29" operator="containsText" text="←エラーがありますので数値を確認してください。">
      <formula>NOT(ISERROR(SEARCH("←エラーがありますので数値を確認してください。",C4)))</formula>
    </cfRule>
  </conditionalFormatting>
  <conditionalFormatting sqref="E4">
    <cfRule type="containsText" dxfId="138" priority="28" operator="containsText" text="←エラーがありますので数値を確認してください。">
      <formula>NOT(ISERROR(SEARCH("←エラーがありますので数値を確認してください。",E4)))</formula>
    </cfRule>
  </conditionalFormatting>
  <conditionalFormatting sqref="K4">
    <cfRule type="containsText" dxfId="137" priority="23" operator="containsText" text="←エラーがありますので数値を確認してください。">
      <formula>NOT(ISERROR(SEARCH("←エラーがありますので数値を確認してください。",K4)))</formula>
    </cfRule>
  </conditionalFormatting>
  <conditionalFormatting sqref="I4">
    <cfRule type="containsText" dxfId="136" priority="22" operator="containsText" text="←エラーがありますので数値を確認してください。">
      <formula>NOT(ISERROR(SEARCH("←エラーがありますので数値を確認してください。",I4)))</formula>
    </cfRule>
  </conditionalFormatting>
  <conditionalFormatting sqref="D4">
    <cfRule type="containsText" dxfId="135" priority="21" operator="containsText" text="←エラーがありますので数値を確認してください。">
      <formula>NOT(ISERROR(SEARCH("←エラーがありますので数値を確認してください。",D4)))</formula>
    </cfRule>
  </conditionalFormatting>
  <conditionalFormatting sqref="F4">
    <cfRule type="containsText" dxfId="134" priority="20" operator="containsText" text="←エラーがありますので数値を確認してください。">
      <formula>NOT(ISERROR(SEARCH("←エラーがありますので数値を確認してください。",F4)))</formula>
    </cfRule>
  </conditionalFormatting>
  <conditionalFormatting sqref="J4">
    <cfRule type="containsText" dxfId="133" priority="19" operator="containsText" text="←エラーがありますので数値を確認してください。">
      <formula>NOT(ISERROR(SEARCH("←エラーがありますので数値を確認してください。",J4)))</formula>
    </cfRule>
  </conditionalFormatting>
  <conditionalFormatting sqref="L4">
    <cfRule type="containsText" dxfId="132" priority="18" operator="containsText" text="←エラーがありますので数値を確認してください。">
      <formula>NOT(ISERROR(SEARCH("←エラーがありますので数値を確認してください。",L4)))</formula>
    </cfRule>
  </conditionalFormatting>
  <conditionalFormatting sqref="C3">
    <cfRule type="containsText" dxfId="131" priority="17" operator="containsText" text="←エラーがありますので数値を確認してください。">
      <formula>NOT(ISERROR(SEARCH("←エラーがありますので数値を確認してください。",C3)))</formula>
    </cfRule>
  </conditionalFormatting>
  <conditionalFormatting sqref="A41:A71">
    <cfRule type="containsText" dxfId="130" priority="15" operator="containsText" text="OK">
      <formula>NOT(ISERROR(SEARCH("OK",A41)))</formula>
    </cfRule>
    <cfRule type="containsText" dxfId="129" priority="16" operator="containsText" text="ERROR">
      <formula>NOT(ISERROR(SEARCH("ERROR",A41)))</formula>
    </cfRule>
  </conditionalFormatting>
  <conditionalFormatting sqref="O42:BP42">
    <cfRule type="containsText" dxfId="128" priority="7" operator="containsText" text="ICU休止">
      <formula>NOT(ISERROR(SEARCH("ICU休止",O42)))</formula>
    </cfRule>
    <cfRule type="containsText" dxfId="127" priority="8" operator="containsText" text="HCU休止">
      <formula>NOT(ISERROR(SEARCH("HCU休止",O42)))</formula>
    </cfRule>
    <cfRule type="containsText" dxfId="126" priority="9" operator="containsText" text="ICU空床">
      <formula>NOT(ISERROR(SEARCH("ICU空床",O42)))</formula>
    </cfRule>
    <cfRule type="containsText" dxfId="125" priority="10" operator="containsText" text="HCU空床">
      <formula>NOT(ISERROR(SEARCH("HCU空床",O42)))</formula>
    </cfRule>
    <cfRule type="containsText" dxfId="124" priority="11" operator="containsText" text="その他休止">
      <formula>NOT(ISERROR(SEARCH("その他休止",O42)))</formula>
    </cfRule>
    <cfRule type="containsText" dxfId="123" priority="12" operator="containsText" text="その他空床">
      <formula>NOT(ISERROR(SEARCH("その他空床",O42)))</formula>
    </cfRule>
  </conditionalFormatting>
  <conditionalFormatting sqref="O75:BP75">
    <cfRule type="containsText" dxfId="122" priority="1" operator="containsText" text="ICU休止">
      <formula>NOT(ISERROR(SEARCH("ICU休止",O75)))</formula>
    </cfRule>
    <cfRule type="containsText" dxfId="121" priority="2" operator="containsText" text="HCU休止">
      <formula>NOT(ISERROR(SEARCH("HCU休止",O75)))</formula>
    </cfRule>
    <cfRule type="containsText" dxfId="120" priority="3" operator="containsText" text="ICU空床">
      <formula>NOT(ISERROR(SEARCH("ICU空床",O75)))</formula>
    </cfRule>
    <cfRule type="containsText" dxfId="119" priority="4" operator="containsText" text="HCU空床">
      <formula>NOT(ISERROR(SEARCH("HCU空床",O75)))</formula>
    </cfRule>
    <cfRule type="containsText" dxfId="118" priority="5" operator="containsText" text="その他休止">
      <formula>NOT(ISERROR(SEARCH("その他休止",O75)))</formula>
    </cfRule>
    <cfRule type="containsText" dxfId="117" priority="6" operator="containsText" text="その他空床">
      <formula>NOT(ISERROR(SEARCH("その他空床",O75)))</formula>
    </cfRule>
  </conditionalFormatting>
  <dataValidations count="2">
    <dataValidation type="list" allowBlank="1" showInputMessage="1" showErrorMessage="1" sqref="O7:BP7 O42:BP42 O75:BP75">
      <formula1>"ICU空床,HCU空床,その他空床,ICU休止,HCU休止,その他休止"</formula1>
    </dataValidation>
    <dataValidation type="list" allowBlank="1" showInputMessage="1" showErrorMessage="1" sqref="P39:BP39">
      <formula1>"即応,休止"</formula1>
    </dataValidation>
  </dataValidations>
  <pageMargins left="0.31496062992125984" right="0.31496062992125984" top="0.55118110236220474" bottom="0.55118110236220474" header="0.11811023622047245" footer="0.11811023622047245"/>
  <pageSetup paperSize="8" scale="28" fitToHeight="0" orientation="landscape" r:id="rId1"/>
  <rowBreaks count="2" manualBreakCount="2">
    <brk id="39" max="13" man="1"/>
    <brk id="72" max="1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Q39"/>
  <sheetViews>
    <sheetView view="pageBreakPreview" zoomScale="85" zoomScaleNormal="100" zoomScaleSheetLayoutView="85" workbookViewId="0">
      <selection activeCell="H3" sqref="H3"/>
    </sheetView>
  </sheetViews>
  <sheetFormatPr defaultRowHeight="18.75" x14ac:dyDescent="0.4"/>
  <cols>
    <col min="1" max="1" width="9" style="116"/>
    <col min="2" max="2" width="11.125" style="116" customWidth="1"/>
    <col min="3" max="3" width="10.875" style="116" customWidth="1"/>
    <col min="4" max="4" width="11.125" style="116" customWidth="1"/>
    <col min="5" max="5" width="10.875" style="116" customWidth="1"/>
    <col min="6" max="6" width="11.125" style="116" customWidth="1"/>
    <col min="7" max="7" width="10.875" style="116" customWidth="1"/>
    <col min="8" max="8" width="11.125" style="116" customWidth="1"/>
    <col min="9" max="9" width="10.875" style="116" customWidth="1"/>
    <col min="10" max="10" width="11.125" style="116" customWidth="1"/>
    <col min="11" max="11" width="10.875" style="116" customWidth="1"/>
    <col min="12" max="12" width="11.125" style="116" customWidth="1"/>
    <col min="13" max="13" width="10.875" style="116" customWidth="1"/>
    <col min="14" max="14" width="9.625" style="116" customWidth="1"/>
    <col min="15" max="16384" width="9" style="116"/>
  </cols>
  <sheetData>
    <row r="1" spans="1:69" x14ac:dyDescent="0.4">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row>
    <row r="2" spans="1:69" ht="24.75" customHeight="1" thickBot="1" x14ac:dyDescent="0.45">
      <c r="A2" s="335" t="s">
        <v>161</v>
      </c>
      <c r="B2" s="335"/>
      <c r="C2" s="335"/>
      <c r="D2" s="335"/>
      <c r="E2" s="335"/>
      <c r="F2" s="335"/>
      <c r="G2" s="335"/>
      <c r="H2" s="335"/>
      <c r="I2" s="335"/>
      <c r="J2" s="335"/>
      <c r="K2" s="335"/>
      <c r="L2" s="335"/>
      <c r="M2" s="335"/>
      <c r="N2" s="335"/>
      <c r="O2" s="335"/>
      <c r="P2" s="335"/>
      <c r="Q2" s="335"/>
      <c r="R2" s="335"/>
      <c r="S2" s="335"/>
      <c r="T2" s="335"/>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row>
    <row r="3" spans="1:69" ht="23.25" customHeight="1" thickBot="1" x14ac:dyDescent="0.45">
      <c r="B3" s="124" t="str">
        <f>IF(COUNTIF(A:A,"ERROR"),"ERROR","OK")</f>
        <v>OK</v>
      </c>
      <c r="C3" s="336" t="str">
        <f>IF(B3="ERROR","←エラーがありますので数値を確認してください。","")</f>
        <v/>
      </c>
      <c r="D3" s="337"/>
      <c r="E3" s="337"/>
      <c r="F3" s="337"/>
      <c r="G3" s="125"/>
      <c r="H3" s="125"/>
      <c r="I3" s="125"/>
      <c r="J3" s="125"/>
      <c r="K3" s="125"/>
      <c r="L3" s="125"/>
      <c r="M3" s="125"/>
      <c r="N3" s="125"/>
      <c r="P3" s="338">
        <v>0</v>
      </c>
      <c r="Q3" s="338"/>
      <c r="R3" s="338"/>
      <c r="S3" s="338"/>
      <c r="T3" s="338"/>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row>
    <row r="4" spans="1:69" x14ac:dyDescent="0.4">
      <c r="B4" s="126" t="s">
        <v>162</v>
      </c>
      <c r="C4" s="127"/>
      <c r="D4" s="126"/>
      <c r="E4" s="127"/>
      <c r="F4" s="126"/>
      <c r="G4" s="127"/>
      <c r="H4" s="128"/>
      <c r="I4" s="127"/>
      <c r="J4" s="128"/>
      <c r="K4" s="127"/>
      <c r="L4" s="128"/>
      <c r="M4" s="127"/>
      <c r="N4" s="127"/>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row>
    <row r="5" spans="1:69" ht="19.5" thickBot="1" x14ac:dyDescent="0.45">
      <c r="B5" s="129"/>
      <c r="D5" s="129"/>
      <c r="F5" s="129"/>
      <c r="H5" s="129"/>
      <c r="J5" s="129"/>
      <c r="L5" s="129"/>
    </row>
    <row r="6" spans="1:69" ht="20.25" thickBot="1" x14ac:dyDescent="0.45">
      <c r="B6" s="130" t="s">
        <v>163</v>
      </c>
      <c r="C6" s="131" t="s">
        <v>164</v>
      </c>
      <c r="D6" s="132" t="s">
        <v>163</v>
      </c>
      <c r="E6" s="131" t="s">
        <v>164</v>
      </c>
      <c r="F6" s="132" t="s">
        <v>163</v>
      </c>
      <c r="G6" s="133" t="s">
        <v>164</v>
      </c>
      <c r="H6" s="130" t="s">
        <v>163</v>
      </c>
      <c r="I6" s="131" t="s">
        <v>164</v>
      </c>
      <c r="J6" s="134" t="s">
        <v>163</v>
      </c>
      <c r="K6" s="131" t="s">
        <v>164</v>
      </c>
      <c r="L6" s="130" t="s">
        <v>163</v>
      </c>
      <c r="M6" s="133" t="s">
        <v>164</v>
      </c>
      <c r="N6" s="135" t="s">
        <v>165</v>
      </c>
      <c r="O6" s="331" t="s">
        <v>166</v>
      </c>
      <c r="P6" s="332"/>
      <c r="Q6" s="332"/>
      <c r="R6" s="332"/>
      <c r="S6" s="332"/>
      <c r="T6" s="332"/>
      <c r="U6" s="332"/>
      <c r="V6" s="332"/>
      <c r="W6" s="332"/>
      <c r="X6" s="332"/>
      <c r="Y6" s="332"/>
      <c r="Z6" s="332"/>
      <c r="AA6" s="332"/>
      <c r="AB6" s="332"/>
      <c r="AC6" s="332"/>
      <c r="AD6" s="332"/>
      <c r="AE6" s="332"/>
      <c r="AF6" s="332"/>
      <c r="AG6" s="332"/>
      <c r="AH6" s="332"/>
      <c r="AI6" s="332"/>
      <c r="AJ6" s="332"/>
      <c r="AK6" s="332"/>
      <c r="AL6" s="332"/>
      <c r="AM6" s="332"/>
      <c r="AN6" s="332"/>
      <c r="AO6" s="332"/>
      <c r="AP6" s="332"/>
      <c r="AQ6" s="332"/>
      <c r="AR6" s="332"/>
      <c r="AS6" s="332"/>
      <c r="AT6" s="332"/>
      <c r="AU6" s="332"/>
      <c r="AV6" s="332"/>
      <c r="AW6" s="332"/>
      <c r="AX6" s="332"/>
      <c r="AY6" s="332"/>
      <c r="AZ6" s="332"/>
      <c r="BA6" s="332"/>
      <c r="BB6" s="332"/>
      <c r="BC6" s="332"/>
      <c r="BD6" s="332"/>
      <c r="BE6" s="332"/>
      <c r="BF6" s="332"/>
      <c r="BG6" s="332"/>
      <c r="BH6" s="332"/>
      <c r="BI6" s="332"/>
      <c r="BJ6" s="332"/>
      <c r="BK6" s="332"/>
      <c r="BL6" s="332"/>
      <c r="BM6" s="332"/>
      <c r="BN6" s="332"/>
      <c r="BO6" s="332"/>
      <c r="BP6" s="333"/>
    </row>
    <row r="7" spans="1:69" ht="19.5" thickBot="1" x14ac:dyDescent="0.45">
      <c r="A7" s="136" t="s">
        <v>167</v>
      </c>
      <c r="B7" s="137" t="s">
        <v>168</v>
      </c>
      <c r="C7" s="138" t="s">
        <v>168</v>
      </c>
      <c r="D7" s="139" t="s">
        <v>169</v>
      </c>
      <c r="E7" s="140" t="s">
        <v>169</v>
      </c>
      <c r="F7" s="141" t="s">
        <v>170</v>
      </c>
      <c r="G7" s="142" t="s">
        <v>170</v>
      </c>
      <c r="H7" s="143" t="s">
        <v>171</v>
      </c>
      <c r="I7" s="144" t="s">
        <v>171</v>
      </c>
      <c r="J7" s="145" t="s">
        <v>172</v>
      </c>
      <c r="K7" s="146" t="s">
        <v>172</v>
      </c>
      <c r="L7" s="147" t="s">
        <v>173</v>
      </c>
      <c r="M7" s="148" t="s">
        <v>173</v>
      </c>
      <c r="N7" s="149" t="s">
        <v>127</v>
      </c>
      <c r="O7" s="150" t="s">
        <v>176</v>
      </c>
      <c r="P7" s="150" t="s">
        <v>176</v>
      </c>
      <c r="Q7" s="150" t="s">
        <v>177</v>
      </c>
      <c r="R7" s="150" t="s">
        <v>177</v>
      </c>
      <c r="S7" s="150" t="s">
        <v>177</v>
      </c>
      <c r="T7" s="150" t="s">
        <v>177</v>
      </c>
      <c r="U7" s="150" t="s">
        <v>178</v>
      </c>
      <c r="V7" s="150" t="s">
        <v>178</v>
      </c>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row>
    <row r="8" spans="1:69" x14ac:dyDescent="0.4">
      <c r="A8" s="116" t="str">
        <f>IF(AND($B8=$C8,$D8=$E8,$F8=$G8,$H8=$I8,$J8=$K8,$L8=$M8),"OK","ERROR")</f>
        <v>OK</v>
      </c>
      <c r="B8" s="151">
        <v>2</v>
      </c>
      <c r="C8" s="152">
        <f t="shared" ref="C8:C38" si="0">SUMPRODUCT((O8:BP8&lt;&gt;"")*($O$7:$BP$7="ICU空床"))</f>
        <v>2</v>
      </c>
      <c r="D8" s="153">
        <v>0</v>
      </c>
      <c r="E8" s="152">
        <f t="shared" ref="E8:E38" si="1">SUMPRODUCT((O8:BP8&lt;&gt;"")*($O$7:$BP$7="HCU空床"))</f>
        <v>0</v>
      </c>
      <c r="F8" s="153">
        <v>3</v>
      </c>
      <c r="G8" s="154">
        <f>SUMPRODUCT((O8:BP8&lt;&gt;"")*($O$7:$BP$7="その他空床"))</f>
        <v>3</v>
      </c>
      <c r="H8" s="155">
        <v>0</v>
      </c>
      <c r="I8" s="152">
        <f t="shared" ref="I8:I38" si="2">SUMPRODUCT((O8:BP8&lt;&gt;"")*($O$7:$BP$7="ICU休止"))</f>
        <v>0</v>
      </c>
      <c r="J8" s="156">
        <v>0</v>
      </c>
      <c r="K8" s="152">
        <f t="shared" ref="K8:K38" si="3">SUMPRODUCT((O8:BP8&lt;&gt;"")*($O$7:$BP$7="HCU休止"))</f>
        <v>0</v>
      </c>
      <c r="L8" s="156">
        <v>2</v>
      </c>
      <c r="M8" s="154">
        <f t="shared" ref="M8:M38" si="4">SUMPRODUCT((O8:BP8&lt;&gt;"")*($O$7:$BP$7="その他休止"))</f>
        <v>2</v>
      </c>
      <c r="N8" s="157">
        <v>1</v>
      </c>
      <c r="O8" s="158">
        <v>501</v>
      </c>
      <c r="P8" s="159">
        <v>502</v>
      </c>
      <c r="Q8" s="159">
        <v>301</v>
      </c>
      <c r="R8" s="159">
        <v>301</v>
      </c>
      <c r="S8" s="159">
        <v>302</v>
      </c>
      <c r="T8" s="159"/>
      <c r="U8" s="159">
        <v>311</v>
      </c>
      <c r="V8" s="159">
        <v>312</v>
      </c>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159"/>
      <c r="BN8" s="159"/>
      <c r="BO8" s="159"/>
      <c r="BP8" s="159"/>
    </row>
    <row r="9" spans="1:69" x14ac:dyDescent="0.4">
      <c r="A9" s="116" t="str">
        <f t="shared" ref="A9:A38" si="5">IF(AND($B9=$C9,$D9=$E9,$F9=$G9,$H9=$I9,$J9=$K9,$L9=$M9),"OK","ERROR")</f>
        <v>OK</v>
      </c>
      <c r="B9" s="155">
        <v>0</v>
      </c>
      <c r="C9" s="152">
        <f t="shared" si="0"/>
        <v>0</v>
      </c>
      <c r="D9" s="156">
        <v>0</v>
      </c>
      <c r="E9" s="152">
        <f t="shared" si="1"/>
        <v>0</v>
      </c>
      <c r="F9" s="156">
        <v>0</v>
      </c>
      <c r="G9" s="154">
        <f t="shared" ref="G9:G38" si="6">SUMPRODUCT((O9:BP9&lt;&gt;"")*($O$7:$BP$7="その他空床"))</f>
        <v>0</v>
      </c>
      <c r="H9" s="155">
        <v>0</v>
      </c>
      <c r="I9" s="152">
        <f t="shared" si="2"/>
        <v>0</v>
      </c>
      <c r="J9" s="156">
        <v>0</v>
      </c>
      <c r="K9" s="152">
        <f t="shared" si="3"/>
        <v>0</v>
      </c>
      <c r="L9" s="156">
        <v>0</v>
      </c>
      <c r="M9" s="154">
        <f t="shared" si="4"/>
        <v>0</v>
      </c>
      <c r="N9" s="160">
        <v>2</v>
      </c>
      <c r="O9" s="161"/>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c r="AZ9" s="162"/>
      <c r="BA9" s="162"/>
      <c r="BB9" s="162"/>
      <c r="BC9" s="162"/>
      <c r="BD9" s="162"/>
      <c r="BE9" s="162"/>
      <c r="BF9" s="162"/>
      <c r="BG9" s="162"/>
      <c r="BH9" s="162"/>
      <c r="BI9" s="162"/>
      <c r="BJ9" s="162"/>
      <c r="BK9" s="162"/>
      <c r="BL9" s="162"/>
      <c r="BM9" s="162"/>
      <c r="BN9" s="162"/>
      <c r="BO9" s="162"/>
      <c r="BP9" s="162"/>
    </row>
    <row r="10" spans="1:69" x14ac:dyDescent="0.4">
      <c r="A10" s="116" t="str">
        <f t="shared" si="5"/>
        <v>OK</v>
      </c>
      <c r="B10" s="155">
        <v>0</v>
      </c>
      <c r="C10" s="152">
        <f t="shared" si="0"/>
        <v>0</v>
      </c>
      <c r="D10" s="156">
        <v>0</v>
      </c>
      <c r="E10" s="152">
        <f t="shared" si="1"/>
        <v>0</v>
      </c>
      <c r="F10" s="156">
        <v>0</v>
      </c>
      <c r="G10" s="154">
        <f t="shared" si="6"/>
        <v>0</v>
      </c>
      <c r="H10" s="155">
        <v>0</v>
      </c>
      <c r="I10" s="152">
        <f t="shared" si="2"/>
        <v>0</v>
      </c>
      <c r="J10" s="156">
        <v>0</v>
      </c>
      <c r="K10" s="152">
        <f t="shared" si="3"/>
        <v>0</v>
      </c>
      <c r="L10" s="156">
        <v>0</v>
      </c>
      <c r="M10" s="154">
        <f t="shared" si="4"/>
        <v>0</v>
      </c>
      <c r="N10" s="160">
        <v>3</v>
      </c>
      <c r="O10" s="161"/>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c r="AZ10" s="162"/>
      <c r="BA10" s="162"/>
      <c r="BB10" s="162"/>
      <c r="BC10" s="162"/>
      <c r="BD10" s="162"/>
      <c r="BE10" s="162"/>
      <c r="BF10" s="162"/>
      <c r="BG10" s="162"/>
      <c r="BH10" s="162"/>
      <c r="BI10" s="162"/>
      <c r="BJ10" s="162"/>
      <c r="BK10" s="162"/>
      <c r="BL10" s="162"/>
      <c r="BM10" s="162"/>
      <c r="BN10" s="162"/>
      <c r="BO10" s="162"/>
      <c r="BP10" s="162"/>
    </row>
    <row r="11" spans="1:69" x14ac:dyDescent="0.4">
      <c r="A11" s="116" t="str">
        <f t="shared" si="5"/>
        <v>OK</v>
      </c>
      <c r="B11" s="155">
        <v>0</v>
      </c>
      <c r="C11" s="152">
        <f t="shared" si="0"/>
        <v>0</v>
      </c>
      <c r="D11" s="156">
        <v>0</v>
      </c>
      <c r="E11" s="152">
        <f t="shared" si="1"/>
        <v>0</v>
      </c>
      <c r="F11" s="156">
        <v>0</v>
      </c>
      <c r="G11" s="154">
        <f t="shared" si="6"/>
        <v>0</v>
      </c>
      <c r="H11" s="155">
        <v>0</v>
      </c>
      <c r="I11" s="152">
        <f t="shared" si="2"/>
        <v>0</v>
      </c>
      <c r="J11" s="156">
        <v>0</v>
      </c>
      <c r="K11" s="152">
        <f t="shared" si="3"/>
        <v>0</v>
      </c>
      <c r="L11" s="156">
        <v>0</v>
      </c>
      <c r="M11" s="154">
        <f t="shared" si="4"/>
        <v>0</v>
      </c>
      <c r="N11" s="160">
        <v>4</v>
      </c>
      <c r="O11" s="161"/>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c r="AZ11" s="162"/>
      <c r="BA11" s="162"/>
      <c r="BB11" s="162"/>
      <c r="BC11" s="162"/>
      <c r="BD11" s="162"/>
      <c r="BE11" s="162"/>
      <c r="BF11" s="162"/>
      <c r="BG11" s="162"/>
      <c r="BH11" s="162"/>
      <c r="BI11" s="162"/>
      <c r="BJ11" s="162"/>
      <c r="BK11" s="162"/>
      <c r="BL11" s="162"/>
      <c r="BM11" s="162"/>
      <c r="BN11" s="162"/>
      <c r="BO11" s="162"/>
      <c r="BP11" s="162"/>
    </row>
    <row r="12" spans="1:69" x14ac:dyDescent="0.4">
      <c r="A12" s="116" t="str">
        <f t="shared" si="5"/>
        <v>OK</v>
      </c>
      <c r="B12" s="155">
        <v>0</v>
      </c>
      <c r="C12" s="152">
        <f t="shared" si="0"/>
        <v>0</v>
      </c>
      <c r="D12" s="156">
        <v>0</v>
      </c>
      <c r="E12" s="152">
        <f t="shared" si="1"/>
        <v>0</v>
      </c>
      <c r="F12" s="156">
        <v>0</v>
      </c>
      <c r="G12" s="154">
        <f t="shared" si="6"/>
        <v>0</v>
      </c>
      <c r="H12" s="155">
        <v>0</v>
      </c>
      <c r="I12" s="152">
        <f t="shared" si="2"/>
        <v>0</v>
      </c>
      <c r="J12" s="156">
        <v>0</v>
      </c>
      <c r="K12" s="152">
        <f t="shared" si="3"/>
        <v>0</v>
      </c>
      <c r="L12" s="156">
        <v>0</v>
      </c>
      <c r="M12" s="154">
        <f t="shared" si="4"/>
        <v>0</v>
      </c>
      <c r="N12" s="160">
        <v>5</v>
      </c>
      <c r="O12" s="161"/>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row>
    <row r="13" spans="1:69" x14ac:dyDescent="0.4">
      <c r="A13" s="116" t="str">
        <f t="shared" si="5"/>
        <v>OK</v>
      </c>
      <c r="B13" s="155">
        <v>0</v>
      </c>
      <c r="C13" s="152">
        <f t="shared" si="0"/>
        <v>0</v>
      </c>
      <c r="D13" s="156">
        <v>0</v>
      </c>
      <c r="E13" s="152">
        <f t="shared" si="1"/>
        <v>0</v>
      </c>
      <c r="F13" s="156">
        <v>0</v>
      </c>
      <c r="G13" s="154">
        <f t="shared" si="6"/>
        <v>0</v>
      </c>
      <c r="H13" s="155">
        <v>0</v>
      </c>
      <c r="I13" s="152">
        <f t="shared" si="2"/>
        <v>0</v>
      </c>
      <c r="J13" s="156">
        <v>0</v>
      </c>
      <c r="K13" s="152">
        <f t="shared" si="3"/>
        <v>0</v>
      </c>
      <c r="L13" s="156">
        <v>0</v>
      </c>
      <c r="M13" s="154">
        <f t="shared" si="4"/>
        <v>0</v>
      </c>
      <c r="N13" s="160">
        <v>6</v>
      </c>
      <c r="O13" s="161"/>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row>
    <row r="14" spans="1:69" x14ac:dyDescent="0.4">
      <c r="A14" s="116" t="str">
        <f t="shared" si="5"/>
        <v>OK</v>
      </c>
      <c r="B14" s="155">
        <v>0</v>
      </c>
      <c r="C14" s="152">
        <f t="shared" si="0"/>
        <v>0</v>
      </c>
      <c r="D14" s="156">
        <v>0</v>
      </c>
      <c r="E14" s="152">
        <f t="shared" si="1"/>
        <v>0</v>
      </c>
      <c r="F14" s="156">
        <v>0</v>
      </c>
      <c r="G14" s="154">
        <f t="shared" si="6"/>
        <v>0</v>
      </c>
      <c r="H14" s="155">
        <v>0</v>
      </c>
      <c r="I14" s="152">
        <f t="shared" si="2"/>
        <v>0</v>
      </c>
      <c r="J14" s="156">
        <v>0</v>
      </c>
      <c r="K14" s="152">
        <f t="shared" si="3"/>
        <v>0</v>
      </c>
      <c r="L14" s="156">
        <v>0</v>
      </c>
      <c r="M14" s="154">
        <f t="shared" si="4"/>
        <v>0</v>
      </c>
      <c r="N14" s="160">
        <v>7</v>
      </c>
      <c r="O14" s="161"/>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2"/>
      <c r="BG14" s="162"/>
      <c r="BH14" s="162"/>
      <c r="BI14" s="162"/>
      <c r="BJ14" s="162"/>
      <c r="BK14" s="162"/>
      <c r="BL14" s="162"/>
      <c r="BM14" s="162"/>
      <c r="BN14" s="162"/>
      <c r="BO14" s="162"/>
      <c r="BP14" s="162"/>
    </row>
    <row r="15" spans="1:69" x14ac:dyDescent="0.4">
      <c r="A15" s="116" t="str">
        <f t="shared" si="5"/>
        <v>OK</v>
      </c>
      <c r="B15" s="155">
        <v>0</v>
      </c>
      <c r="C15" s="152">
        <f t="shared" si="0"/>
        <v>0</v>
      </c>
      <c r="D15" s="156">
        <v>0</v>
      </c>
      <c r="E15" s="152">
        <f t="shared" si="1"/>
        <v>0</v>
      </c>
      <c r="F15" s="156">
        <v>0</v>
      </c>
      <c r="G15" s="154">
        <f t="shared" si="6"/>
        <v>0</v>
      </c>
      <c r="H15" s="155">
        <v>0</v>
      </c>
      <c r="I15" s="152">
        <f t="shared" si="2"/>
        <v>0</v>
      </c>
      <c r="J15" s="156">
        <v>0</v>
      </c>
      <c r="K15" s="152">
        <f t="shared" si="3"/>
        <v>0</v>
      </c>
      <c r="L15" s="156">
        <v>0</v>
      </c>
      <c r="M15" s="154">
        <f t="shared" si="4"/>
        <v>0</v>
      </c>
      <c r="N15" s="160">
        <v>8</v>
      </c>
      <c r="O15" s="161"/>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c r="AZ15" s="162"/>
      <c r="BA15" s="162"/>
      <c r="BB15" s="162"/>
      <c r="BC15" s="162"/>
      <c r="BD15" s="162"/>
      <c r="BE15" s="162"/>
      <c r="BF15" s="162"/>
      <c r="BG15" s="162"/>
      <c r="BH15" s="162"/>
      <c r="BI15" s="162"/>
      <c r="BJ15" s="162"/>
      <c r="BK15" s="162"/>
      <c r="BL15" s="162"/>
      <c r="BM15" s="162"/>
      <c r="BN15" s="162"/>
      <c r="BO15" s="162"/>
      <c r="BP15" s="162"/>
    </row>
    <row r="16" spans="1:69" x14ac:dyDescent="0.4">
      <c r="A16" s="116" t="str">
        <f t="shared" si="5"/>
        <v>OK</v>
      </c>
      <c r="B16" s="155">
        <v>0</v>
      </c>
      <c r="C16" s="152">
        <f t="shared" si="0"/>
        <v>0</v>
      </c>
      <c r="D16" s="156">
        <v>0</v>
      </c>
      <c r="E16" s="152">
        <f t="shared" si="1"/>
        <v>0</v>
      </c>
      <c r="F16" s="156">
        <v>0</v>
      </c>
      <c r="G16" s="154">
        <f t="shared" si="6"/>
        <v>0</v>
      </c>
      <c r="H16" s="155">
        <v>0</v>
      </c>
      <c r="I16" s="152">
        <f t="shared" si="2"/>
        <v>0</v>
      </c>
      <c r="J16" s="156">
        <v>0</v>
      </c>
      <c r="K16" s="152">
        <f t="shared" si="3"/>
        <v>0</v>
      </c>
      <c r="L16" s="156">
        <v>0</v>
      </c>
      <c r="M16" s="154">
        <f t="shared" si="4"/>
        <v>0</v>
      </c>
      <c r="N16" s="160">
        <v>9</v>
      </c>
      <c r="O16" s="161"/>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2"/>
      <c r="BP16" s="162"/>
    </row>
    <row r="17" spans="1:68" x14ac:dyDescent="0.4">
      <c r="A17" s="116" t="str">
        <f t="shared" si="5"/>
        <v>OK</v>
      </c>
      <c r="B17" s="155">
        <v>0</v>
      </c>
      <c r="C17" s="152">
        <f t="shared" si="0"/>
        <v>0</v>
      </c>
      <c r="D17" s="156">
        <v>0</v>
      </c>
      <c r="E17" s="152">
        <f t="shared" si="1"/>
        <v>0</v>
      </c>
      <c r="F17" s="156">
        <v>0</v>
      </c>
      <c r="G17" s="154">
        <f t="shared" si="6"/>
        <v>0</v>
      </c>
      <c r="H17" s="155">
        <v>0</v>
      </c>
      <c r="I17" s="152">
        <f t="shared" si="2"/>
        <v>0</v>
      </c>
      <c r="J17" s="156">
        <v>0</v>
      </c>
      <c r="K17" s="152">
        <f t="shared" si="3"/>
        <v>0</v>
      </c>
      <c r="L17" s="156">
        <v>0</v>
      </c>
      <c r="M17" s="154">
        <f t="shared" si="4"/>
        <v>0</v>
      </c>
      <c r="N17" s="160">
        <v>10</v>
      </c>
      <c r="O17" s="161"/>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2"/>
      <c r="BB17" s="162"/>
      <c r="BC17" s="162"/>
      <c r="BD17" s="162"/>
      <c r="BE17" s="162"/>
      <c r="BF17" s="162"/>
      <c r="BG17" s="162"/>
      <c r="BH17" s="162"/>
      <c r="BI17" s="162"/>
      <c r="BJ17" s="162"/>
      <c r="BK17" s="162"/>
      <c r="BL17" s="162"/>
      <c r="BM17" s="162"/>
      <c r="BN17" s="162"/>
      <c r="BO17" s="162"/>
      <c r="BP17" s="162"/>
    </row>
    <row r="18" spans="1:68" x14ac:dyDescent="0.4">
      <c r="A18" s="116" t="str">
        <f t="shared" si="5"/>
        <v>OK</v>
      </c>
      <c r="B18" s="155">
        <v>0</v>
      </c>
      <c r="C18" s="152">
        <f t="shared" si="0"/>
        <v>0</v>
      </c>
      <c r="D18" s="156">
        <v>0</v>
      </c>
      <c r="E18" s="152">
        <f t="shared" si="1"/>
        <v>0</v>
      </c>
      <c r="F18" s="156">
        <v>0</v>
      </c>
      <c r="G18" s="154">
        <f t="shared" si="6"/>
        <v>0</v>
      </c>
      <c r="H18" s="155">
        <v>0</v>
      </c>
      <c r="I18" s="152">
        <f t="shared" si="2"/>
        <v>0</v>
      </c>
      <c r="J18" s="156">
        <v>0</v>
      </c>
      <c r="K18" s="152">
        <f t="shared" si="3"/>
        <v>0</v>
      </c>
      <c r="L18" s="156">
        <v>0</v>
      </c>
      <c r="M18" s="154">
        <f t="shared" si="4"/>
        <v>0</v>
      </c>
      <c r="N18" s="160">
        <v>11</v>
      </c>
      <c r="O18" s="161"/>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2"/>
      <c r="BA18" s="162"/>
      <c r="BB18" s="162"/>
      <c r="BC18" s="162"/>
      <c r="BD18" s="162"/>
      <c r="BE18" s="162"/>
      <c r="BF18" s="162"/>
      <c r="BG18" s="162"/>
      <c r="BH18" s="162"/>
      <c r="BI18" s="162"/>
      <c r="BJ18" s="162"/>
      <c r="BK18" s="162"/>
      <c r="BL18" s="162"/>
      <c r="BM18" s="162"/>
      <c r="BN18" s="162"/>
      <c r="BO18" s="162"/>
      <c r="BP18" s="162"/>
    </row>
    <row r="19" spans="1:68" x14ac:dyDescent="0.4">
      <c r="A19" s="116" t="str">
        <f t="shared" si="5"/>
        <v>OK</v>
      </c>
      <c r="B19" s="155">
        <v>0</v>
      </c>
      <c r="C19" s="152">
        <f t="shared" si="0"/>
        <v>0</v>
      </c>
      <c r="D19" s="156">
        <v>0</v>
      </c>
      <c r="E19" s="152">
        <f t="shared" si="1"/>
        <v>0</v>
      </c>
      <c r="F19" s="156">
        <v>0</v>
      </c>
      <c r="G19" s="154">
        <f t="shared" si="6"/>
        <v>0</v>
      </c>
      <c r="H19" s="155">
        <v>0</v>
      </c>
      <c r="I19" s="152">
        <f t="shared" si="2"/>
        <v>0</v>
      </c>
      <c r="J19" s="156">
        <v>0</v>
      </c>
      <c r="K19" s="152">
        <f t="shared" si="3"/>
        <v>0</v>
      </c>
      <c r="L19" s="156">
        <v>0</v>
      </c>
      <c r="M19" s="154">
        <f t="shared" si="4"/>
        <v>0</v>
      </c>
      <c r="N19" s="160">
        <v>12</v>
      </c>
      <c r="O19" s="161"/>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2"/>
      <c r="BA19" s="162"/>
      <c r="BB19" s="162"/>
      <c r="BC19" s="162"/>
      <c r="BD19" s="162"/>
      <c r="BE19" s="162"/>
      <c r="BF19" s="162"/>
      <c r="BG19" s="162"/>
      <c r="BH19" s="162"/>
      <c r="BI19" s="162"/>
      <c r="BJ19" s="162"/>
      <c r="BK19" s="162"/>
      <c r="BL19" s="162"/>
      <c r="BM19" s="162"/>
      <c r="BN19" s="162"/>
      <c r="BO19" s="162"/>
      <c r="BP19" s="162"/>
    </row>
    <row r="20" spans="1:68" x14ac:dyDescent="0.4">
      <c r="A20" s="116" t="str">
        <f t="shared" si="5"/>
        <v>OK</v>
      </c>
      <c r="B20" s="155">
        <v>0</v>
      </c>
      <c r="C20" s="152">
        <f t="shared" si="0"/>
        <v>0</v>
      </c>
      <c r="D20" s="156">
        <v>0</v>
      </c>
      <c r="E20" s="152">
        <f t="shared" si="1"/>
        <v>0</v>
      </c>
      <c r="F20" s="156">
        <v>0</v>
      </c>
      <c r="G20" s="154">
        <f t="shared" si="6"/>
        <v>0</v>
      </c>
      <c r="H20" s="155">
        <v>0</v>
      </c>
      <c r="I20" s="152">
        <f t="shared" si="2"/>
        <v>0</v>
      </c>
      <c r="J20" s="156">
        <v>0</v>
      </c>
      <c r="K20" s="152">
        <f t="shared" si="3"/>
        <v>0</v>
      </c>
      <c r="L20" s="156">
        <v>0</v>
      </c>
      <c r="M20" s="154">
        <f t="shared" si="4"/>
        <v>0</v>
      </c>
      <c r="N20" s="160">
        <v>13</v>
      </c>
      <c r="O20" s="161"/>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2"/>
      <c r="BG20" s="162"/>
      <c r="BH20" s="162"/>
      <c r="BI20" s="162"/>
      <c r="BJ20" s="162"/>
      <c r="BK20" s="162"/>
      <c r="BL20" s="162"/>
      <c r="BM20" s="162"/>
      <c r="BN20" s="162"/>
      <c r="BO20" s="162"/>
      <c r="BP20" s="162"/>
    </row>
    <row r="21" spans="1:68" x14ac:dyDescent="0.4">
      <c r="A21" s="116" t="str">
        <f t="shared" si="5"/>
        <v>OK</v>
      </c>
      <c r="B21" s="155">
        <v>0</v>
      </c>
      <c r="C21" s="152">
        <f t="shared" si="0"/>
        <v>0</v>
      </c>
      <c r="D21" s="156">
        <v>0</v>
      </c>
      <c r="E21" s="152">
        <f t="shared" si="1"/>
        <v>0</v>
      </c>
      <c r="F21" s="156">
        <v>0</v>
      </c>
      <c r="G21" s="154">
        <f t="shared" si="6"/>
        <v>0</v>
      </c>
      <c r="H21" s="155">
        <v>0</v>
      </c>
      <c r="I21" s="152">
        <f t="shared" si="2"/>
        <v>0</v>
      </c>
      <c r="J21" s="156">
        <v>0</v>
      </c>
      <c r="K21" s="152">
        <f t="shared" si="3"/>
        <v>0</v>
      </c>
      <c r="L21" s="156">
        <v>0</v>
      </c>
      <c r="M21" s="154">
        <f t="shared" si="4"/>
        <v>0</v>
      </c>
      <c r="N21" s="160">
        <v>14</v>
      </c>
      <c r="O21" s="161"/>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162"/>
      <c r="BG21" s="162"/>
      <c r="BH21" s="162"/>
      <c r="BI21" s="162"/>
      <c r="BJ21" s="162"/>
      <c r="BK21" s="162"/>
      <c r="BL21" s="162"/>
      <c r="BM21" s="162"/>
      <c r="BN21" s="162"/>
      <c r="BO21" s="162"/>
      <c r="BP21" s="162"/>
    </row>
    <row r="22" spans="1:68" x14ac:dyDescent="0.4">
      <c r="A22" s="116" t="str">
        <f t="shared" si="5"/>
        <v>OK</v>
      </c>
      <c r="B22" s="155">
        <v>0</v>
      </c>
      <c r="C22" s="152">
        <f t="shared" si="0"/>
        <v>0</v>
      </c>
      <c r="D22" s="156">
        <v>0</v>
      </c>
      <c r="E22" s="152">
        <f t="shared" si="1"/>
        <v>0</v>
      </c>
      <c r="F22" s="156">
        <v>0</v>
      </c>
      <c r="G22" s="154">
        <f t="shared" si="6"/>
        <v>0</v>
      </c>
      <c r="H22" s="155">
        <v>0</v>
      </c>
      <c r="I22" s="152">
        <f t="shared" si="2"/>
        <v>0</v>
      </c>
      <c r="J22" s="156">
        <v>0</v>
      </c>
      <c r="K22" s="152">
        <f t="shared" si="3"/>
        <v>0</v>
      </c>
      <c r="L22" s="156">
        <v>0</v>
      </c>
      <c r="M22" s="154">
        <f t="shared" si="4"/>
        <v>0</v>
      </c>
      <c r="N22" s="160">
        <v>15</v>
      </c>
      <c r="O22" s="161"/>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2"/>
      <c r="BA22" s="162"/>
      <c r="BB22" s="162"/>
      <c r="BC22" s="162"/>
      <c r="BD22" s="162"/>
      <c r="BE22" s="162"/>
      <c r="BF22" s="162"/>
      <c r="BG22" s="162"/>
      <c r="BH22" s="162"/>
      <c r="BI22" s="162"/>
      <c r="BJ22" s="162"/>
      <c r="BK22" s="162"/>
      <c r="BL22" s="162"/>
      <c r="BM22" s="162"/>
      <c r="BN22" s="162"/>
      <c r="BO22" s="162"/>
      <c r="BP22" s="162"/>
    </row>
    <row r="23" spans="1:68" x14ac:dyDescent="0.4">
      <c r="A23" s="116" t="str">
        <f t="shared" si="5"/>
        <v>OK</v>
      </c>
      <c r="B23" s="155">
        <v>0</v>
      </c>
      <c r="C23" s="152">
        <f t="shared" si="0"/>
        <v>0</v>
      </c>
      <c r="D23" s="156">
        <v>0</v>
      </c>
      <c r="E23" s="152">
        <f t="shared" si="1"/>
        <v>0</v>
      </c>
      <c r="F23" s="156">
        <v>0</v>
      </c>
      <c r="G23" s="154">
        <f t="shared" si="6"/>
        <v>0</v>
      </c>
      <c r="H23" s="155">
        <v>0</v>
      </c>
      <c r="I23" s="152">
        <f t="shared" si="2"/>
        <v>0</v>
      </c>
      <c r="J23" s="156">
        <v>0</v>
      </c>
      <c r="K23" s="152">
        <f t="shared" si="3"/>
        <v>0</v>
      </c>
      <c r="L23" s="156">
        <v>0</v>
      </c>
      <c r="M23" s="154">
        <f t="shared" si="4"/>
        <v>0</v>
      </c>
      <c r="N23" s="160">
        <v>16</v>
      </c>
      <c r="O23" s="161"/>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2"/>
      <c r="AW23" s="162"/>
      <c r="AX23" s="162"/>
      <c r="AY23" s="162"/>
      <c r="AZ23" s="162"/>
      <c r="BA23" s="162"/>
      <c r="BB23" s="162"/>
      <c r="BC23" s="162"/>
      <c r="BD23" s="162"/>
      <c r="BE23" s="162"/>
      <c r="BF23" s="162"/>
      <c r="BG23" s="162"/>
      <c r="BH23" s="162"/>
      <c r="BI23" s="162"/>
      <c r="BJ23" s="162"/>
      <c r="BK23" s="162"/>
      <c r="BL23" s="162"/>
      <c r="BM23" s="162"/>
      <c r="BN23" s="162"/>
      <c r="BO23" s="162"/>
      <c r="BP23" s="162"/>
    </row>
    <row r="24" spans="1:68" x14ac:dyDescent="0.4">
      <c r="A24" s="116" t="str">
        <f t="shared" si="5"/>
        <v>OK</v>
      </c>
      <c r="B24" s="155">
        <v>0</v>
      </c>
      <c r="C24" s="152">
        <f t="shared" si="0"/>
        <v>0</v>
      </c>
      <c r="D24" s="156">
        <v>0</v>
      </c>
      <c r="E24" s="152">
        <f t="shared" si="1"/>
        <v>0</v>
      </c>
      <c r="F24" s="156">
        <v>0</v>
      </c>
      <c r="G24" s="154">
        <f t="shared" si="6"/>
        <v>0</v>
      </c>
      <c r="H24" s="155">
        <v>0</v>
      </c>
      <c r="I24" s="152">
        <f t="shared" si="2"/>
        <v>0</v>
      </c>
      <c r="J24" s="156">
        <v>0</v>
      </c>
      <c r="K24" s="152">
        <f t="shared" si="3"/>
        <v>0</v>
      </c>
      <c r="L24" s="156">
        <v>0</v>
      </c>
      <c r="M24" s="154">
        <f t="shared" si="4"/>
        <v>0</v>
      </c>
      <c r="N24" s="160">
        <v>17</v>
      </c>
      <c r="O24" s="161"/>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162"/>
      <c r="BA24" s="162"/>
      <c r="BB24" s="162"/>
      <c r="BC24" s="162"/>
      <c r="BD24" s="162"/>
      <c r="BE24" s="162"/>
      <c r="BF24" s="162"/>
      <c r="BG24" s="162"/>
      <c r="BH24" s="162"/>
      <c r="BI24" s="162"/>
      <c r="BJ24" s="162"/>
      <c r="BK24" s="162"/>
      <c r="BL24" s="162"/>
      <c r="BM24" s="162"/>
      <c r="BN24" s="162"/>
      <c r="BO24" s="162"/>
      <c r="BP24" s="162"/>
    </row>
    <row r="25" spans="1:68" x14ac:dyDescent="0.4">
      <c r="A25" s="116" t="str">
        <f t="shared" si="5"/>
        <v>OK</v>
      </c>
      <c r="B25" s="155">
        <v>0</v>
      </c>
      <c r="C25" s="152">
        <f t="shared" si="0"/>
        <v>0</v>
      </c>
      <c r="D25" s="156">
        <v>0</v>
      </c>
      <c r="E25" s="152">
        <f t="shared" si="1"/>
        <v>0</v>
      </c>
      <c r="F25" s="156">
        <v>0</v>
      </c>
      <c r="G25" s="154">
        <f t="shared" si="6"/>
        <v>0</v>
      </c>
      <c r="H25" s="155">
        <v>0</v>
      </c>
      <c r="I25" s="152">
        <f t="shared" si="2"/>
        <v>0</v>
      </c>
      <c r="J25" s="156">
        <v>0</v>
      </c>
      <c r="K25" s="152">
        <f t="shared" si="3"/>
        <v>0</v>
      </c>
      <c r="L25" s="156">
        <v>0</v>
      </c>
      <c r="M25" s="154">
        <f t="shared" si="4"/>
        <v>0</v>
      </c>
      <c r="N25" s="160">
        <v>18</v>
      </c>
      <c r="O25" s="161"/>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c r="AZ25" s="162"/>
      <c r="BA25" s="162"/>
      <c r="BB25" s="162"/>
      <c r="BC25" s="162"/>
      <c r="BD25" s="162"/>
      <c r="BE25" s="162"/>
      <c r="BF25" s="162"/>
      <c r="BG25" s="162"/>
      <c r="BH25" s="162"/>
      <c r="BI25" s="162"/>
      <c r="BJ25" s="162"/>
      <c r="BK25" s="162"/>
      <c r="BL25" s="162"/>
      <c r="BM25" s="162"/>
      <c r="BN25" s="162"/>
      <c r="BO25" s="162"/>
      <c r="BP25" s="162"/>
    </row>
    <row r="26" spans="1:68" x14ac:dyDescent="0.4">
      <c r="A26" s="116" t="str">
        <f t="shared" si="5"/>
        <v>OK</v>
      </c>
      <c r="B26" s="155">
        <v>0</v>
      </c>
      <c r="C26" s="152">
        <f t="shared" si="0"/>
        <v>0</v>
      </c>
      <c r="D26" s="156">
        <v>0</v>
      </c>
      <c r="E26" s="152">
        <f t="shared" si="1"/>
        <v>0</v>
      </c>
      <c r="F26" s="156">
        <v>0</v>
      </c>
      <c r="G26" s="154">
        <f t="shared" si="6"/>
        <v>0</v>
      </c>
      <c r="H26" s="155">
        <v>0</v>
      </c>
      <c r="I26" s="152">
        <f t="shared" si="2"/>
        <v>0</v>
      </c>
      <c r="J26" s="156">
        <v>0</v>
      </c>
      <c r="K26" s="152">
        <f t="shared" si="3"/>
        <v>0</v>
      </c>
      <c r="L26" s="156">
        <v>0</v>
      </c>
      <c r="M26" s="154">
        <f t="shared" si="4"/>
        <v>0</v>
      </c>
      <c r="N26" s="160">
        <v>19</v>
      </c>
      <c r="O26" s="161"/>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c r="BG26" s="162"/>
      <c r="BH26" s="162"/>
      <c r="BI26" s="162"/>
      <c r="BJ26" s="162"/>
      <c r="BK26" s="162"/>
      <c r="BL26" s="162"/>
      <c r="BM26" s="162"/>
      <c r="BN26" s="162"/>
      <c r="BO26" s="162"/>
      <c r="BP26" s="162"/>
    </row>
    <row r="27" spans="1:68" x14ac:dyDescent="0.4">
      <c r="A27" s="116" t="str">
        <f t="shared" si="5"/>
        <v>OK</v>
      </c>
      <c r="B27" s="155">
        <v>0</v>
      </c>
      <c r="C27" s="152">
        <f t="shared" si="0"/>
        <v>0</v>
      </c>
      <c r="D27" s="156">
        <v>0</v>
      </c>
      <c r="E27" s="152">
        <f t="shared" si="1"/>
        <v>0</v>
      </c>
      <c r="F27" s="156">
        <v>0</v>
      </c>
      <c r="G27" s="154">
        <f t="shared" si="6"/>
        <v>0</v>
      </c>
      <c r="H27" s="155">
        <v>0</v>
      </c>
      <c r="I27" s="152">
        <f t="shared" si="2"/>
        <v>0</v>
      </c>
      <c r="J27" s="156">
        <v>0</v>
      </c>
      <c r="K27" s="152">
        <f t="shared" si="3"/>
        <v>0</v>
      </c>
      <c r="L27" s="156">
        <v>0</v>
      </c>
      <c r="M27" s="154">
        <f t="shared" si="4"/>
        <v>0</v>
      </c>
      <c r="N27" s="160">
        <v>20</v>
      </c>
      <c r="O27" s="161"/>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c r="AY27" s="162"/>
      <c r="AZ27" s="162"/>
      <c r="BA27" s="162"/>
      <c r="BB27" s="162"/>
      <c r="BC27" s="162"/>
      <c r="BD27" s="162"/>
      <c r="BE27" s="162"/>
      <c r="BF27" s="162"/>
      <c r="BG27" s="162"/>
      <c r="BH27" s="162"/>
      <c r="BI27" s="162"/>
      <c r="BJ27" s="162"/>
      <c r="BK27" s="162"/>
      <c r="BL27" s="162"/>
      <c r="BM27" s="162"/>
      <c r="BN27" s="162"/>
      <c r="BO27" s="162"/>
      <c r="BP27" s="162"/>
    </row>
    <row r="28" spans="1:68" x14ac:dyDescent="0.4">
      <c r="A28" s="116" t="str">
        <f t="shared" si="5"/>
        <v>OK</v>
      </c>
      <c r="B28" s="155">
        <v>0</v>
      </c>
      <c r="C28" s="152">
        <f t="shared" si="0"/>
        <v>0</v>
      </c>
      <c r="D28" s="156">
        <v>0</v>
      </c>
      <c r="E28" s="152">
        <f t="shared" si="1"/>
        <v>0</v>
      </c>
      <c r="F28" s="156">
        <v>0</v>
      </c>
      <c r="G28" s="154">
        <f t="shared" si="6"/>
        <v>0</v>
      </c>
      <c r="H28" s="155">
        <v>0</v>
      </c>
      <c r="I28" s="152">
        <f t="shared" si="2"/>
        <v>0</v>
      </c>
      <c r="J28" s="156">
        <v>0</v>
      </c>
      <c r="K28" s="152">
        <f t="shared" si="3"/>
        <v>0</v>
      </c>
      <c r="L28" s="156">
        <v>0</v>
      </c>
      <c r="M28" s="154">
        <f t="shared" si="4"/>
        <v>0</v>
      </c>
      <c r="N28" s="160">
        <v>21</v>
      </c>
      <c r="O28" s="161"/>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2"/>
      <c r="BG28" s="162"/>
      <c r="BH28" s="162"/>
      <c r="BI28" s="162"/>
      <c r="BJ28" s="162"/>
      <c r="BK28" s="162"/>
      <c r="BL28" s="162"/>
      <c r="BM28" s="162"/>
      <c r="BN28" s="162"/>
      <c r="BO28" s="162"/>
      <c r="BP28" s="162"/>
    </row>
    <row r="29" spans="1:68" x14ac:dyDescent="0.4">
      <c r="A29" s="116" t="str">
        <f>IF(AND($B29=$C29,$D29=$E29,$F29=$G29,$H29=$I29,$J29=$K29,$L29=$M29),"OK","ERROR")</f>
        <v>OK</v>
      </c>
      <c r="B29" s="155">
        <v>0</v>
      </c>
      <c r="C29" s="152">
        <f t="shared" si="0"/>
        <v>0</v>
      </c>
      <c r="D29" s="156">
        <v>0</v>
      </c>
      <c r="E29" s="152">
        <f t="shared" si="1"/>
        <v>0</v>
      </c>
      <c r="F29" s="156">
        <v>0</v>
      </c>
      <c r="G29" s="154">
        <f t="shared" si="6"/>
        <v>0</v>
      </c>
      <c r="H29" s="155">
        <v>0</v>
      </c>
      <c r="I29" s="152">
        <f t="shared" si="2"/>
        <v>0</v>
      </c>
      <c r="J29" s="156">
        <v>0</v>
      </c>
      <c r="K29" s="152">
        <f t="shared" si="3"/>
        <v>0</v>
      </c>
      <c r="L29" s="156">
        <v>0</v>
      </c>
      <c r="M29" s="154">
        <f t="shared" si="4"/>
        <v>0</v>
      </c>
      <c r="N29" s="160">
        <v>22</v>
      </c>
      <c r="O29" s="161"/>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c r="BC29" s="162"/>
      <c r="BD29" s="162"/>
      <c r="BE29" s="162"/>
      <c r="BF29" s="162"/>
      <c r="BG29" s="162"/>
      <c r="BH29" s="162"/>
      <c r="BI29" s="162"/>
      <c r="BJ29" s="162"/>
      <c r="BK29" s="162"/>
      <c r="BL29" s="162"/>
      <c r="BM29" s="162"/>
      <c r="BN29" s="162"/>
      <c r="BO29" s="162"/>
      <c r="BP29" s="162"/>
    </row>
    <row r="30" spans="1:68" x14ac:dyDescent="0.4">
      <c r="A30" s="116" t="str">
        <f t="shared" si="5"/>
        <v>OK</v>
      </c>
      <c r="B30" s="155">
        <v>0</v>
      </c>
      <c r="C30" s="152">
        <f t="shared" si="0"/>
        <v>0</v>
      </c>
      <c r="D30" s="156">
        <v>0</v>
      </c>
      <c r="E30" s="152">
        <f t="shared" si="1"/>
        <v>0</v>
      </c>
      <c r="F30" s="156">
        <v>0</v>
      </c>
      <c r="G30" s="154">
        <f t="shared" si="6"/>
        <v>0</v>
      </c>
      <c r="H30" s="155">
        <v>0</v>
      </c>
      <c r="I30" s="152">
        <f t="shared" si="2"/>
        <v>0</v>
      </c>
      <c r="J30" s="156">
        <v>0</v>
      </c>
      <c r="K30" s="152">
        <f t="shared" si="3"/>
        <v>0</v>
      </c>
      <c r="L30" s="156">
        <v>0</v>
      </c>
      <c r="M30" s="154">
        <f t="shared" si="4"/>
        <v>0</v>
      </c>
      <c r="N30" s="160">
        <v>23</v>
      </c>
      <c r="O30" s="161"/>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2"/>
      <c r="BG30" s="162"/>
      <c r="BH30" s="162"/>
      <c r="BI30" s="162"/>
      <c r="BJ30" s="162"/>
      <c r="BK30" s="162"/>
      <c r="BL30" s="162"/>
      <c r="BM30" s="162"/>
      <c r="BN30" s="162"/>
      <c r="BO30" s="162"/>
      <c r="BP30" s="162"/>
    </row>
    <row r="31" spans="1:68" x14ac:dyDescent="0.4">
      <c r="A31" s="116" t="str">
        <f t="shared" si="5"/>
        <v>OK</v>
      </c>
      <c r="B31" s="155">
        <v>0</v>
      </c>
      <c r="C31" s="152">
        <f t="shared" si="0"/>
        <v>0</v>
      </c>
      <c r="D31" s="156">
        <v>0</v>
      </c>
      <c r="E31" s="152">
        <f t="shared" si="1"/>
        <v>0</v>
      </c>
      <c r="F31" s="156">
        <v>0</v>
      </c>
      <c r="G31" s="154">
        <f t="shared" si="6"/>
        <v>0</v>
      </c>
      <c r="H31" s="155">
        <v>0</v>
      </c>
      <c r="I31" s="152">
        <f t="shared" si="2"/>
        <v>0</v>
      </c>
      <c r="J31" s="156">
        <v>0</v>
      </c>
      <c r="K31" s="152">
        <f t="shared" si="3"/>
        <v>0</v>
      </c>
      <c r="L31" s="156">
        <v>0</v>
      </c>
      <c r="M31" s="154">
        <f t="shared" si="4"/>
        <v>0</v>
      </c>
      <c r="N31" s="160">
        <v>24</v>
      </c>
      <c r="O31" s="161"/>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row>
    <row r="32" spans="1:68" x14ac:dyDescent="0.4">
      <c r="A32" s="116" t="str">
        <f t="shared" si="5"/>
        <v>OK</v>
      </c>
      <c r="B32" s="155">
        <v>0</v>
      </c>
      <c r="C32" s="152">
        <f t="shared" si="0"/>
        <v>0</v>
      </c>
      <c r="D32" s="156">
        <v>0</v>
      </c>
      <c r="E32" s="152">
        <f t="shared" si="1"/>
        <v>0</v>
      </c>
      <c r="F32" s="156">
        <v>0</v>
      </c>
      <c r="G32" s="154">
        <f t="shared" si="6"/>
        <v>0</v>
      </c>
      <c r="H32" s="155">
        <v>0</v>
      </c>
      <c r="I32" s="152">
        <f t="shared" si="2"/>
        <v>0</v>
      </c>
      <c r="J32" s="156">
        <v>0</v>
      </c>
      <c r="K32" s="152">
        <f t="shared" si="3"/>
        <v>0</v>
      </c>
      <c r="L32" s="156">
        <v>0</v>
      </c>
      <c r="M32" s="154">
        <f t="shared" si="4"/>
        <v>0</v>
      </c>
      <c r="N32" s="160">
        <v>25</v>
      </c>
      <c r="O32" s="161"/>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2"/>
      <c r="BG32" s="162"/>
      <c r="BH32" s="162"/>
      <c r="BI32" s="162"/>
      <c r="BJ32" s="162"/>
      <c r="BK32" s="162"/>
      <c r="BL32" s="162"/>
      <c r="BM32" s="162"/>
      <c r="BN32" s="162"/>
      <c r="BO32" s="162"/>
      <c r="BP32" s="162"/>
    </row>
    <row r="33" spans="1:68" x14ac:dyDescent="0.4">
      <c r="A33" s="116" t="str">
        <f t="shared" si="5"/>
        <v>OK</v>
      </c>
      <c r="B33" s="155">
        <v>0</v>
      </c>
      <c r="C33" s="152">
        <f t="shared" si="0"/>
        <v>0</v>
      </c>
      <c r="D33" s="156">
        <v>0</v>
      </c>
      <c r="E33" s="152">
        <f t="shared" si="1"/>
        <v>0</v>
      </c>
      <c r="F33" s="156">
        <v>0</v>
      </c>
      <c r="G33" s="154">
        <f t="shared" si="6"/>
        <v>0</v>
      </c>
      <c r="H33" s="155">
        <v>0</v>
      </c>
      <c r="I33" s="152">
        <f t="shared" si="2"/>
        <v>0</v>
      </c>
      <c r="J33" s="156">
        <v>0</v>
      </c>
      <c r="K33" s="152">
        <f t="shared" si="3"/>
        <v>0</v>
      </c>
      <c r="L33" s="156">
        <v>0</v>
      </c>
      <c r="M33" s="154">
        <f t="shared" si="4"/>
        <v>0</v>
      </c>
      <c r="N33" s="160">
        <v>26</v>
      </c>
      <c r="O33" s="161"/>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2"/>
      <c r="BH33" s="162"/>
      <c r="BI33" s="162"/>
      <c r="BJ33" s="162"/>
      <c r="BK33" s="162"/>
      <c r="BL33" s="162"/>
      <c r="BM33" s="162"/>
      <c r="BN33" s="162"/>
      <c r="BO33" s="162"/>
      <c r="BP33" s="162"/>
    </row>
    <row r="34" spans="1:68" x14ac:dyDescent="0.4">
      <c r="A34" s="116" t="str">
        <f t="shared" si="5"/>
        <v>OK</v>
      </c>
      <c r="B34" s="155">
        <v>0</v>
      </c>
      <c r="C34" s="152">
        <f t="shared" si="0"/>
        <v>0</v>
      </c>
      <c r="D34" s="156">
        <v>0</v>
      </c>
      <c r="E34" s="152">
        <f t="shared" si="1"/>
        <v>0</v>
      </c>
      <c r="F34" s="156">
        <v>0</v>
      </c>
      <c r="G34" s="154">
        <f t="shared" si="6"/>
        <v>0</v>
      </c>
      <c r="H34" s="155">
        <v>0</v>
      </c>
      <c r="I34" s="152">
        <f t="shared" si="2"/>
        <v>0</v>
      </c>
      <c r="J34" s="156">
        <v>0</v>
      </c>
      <c r="K34" s="152">
        <f t="shared" si="3"/>
        <v>0</v>
      </c>
      <c r="L34" s="156">
        <v>0</v>
      </c>
      <c r="M34" s="154">
        <f t="shared" si="4"/>
        <v>0</v>
      </c>
      <c r="N34" s="160">
        <v>27</v>
      </c>
      <c r="O34" s="161"/>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2"/>
      <c r="BG34" s="162"/>
      <c r="BH34" s="162"/>
      <c r="BI34" s="162"/>
      <c r="BJ34" s="162"/>
      <c r="BK34" s="162"/>
      <c r="BL34" s="162"/>
      <c r="BM34" s="162"/>
      <c r="BN34" s="162"/>
      <c r="BO34" s="162"/>
      <c r="BP34" s="162"/>
    </row>
    <row r="35" spans="1:68" x14ac:dyDescent="0.4">
      <c r="A35" s="116" t="str">
        <f t="shared" si="5"/>
        <v>OK</v>
      </c>
      <c r="B35" s="155">
        <v>0</v>
      </c>
      <c r="C35" s="152">
        <f t="shared" si="0"/>
        <v>0</v>
      </c>
      <c r="D35" s="156">
        <v>0</v>
      </c>
      <c r="E35" s="152">
        <f t="shared" si="1"/>
        <v>0</v>
      </c>
      <c r="F35" s="156">
        <v>0</v>
      </c>
      <c r="G35" s="154">
        <f t="shared" si="6"/>
        <v>0</v>
      </c>
      <c r="H35" s="155">
        <v>0</v>
      </c>
      <c r="I35" s="152">
        <f t="shared" si="2"/>
        <v>0</v>
      </c>
      <c r="J35" s="156">
        <v>0</v>
      </c>
      <c r="K35" s="152">
        <f t="shared" si="3"/>
        <v>0</v>
      </c>
      <c r="L35" s="156">
        <v>0</v>
      </c>
      <c r="M35" s="154">
        <f t="shared" si="4"/>
        <v>0</v>
      </c>
      <c r="N35" s="160">
        <v>28</v>
      </c>
      <c r="O35" s="161"/>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162"/>
      <c r="BP35" s="162"/>
    </row>
    <row r="36" spans="1:68" x14ac:dyDescent="0.4">
      <c r="A36" s="116" t="str">
        <f t="shared" si="5"/>
        <v>OK</v>
      </c>
      <c r="B36" s="155">
        <v>0</v>
      </c>
      <c r="C36" s="152">
        <f t="shared" si="0"/>
        <v>0</v>
      </c>
      <c r="D36" s="156">
        <v>0</v>
      </c>
      <c r="E36" s="152">
        <f t="shared" si="1"/>
        <v>0</v>
      </c>
      <c r="F36" s="156">
        <v>0</v>
      </c>
      <c r="G36" s="154">
        <f t="shared" si="6"/>
        <v>0</v>
      </c>
      <c r="H36" s="155">
        <v>0</v>
      </c>
      <c r="I36" s="152">
        <f t="shared" si="2"/>
        <v>0</v>
      </c>
      <c r="J36" s="156">
        <v>0</v>
      </c>
      <c r="K36" s="152">
        <f t="shared" si="3"/>
        <v>0</v>
      </c>
      <c r="L36" s="156">
        <v>0</v>
      </c>
      <c r="M36" s="154">
        <f t="shared" si="4"/>
        <v>0</v>
      </c>
      <c r="N36" s="160">
        <v>29</v>
      </c>
      <c r="O36" s="161"/>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c r="BH36" s="162"/>
      <c r="BI36" s="162"/>
      <c r="BJ36" s="162"/>
      <c r="BK36" s="162"/>
      <c r="BL36" s="162"/>
      <c r="BM36" s="162"/>
      <c r="BN36" s="162"/>
      <c r="BO36" s="162"/>
      <c r="BP36" s="162"/>
    </row>
    <row r="37" spans="1:68" x14ac:dyDescent="0.4">
      <c r="A37" s="116" t="str">
        <f t="shared" si="5"/>
        <v>OK</v>
      </c>
      <c r="B37" s="155">
        <v>0</v>
      </c>
      <c r="C37" s="152">
        <f t="shared" si="0"/>
        <v>0</v>
      </c>
      <c r="D37" s="156">
        <v>0</v>
      </c>
      <c r="E37" s="152">
        <f t="shared" si="1"/>
        <v>0</v>
      </c>
      <c r="F37" s="156">
        <v>0</v>
      </c>
      <c r="G37" s="154">
        <f t="shared" si="6"/>
        <v>0</v>
      </c>
      <c r="H37" s="155">
        <v>0</v>
      </c>
      <c r="I37" s="152">
        <f t="shared" si="2"/>
        <v>0</v>
      </c>
      <c r="J37" s="156">
        <v>0</v>
      </c>
      <c r="K37" s="152">
        <f t="shared" si="3"/>
        <v>0</v>
      </c>
      <c r="L37" s="156">
        <v>0</v>
      </c>
      <c r="M37" s="154">
        <f t="shared" si="4"/>
        <v>0</v>
      </c>
      <c r="N37" s="160">
        <v>30</v>
      </c>
      <c r="O37" s="161"/>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c r="BP37" s="162"/>
    </row>
    <row r="38" spans="1:68" ht="19.5" thickBot="1" x14ac:dyDescent="0.45">
      <c r="A38" s="116" t="str">
        <f t="shared" si="5"/>
        <v>OK</v>
      </c>
      <c r="B38" s="155">
        <v>0</v>
      </c>
      <c r="C38" s="163">
        <f t="shared" si="0"/>
        <v>0</v>
      </c>
      <c r="D38" s="156">
        <v>0</v>
      </c>
      <c r="E38" s="163">
        <f t="shared" si="1"/>
        <v>0</v>
      </c>
      <c r="F38" s="156">
        <v>0</v>
      </c>
      <c r="G38" s="154">
        <f t="shared" si="6"/>
        <v>0</v>
      </c>
      <c r="H38" s="164">
        <v>0</v>
      </c>
      <c r="I38" s="163">
        <f t="shared" si="2"/>
        <v>0</v>
      </c>
      <c r="J38" s="165">
        <v>0</v>
      </c>
      <c r="K38" s="163">
        <f t="shared" si="3"/>
        <v>0</v>
      </c>
      <c r="L38" s="156">
        <v>0</v>
      </c>
      <c r="M38" s="154">
        <f t="shared" si="4"/>
        <v>0</v>
      </c>
      <c r="N38" s="166">
        <v>31</v>
      </c>
      <c r="O38" s="161"/>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c r="BH38" s="162"/>
      <c r="BI38" s="162"/>
      <c r="BJ38" s="162"/>
      <c r="BK38" s="162"/>
      <c r="BL38" s="162"/>
      <c r="BM38" s="162"/>
      <c r="BN38" s="162"/>
      <c r="BO38" s="162"/>
      <c r="BP38" s="162"/>
    </row>
    <row r="39" spans="1:68" x14ac:dyDescent="0.4">
      <c r="A39" s="167"/>
      <c r="B39" s="167"/>
      <c r="C39" s="167"/>
      <c r="D39" s="167"/>
      <c r="E39" s="167"/>
      <c r="F39" s="167"/>
      <c r="G39" s="167"/>
      <c r="H39" s="167"/>
      <c r="I39" s="167"/>
      <c r="J39" s="167"/>
      <c r="K39" s="167"/>
      <c r="L39" s="167"/>
      <c r="M39" s="167"/>
      <c r="N39" s="168"/>
      <c r="O39" s="169" t="s">
        <v>174</v>
      </c>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0"/>
    </row>
  </sheetData>
  <sheetProtection algorithmName="SHA-512" hashValue="cZzIY/2NDfqQXXeGZdA1RIVhzcCzRInabWj7r0nx+EPXPXQot3ODfFYXD8AqVkQ5osMXHE3UqBUBLRp/BTX3Xw==" saltValue="XzU+57EvKR32N9Y0orU16g==" spinCount="100000" sheet="1" insertColumns="0" insertRows="0" deleteColumns="0" deleteRows="0"/>
  <mergeCells count="4">
    <mergeCell ref="A2:T2"/>
    <mergeCell ref="C3:F3"/>
    <mergeCell ref="P3:T3"/>
    <mergeCell ref="O6:BP6"/>
  </mergeCells>
  <phoneticPr fontId="21"/>
  <conditionalFormatting sqref="G4:H4 M4:N4">
    <cfRule type="containsText" dxfId="116" priority="115" operator="containsText" text="←エラーがありますので数値を確認してください。">
      <formula>NOT(ISERROR(SEARCH("←エラーがありますので数値を確認してください。",G4)))</formula>
    </cfRule>
  </conditionalFormatting>
  <conditionalFormatting sqref="P39:T39 AF39">
    <cfRule type="containsText" dxfId="115" priority="113" operator="containsText" text="休止">
      <formula>NOT(ISERROR(SEARCH("休止",P39)))</formula>
    </cfRule>
    <cfRule type="containsText" dxfId="114" priority="114" operator="containsText" text="即応">
      <formula>NOT(ISERROR(SEARCH("即応",P39)))</formula>
    </cfRule>
  </conditionalFormatting>
  <conditionalFormatting sqref="A2:A1048576">
    <cfRule type="containsText" dxfId="113" priority="111" operator="containsText" text="OK">
      <formula>NOT(ISERROR(SEARCH("OK",A2)))</formula>
    </cfRule>
    <cfRule type="containsText" dxfId="112" priority="112" operator="containsText" text="ERROR">
      <formula>NOT(ISERROR(SEARCH("ERROR",A2)))</formula>
    </cfRule>
  </conditionalFormatting>
  <conditionalFormatting sqref="U39">
    <cfRule type="containsText" dxfId="111" priority="109" operator="containsText" text="休止">
      <formula>NOT(ISERROR(SEARCH("休止",U39)))</formula>
    </cfRule>
    <cfRule type="containsText" dxfId="110" priority="110" operator="containsText" text="即応">
      <formula>NOT(ISERROR(SEARCH("即応",U39)))</formula>
    </cfRule>
  </conditionalFormatting>
  <conditionalFormatting sqref="V39">
    <cfRule type="containsText" dxfId="109" priority="107" operator="containsText" text="休止">
      <formula>NOT(ISERROR(SEARCH("休止",V39)))</formula>
    </cfRule>
    <cfRule type="containsText" dxfId="108" priority="108" operator="containsText" text="即応">
      <formula>NOT(ISERROR(SEARCH("即応",V39)))</formula>
    </cfRule>
  </conditionalFormatting>
  <conditionalFormatting sqref="AE39">
    <cfRule type="containsText" dxfId="107" priority="105" operator="containsText" text="休止">
      <formula>NOT(ISERROR(SEARCH("休止",AE39)))</formula>
    </cfRule>
    <cfRule type="containsText" dxfId="106" priority="106" operator="containsText" text="即応">
      <formula>NOT(ISERROR(SEARCH("即応",AE39)))</formula>
    </cfRule>
  </conditionalFormatting>
  <conditionalFormatting sqref="AB39">
    <cfRule type="containsText" dxfId="105" priority="103" operator="containsText" text="休止">
      <formula>NOT(ISERROR(SEARCH("休止",AB39)))</formula>
    </cfRule>
    <cfRule type="containsText" dxfId="104" priority="104" operator="containsText" text="即応">
      <formula>NOT(ISERROR(SEARCH("即応",AB39)))</formula>
    </cfRule>
  </conditionalFormatting>
  <conditionalFormatting sqref="AA39">
    <cfRule type="containsText" dxfId="103" priority="101" operator="containsText" text="休止">
      <formula>NOT(ISERROR(SEARCH("休止",AA39)))</formula>
    </cfRule>
    <cfRule type="containsText" dxfId="102" priority="102" operator="containsText" text="即応">
      <formula>NOT(ISERROR(SEARCH("即応",AA39)))</formula>
    </cfRule>
  </conditionalFormatting>
  <conditionalFormatting sqref="Z39">
    <cfRule type="containsText" dxfId="101" priority="99" operator="containsText" text="休止">
      <formula>NOT(ISERROR(SEARCH("休止",Z39)))</formula>
    </cfRule>
    <cfRule type="containsText" dxfId="100" priority="100" operator="containsText" text="即応">
      <formula>NOT(ISERROR(SEARCH("即応",Z39)))</formula>
    </cfRule>
  </conditionalFormatting>
  <conditionalFormatting sqref="Y39">
    <cfRule type="containsText" dxfId="99" priority="97" operator="containsText" text="休止">
      <formula>NOT(ISERROR(SEARCH("休止",Y39)))</formula>
    </cfRule>
    <cfRule type="containsText" dxfId="98" priority="98" operator="containsText" text="即応">
      <formula>NOT(ISERROR(SEARCH("即応",Y39)))</formula>
    </cfRule>
  </conditionalFormatting>
  <conditionalFormatting sqref="X39">
    <cfRule type="containsText" dxfId="97" priority="95" operator="containsText" text="休止">
      <formula>NOT(ISERROR(SEARCH("休止",X39)))</formula>
    </cfRule>
    <cfRule type="containsText" dxfId="96" priority="96" operator="containsText" text="即応">
      <formula>NOT(ISERROR(SEARCH("即応",X39)))</formula>
    </cfRule>
  </conditionalFormatting>
  <conditionalFormatting sqref="W39">
    <cfRule type="containsText" dxfId="95" priority="93" operator="containsText" text="休止">
      <formula>NOT(ISERROR(SEARCH("休止",W39)))</formula>
    </cfRule>
    <cfRule type="containsText" dxfId="94" priority="94" operator="containsText" text="即応">
      <formula>NOT(ISERROR(SEARCH("即応",W39)))</formula>
    </cfRule>
  </conditionalFormatting>
  <conditionalFormatting sqref="AD39">
    <cfRule type="containsText" dxfId="93" priority="91" operator="containsText" text="休止">
      <formula>NOT(ISERROR(SEARCH("休止",AD39)))</formula>
    </cfRule>
    <cfRule type="containsText" dxfId="92" priority="92" operator="containsText" text="即応">
      <formula>NOT(ISERROR(SEARCH("即応",AD39)))</formula>
    </cfRule>
  </conditionalFormatting>
  <conditionalFormatting sqref="AC39">
    <cfRule type="containsText" dxfId="91" priority="89" operator="containsText" text="休止">
      <formula>NOT(ISERROR(SEARCH("休止",AC39)))</formula>
    </cfRule>
    <cfRule type="containsText" dxfId="90" priority="90" operator="containsText" text="即応">
      <formula>NOT(ISERROR(SEARCH("即応",AC39)))</formula>
    </cfRule>
  </conditionalFormatting>
  <conditionalFormatting sqref="AZ39">
    <cfRule type="containsText" dxfId="89" priority="87" operator="containsText" text="休止">
      <formula>NOT(ISERROR(SEARCH("休止",AZ39)))</formula>
    </cfRule>
    <cfRule type="containsText" dxfId="88" priority="88" operator="containsText" text="即応">
      <formula>NOT(ISERROR(SEARCH("即応",AZ39)))</formula>
    </cfRule>
  </conditionalFormatting>
  <conditionalFormatting sqref="AY39">
    <cfRule type="containsText" dxfId="87" priority="85" operator="containsText" text="休止">
      <formula>NOT(ISERROR(SEARCH("休止",AY39)))</formula>
    </cfRule>
    <cfRule type="containsText" dxfId="86" priority="86" operator="containsText" text="即応">
      <formula>NOT(ISERROR(SEARCH("即応",AY39)))</formula>
    </cfRule>
  </conditionalFormatting>
  <conditionalFormatting sqref="AV39">
    <cfRule type="containsText" dxfId="85" priority="83" operator="containsText" text="休止">
      <formula>NOT(ISERROR(SEARCH("休止",AV39)))</formula>
    </cfRule>
    <cfRule type="containsText" dxfId="84" priority="84" operator="containsText" text="即応">
      <formula>NOT(ISERROR(SEARCH("即応",AV39)))</formula>
    </cfRule>
  </conditionalFormatting>
  <conditionalFormatting sqref="AU39">
    <cfRule type="containsText" dxfId="83" priority="81" operator="containsText" text="休止">
      <formula>NOT(ISERROR(SEARCH("休止",AU39)))</formula>
    </cfRule>
    <cfRule type="containsText" dxfId="82" priority="82" operator="containsText" text="即応">
      <formula>NOT(ISERROR(SEARCH("即応",AU39)))</formula>
    </cfRule>
  </conditionalFormatting>
  <conditionalFormatting sqref="AT39">
    <cfRule type="containsText" dxfId="81" priority="79" operator="containsText" text="休止">
      <formula>NOT(ISERROR(SEARCH("休止",AT39)))</formula>
    </cfRule>
    <cfRule type="containsText" dxfId="80" priority="80" operator="containsText" text="即応">
      <formula>NOT(ISERROR(SEARCH("即応",AT39)))</formula>
    </cfRule>
  </conditionalFormatting>
  <conditionalFormatting sqref="AS39">
    <cfRule type="containsText" dxfId="79" priority="77" operator="containsText" text="休止">
      <formula>NOT(ISERROR(SEARCH("休止",AS39)))</formula>
    </cfRule>
    <cfRule type="containsText" dxfId="78" priority="78" operator="containsText" text="即応">
      <formula>NOT(ISERROR(SEARCH("即応",AS39)))</formula>
    </cfRule>
  </conditionalFormatting>
  <conditionalFormatting sqref="AR39">
    <cfRule type="containsText" dxfId="77" priority="75" operator="containsText" text="休止">
      <formula>NOT(ISERROR(SEARCH("休止",AR39)))</formula>
    </cfRule>
    <cfRule type="containsText" dxfId="76" priority="76" operator="containsText" text="即応">
      <formula>NOT(ISERROR(SEARCH("即応",AR39)))</formula>
    </cfRule>
  </conditionalFormatting>
  <conditionalFormatting sqref="AQ39">
    <cfRule type="containsText" dxfId="75" priority="73" operator="containsText" text="休止">
      <formula>NOT(ISERROR(SEARCH("休止",AQ39)))</formula>
    </cfRule>
    <cfRule type="containsText" dxfId="74" priority="74" operator="containsText" text="即応">
      <formula>NOT(ISERROR(SEARCH("即応",AQ39)))</formula>
    </cfRule>
  </conditionalFormatting>
  <conditionalFormatting sqref="AX39">
    <cfRule type="containsText" dxfId="73" priority="71" operator="containsText" text="休止">
      <formula>NOT(ISERROR(SEARCH("休止",AX39)))</formula>
    </cfRule>
    <cfRule type="containsText" dxfId="72" priority="72" operator="containsText" text="即応">
      <formula>NOT(ISERROR(SEARCH("即応",AX39)))</formula>
    </cfRule>
  </conditionalFormatting>
  <conditionalFormatting sqref="AW39">
    <cfRule type="containsText" dxfId="71" priority="69" operator="containsText" text="休止">
      <formula>NOT(ISERROR(SEARCH("休止",AW39)))</formula>
    </cfRule>
    <cfRule type="containsText" dxfId="70" priority="70" operator="containsText" text="即応">
      <formula>NOT(ISERROR(SEARCH("即応",AW39)))</formula>
    </cfRule>
  </conditionalFormatting>
  <conditionalFormatting sqref="AP39">
    <cfRule type="containsText" dxfId="69" priority="67" operator="containsText" text="休止">
      <formula>NOT(ISERROR(SEARCH("休止",AP39)))</formula>
    </cfRule>
    <cfRule type="containsText" dxfId="68" priority="68" operator="containsText" text="即応">
      <formula>NOT(ISERROR(SEARCH("即応",AP39)))</formula>
    </cfRule>
  </conditionalFormatting>
  <conditionalFormatting sqref="AO39">
    <cfRule type="containsText" dxfId="67" priority="65" operator="containsText" text="休止">
      <formula>NOT(ISERROR(SEARCH("休止",AO39)))</formula>
    </cfRule>
    <cfRule type="containsText" dxfId="66" priority="66" operator="containsText" text="即応">
      <formula>NOT(ISERROR(SEARCH("即応",AO39)))</formula>
    </cfRule>
  </conditionalFormatting>
  <conditionalFormatting sqref="AL39">
    <cfRule type="containsText" dxfId="65" priority="63" operator="containsText" text="休止">
      <formula>NOT(ISERROR(SEARCH("休止",AL39)))</formula>
    </cfRule>
    <cfRule type="containsText" dxfId="64" priority="64" operator="containsText" text="即応">
      <formula>NOT(ISERROR(SEARCH("即応",AL39)))</formula>
    </cfRule>
  </conditionalFormatting>
  <conditionalFormatting sqref="AK39">
    <cfRule type="containsText" dxfId="63" priority="61" operator="containsText" text="休止">
      <formula>NOT(ISERROR(SEARCH("休止",AK39)))</formula>
    </cfRule>
    <cfRule type="containsText" dxfId="62" priority="62" operator="containsText" text="即応">
      <formula>NOT(ISERROR(SEARCH("即応",AK39)))</formula>
    </cfRule>
  </conditionalFormatting>
  <conditionalFormatting sqref="AJ39">
    <cfRule type="containsText" dxfId="61" priority="59" operator="containsText" text="休止">
      <formula>NOT(ISERROR(SEARCH("休止",AJ39)))</formula>
    </cfRule>
    <cfRule type="containsText" dxfId="60" priority="60" operator="containsText" text="即応">
      <formula>NOT(ISERROR(SEARCH("即応",AJ39)))</formula>
    </cfRule>
  </conditionalFormatting>
  <conditionalFormatting sqref="AI39">
    <cfRule type="containsText" dxfId="59" priority="57" operator="containsText" text="休止">
      <formula>NOT(ISERROR(SEARCH("休止",AI39)))</formula>
    </cfRule>
    <cfRule type="containsText" dxfId="58" priority="58" operator="containsText" text="即応">
      <formula>NOT(ISERROR(SEARCH("即応",AI39)))</formula>
    </cfRule>
  </conditionalFormatting>
  <conditionalFormatting sqref="AH39">
    <cfRule type="containsText" dxfId="57" priority="55" operator="containsText" text="休止">
      <formula>NOT(ISERROR(SEARCH("休止",AH39)))</formula>
    </cfRule>
    <cfRule type="containsText" dxfId="56" priority="56" operator="containsText" text="即応">
      <formula>NOT(ISERROR(SEARCH("即応",AH39)))</formula>
    </cfRule>
  </conditionalFormatting>
  <conditionalFormatting sqref="AG39">
    <cfRule type="containsText" dxfId="55" priority="53" operator="containsText" text="休止">
      <formula>NOT(ISERROR(SEARCH("休止",AG39)))</formula>
    </cfRule>
    <cfRule type="containsText" dxfId="54" priority="54" operator="containsText" text="即応">
      <formula>NOT(ISERROR(SEARCH("即応",AG39)))</formula>
    </cfRule>
  </conditionalFormatting>
  <conditionalFormatting sqref="AN39">
    <cfRule type="containsText" dxfId="53" priority="51" operator="containsText" text="休止">
      <formula>NOT(ISERROR(SEARCH("休止",AN39)))</formula>
    </cfRule>
    <cfRule type="containsText" dxfId="52" priority="52" operator="containsText" text="即応">
      <formula>NOT(ISERROR(SEARCH("即応",AN39)))</formula>
    </cfRule>
  </conditionalFormatting>
  <conditionalFormatting sqref="AM39">
    <cfRule type="containsText" dxfId="51" priority="49" operator="containsText" text="休止">
      <formula>NOT(ISERROR(SEARCH("休止",AM39)))</formula>
    </cfRule>
    <cfRule type="containsText" dxfId="50" priority="50" operator="containsText" text="即応">
      <formula>NOT(ISERROR(SEARCH("即応",AM39)))</formula>
    </cfRule>
  </conditionalFormatting>
  <conditionalFormatting sqref="BN39">
    <cfRule type="containsText" dxfId="49" priority="47" operator="containsText" text="休止">
      <formula>NOT(ISERROR(SEARCH("休止",BN39)))</formula>
    </cfRule>
    <cfRule type="containsText" dxfId="48" priority="48" operator="containsText" text="即応">
      <formula>NOT(ISERROR(SEARCH("即応",BN39)))</formula>
    </cfRule>
  </conditionalFormatting>
  <conditionalFormatting sqref="BM39">
    <cfRule type="containsText" dxfId="47" priority="45" operator="containsText" text="休止">
      <formula>NOT(ISERROR(SEARCH("休止",BM39)))</formula>
    </cfRule>
    <cfRule type="containsText" dxfId="46" priority="46" operator="containsText" text="即応">
      <formula>NOT(ISERROR(SEARCH("即応",BM39)))</formula>
    </cfRule>
  </conditionalFormatting>
  <conditionalFormatting sqref="BL39">
    <cfRule type="containsText" dxfId="45" priority="43" operator="containsText" text="休止">
      <formula>NOT(ISERROR(SEARCH("休止",BL39)))</formula>
    </cfRule>
    <cfRule type="containsText" dxfId="44" priority="44" operator="containsText" text="即応">
      <formula>NOT(ISERROR(SEARCH("即応",BL39)))</formula>
    </cfRule>
  </conditionalFormatting>
  <conditionalFormatting sqref="BK39">
    <cfRule type="containsText" dxfId="43" priority="41" operator="containsText" text="休止">
      <formula>NOT(ISERROR(SEARCH("休止",BK39)))</formula>
    </cfRule>
    <cfRule type="containsText" dxfId="42" priority="42" operator="containsText" text="即応">
      <formula>NOT(ISERROR(SEARCH("即応",BK39)))</formula>
    </cfRule>
  </conditionalFormatting>
  <conditionalFormatting sqref="BJ39">
    <cfRule type="containsText" dxfId="41" priority="39" operator="containsText" text="休止">
      <formula>NOT(ISERROR(SEARCH("休止",BJ39)))</formula>
    </cfRule>
    <cfRule type="containsText" dxfId="40" priority="40" operator="containsText" text="即応">
      <formula>NOT(ISERROR(SEARCH("即応",BJ39)))</formula>
    </cfRule>
  </conditionalFormatting>
  <conditionalFormatting sqref="BI39">
    <cfRule type="containsText" dxfId="39" priority="37" operator="containsText" text="休止">
      <formula>NOT(ISERROR(SEARCH("休止",BI39)))</formula>
    </cfRule>
    <cfRule type="containsText" dxfId="38" priority="38" operator="containsText" text="即応">
      <formula>NOT(ISERROR(SEARCH("即応",BI39)))</formula>
    </cfRule>
  </conditionalFormatting>
  <conditionalFormatting sqref="BP39">
    <cfRule type="containsText" dxfId="37" priority="35" operator="containsText" text="休止">
      <formula>NOT(ISERROR(SEARCH("休止",BP39)))</formula>
    </cfRule>
    <cfRule type="containsText" dxfId="36" priority="36" operator="containsText" text="即応">
      <formula>NOT(ISERROR(SEARCH("即応",BP39)))</formula>
    </cfRule>
  </conditionalFormatting>
  <conditionalFormatting sqref="BO39">
    <cfRule type="containsText" dxfId="35" priority="33" operator="containsText" text="休止">
      <formula>NOT(ISERROR(SEARCH("休止",BO39)))</formula>
    </cfRule>
    <cfRule type="containsText" dxfId="34" priority="34" operator="containsText" text="即応">
      <formula>NOT(ISERROR(SEARCH("即応",BO39)))</formula>
    </cfRule>
  </conditionalFormatting>
  <conditionalFormatting sqref="BH39">
    <cfRule type="containsText" dxfId="33" priority="31" operator="containsText" text="休止">
      <formula>NOT(ISERROR(SEARCH("休止",BH39)))</formula>
    </cfRule>
    <cfRule type="containsText" dxfId="32" priority="32" operator="containsText" text="即応">
      <formula>NOT(ISERROR(SEARCH("即応",BH39)))</formula>
    </cfRule>
  </conditionalFormatting>
  <conditionalFormatting sqref="BG39">
    <cfRule type="containsText" dxfId="31" priority="29" operator="containsText" text="休止">
      <formula>NOT(ISERROR(SEARCH("休止",BG39)))</formula>
    </cfRule>
    <cfRule type="containsText" dxfId="30" priority="30" operator="containsText" text="即応">
      <formula>NOT(ISERROR(SEARCH("即応",BG39)))</formula>
    </cfRule>
  </conditionalFormatting>
  <conditionalFormatting sqref="BD39">
    <cfRule type="containsText" dxfId="29" priority="27" operator="containsText" text="休止">
      <formula>NOT(ISERROR(SEARCH("休止",BD39)))</formula>
    </cfRule>
    <cfRule type="containsText" dxfId="28" priority="28" operator="containsText" text="即応">
      <formula>NOT(ISERROR(SEARCH("即応",BD39)))</formula>
    </cfRule>
  </conditionalFormatting>
  <conditionalFormatting sqref="BC39">
    <cfRule type="containsText" dxfId="27" priority="25" operator="containsText" text="休止">
      <formula>NOT(ISERROR(SEARCH("休止",BC39)))</formula>
    </cfRule>
    <cfRule type="containsText" dxfId="26" priority="26" operator="containsText" text="即応">
      <formula>NOT(ISERROR(SEARCH("即応",BC39)))</formula>
    </cfRule>
  </conditionalFormatting>
  <conditionalFormatting sqref="BB39">
    <cfRule type="containsText" dxfId="25" priority="23" operator="containsText" text="休止">
      <formula>NOT(ISERROR(SEARCH("休止",BB39)))</formula>
    </cfRule>
    <cfRule type="containsText" dxfId="24" priority="24" operator="containsText" text="即応">
      <formula>NOT(ISERROR(SEARCH("即応",BB39)))</formula>
    </cfRule>
  </conditionalFormatting>
  <conditionalFormatting sqref="BA39">
    <cfRule type="containsText" dxfId="23" priority="21" operator="containsText" text="休止">
      <formula>NOT(ISERROR(SEARCH("休止",BA39)))</formula>
    </cfRule>
    <cfRule type="containsText" dxfId="22" priority="22" operator="containsText" text="即応">
      <formula>NOT(ISERROR(SEARCH("即応",BA39)))</formula>
    </cfRule>
  </conditionalFormatting>
  <conditionalFormatting sqref="BF39">
    <cfRule type="containsText" dxfId="21" priority="19" operator="containsText" text="休止">
      <formula>NOT(ISERROR(SEARCH("休止",BF39)))</formula>
    </cfRule>
    <cfRule type="containsText" dxfId="20" priority="20" operator="containsText" text="即応">
      <formula>NOT(ISERROR(SEARCH("即応",BF39)))</formula>
    </cfRule>
  </conditionalFormatting>
  <conditionalFormatting sqref="BE39">
    <cfRule type="containsText" dxfId="19" priority="17" operator="containsText" text="休止">
      <formula>NOT(ISERROR(SEARCH("休止",BE39)))</formula>
    </cfRule>
    <cfRule type="containsText" dxfId="18" priority="18" operator="containsText" text="即応">
      <formula>NOT(ISERROR(SEARCH("即応",BE39)))</formula>
    </cfRule>
  </conditionalFormatting>
  <conditionalFormatting sqref="O7:BP7">
    <cfRule type="containsText" dxfId="17" priority="8" operator="containsText" text="ICU休止">
      <formula>NOT(ISERROR(SEARCH("ICU休止",O7)))</formula>
    </cfRule>
    <cfRule type="containsText" dxfId="16" priority="9" operator="containsText" text="HCU休止">
      <formula>NOT(ISERROR(SEARCH("HCU休止",O7)))</formula>
    </cfRule>
    <cfRule type="containsText" dxfId="15" priority="10" operator="containsText" text="ICU空床">
      <formula>NOT(ISERROR(SEARCH("ICU空床",O7)))</formula>
    </cfRule>
    <cfRule type="containsText" dxfId="14" priority="11" operator="containsText" text="HCU空床">
      <formula>NOT(ISERROR(SEARCH("HCU空床",O7)))</formula>
    </cfRule>
    <cfRule type="containsText" dxfId="13" priority="15" operator="containsText" text="その他休止">
      <formula>NOT(ISERROR(SEARCH("その他休止",O7)))</formula>
    </cfRule>
    <cfRule type="containsText" dxfId="12" priority="16" operator="containsText" text="その他空床">
      <formula>NOT(ISERROR(SEARCH("その他空床",O7)))</formula>
    </cfRule>
  </conditionalFormatting>
  <conditionalFormatting sqref="B4">
    <cfRule type="containsText" dxfId="11" priority="14" operator="containsText" text="←エラーがありますので数値を確認してください。">
      <formula>NOT(ISERROR(SEARCH("←エラーがありますので数値を確認してください。",B4)))</formula>
    </cfRule>
  </conditionalFormatting>
  <conditionalFormatting sqref="C4">
    <cfRule type="containsText" dxfId="10" priority="13" operator="containsText" text="←エラーがありますので数値を確認してください。">
      <formula>NOT(ISERROR(SEARCH("←エラーがありますので数値を確認してください。",C4)))</formula>
    </cfRule>
  </conditionalFormatting>
  <conditionalFormatting sqref="E4">
    <cfRule type="containsText" dxfId="9" priority="12" operator="containsText" text="←エラーがありますので数値を確認してください。">
      <formula>NOT(ISERROR(SEARCH("←エラーがありますので数値を確認してください。",E4)))</formula>
    </cfRule>
  </conditionalFormatting>
  <conditionalFormatting sqref="K4">
    <cfRule type="containsText" dxfId="8" priority="7" operator="containsText" text="←エラーがありますので数値を確認してください。">
      <formula>NOT(ISERROR(SEARCH("←エラーがありますので数値を確認してください。",K4)))</formula>
    </cfRule>
  </conditionalFormatting>
  <conditionalFormatting sqref="I4">
    <cfRule type="containsText" dxfId="7" priority="6" operator="containsText" text="←エラーがありますので数値を確認してください。">
      <formula>NOT(ISERROR(SEARCH("←エラーがありますので数値を確認してください。",I4)))</formula>
    </cfRule>
  </conditionalFormatting>
  <conditionalFormatting sqref="D4">
    <cfRule type="containsText" dxfId="6" priority="5" operator="containsText" text="←エラーがありますので数値を確認してください。">
      <formula>NOT(ISERROR(SEARCH("←エラーがありますので数値を確認してください。",D4)))</formula>
    </cfRule>
  </conditionalFormatting>
  <conditionalFormatting sqref="F4">
    <cfRule type="containsText" dxfId="5" priority="4" operator="containsText" text="←エラーがありますので数値を確認してください。">
      <formula>NOT(ISERROR(SEARCH("←エラーがありますので数値を確認してください。",F4)))</formula>
    </cfRule>
  </conditionalFormatting>
  <conditionalFormatting sqref="J4">
    <cfRule type="containsText" dxfId="4" priority="3" operator="containsText" text="←エラーがありますので数値を確認してください。">
      <formula>NOT(ISERROR(SEARCH("←エラーがありますので数値を確認してください。",J4)))</formula>
    </cfRule>
  </conditionalFormatting>
  <conditionalFormatting sqref="L4">
    <cfRule type="containsText" dxfId="3" priority="2" operator="containsText" text="←エラーがありますので数値を確認してください。">
      <formula>NOT(ISERROR(SEARCH("←エラーがありますので数値を確認してください。",L4)))</formula>
    </cfRule>
  </conditionalFormatting>
  <conditionalFormatting sqref="C3">
    <cfRule type="containsText" dxfId="2" priority="1" operator="containsText" text="←エラーがありますので数値を確認してください。">
      <formula>NOT(ISERROR(SEARCH("←エラーがありますので数値を確認してください。",C3)))</formula>
    </cfRule>
  </conditionalFormatting>
  <dataValidations count="2">
    <dataValidation type="list" allowBlank="1" showInputMessage="1" showErrorMessage="1" sqref="P39:BP39">
      <formula1>"即応,休止"</formula1>
    </dataValidation>
    <dataValidation type="list" allowBlank="1" showInputMessage="1" showErrorMessage="1" sqref="O7:BP7">
      <formula1>"ICU空床,HCU空床,その他空床,ICU休止,HCU休止,その他休止"</formula1>
    </dataValidation>
  </dataValidations>
  <pageMargins left="0.31496062992125984" right="0.31496062992125984" top="0.55118110236220474" bottom="0.55118110236220474" header="0.11811023622047245" footer="0.11811023622047245"/>
  <pageSetup paperSize="8" scale="28"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8"/>
  <sheetViews>
    <sheetView view="pageBreakPreview" topLeftCell="A10" zoomScaleNormal="100" zoomScaleSheetLayoutView="100" workbookViewId="0">
      <selection activeCell="H24" sqref="H24"/>
    </sheetView>
  </sheetViews>
  <sheetFormatPr defaultRowHeight="13.5" x14ac:dyDescent="0.4"/>
  <cols>
    <col min="1" max="1" width="28.625" style="181" customWidth="1"/>
    <col min="2" max="3" width="6.875" style="181" customWidth="1"/>
    <col min="4" max="4" width="28.625" style="181" customWidth="1"/>
    <col min="5" max="6" width="6.875" style="181" customWidth="1"/>
    <col min="7" max="7" width="3" style="181" customWidth="1"/>
    <col min="8" max="8" width="3.875" style="181" customWidth="1"/>
    <col min="9" max="11" width="3.875" style="181" hidden="1" customWidth="1"/>
    <col min="12" max="24" width="3.875" style="181" customWidth="1"/>
    <col min="25" max="16384" width="9" style="181"/>
  </cols>
  <sheetData>
    <row r="1" spans="1:6" s="180" customFormat="1" ht="15" customHeight="1" x14ac:dyDescent="0.4">
      <c r="A1" s="179"/>
      <c r="B1" s="179"/>
      <c r="C1" s="179"/>
      <c r="E1" s="179"/>
      <c r="F1" s="179"/>
    </row>
    <row r="2" spans="1:6" s="180" customFormat="1" ht="15" customHeight="1" x14ac:dyDescent="0.4"/>
    <row r="3" spans="1:6" s="180" customFormat="1" ht="18" customHeight="1" x14ac:dyDescent="0.4">
      <c r="A3" s="348" t="s">
        <v>179</v>
      </c>
      <c r="B3" s="348"/>
      <c r="C3" s="348"/>
      <c r="D3" s="348"/>
      <c r="E3" s="199"/>
      <c r="F3" s="199"/>
    </row>
    <row r="4" spans="1:6" s="180" customFormat="1" ht="18" customHeight="1" x14ac:dyDescent="0.4">
      <c r="A4" s="199"/>
      <c r="B4" s="199"/>
      <c r="C4" s="199"/>
      <c r="D4" s="199"/>
      <c r="E4" s="199"/>
      <c r="F4" s="199"/>
    </row>
    <row r="5" spans="1:6" ht="18.75" customHeight="1" x14ac:dyDescent="0.4">
      <c r="D5" s="196"/>
    </row>
    <row r="6" spans="1:6" s="182" customFormat="1" ht="18.75" customHeight="1" x14ac:dyDescent="0.4">
      <c r="A6" s="339" t="s">
        <v>180</v>
      </c>
      <c r="B6" s="340"/>
      <c r="C6" s="341"/>
      <c r="D6" s="353" t="s">
        <v>181</v>
      </c>
      <c r="E6" s="353"/>
      <c r="F6" s="353"/>
    </row>
    <row r="7" spans="1:6" s="183" customFormat="1" ht="18.75" customHeight="1" x14ac:dyDescent="0.4">
      <c r="A7" s="342" t="s">
        <v>186</v>
      </c>
      <c r="B7" s="343"/>
      <c r="C7" s="344"/>
      <c r="D7" s="354" t="s">
        <v>182</v>
      </c>
      <c r="E7" s="355"/>
      <c r="F7" s="356"/>
    </row>
    <row r="8" spans="1:6" ht="18.75" customHeight="1" x14ac:dyDescent="0.4">
      <c r="A8" s="345"/>
      <c r="B8" s="346"/>
      <c r="C8" s="347"/>
      <c r="D8" s="354"/>
      <c r="E8" s="355"/>
      <c r="F8" s="356"/>
    </row>
    <row r="9" spans="1:6" ht="18.75" customHeight="1" x14ac:dyDescent="0.4">
      <c r="A9" s="349">
        <f>'①様式第１号（交付申請書兼実績報告書）'!B28</f>
        <v>0</v>
      </c>
      <c r="B9" s="350"/>
      <c r="C9" s="200" t="s">
        <v>185</v>
      </c>
      <c r="D9" s="349">
        <f>'①様式第１号（交付申請書兼実績報告書）'!B28</f>
        <v>0</v>
      </c>
      <c r="E9" s="350"/>
      <c r="F9" s="203" t="s">
        <v>185</v>
      </c>
    </row>
    <row r="10" spans="1:6" ht="18.75" customHeight="1" x14ac:dyDescent="0.4">
      <c r="A10" s="357"/>
      <c r="B10" s="358"/>
      <c r="C10" s="359"/>
      <c r="D10" s="360"/>
      <c r="E10" s="361"/>
      <c r="F10" s="362"/>
    </row>
    <row r="11" spans="1:6" ht="18.75" customHeight="1" x14ac:dyDescent="0.4">
      <c r="A11" s="357"/>
      <c r="B11" s="358"/>
      <c r="C11" s="359"/>
      <c r="D11" s="360"/>
      <c r="E11" s="361"/>
      <c r="F11" s="362"/>
    </row>
    <row r="12" spans="1:6" ht="18.75" customHeight="1" x14ac:dyDescent="0.4">
      <c r="A12" s="357"/>
      <c r="B12" s="358"/>
      <c r="C12" s="359"/>
      <c r="D12" s="360"/>
      <c r="E12" s="361"/>
      <c r="F12" s="362"/>
    </row>
    <row r="13" spans="1:6" ht="18.75" customHeight="1" x14ac:dyDescent="0.4">
      <c r="A13" s="357"/>
      <c r="B13" s="358"/>
      <c r="C13" s="359"/>
      <c r="D13" s="360"/>
      <c r="E13" s="361"/>
      <c r="F13" s="362"/>
    </row>
    <row r="14" spans="1:6" ht="18.75" customHeight="1" x14ac:dyDescent="0.4">
      <c r="A14" s="357"/>
      <c r="B14" s="358"/>
      <c r="C14" s="359"/>
      <c r="D14" s="360"/>
      <c r="E14" s="361"/>
      <c r="F14" s="362"/>
    </row>
    <row r="15" spans="1:6" ht="18.75" customHeight="1" x14ac:dyDescent="0.4">
      <c r="A15" s="357"/>
      <c r="B15" s="358"/>
      <c r="C15" s="359"/>
      <c r="D15" s="360"/>
      <c r="E15" s="361"/>
      <c r="F15" s="362"/>
    </row>
    <row r="16" spans="1:6" ht="18.75" customHeight="1" x14ac:dyDescent="0.4">
      <c r="A16" s="357"/>
      <c r="B16" s="358"/>
      <c r="C16" s="359"/>
      <c r="D16" s="360"/>
      <c r="E16" s="361"/>
      <c r="F16" s="362"/>
    </row>
    <row r="17" spans="1:11" s="183" customFormat="1" ht="18.75" customHeight="1" x14ac:dyDescent="0.4">
      <c r="A17" s="357"/>
      <c r="B17" s="358"/>
      <c r="C17" s="359"/>
      <c r="D17" s="360"/>
      <c r="E17" s="361"/>
      <c r="F17" s="362"/>
    </row>
    <row r="18" spans="1:11" ht="18.75" customHeight="1" x14ac:dyDescent="0.4">
      <c r="A18" s="357"/>
      <c r="B18" s="358"/>
      <c r="C18" s="359"/>
      <c r="D18" s="364"/>
      <c r="E18" s="365"/>
      <c r="F18" s="366"/>
    </row>
    <row r="19" spans="1:11" ht="18.75" customHeight="1" x14ac:dyDescent="0.4">
      <c r="A19" s="351">
        <f>A9</f>
        <v>0</v>
      </c>
      <c r="B19" s="352"/>
      <c r="C19" s="201" t="s">
        <v>187</v>
      </c>
      <c r="D19" s="351">
        <f>D9</f>
        <v>0</v>
      </c>
      <c r="E19" s="352"/>
      <c r="F19" s="202" t="s">
        <v>185</v>
      </c>
    </row>
    <row r="20" spans="1:11" s="183" customFormat="1" ht="20.100000000000001" customHeight="1" x14ac:dyDescent="0.4">
      <c r="A20" s="184"/>
      <c r="B20" s="184"/>
      <c r="C20" s="184"/>
      <c r="D20" s="185"/>
      <c r="E20" s="184"/>
      <c r="F20" s="198"/>
    </row>
    <row r="21" spans="1:11" s="183" customFormat="1" ht="20.100000000000001" customHeight="1" x14ac:dyDescent="0.4">
      <c r="A21" s="184" t="s">
        <v>183</v>
      </c>
      <c r="B21" s="184"/>
      <c r="C21" s="184"/>
      <c r="D21" s="185"/>
      <c r="E21" s="184"/>
      <c r="F21" s="197"/>
    </row>
    <row r="22" spans="1:11" s="180" customFormat="1" ht="18.75" customHeight="1" x14ac:dyDescent="0.4">
      <c r="A22" s="186"/>
      <c r="B22" s="186"/>
      <c r="C22" s="186"/>
      <c r="D22" s="186"/>
      <c r="E22" s="186"/>
      <c r="F22" s="197"/>
    </row>
    <row r="23" spans="1:11" ht="18.75" customHeight="1" x14ac:dyDescent="0.4">
      <c r="A23" s="186" t="s">
        <v>184</v>
      </c>
      <c r="B23" s="186" t="s">
        <v>184</v>
      </c>
      <c r="C23" s="186" t="s">
        <v>184</v>
      </c>
      <c r="D23" s="186"/>
      <c r="E23" s="186" t="s">
        <v>184</v>
      </c>
      <c r="F23" s="197"/>
    </row>
    <row r="24" spans="1:11" s="182" customFormat="1" ht="18.75" customHeight="1" x14ac:dyDescent="0.4">
      <c r="A24" s="186"/>
      <c r="B24" s="186"/>
      <c r="C24" s="186"/>
      <c r="D24" s="367" t="str">
        <f>"令和"&amp;I24&amp;"年"&amp;J24&amp;"月"&amp;K24&amp;"日"</f>
        <v>令和6年3月31日</v>
      </c>
      <c r="E24" s="367"/>
      <c r="F24" s="367"/>
      <c r="I24" s="182">
        <f>'①様式第１号（交付申請書兼実績報告書）'!G5</f>
        <v>6</v>
      </c>
      <c r="J24" s="182">
        <f>'①様式第１号（交付申請書兼実績報告書）'!I5</f>
        <v>3</v>
      </c>
      <c r="K24" s="182">
        <f>'①様式第１号（交付申請書兼実績報告書）'!K5</f>
        <v>31</v>
      </c>
    </row>
    <row r="25" spans="1:11" s="183" customFormat="1" ht="36.75" customHeight="1" x14ac:dyDescent="0.4">
      <c r="A25" s="186"/>
      <c r="B25" s="186"/>
      <c r="C25" s="186"/>
      <c r="D25" s="346" t="str">
        <f>"団体名　　　　"&amp;I25</f>
        <v>団体名　　　　0</v>
      </c>
      <c r="E25" s="346"/>
      <c r="F25" s="346"/>
      <c r="I25" s="183">
        <f>'①様式第１号（交付申請書兼実績報告書）'!F10</f>
        <v>0</v>
      </c>
    </row>
    <row r="26" spans="1:11" s="183" customFormat="1" ht="36.75" customHeight="1" x14ac:dyDescent="0.4">
      <c r="A26" s="186"/>
      <c r="B26" s="186"/>
      <c r="C26" s="186"/>
      <c r="D26" s="363" t="str">
        <f>"代表者名　　　　"&amp;I26</f>
        <v>代表者名　　　　0</v>
      </c>
      <c r="E26" s="363"/>
      <c r="F26" s="363"/>
      <c r="I26" s="183">
        <f>'①様式第１号（交付申請書兼実績報告書）'!F11</f>
        <v>0</v>
      </c>
    </row>
    <row r="27" spans="1:11" s="183" customFormat="1" ht="18.75" customHeight="1" x14ac:dyDescent="0.4">
      <c r="A27" s="186"/>
      <c r="B27" s="186"/>
      <c r="C27" s="186"/>
      <c r="D27" s="186"/>
      <c r="E27" s="186"/>
      <c r="F27" s="197"/>
    </row>
    <row r="28" spans="1:11" s="183" customFormat="1" ht="18.75" customHeight="1" x14ac:dyDescent="0.4">
      <c r="A28" s="186"/>
      <c r="B28" s="186"/>
      <c r="C28" s="186"/>
      <c r="D28" s="186"/>
      <c r="E28" s="186"/>
      <c r="F28" s="197"/>
    </row>
    <row r="29" spans="1:11" s="183" customFormat="1" ht="18.75" customHeight="1" x14ac:dyDescent="0.4">
      <c r="A29" s="186"/>
      <c r="B29" s="186"/>
      <c r="C29" s="186"/>
      <c r="D29" s="186"/>
      <c r="E29" s="186"/>
      <c r="F29" s="197"/>
    </row>
    <row r="30" spans="1:11" ht="18.75" customHeight="1" x14ac:dyDescent="0.4">
      <c r="A30" s="186"/>
      <c r="B30" s="186"/>
      <c r="C30" s="186"/>
      <c r="D30" s="186"/>
      <c r="E30" s="186"/>
      <c r="F30" s="197"/>
    </row>
    <row r="31" spans="1:11" ht="18.75" customHeight="1" x14ac:dyDescent="0.4">
      <c r="A31" s="186"/>
      <c r="B31" s="186"/>
      <c r="C31" s="186"/>
      <c r="D31" s="186"/>
      <c r="E31" s="186"/>
      <c r="F31" s="197"/>
    </row>
    <row r="32" spans="1:11" ht="18.75" customHeight="1" x14ac:dyDescent="0.4">
      <c r="A32" s="186"/>
      <c r="B32" s="186"/>
      <c r="C32" s="186"/>
      <c r="D32" s="186"/>
      <c r="E32" s="186"/>
      <c r="F32" s="197"/>
    </row>
    <row r="33" spans="1:6" ht="18.75" customHeight="1" x14ac:dyDescent="0.4">
      <c r="A33" s="186"/>
      <c r="B33" s="186"/>
      <c r="C33" s="186"/>
      <c r="D33" s="186"/>
      <c r="E33" s="186"/>
      <c r="F33" s="197"/>
    </row>
    <row r="34" spans="1:6" ht="18.75" customHeight="1" x14ac:dyDescent="0.4">
      <c r="A34" s="186"/>
      <c r="B34" s="186"/>
      <c r="C34" s="186"/>
      <c r="D34" s="186"/>
      <c r="E34" s="186"/>
      <c r="F34" s="197"/>
    </row>
    <row r="35" spans="1:6" s="183" customFormat="1" ht="18.75" customHeight="1" x14ac:dyDescent="0.4">
      <c r="A35" s="186"/>
      <c r="B35" s="186"/>
      <c r="C35" s="186"/>
      <c r="D35" s="186"/>
      <c r="E35" s="186"/>
      <c r="F35" s="197"/>
    </row>
    <row r="36" spans="1:6" ht="18.75" customHeight="1" x14ac:dyDescent="0.4">
      <c r="A36" s="186"/>
      <c r="B36" s="186"/>
      <c r="C36" s="186"/>
      <c r="D36" s="186"/>
      <c r="E36" s="186"/>
      <c r="F36" s="197"/>
    </row>
    <row r="37" spans="1:6" ht="18.75" customHeight="1" x14ac:dyDescent="0.4">
      <c r="A37" s="186"/>
      <c r="B37" s="186"/>
      <c r="C37" s="186"/>
      <c r="D37" s="186"/>
      <c r="E37" s="186"/>
      <c r="F37" s="197"/>
    </row>
    <row r="38" spans="1:6" s="183" customFormat="1" ht="20.100000000000001" customHeight="1" x14ac:dyDescent="0.4">
      <c r="A38" s="186"/>
      <c r="B38" s="186"/>
      <c r="C38" s="186"/>
      <c r="D38" s="186"/>
      <c r="E38" s="186"/>
      <c r="F38" s="197"/>
    </row>
    <row r="39" spans="1:6" s="183" customFormat="1" ht="20.100000000000001" customHeight="1" x14ac:dyDescent="0.4">
      <c r="A39" s="186"/>
      <c r="B39" s="186"/>
      <c r="C39" s="186"/>
      <c r="D39" s="186"/>
      <c r="E39" s="186"/>
      <c r="F39" s="197"/>
    </row>
    <row r="40" spans="1:6" s="183" customFormat="1" ht="20.100000000000001" customHeight="1" x14ac:dyDescent="0.4">
      <c r="A40" s="186"/>
      <c r="B40" s="186"/>
      <c r="C40" s="186"/>
      <c r="D40" s="186"/>
      <c r="E40" s="186"/>
      <c r="F40" s="197"/>
    </row>
    <row r="41" spans="1:6" s="183" customFormat="1" ht="20.100000000000001" customHeight="1" x14ac:dyDescent="0.4">
      <c r="A41" s="186"/>
      <c r="B41" s="186"/>
      <c r="C41" s="186"/>
      <c r="D41" s="186"/>
      <c r="E41" s="186"/>
      <c r="F41" s="197"/>
    </row>
    <row r="42" spans="1:6" s="183" customFormat="1" ht="20.100000000000001" customHeight="1" x14ac:dyDescent="0.4">
      <c r="A42" s="186"/>
      <c r="B42" s="186"/>
      <c r="C42" s="186"/>
      <c r="D42" s="186"/>
      <c r="E42" s="186"/>
      <c r="F42" s="197"/>
    </row>
    <row r="43" spans="1:6" s="183" customFormat="1" ht="20.100000000000001" customHeight="1" x14ac:dyDescent="0.4">
      <c r="A43" s="186"/>
      <c r="B43" s="186"/>
      <c r="C43" s="186"/>
      <c r="D43" s="186"/>
      <c r="E43" s="186"/>
      <c r="F43" s="197"/>
    </row>
    <row r="44" spans="1:6" s="183" customFormat="1" ht="20.100000000000001" customHeight="1" x14ac:dyDescent="0.4">
      <c r="A44" s="186"/>
      <c r="B44" s="186"/>
      <c r="C44" s="186"/>
      <c r="D44" s="186"/>
      <c r="E44" s="186"/>
      <c r="F44" s="197"/>
    </row>
    <row r="45" spans="1:6" s="183" customFormat="1" ht="20.100000000000001" customHeight="1" x14ac:dyDescent="0.4">
      <c r="A45" s="186"/>
      <c r="B45" s="186"/>
      <c r="C45" s="186"/>
      <c r="D45" s="186"/>
      <c r="E45" s="186"/>
      <c r="F45" s="197"/>
    </row>
    <row r="46" spans="1:6" s="183" customFormat="1" ht="20.100000000000001" customHeight="1" x14ac:dyDescent="0.4">
      <c r="A46" s="186"/>
      <c r="B46" s="186"/>
      <c r="C46" s="186"/>
      <c r="D46" s="186"/>
      <c r="E46" s="186"/>
      <c r="F46" s="197"/>
    </row>
    <row r="47" spans="1:6" s="183" customFormat="1" ht="20.100000000000001" customHeight="1" x14ac:dyDescent="0.4">
      <c r="A47" s="186"/>
      <c r="B47" s="186"/>
      <c r="C47" s="186"/>
      <c r="D47" s="186"/>
      <c r="E47" s="186"/>
      <c r="F47" s="186"/>
    </row>
    <row r="48" spans="1:6" s="183" customFormat="1" ht="20.100000000000001" customHeight="1" x14ac:dyDescent="0.4">
      <c r="A48" s="186"/>
      <c r="B48" s="186"/>
      <c r="C48" s="186"/>
      <c r="D48" s="186"/>
      <c r="E48" s="186"/>
      <c r="F48" s="186"/>
    </row>
    <row r="49" spans="1:6" s="183" customFormat="1" ht="20.100000000000001" customHeight="1" x14ac:dyDescent="0.4">
      <c r="A49" s="186"/>
      <c r="B49" s="186"/>
      <c r="C49" s="186"/>
      <c r="D49" s="186"/>
      <c r="E49" s="186"/>
      <c r="F49" s="186"/>
    </row>
    <row r="50" spans="1:6" s="183" customFormat="1" ht="20.100000000000001" customHeight="1" x14ac:dyDescent="0.4">
      <c r="A50" s="186"/>
      <c r="B50" s="186"/>
      <c r="C50" s="186"/>
      <c r="D50" s="186"/>
      <c r="E50" s="186"/>
      <c r="F50" s="186"/>
    </row>
    <row r="51" spans="1:6" s="183" customFormat="1" ht="20.100000000000001" customHeight="1" x14ac:dyDescent="0.4">
      <c r="A51" s="186"/>
      <c r="B51" s="186"/>
      <c r="C51" s="186"/>
      <c r="D51" s="186"/>
      <c r="E51" s="186"/>
      <c r="F51" s="186"/>
    </row>
    <row r="52" spans="1:6" s="183" customFormat="1" ht="20.100000000000001" customHeight="1" x14ac:dyDescent="0.4">
      <c r="A52" s="186"/>
      <c r="B52" s="186"/>
      <c r="C52" s="186"/>
      <c r="D52" s="186"/>
      <c r="E52" s="186"/>
      <c r="F52" s="186"/>
    </row>
    <row r="53" spans="1:6" s="183" customFormat="1" ht="20.100000000000001" customHeight="1" x14ac:dyDescent="0.4">
      <c r="A53" s="186"/>
      <c r="B53" s="186"/>
      <c r="C53" s="186"/>
      <c r="D53" s="186"/>
      <c r="E53" s="186"/>
      <c r="F53" s="186"/>
    </row>
    <row r="54" spans="1:6" s="183" customFormat="1" ht="20.100000000000001" customHeight="1" x14ac:dyDescent="0.4">
      <c r="A54" s="186"/>
      <c r="B54" s="186"/>
      <c r="C54" s="186"/>
      <c r="D54" s="186"/>
      <c r="E54" s="186"/>
      <c r="F54" s="186"/>
    </row>
    <row r="55" spans="1:6" ht="30" customHeight="1" x14ac:dyDescent="0.4">
      <c r="A55" s="186"/>
      <c r="B55" s="186"/>
      <c r="C55" s="186"/>
      <c r="D55" s="186"/>
      <c r="E55" s="186"/>
      <c r="F55" s="186"/>
    </row>
    <row r="56" spans="1:6" ht="30" customHeight="1" x14ac:dyDescent="0.4">
      <c r="A56" s="186"/>
      <c r="B56" s="186"/>
      <c r="C56" s="186"/>
      <c r="D56" s="186"/>
      <c r="E56" s="186"/>
      <c r="F56" s="186"/>
    </row>
    <row r="57" spans="1:6" ht="30" customHeight="1" x14ac:dyDescent="0.4">
      <c r="A57" s="186"/>
      <c r="B57" s="186"/>
      <c r="C57" s="186"/>
      <c r="D57" s="186"/>
      <c r="E57" s="186"/>
      <c r="F57" s="186"/>
    </row>
    <row r="58" spans="1:6" ht="30" customHeight="1" x14ac:dyDescent="0.4">
      <c r="A58" s="186"/>
      <c r="B58" s="186"/>
      <c r="C58" s="186"/>
      <c r="D58" s="186"/>
      <c r="E58" s="186"/>
      <c r="F58" s="186"/>
    </row>
    <row r="59" spans="1:6" ht="30" customHeight="1" x14ac:dyDescent="0.4">
      <c r="A59" s="186"/>
      <c r="B59" s="186"/>
      <c r="C59" s="186"/>
      <c r="D59" s="186"/>
      <c r="E59" s="186"/>
      <c r="F59" s="186"/>
    </row>
    <row r="60" spans="1:6" ht="30" customHeight="1" x14ac:dyDescent="0.4">
      <c r="A60" s="186"/>
      <c r="B60" s="186"/>
      <c r="C60" s="186"/>
      <c r="D60" s="186"/>
      <c r="E60" s="186"/>
      <c r="F60" s="186"/>
    </row>
    <row r="61" spans="1:6" ht="30" customHeight="1" x14ac:dyDescent="0.4">
      <c r="A61" s="186"/>
      <c r="B61" s="186"/>
      <c r="C61" s="186"/>
      <c r="D61" s="186"/>
      <c r="E61" s="186"/>
      <c r="F61" s="186"/>
    </row>
    <row r="62" spans="1:6" ht="30" customHeight="1" x14ac:dyDescent="0.4">
      <c r="A62" s="186"/>
      <c r="B62" s="186"/>
      <c r="C62" s="186"/>
      <c r="D62" s="186"/>
      <c r="E62" s="186"/>
      <c r="F62" s="186"/>
    </row>
    <row r="63" spans="1:6" ht="30" customHeight="1" x14ac:dyDescent="0.4">
      <c r="A63" s="186"/>
      <c r="B63" s="186"/>
      <c r="C63" s="186"/>
      <c r="D63" s="186"/>
      <c r="E63" s="186"/>
      <c r="F63" s="186"/>
    </row>
    <row r="64" spans="1:6" ht="30" customHeight="1" x14ac:dyDescent="0.4">
      <c r="A64" s="186"/>
      <c r="B64" s="186"/>
      <c r="C64" s="186"/>
      <c r="D64" s="186"/>
      <c r="E64" s="186"/>
      <c r="F64" s="186"/>
    </row>
    <row r="65" spans="1:6" ht="30" customHeight="1" x14ac:dyDescent="0.4">
      <c r="A65" s="186"/>
      <c r="B65" s="186"/>
      <c r="C65" s="186"/>
      <c r="D65" s="186"/>
      <c r="E65" s="186"/>
      <c r="F65" s="186"/>
    </row>
    <row r="66" spans="1:6" ht="30" customHeight="1" x14ac:dyDescent="0.4">
      <c r="A66" s="186"/>
      <c r="B66" s="186"/>
      <c r="C66" s="186"/>
      <c r="D66" s="186"/>
      <c r="E66" s="186"/>
      <c r="F66" s="186"/>
    </row>
    <row r="67" spans="1:6" ht="30" customHeight="1" x14ac:dyDescent="0.4">
      <c r="A67" s="186"/>
      <c r="B67" s="186"/>
      <c r="C67" s="186"/>
      <c r="D67" s="186"/>
      <c r="E67" s="186"/>
      <c r="F67" s="186"/>
    </row>
    <row r="68" spans="1:6" ht="30" customHeight="1" x14ac:dyDescent="0.4">
      <c r="A68" s="186"/>
      <c r="B68" s="186"/>
      <c r="C68" s="186"/>
      <c r="D68" s="186"/>
      <c r="E68" s="186"/>
      <c r="F68" s="186"/>
    </row>
    <row r="69" spans="1:6" ht="30" customHeight="1" x14ac:dyDescent="0.4">
      <c r="A69" s="186"/>
      <c r="B69" s="186"/>
      <c r="C69" s="186"/>
      <c r="D69" s="186"/>
      <c r="E69" s="186"/>
      <c r="F69" s="186"/>
    </row>
    <row r="70" spans="1:6" ht="30" customHeight="1" x14ac:dyDescent="0.4">
      <c r="A70" s="186"/>
      <c r="B70" s="186"/>
      <c r="C70" s="186"/>
      <c r="D70" s="186"/>
      <c r="E70" s="186"/>
      <c r="F70" s="186"/>
    </row>
    <row r="71" spans="1:6" ht="30" customHeight="1" x14ac:dyDescent="0.4">
      <c r="A71" s="186"/>
      <c r="B71" s="186"/>
      <c r="C71" s="186"/>
      <c r="D71" s="186"/>
      <c r="E71" s="186"/>
      <c r="F71" s="186"/>
    </row>
    <row r="72" spans="1:6" ht="30" customHeight="1" x14ac:dyDescent="0.4">
      <c r="A72" s="186"/>
      <c r="B72" s="186"/>
      <c r="C72" s="186"/>
      <c r="D72" s="186"/>
      <c r="E72" s="186"/>
      <c r="F72" s="186"/>
    </row>
    <row r="73" spans="1:6" ht="30" customHeight="1" x14ac:dyDescent="0.4"/>
    <row r="74" spans="1:6" ht="30" customHeight="1" x14ac:dyDescent="0.4"/>
    <row r="75" spans="1:6" ht="30" customHeight="1" x14ac:dyDescent="0.4"/>
    <row r="76" spans="1:6" ht="30" customHeight="1" x14ac:dyDescent="0.4"/>
    <row r="77" spans="1:6" ht="30" customHeight="1" x14ac:dyDescent="0.4"/>
    <row r="78" spans="1:6" ht="30" customHeight="1" x14ac:dyDescent="0.4"/>
    <row r="79" spans="1:6" ht="30" customHeight="1" x14ac:dyDescent="0.4"/>
    <row r="80" spans="1:6" ht="30" customHeight="1" x14ac:dyDescent="0.4"/>
    <row r="81" ht="30" customHeight="1" x14ac:dyDescent="0.4"/>
    <row r="82" ht="30" customHeight="1" x14ac:dyDescent="0.4"/>
    <row r="83" ht="30" customHeight="1" x14ac:dyDescent="0.4"/>
    <row r="84" ht="30" customHeight="1" x14ac:dyDescent="0.4"/>
    <row r="85" ht="30" customHeight="1" x14ac:dyDescent="0.4"/>
    <row r="86" ht="30" customHeight="1" x14ac:dyDescent="0.4"/>
    <row r="87" ht="30" customHeight="1" x14ac:dyDescent="0.4"/>
    <row r="88" ht="30" customHeight="1" x14ac:dyDescent="0.4"/>
    <row r="89" ht="30" customHeight="1" x14ac:dyDescent="0.4"/>
    <row r="90" ht="30" customHeight="1" x14ac:dyDescent="0.4"/>
    <row r="91" ht="30" customHeight="1" x14ac:dyDescent="0.4"/>
    <row r="92" ht="30" customHeight="1" x14ac:dyDescent="0.4"/>
    <row r="93" ht="30" customHeight="1" x14ac:dyDescent="0.4"/>
    <row r="94" ht="30" customHeight="1" x14ac:dyDescent="0.4"/>
    <row r="95" ht="30" customHeight="1" x14ac:dyDescent="0.4"/>
    <row r="96" ht="30" customHeight="1" x14ac:dyDescent="0.4"/>
    <row r="97" ht="30" customHeight="1" x14ac:dyDescent="0.4"/>
    <row r="98" ht="30" customHeight="1" x14ac:dyDescent="0.4"/>
    <row r="99" ht="30" customHeight="1" x14ac:dyDescent="0.4"/>
    <row r="100" ht="30" customHeight="1" x14ac:dyDescent="0.4"/>
    <row r="101" ht="30" customHeight="1" x14ac:dyDescent="0.4"/>
    <row r="102" ht="30" customHeight="1" x14ac:dyDescent="0.4"/>
    <row r="103" ht="30" customHeight="1" x14ac:dyDescent="0.4"/>
    <row r="104" ht="30" customHeight="1" x14ac:dyDescent="0.4"/>
    <row r="105" ht="30" customHeight="1" x14ac:dyDescent="0.4"/>
    <row r="106" ht="30" customHeight="1" x14ac:dyDescent="0.4"/>
    <row r="107" ht="30" customHeight="1" x14ac:dyDescent="0.4"/>
    <row r="108" ht="30" customHeight="1" x14ac:dyDescent="0.4"/>
  </sheetData>
  <sheetProtection algorithmName="SHA-512" hashValue="/Vf8G6J2KN1iHCOryKarH7bcaCnGm5Xsj+IkbwBtOpaGuGld6zDs5H48I86wI2iwM/XokB/yWYUf9E8F7ZeffQ==" saltValue="JNwnK9Lqlu/e5K1DmOWZpQ==" spinCount="100000" sheet="1" objects="1" scenarios="1"/>
  <mergeCells count="30">
    <mergeCell ref="D26:F26"/>
    <mergeCell ref="D17:F17"/>
    <mergeCell ref="D18:F18"/>
    <mergeCell ref="D19:E19"/>
    <mergeCell ref="D24:F24"/>
    <mergeCell ref="D25:F25"/>
    <mergeCell ref="A18:C18"/>
    <mergeCell ref="D10:F10"/>
    <mergeCell ref="D11:F11"/>
    <mergeCell ref="D12:F12"/>
    <mergeCell ref="D13:F13"/>
    <mergeCell ref="D14:F14"/>
    <mergeCell ref="D15:F15"/>
    <mergeCell ref="D16:F16"/>
    <mergeCell ref="A6:C6"/>
    <mergeCell ref="A7:C8"/>
    <mergeCell ref="A3:D3"/>
    <mergeCell ref="A9:B9"/>
    <mergeCell ref="A19:B19"/>
    <mergeCell ref="D6:F6"/>
    <mergeCell ref="D9:E9"/>
    <mergeCell ref="D7:F8"/>
    <mergeCell ref="A10:C10"/>
    <mergeCell ref="A11:C11"/>
    <mergeCell ref="A12:C12"/>
    <mergeCell ref="A13:C13"/>
    <mergeCell ref="A14:C14"/>
    <mergeCell ref="A15:C15"/>
    <mergeCell ref="A16:C16"/>
    <mergeCell ref="A17:C17"/>
  </mergeCells>
  <phoneticPr fontId="21"/>
  <printOptions horizontalCentered="1"/>
  <pageMargins left="0.70866141732283472" right="0.70866141732283472" top="0.74803149606299213" bottom="0.74803149606299213" header="0.31496062992125984" footer="0.31496062992125984"/>
  <pageSetup paperSize="9" scale="93"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2"/>
  <sheetViews>
    <sheetView view="pageBreakPreview" topLeftCell="A10" zoomScale="89" zoomScaleNormal="89" zoomScaleSheetLayoutView="89" workbookViewId="0">
      <selection activeCell="AF3" sqref="AF3"/>
    </sheetView>
  </sheetViews>
  <sheetFormatPr defaultColWidth="3.875" defaultRowHeight="18.75" x14ac:dyDescent="0.4"/>
  <cols>
    <col min="1" max="1" width="3.125" style="113" customWidth="1"/>
    <col min="2" max="22" width="3.5" style="113" customWidth="1"/>
    <col min="23" max="23" width="4.25" style="113" customWidth="1"/>
    <col min="24" max="28" width="3.125" style="113" customWidth="1"/>
    <col min="29" max="29" width="1.875" style="113" customWidth="1"/>
    <col min="30" max="30" width="18" style="113" hidden="1" customWidth="1"/>
    <col min="31" max="31" width="3.875" style="113" customWidth="1"/>
    <col min="32" max="16384" width="3.875" style="113"/>
  </cols>
  <sheetData>
    <row r="1" spans="1:31" x14ac:dyDescent="0.4">
      <c r="T1" s="391" t="s">
        <v>224</v>
      </c>
      <c r="U1" s="391"/>
      <c r="V1" s="227">
        <f>'①様式第１号（交付申請書兼実績報告書）'!G5</f>
        <v>6</v>
      </c>
      <c r="W1" s="226" t="s">
        <v>225</v>
      </c>
      <c r="X1" s="227">
        <f>'①様式第１号（交付申請書兼実績報告書）'!I5</f>
        <v>3</v>
      </c>
      <c r="Y1" s="226" t="s">
        <v>226</v>
      </c>
      <c r="Z1" s="227">
        <f>'①様式第１号（交付申請書兼実績報告書）'!K5</f>
        <v>31</v>
      </c>
      <c r="AA1" s="226" t="s">
        <v>127</v>
      </c>
      <c r="AB1" s="226"/>
      <c r="AC1" s="226"/>
    </row>
    <row r="2" spans="1:31" ht="12.75" customHeight="1" x14ac:dyDescent="0.4">
      <c r="M2" s="392"/>
      <c r="N2" s="393"/>
      <c r="O2" s="393"/>
      <c r="P2" s="393"/>
      <c r="Q2" s="393"/>
      <c r="R2" s="393"/>
      <c r="S2" s="393"/>
      <c r="T2" s="393"/>
      <c r="U2" s="393"/>
      <c r="V2" s="393"/>
      <c r="W2" s="393"/>
      <c r="X2" s="393"/>
      <c r="Y2" s="393"/>
      <c r="Z2" s="393"/>
      <c r="AA2" s="393"/>
      <c r="AB2" s="393"/>
    </row>
    <row r="3" spans="1:31" ht="41.25" customHeight="1" x14ac:dyDescent="0.4">
      <c r="A3" s="394" t="s">
        <v>227</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row>
    <row r="4" spans="1:31" ht="7.5" customHeight="1" x14ac:dyDescent="0.4">
      <c r="A4" s="217"/>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row>
    <row r="5" spans="1:31" s="220" customFormat="1" ht="23.25" customHeight="1" x14ac:dyDescent="0.4">
      <c r="A5" s="218">
        <v>1</v>
      </c>
      <c r="B5" s="219"/>
      <c r="C5" s="371" t="s">
        <v>228</v>
      </c>
      <c r="D5" s="371"/>
      <c r="E5" s="371"/>
      <c r="F5" s="371"/>
      <c r="G5" s="371"/>
      <c r="H5" s="371"/>
      <c r="I5" s="371"/>
      <c r="J5" s="371"/>
      <c r="K5" s="371"/>
      <c r="L5" s="371"/>
      <c r="M5" s="371"/>
      <c r="N5" s="371"/>
      <c r="O5" s="371"/>
      <c r="P5" s="371"/>
      <c r="Q5" s="371"/>
      <c r="R5" s="371"/>
      <c r="S5" s="371"/>
      <c r="T5" s="371"/>
      <c r="U5" s="371"/>
      <c r="V5" s="371"/>
      <c r="W5" s="371"/>
      <c r="X5" s="371"/>
      <c r="Y5" s="371"/>
      <c r="Z5" s="371"/>
      <c r="AA5" s="371"/>
      <c r="AB5" s="371"/>
    </row>
    <row r="6" spans="1:31" s="220" customFormat="1" ht="3.75" customHeight="1" x14ac:dyDescent="0.4">
      <c r="A6" s="221"/>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row>
    <row r="7" spans="1:31" s="220" customFormat="1" x14ac:dyDescent="0.4">
      <c r="A7" s="222"/>
      <c r="B7" s="380" t="s">
        <v>229</v>
      </c>
      <c r="C7" s="381"/>
      <c r="D7" s="381"/>
      <c r="E7" s="381"/>
      <c r="F7" s="381"/>
      <c r="G7" s="381"/>
      <c r="H7" s="382"/>
      <c r="I7" s="395">
        <f>'①様式第１号（交付申請書兼実績報告書）'!F10</f>
        <v>0</v>
      </c>
      <c r="J7" s="395"/>
      <c r="K7" s="395"/>
      <c r="L7" s="395"/>
      <c r="M7" s="395"/>
      <c r="N7" s="395"/>
      <c r="O7" s="395"/>
      <c r="P7" s="395"/>
      <c r="Q7" s="395"/>
      <c r="R7" s="395"/>
      <c r="S7" s="395"/>
      <c r="T7" s="395"/>
      <c r="U7" s="395"/>
      <c r="V7" s="395"/>
      <c r="W7" s="395"/>
      <c r="X7" s="395"/>
      <c r="Y7" s="395"/>
      <c r="Z7" s="395"/>
      <c r="AA7" s="395"/>
      <c r="AB7" s="396"/>
    </row>
    <row r="8" spans="1:31" s="220" customFormat="1" x14ac:dyDescent="0.4">
      <c r="A8" s="222"/>
      <c r="B8" s="380" t="s">
        <v>230</v>
      </c>
      <c r="C8" s="381"/>
      <c r="D8" s="381"/>
      <c r="E8" s="382"/>
      <c r="F8" s="383"/>
      <c r="G8" s="384"/>
      <c r="H8" s="384"/>
      <c r="I8" s="384"/>
      <c r="J8" s="384"/>
      <c r="K8" s="384"/>
      <c r="L8" s="384"/>
      <c r="M8" s="385"/>
      <c r="N8" s="380" t="s">
        <v>231</v>
      </c>
      <c r="O8" s="381"/>
      <c r="P8" s="381"/>
      <c r="Q8" s="381"/>
      <c r="R8" s="381"/>
      <c r="S8" s="382"/>
      <c r="T8" s="386"/>
      <c r="U8" s="386"/>
      <c r="V8" s="386"/>
      <c r="W8" s="386"/>
      <c r="X8" s="386"/>
      <c r="Y8" s="386"/>
      <c r="Z8" s="386"/>
      <c r="AA8" s="386"/>
      <c r="AB8" s="387"/>
    </row>
    <row r="9" spans="1:31" s="220" customFormat="1" ht="25.5" customHeight="1" x14ac:dyDescent="0.4">
      <c r="A9" s="222"/>
      <c r="B9" s="380" t="s">
        <v>232</v>
      </c>
      <c r="C9" s="381"/>
      <c r="D9" s="381"/>
      <c r="E9" s="382"/>
      <c r="F9" s="383"/>
      <c r="G9" s="384"/>
      <c r="H9" s="384"/>
      <c r="I9" s="384"/>
      <c r="J9" s="384"/>
      <c r="K9" s="384"/>
      <c r="L9" s="384"/>
      <c r="M9" s="385"/>
      <c r="N9" s="388" t="s">
        <v>233</v>
      </c>
      <c r="O9" s="389"/>
      <c r="P9" s="389"/>
      <c r="Q9" s="389"/>
      <c r="R9" s="389"/>
      <c r="S9" s="390"/>
      <c r="T9" s="386"/>
      <c r="U9" s="386"/>
      <c r="V9" s="386"/>
      <c r="W9" s="386"/>
      <c r="X9" s="386"/>
      <c r="Y9" s="386"/>
      <c r="Z9" s="386"/>
      <c r="AA9" s="386"/>
      <c r="AB9" s="387"/>
    </row>
    <row r="10" spans="1:31" s="220" customFormat="1" ht="17.25" customHeight="1" x14ac:dyDescent="0.4">
      <c r="A10" s="219"/>
      <c r="B10" s="375"/>
      <c r="C10" s="375"/>
      <c r="D10" s="375"/>
      <c r="E10" s="375"/>
      <c r="F10" s="375"/>
      <c r="G10" s="375"/>
      <c r="H10" s="375"/>
      <c r="I10" s="375"/>
      <c r="J10" s="375"/>
      <c r="K10" s="375"/>
      <c r="L10" s="375"/>
      <c r="M10" s="375"/>
      <c r="N10" s="376" t="s">
        <v>234</v>
      </c>
      <c r="O10" s="376"/>
      <c r="P10" s="376"/>
      <c r="Q10" s="376"/>
      <c r="R10" s="376"/>
      <c r="S10" s="376"/>
      <c r="T10" s="376"/>
      <c r="U10" s="376"/>
      <c r="V10" s="376"/>
      <c r="W10" s="376"/>
      <c r="X10" s="376"/>
      <c r="Y10" s="376"/>
      <c r="Z10" s="376"/>
      <c r="AA10" s="376"/>
      <c r="AB10" s="376"/>
    </row>
    <row r="11" spans="1:31" ht="8.25" customHeight="1" x14ac:dyDescent="0.4">
      <c r="A11" s="217"/>
      <c r="B11" s="217"/>
      <c r="C11" s="21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217"/>
    </row>
    <row r="12" spans="1:31" s="220" customFormat="1" ht="35.25" customHeight="1" x14ac:dyDescent="0.4">
      <c r="A12" s="218">
        <v>2</v>
      </c>
      <c r="B12" s="219"/>
      <c r="C12" s="378" t="s">
        <v>235</v>
      </c>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row>
    <row r="13" spans="1:31" s="220" customFormat="1" ht="3.75" customHeight="1" x14ac:dyDescent="0.4">
      <c r="A13" s="221"/>
      <c r="B13" s="222"/>
      <c r="C13" s="222"/>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row>
    <row r="14" spans="1:31" ht="21" customHeight="1" x14ac:dyDescent="0.4">
      <c r="A14" s="217"/>
      <c r="B14" s="379" t="s">
        <v>236</v>
      </c>
      <c r="C14" s="379"/>
      <c r="D14" s="379"/>
      <c r="E14" s="379"/>
      <c r="F14" s="379"/>
      <c r="G14" s="379"/>
      <c r="H14" s="379"/>
      <c r="I14" s="379"/>
      <c r="J14" s="379"/>
      <c r="K14" s="379"/>
      <c r="L14" s="379"/>
      <c r="M14" s="379"/>
      <c r="N14" s="379"/>
      <c r="O14" s="379"/>
      <c r="P14" s="379"/>
      <c r="Q14" s="379"/>
      <c r="R14" s="379"/>
      <c r="S14" s="379"/>
      <c r="T14" s="379"/>
      <c r="U14" s="379"/>
      <c r="V14" s="379"/>
      <c r="W14" s="379"/>
      <c r="X14" s="379" t="s">
        <v>237</v>
      </c>
      <c r="Y14" s="379"/>
      <c r="Z14" s="379"/>
      <c r="AA14" s="379"/>
      <c r="AB14" s="379"/>
    </row>
    <row r="15" spans="1:31" ht="59.25" customHeight="1" x14ac:dyDescent="0.4">
      <c r="A15" s="217"/>
      <c r="B15" s="374" t="s">
        <v>238</v>
      </c>
      <c r="C15" s="374"/>
      <c r="D15" s="374"/>
      <c r="E15" s="374"/>
      <c r="F15" s="374"/>
      <c r="G15" s="374"/>
      <c r="H15" s="374"/>
      <c r="I15" s="374"/>
      <c r="J15" s="374"/>
      <c r="K15" s="374"/>
      <c r="L15" s="374"/>
      <c r="M15" s="374"/>
      <c r="N15" s="374"/>
      <c r="O15" s="374"/>
      <c r="P15" s="374"/>
      <c r="Q15" s="374"/>
      <c r="R15" s="374"/>
      <c r="S15" s="374"/>
      <c r="T15" s="374"/>
      <c r="U15" s="374"/>
      <c r="V15" s="374"/>
      <c r="W15" s="374"/>
      <c r="X15" s="369"/>
      <c r="Y15" s="369"/>
      <c r="Z15" s="369"/>
      <c r="AA15" s="369"/>
      <c r="AB15" s="369"/>
      <c r="AD15" s="223" t="b">
        <v>0</v>
      </c>
      <c r="AE15" s="224"/>
    </row>
    <row r="16" spans="1:31" ht="69" customHeight="1" x14ac:dyDescent="0.4">
      <c r="A16" s="217"/>
      <c r="B16" s="373" t="s">
        <v>239</v>
      </c>
      <c r="C16" s="373"/>
      <c r="D16" s="373"/>
      <c r="E16" s="373"/>
      <c r="F16" s="373"/>
      <c r="G16" s="373"/>
      <c r="H16" s="373"/>
      <c r="I16" s="373"/>
      <c r="J16" s="373"/>
      <c r="K16" s="373"/>
      <c r="L16" s="373"/>
      <c r="M16" s="373"/>
      <c r="N16" s="373"/>
      <c r="O16" s="373"/>
      <c r="P16" s="373"/>
      <c r="Q16" s="373"/>
      <c r="R16" s="373"/>
      <c r="S16" s="373"/>
      <c r="T16" s="373"/>
      <c r="U16" s="373"/>
      <c r="V16" s="373"/>
      <c r="W16" s="373"/>
      <c r="X16" s="369"/>
      <c r="Y16" s="369"/>
      <c r="Z16" s="369"/>
      <c r="AA16" s="369"/>
      <c r="AB16" s="369"/>
      <c r="AD16" s="223" t="b">
        <v>0</v>
      </c>
    </row>
    <row r="17" spans="1:30" ht="69" customHeight="1" x14ac:dyDescent="0.4">
      <c r="A17" s="217"/>
      <c r="B17" s="374" t="s">
        <v>240</v>
      </c>
      <c r="C17" s="374"/>
      <c r="D17" s="374"/>
      <c r="E17" s="374"/>
      <c r="F17" s="374"/>
      <c r="G17" s="374"/>
      <c r="H17" s="374"/>
      <c r="I17" s="374"/>
      <c r="J17" s="374"/>
      <c r="K17" s="374"/>
      <c r="L17" s="374"/>
      <c r="M17" s="374"/>
      <c r="N17" s="374"/>
      <c r="O17" s="374"/>
      <c r="P17" s="374"/>
      <c r="Q17" s="374"/>
      <c r="R17" s="374"/>
      <c r="S17" s="374"/>
      <c r="T17" s="374"/>
      <c r="U17" s="374"/>
      <c r="V17" s="374"/>
      <c r="W17" s="374"/>
      <c r="X17" s="369"/>
      <c r="Y17" s="369"/>
      <c r="Z17" s="369"/>
      <c r="AA17" s="369"/>
      <c r="AB17" s="369"/>
      <c r="AD17" s="223" t="b">
        <v>0</v>
      </c>
    </row>
    <row r="18" spans="1:30" ht="42" customHeight="1" x14ac:dyDescent="0.4">
      <c r="A18" s="217"/>
      <c r="B18" s="374" t="s">
        <v>241</v>
      </c>
      <c r="C18" s="374"/>
      <c r="D18" s="374"/>
      <c r="E18" s="374"/>
      <c r="F18" s="374"/>
      <c r="G18" s="374"/>
      <c r="H18" s="374"/>
      <c r="I18" s="374"/>
      <c r="J18" s="374"/>
      <c r="K18" s="374"/>
      <c r="L18" s="374"/>
      <c r="M18" s="374"/>
      <c r="N18" s="374"/>
      <c r="O18" s="374"/>
      <c r="P18" s="374"/>
      <c r="Q18" s="374"/>
      <c r="R18" s="374"/>
      <c r="S18" s="374"/>
      <c r="T18" s="374"/>
      <c r="U18" s="374"/>
      <c r="V18" s="374"/>
      <c r="W18" s="374"/>
      <c r="X18" s="369"/>
      <c r="Y18" s="369"/>
      <c r="Z18" s="369"/>
      <c r="AA18" s="369"/>
      <c r="AB18" s="369"/>
      <c r="AD18" s="223" t="b">
        <v>0</v>
      </c>
    </row>
    <row r="19" spans="1:30" ht="42" customHeight="1" x14ac:dyDescent="0.4">
      <c r="A19" s="217"/>
      <c r="B19" s="374" t="s">
        <v>242</v>
      </c>
      <c r="C19" s="374"/>
      <c r="D19" s="374"/>
      <c r="E19" s="374"/>
      <c r="F19" s="374"/>
      <c r="G19" s="374"/>
      <c r="H19" s="374"/>
      <c r="I19" s="374"/>
      <c r="J19" s="374"/>
      <c r="K19" s="374"/>
      <c r="L19" s="374"/>
      <c r="M19" s="374"/>
      <c r="N19" s="374"/>
      <c r="O19" s="374"/>
      <c r="P19" s="374"/>
      <c r="Q19" s="374"/>
      <c r="R19" s="374"/>
      <c r="S19" s="374"/>
      <c r="T19" s="374"/>
      <c r="U19" s="374"/>
      <c r="V19" s="374"/>
      <c r="W19" s="374"/>
      <c r="X19" s="369"/>
      <c r="Y19" s="369"/>
      <c r="Z19" s="369"/>
      <c r="AA19" s="369"/>
      <c r="AB19" s="369"/>
      <c r="AD19" s="223" t="b">
        <v>0</v>
      </c>
    </row>
    <row r="20" spans="1:30" ht="42" customHeight="1" x14ac:dyDescent="0.4">
      <c r="A20" s="217"/>
      <c r="B20" s="373" t="s">
        <v>243</v>
      </c>
      <c r="C20" s="373"/>
      <c r="D20" s="373"/>
      <c r="E20" s="373"/>
      <c r="F20" s="373"/>
      <c r="G20" s="373"/>
      <c r="H20" s="373"/>
      <c r="I20" s="373"/>
      <c r="J20" s="373"/>
      <c r="K20" s="373"/>
      <c r="L20" s="373"/>
      <c r="M20" s="373"/>
      <c r="N20" s="373"/>
      <c r="O20" s="373"/>
      <c r="P20" s="373"/>
      <c r="Q20" s="373"/>
      <c r="R20" s="373"/>
      <c r="S20" s="373"/>
      <c r="T20" s="373"/>
      <c r="U20" s="373"/>
      <c r="V20" s="373"/>
      <c r="W20" s="373"/>
      <c r="X20" s="369"/>
      <c r="Y20" s="369"/>
      <c r="Z20" s="369"/>
      <c r="AA20" s="369"/>
      <c r="AB20" s="369"/>
      <c r="AD20" s="223" t="b">
        <v>0</v>
      </c>
    </row>
    <row r="21" spans="1:30" ht="42" customHeight="1" x14ac:dyDescent="0.4">
      <c r="A21" s="217"/>
      <c r="B21" s="373" t="s">
        <v>244</v>
      </c>
      <c r="C21" s="373"/>
      <c r="D21" s="373"/>
      <c r="E21" s="373"/>
      <c r="F21" s="373"/>
      <c r="G21" s="373"/>
      <c r="H21" s="373"/>
      <c r="I21" s="373"/>
      <c r="J21" s="373"/>
      <c r="K21" s="373"/>
      <c r="L21" s="373"/>
      <c r="M21" s="373"/>
      <c r="N21" s="373"/>
      <c r="O21" s="373"/>
      <c r="P21" s="373"/>
      <c r="Q21" s="373"/>
      <c r="R21" s="373"/>
      <c r="S21" s="373"/>
      <c r="T21" s="373"/>
      <c r="U21" s="373"/>
      <c r="V21" s="373"/>
      <c r="W21" s="373"/>
      <c r="X21" s="369"/>
      <c r="Y21" s="369"/>
      <c r="Z21" s="369"/>
      <c r="AA21" s="369"/>
      <c r="AB21" s="369"/>
      <c r="AD21" s="223" t="b">
        <v>0</v>
      </c>
    </row>
    <row r="22" spans="1:30" ht="42" customHeight="1" x14ac:dyDescent="0.4">
      <c r="A22" s="217"/>
      <c r="B22" s="373" t="s">
        <v>245</v>
      </c>
      <c r="C22" s="373"/>
      <c r="D22" s="373"/>
      <c r="E22" s="373"/>
      <c r="F22" s="373"/>
      <c r="G22" s="373"/>
      <c r="H22" s="373"/>
      <c r="I22" s="373"/>
      <c r="J22" s="373"/>
      <c r="K22" s="373"/>
      <c r="L22" s="373"/>
      <c r="M22" s="373"/>
      <c r="N22" s="373"/>
      <c r="O22" s="373"/>
      <c r="P22" s="373"/>
      <c r="Q22" s="373"/>
      <c r="R22" s="373"/>
      <c r="S22" s="373"/>
      <c r="T22" s="373"/>
      <c r="U22" s="373"/>
      <c r="V22" s="373"/>
      <c r="W22" s="373"/>
      <c r="X22" s="369"/>
      <c r="Y22" s="369"/>
      <c r="Z22" s="369"/>
      <c r="AA22" s="369"/>
      <c r="AB22" s="369"/>
      <c r="AD22" s="223" t="b">
        <v>0</v>
      </c>
    </row>
    <row r="23" spans="1:30" ht="42" customHeight="1" x14ac:dyDescent="0.4">
      <c r="A23" s="217"/>
      <c r="B23" s="368" t="s">
        <v>246</v>
      </c>
      <c r="C23" s="368"/>
      <c r="D23" s="368"/>
      <c r="E23" s="368"/>
      <c r="F23" s="368"/>
      <c r="G23" s="368"/>
      <c r="H23" s="368"/>
      <c r="I23" s="368"/>
      <c r="J23" s="368"/>
      <c r="K23" s="368"/>
      <c r="L23" s="368"/>
      <c r="M23" s="368"/>
      <c r="N23" s="368"/>
      <c r="O23" s="368"/>
      <c r="P23" s="368"/>
      <c r="Q23" s="368"/>
      <c r="R23" s="368"/>
      <c r="S23" s="368"/>
      <c r="T23" s="368"/>
      <c r="U23" s="368"/>
      <c r="V23" s="368"/>
      <c r="W23" s="368"/>
      <c r="X23" s="369"/>
      <c r="Y23" s="369"/>
      <c r="Z23" s="369"/>
      <c r="AA23" s="369"/>
      <c r="AB23" s="369"/>
      <c r="AD23" s="223" t="b">
        <v>0</v>
      </c>
    </row>
    <row r="24" spans="1:30" ht="42" customHeight="1" x14ac:dyDescent="0.4">
      <c r="A24" s="217"/>
      <c r="B24" s="368" t="s">
        <v>247</v>
      </c>
      <c r="C24" s="368"/>
      <c r="D24" s="368"/>
      <c r="E24" s="368"/>
      <c r="F24" s="368"/>
      <c r="G24" s="368"/>
      <c r="H24" s="368"/>
      <c r="I24" s="368"/>
      <c r="J24" s="368"/>
      <c r="K24" s="368"/>
      <c r="L24" s="368"/>
      <c r="M24" s="368"/>
      <c r="N24" s="368"/>
      <c r="O24" s="368"/>
      <c r="P24" s="368"/>
      <c r="Q24" s="368"/>
      <c r="R24" s="368"/>
      <c r="S24" s="368"/>
      <c r="T24" s="368"/>
      <c r="U24" s="368"/>
      <c r="V24" s="368"/>
      <c r="W24" s="368"/>
      <c r="X24" s="369"/>
      <c r="Y24" s="369"/>
      <c r="Z24" s="369"/>
      <c r="AA24" s="369"/>
      <c r="AB24" s="369"/>
      <c r="AD24" s="223" t="b">
        <v>0</v>
      </c>
    </row>
    <row r="25" spans="1:30" ht="10.5" customHeight="1" x14ac:dyDescent="0.4">
      <c r="A25" s="217"/>
      <c r="B25" s="217"/>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D25" s="223"/>
    </row>
    <row r="26" spans="1:30" s="220" customFormat="1" ht="21.75" customHeight="1" x14ac:dyDescent="0.4">
      <c r="A26" s="218">
        <v>3</v>
      </c>
      <c r="B26" s="219"/>
      <c r="C26" s="370" t="s">
        <v>248</v>
      </c>
      <c r="D26" s="370"/>
      <c r="E26" s="219"/>
      <c r="F26" s="371" t="str">
        <f>IF(AND($AD26&gt;=1,B28=""),"備考欄を入力してください","")</f>
        <v>備考欄を入力してください</v>
      </c>
      <c r="G26" s="371"/>
      <c r="H26" s="371"/>
      <c r="I26" s="371"/>
      <c r="J26" s="371"/>
      <c r="K26" s="371"/>
      <c r="L26" s="371"/>
      <c r="M26" s="219"/>
      <c r="N26" s="219"/>
      <c r="O26" s="219"/>
      <c r="P26" s="219"/>
      <c r="Q26" s="219"/>
      <c r="R26" s="219"/>
      <c r="S26" s="219"/>
      <c r="T26" s="219"/>
      <c r="U26" s="219"/>
      <c r="V26" s="219"/>
      <c r="W26" s="219"/>
      <c r="X26" s="219"/>
      <c r="Y26" s="219"/>
      <c r="Z26" s="219"/>
      <c r="AA26" s="219"/>
      <c r="AB26" s="219"/>
      <c r="AD26" s="225">
        <f>COUNTIF($AD15:$AD24,"FALSE")</f>
        <v>10</v>
      </c>
    </row>
    <row r="27" spans="1:30" s="220" customFormat="1" ht="3.75" customHeight="1" x14ac:dyDescent="0.4">
      <c r="A27" s="221"/>
      <c r="B27" s="222"/>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row>
    <row r="28" spans="1:30" ht="40.5" customHeight="1" x14ac:dyDescent="0.4">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c r="AB28" s="372"/>
    </row>
    <row r="29" spans="1:30" ht="40.5" customHeight="1" x14ac:dyDescent="0.4">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c r="AB29" s="372"/>
    </row>
    <row r="30" spans="1:30" ht="40.5" customHeight="1" x14ac:dyDescent="0.4">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c r="AB30" s="372"/>
    </row>
    <row r="31" spans="1:30" ht="21.75" customHeight="1" x14ac:dyDescent="0.4">
      <c r="C31" s="217"/>
      <c r="D31" s="217"/>
      <c r="E31" s="217"/>
      <c r="F31" s="217"/>
      <c r="G31" s="217"/>
      <c r="H31" s="217"/>
      <c r="I31" s="217"/>
      <c r="J31" s="217"/>
      <c r="K31" s="217"/>
      <c r="L31" s="217"/>
    </row>
    <row r="32" spans="1:30" ht="21.75" customHeight="1" x14ac:dyDescent="0.4"/>
    <row r="33" ht="21.75" customHeight="1" x14ac:dyDescent="0.4"/>
    <row r="34" ht="21.75" customHeight="1" x14ac:dyDescent="0.4"/>
    <row r="35" ht="21.75" customHeight="1" x14ac:dyDescent="0.4"/>
    <row r="36" ht="21.75" customHeight="1" x14ac:dyDescent="0.4"/>
    <row r="37" ht="21.75" customHeight="1" x14ac:dyDescent="0.4"/>
    <row r="38" ht="21.75" customHeight="1" x14ac:dyDescent="0.4"/>
    <row r="39" ht="21.75" customHeight="1" x14ac:dyDescent="0.4"/>
    <row r="40" ht="21.75" customHeight="1" x14ac:dyDescent="0.4"/>
    <row r="41" ht="21.75" customHeight="1" x14ac:dyDescent="0.4"/>
    <row r="42" ht="21.75" customHeight="1" x14ac:dyDescent="0.4"/>
    <row r="43" ht="21.75" customHeight="1" x14ac:dyDescent="0.4"/>
    <row r="44" ht="21.75" customHeight="1" x14ac:dyDescent="0.4"/>
    <row r="45" ht="21.75" customHeight="1" x14ac:dyDescent="0.4"/>
    <row r="46" ht="21.75" customHeight="1" x14ac:dyDescent="0.4"/>
    <row r="47" ht="21.75" customHeight="1" x14ac:dyDescent="0.4"/>
    <row r="48" ht="21.75" customHeight="1" x14ac:dyDescent="0.4"/>
    <row r="49" ht="21.75" customHeight="1" x14ac:dyDescent="0.4"/>
    <row r="50" ht="21.75" customHeight="1" x14ac:dyDescent="0.4"/>
    <row r="51" ht="21.75" customHeight="1" x14ac:dyDescent="0.4"/>
    <row r="52" ht="21.75" customHeight="1" x14ac:dyDescent="0.4"/>
  </sheetData>
  <sheetProtection algorithmName="SHA-512" hashValue="/ER7ADKYQUYKGg0+YyazG282Hid9d4Ob1SSnGG7hBhbJm5P1Lr/n15Bm9mFJjEh1l4PovThwpAOz9GBvCLGgeQ==" saltValue="EmSxVctH72e7UD2uzCXDAw==" spinCount="100000" sheet="1" objects="1" scenarios="1" insertRows="0"/>
  <mergeCells count="43">
    <mergeCell ref="T1:U1"/>
    <mergeCell ref="M2:AB2"/>
    <mergeCell ref="A3:AB3"/>
    <mergeCell ref="C5:AB5"/>
    <mergeCell ref="B7:H7"/>
    <mergeCell ref="I7:AB7"/>
    <mergeCell ref="B8:E8"/>
    <mergeCell ref="F8:M8"/>
    <mergeCell ref="N8:S8"/>
    <mergeCell ref="T8:AB8"/>
    <mergeCell ref="B9:E9"/>
    <mergeCell ref="F9:M9"/>
    <mergeCell ref="N9:S9"/>
    <mergeCell ref="T9:AB9"/>
    <mergeCell ref="B10:M10"/>
    <mergeCell ref="N10:AB10"/>
    <mergeCell ref="D11:AA11"/>
    <mergeCell ref="C12:AC12"/>
    <mergeCell ref="B14:W14"/>
    <mergeCell ref="X14:AB14"/>
    <mergeCell ref="B15:W15"/>
    <mergeCell ref="X15:AB15"/>
    <mergeCell ref="B16:W16"/>
    <mergeCell ref="X16:AB16"/>
    <mergeCell ref="B17:W17"/>
    <mergeCell ref="X17:AB17"/>
    <mergeCell ref="B18:W18"/>
    <mergeCell ref="X18:AB18"/>
    <mergeCell ref="B19:W19"/>
    <mergeCell ref="X19:AB19"/>
    <mergeCell ref="B20:W20"/>
    <mergeCell ref="X20:AB20"/>
    <mergeCell ref="B21:W21"/>
    <mergeCell ref="X21:AB21"/>
    <mergeCell ref="B22:W22"/>
    <mergeCell ref="X22:AB22"/>
    <mergeCell ref="B23:W23"/>
    <mergeCell ref="X23:AB23"/>
    <mergeCell ref="B24:W24"/>
    <mergeCell ref="X24:AB24"/>
    <mergeCell ref="C26:D26"/>
    <mergeCell ref="F26:L26"/>
    <mergeCell ref="B28:AB30"/>
  </mergeCells>
  <phoneticPr fontId="21"/>
  <conditionalFormatting sqref="F26:L26">
    <cfRule type="containsText" dxfId="1" priority="2" operator="containsText" text="備考欄を入力してください">
      <formula>NOT(ISERROR(SEARCH("備考欄を入力してください",F26)))</formula>
    </cfRule>
  </conditionalFormatting>
  <conditionalFormatting sqref="B28">
    <cfRule type="expression" dxfId="0" priority="1">
      <formula>IF($F$26&lt;&gt;"",TRUE,FALSE)</formula>
    </cfRule>
  </conditionalFormatting>
  <printOptions horizontalCentered="1"/>
  <pageMargins left="0.27559055118110237" right="0.15748031496062992" top="0.35433070866141736" bottom="0.15748031496062992" header="0.31496062992125984" footer="0.19685039370078741"/>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25</xdr:col>
                    <xdr:colOff>9525</xdr:colOff>
                    <xdr:row>14</xdr:row>
                    <xdr:rowOff>171450</xdr:rowOff>
                  </from>
                  <to>
                    <xdr:col>26</xdr:col>
                    <xdr:colOff>95250</xdr:colOff>
                    <xdr:row>14</xdr:row>
                    <xdr:rowOff>504825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25</xdr:col>
                    <xdr:colOff>9525</xdr:colOff>
                    <xdr:row>15</xdr:row>
                    <xdr:rowOff>247650</xdr:rowOff>
                  </from>
                  <to>
                    <xdr:col>26</xdr:col>
                    <xdr:colOff>95250</xdr:colOff>
                    <xdr:row>15</xdr:row>
                    <xdr:rowOff>581025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25</xdr:col>
                    <xdr:colOff>9525</xdr:colOff>
                    <xdr:row>16</xdr:row>
                    <xdr:rowOff>171450</xdr:rowOff>
                  </from>
                  <to>
                    <xdr:col>26</xdr:col>
                    <xdr:colOff>95250</xdr:colOff>
                    <xdr:row>16</xdr:row>
                    <xdr:rowOff>504825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25</xdr:col>
                    <xdr:colOff>9525</xdr:colOff>
                    <xdr:row>17</xdr:row>
                    <xdr:rowOff>123825</xdr:rowOff>
                  </from>
                  <to>
                    <xdr:col>26</xdr:col>
                    <xdr:colOff>95250</xdr:colOff>
                    <xdr:row>17</xdr:row>
                    <xdr:rowOff>457200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25</xdr:col>
                    <xdr:colOff>9525</xdr:colOff>
                    <xdr:row>19</xdr:row>
                    <xdr:rowOff>123825</xdr:rowOff>
                  </from>
                  <to>
                    <xdr:col>26</xdr:col>
                    <xdr:colOff>95250</xdr:colOff>
                    <xdr:row>19</xdr:row>
                    <xdr:rowOff>457200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25</xdr:col>
                    <xdr:colOff>9525</xdr:colOff>
                    <xdr:row>23</xdr:row>
                    <xdr:rowOff>123825</xdr:rowOff>
                  </from>
                  <to>
                    <xdr:col>26</xdr:col>
                    <xdr:colOff>95250</xdr:colOff>
                    <xdr:row>23</xdr:row>
                    <xdr:rowOff>457200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25</xdr:col>
                    <xdr:colOff>9525</xdr:colOff>
                    <xdr:row>18</xdr:row>
                    <xdr:rowOff>123825</xdr:rowOff>
                  </from>
                  <to>
                    <xdr:col>26</xdr:col>
                    <xdr:colOff>95250</xdr:colOff>
                    <xdr:row>18</xdr:row>
                    <xdr:rowOff>457200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25</xdr:col>
                    <xdr:colOff>9525</xdr:colOff>
                    <xdr:row>22</xdr:row>
                    <xdr:rowOff>123825</xdr:rowOff>
                  </from>
                  <to>
                    <xdr:col>26</xdr:col>
                    <xdr:colOff>95250</xdr:colOff>
                    <xdr:row>22</xdr:row>
                    <xdr:rowOff>457200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25</xdr:col>
                    <xdr:colOff>9525</xdr:colOff>
                    <xdr:row>20</xdr:row>
                    <xdr:rowOff>123825</xdr:rowOff>
                  </from>
                  <to>
                    <xdr:col>26</xdr:col>
                    <xdr:colOff>95250</xdr:colOff>
                    <xdr:row>20</xdr:row>
                    <xdr:rowOff>457200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25</xdr:col>
                    <xdr:colOff>9525</xdr:colOff>
                    <xdr:row>21</xdr:row>
                    <xdr:rowOff>123825</xdr:rowOff>
                  </from>
                  <to>
                    <xdr:col>26</xdr:col>
                    <xdr:colOff>95250</xdr:colOff>
                    <xdr:row>21</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3"/>
  <sheetViews>
    <sheetView view="pageBreakPreview" zoomScaleNormal="100" zoomScaleSheetLayoutView="100" zoomScalePageLayoutView="85" workbookViewId="0">
      <selection activeCell="J10" sqref="J10"/>
    </sheetView>
  </sheetViews>
  <sheetFormatPr defaultRowHeight="18" x14ac:dyDescent="0.4"/>
  <cols>
    <col min="1" max="1" width="4.125" style="240" customWidth="1"/>
    <col min="2" max="2" width="2.75" style="241" customWidth="1"/>
    <col min="3" max="3" width="11.625" style="228" customWidth="1"/>
    <col min="4" max="4" width="2.75" style="241" customWidth="1"/>
    <col min="5" max="5" width="11.625" style="228" customWidth="1"/>
    <col min="6" max="6" width="2.75" style="241" customWidth="1"/>
    <col min="7" max="7" width="11.625" style="228" customWidth="1"/>
    <col min="8" max="9" width="9" style="228"/>
    <col min="10" max="10" width="23.625" style="228" customWidth="1"/>
    <col min="11" max="16384" width="9" style="228"/>
  </cols>
  <sheetData>
    <row r="1" spans="1:10" ht="24" x14ac:dyDescent="0.4">
      <c r="A1" s="244" t="s">
        <v>270</v>
      </c>
      <c r="B1" s="244"/>
      <c r="C1" s="244"/>
      <c r="D1" s="244"/>
      <c r="E1" s="244"/>
      <c r="F1" s="244"/>
      <c r="G1" s="244"/>
      <c r="H1" s="244"/>
      <c r="I1" s="244"/>
      <c r="J1" s="244"/>
    </row>
    <row r="2" spans="1:10" ht="13.5" customHeight="1" x14ac:dyDescent="0.4">
      <c r="A2" s="229"/>
      <c r="B2" s="245">
        <v>45292</v>
      </c>
      <c r="C2" s="246"/>
      <c r="D2" s="245">
        <v>45323</v>
      </c>
      <c r="E2" s="246"/>
      <c r="F2" s="245">
        <v>45352</v>
      </c>
      <c r="G2" s="246"/>
      <c r="I2" s="228" t="s">
        <v>271</v>
      </c>
      <c r="J2" s="228" t="s">
        <v>272</v>
      </c>
    </row>
    <row r="3" spans="1:10" ht="15.6" customHeight="1" x14ac:dyDescent="0.4">
      <c r="A3" s="230">
        <v>1</v>
      </c>
      <c r="B3" s="231" t="s">
        <v>273</v>
      </c>
      <c r="C3" s="247" t="s">
        <v>274</v>
      </c>
      <c r="D3" s="231" t="s">
        <v>275</v>
      </c>
      <c r="E3" s="249" t="s">
        <v>276</v>
      </c>
      <c r="F3" s="231" t="s">
        <v>277</v>
      </c>
      <c r="G3" s="251" t="s">
        <v>278</v>
      </c>
      <c r="I3" s="232" t="s">
        <v>279</v>
      </c>
      <c r="J3" s="232"/>
    </row>
    <row r="4" spans="1:10" ht="15.6" customHeight="1" x14ac:dyDescent="0.4">
      <c r="A4" s="230">
        <v>2</v>
      </c>
      <c r="B4" s="231" t="s">
        <v>280</v>
      </c>
      <c r="C4" s="248"/>
      <c r="D4" s="231" t="s">
        <v>281</v>
      </c>
      <c r="E4" s="250"/>
      <c r="F4" s="231" t="s">
        <v>282</v>
      </c>
      <c r="G4" s="252"/>
      <c r="I4" s="233" t="s">
        <v>283</v>
      </c>
      <c r="J4" s="233" t="s">
        <v>284</v>
      </c>
    </row>
    <row r="5" spans="1:10" ht="15.6" customHeight="1" x14ac:dyDescent="0.4">
      <c r="A5" s="230">
        <v>3</v>
      </c>
      <c r="B5" s="231" t="s">
        <v>285</v>
      </c>
      <c r="C5" s="248"/>
      <c r="D5" s="231" t="s">
        <v>282</v>
      </c>
      <c r="E5" s="250"/>
      <c r="F5" s="231" t="s">
        <v>286</v>
      </c>
      <c r="G5" s="252"/>
      <c r="I5" s="234" t="s">
        <v>287</v>
      </c>
      <c r="J5" s="234" t="s">
        <v>288</v>
      </c>
    </row>
    <row r="6" spans="1:10" ht="15.6" customHeight="1" x14ac:dyDescent="0.4">
      <c r="A6" s="230">
        <v>4</v>
      </c>
      <c r="B6" s="231" t="s">
        <v>275</v>
      </c>
      <c r="C6" s="248"/>
      <c r="D6" s="231" t="s">
        <v>286</v>
      </c>
      <c r="E6" s="250"/>
      <c r="F6" s="231" t="s">
        <v>273</v>
      </c>
      <c r="G6" s="252"/>
      <c r="I6" s="235" t="s">
        <v>289</v>
      </c>
      <c r="J6" s="235" t="s">
        <v>290</v>
      </c>
    </row>
    <row r="7" spans="1:10" ht="15.6" customHeight="1" x14ac:dyDescent="0.4">
      <c r="A7" s="230">
        <v>5</v>
      </c>
      <c r="B7" s="231" t="s">
        <v>281</v>
      </c>
      <c r="C7" s="248"/>
      <c r="D7" s="231" t="s">
        <v>273</v>
      </c>
      <c r="E7" s="250"/>
      <c r="F7" s="231" t="s">
        <v>280</v>
      </c>
      <c r="G7" s="252"/>
    </row>
    <row r="8" spans="1:10" ht="15.6" customHeight="1" x14ac:dyDescent="0.4">
      <c r="A8" s="230">
        <v>6</v>
      </c>
      <c r="B8" s="231" t="s">
        <v>282</v>
      </c>
      <c r="C8" s="248"/>
      <c r="D8" s="231" t="s">
        <v>280</v>
      </c>
      <c r="E8" s="250"/>
      <c r="F8" s="231" t="s">
        <v>285</v>
      </c>
      <c r="G8" s="252"/>
    </row>
    <row r="9" spans="1:10" ht="15.6" customHeight="1" x14ac:dyDescent="0.4">
      <c r="A9" s="230">
        <v>7</v>
      </c>
      <c r="B9" s="231" t="s">
        <v>286</v>
      </c>
      <c r="C9" s="248"/>
      <c r="D9" s="231" t="s">
        <v>285</v>
      </c>
      <c r="E9" s="250"/>
      <c r="F9" s="231" t="s">
        <v>275</v>
      </c>
      <c r="G9" s="252"/>
    </row>
    <row r="10" spans="1:10" ht="15.6" customHeight="1" x14ac:dyDescent="0.4">
      <c r="A10" s="230">
        <v>8</v>
      </c>
      <c r="B10" s="231" t="s">
        <v>273</v>
      </c>
      <c r="C10" s="248"/>
      <c r="D10" s="231" t="s">
        <v>275</v>
      </c>
      <c r="E10" s="250"/>
      <c r="F10" s="231" t="s">
        <v>281</v>
      </c>
      <c r="G10" s="252"/>
    </row>
    <row r="11" spans="1:10" ht="15.6" customHeight="1" x14ac:dyDescent="0.4">
      <c r="A11" s="230">
        <v>9</v>
      </c>
      <c r="B11" s="231" t="s">
        <v>280</v>
      </c>
      <c r="C11" s="248"/>
      <c r="D11" s="231" t="s">
        <v>281</v>
      </c>
      <c r="E11" s="250"/>
      <c r="F11" s="231" t="s">
        <v>282</v>
      </c>
      <c r="G11" s="252"/>
    </row>
    <row r="12" spans="1:10" ht="15.6" customHeight="1" x14ac:dyDescent="0.4">
      <c r="A12" s="230">
        <v>10</v>
      </c>
      <c r="B12" s="231" t="s">
        <v>285</v>
      </c>
      <c r="C12" s="252" t="s">
        <v>278</v>
      </c>
      <c r="D12" s="231" t="s">
        <v>282</v>
      </c>
      <c r="E12" s="250"/>
      <c r="F12" s="231" t="s">
        <v>286</v>
      </c>
      <c r="G12" s="252"/>
    </row>
    <row r="13" spans="1:10" ht="15.6" customHeight="1" x14ac:dyDescent="0.4">
      <c r="A13" s="230">
        <v>11</v>
      </c>
      <c r="B13" s="231" t="s">
        <v>275</v>
      </c>
      <c r="C13" s="252"/>
      <c r="D13" s="231" t="s">
        <v>286</v>
      </c>
      <c r="E13" s="250"/>
      <c r="F13" s="231" t="s">
        <v>273</v>
      </c>
      <c r="G13" s="252"/>
    </row>
    <row r="14" spans="1:10" ht="15.6" customHeight="1" x14ac:dyDescent="0.4">
      <c r="A14" s="230">
        <v>12</v>
      </c>
      <c r="B14" s="231" t="s">
        <v>281</v>
      </c>
      <c r="C14" s="252"/>
      <c r="D14" s="231" t="s">
        <v>273</v>
      </c>
      <c r="E14" s="250"/>
      <c r="F14" s="231" t="s">
        <v>280</v>
      </c>
      <c r="G14" s="252"/>
    </row>
    <row r="15" spans="1:10" ht="15.6" customHeight="1" x14ac:dyDescent="0.4">
      <c r="A15" s="230">
        <v>13</v>
      </c>
      <c r="B15" s="231" t="s">
        <v>282</v>
      </c>
      <c r="C15" s="252"/>
      <c r="D15" s="231" t="s">
        <v>280</v>
      </c>
      <c r="E15" s="250"/>
      <c r="F15" s="231" t="s">
        <v>285</v>
      </c>
      <c r="G15" s="252"/>
    </row>
    <row r="16" spans="1:10" ht="15.6" customHeight="1" x14ac:dyDescent="0.4">
      <c r="A16" s="230">
        <v>14</v>
      </c>
      <c r="B16" s="231" t="s">
        <v>286</v>
      </c>
      <c r="C16" s="252"/>
      <c r="D16" s="231" t="s">
        <v>285</v>
      </c>
      <c r="E16" s="250"/>
      <c r="F16" s="231" t="s">
        <v>275</v>
      </c>
      <c r="G16" s="252"/>
    </row>
    <row r="17" spans="1:7" ht="15.6" customHeight="1" x14ac:dyDescent="0.4">
      <c r="A17" s="230">
        <v>15</v>
      </c>
      <c r="B17" s="231" t="s">
        <v>273</v>
      </c>
      <c r="C17" s="252"/>
      <c r="D17" s="231" t="s">
        <v>275</v>
      </c>
      <c r="E17" s="250"/>
      <c r="F17" s="231" t="s">
        <v>281</v>
      </c>
      <c r="G17" s="252"/>
    </row>
    <row r="18" spans="1:7" ht="15.6" customHeight="1" x14ac:dyDescent="0.4">
      <c r="A18" s="230">
        <v>16</v>
      </c>
      <c r="B18" s="231" t="s">
        <v>280</v>
      </c>
      <c r="C18" s="252"/>
      <c r="D18" s="231" t="s">
        <v>281</v>
      </c>
      <c r="E18" s="250"/>
      <c r="F18" s="231" t="s">
        <v>282</v>
      </c>
      <c r="G18" s="252"/>
    </row>
    <row r="19" spans="1:7" ht="15.6" customHeight="1" x14ac:dyDescent="0.4">
      <c r="A19" s="230">
        <v>17</v>
      </c>
      <c r="B19" s="231" t="s">
        <v>285</v>
      </c>
      <c r="C19" s="252"/>
      <c r="D19" s="231" t="s">
        <v>282</v>
      </c>
      <c r="E19" s="250"/>
      <c r="F19" s="231" t="s">
        <v>286</v>
      </c>
      <c r="G19" s="252"/>
    </row>
    <row r="20" spans="1:7" ht="15.6" customHeight="1" x14ac:dyDescent="0.4">
      <c r="A20" s="230">
        <v>18</v>
      </c>
      <c r="B20" s="231" t="s">
        <v>275</v>
      </c>
      <c r="C20" s="252"/>
      <c r="D20" s="231" t="s">
        <v>286</v>
      </c>
      <c r="E20" s="250"/>
      <c r="F20" s="231" t="s">
        <v>273</v>
      </c>
      <c r="G20" s="252"/>
    </row>
    <row r="21" spans="1:7" ht="15.6" customHeight="1" x14ac:dyDescent="0.4">
      <c r="A21" s="230">
        <v>19</v>
      </c>
      <c r="B21" s="231" t="s">
        <v>281</v>
      </c>
      <c r="C21" s="252"/>
      <c r="D21" s="231" t="s">
        <v>273</v>
      </c>
      <c r="E21" s="250"/>
      <c r="F21" s="231" t="s">
        <v>280</v>
      </c>
      <c r="G21" s="252"/>
    </row>
    <row r="22" spans="1:7" ht="15.6" customHeight="1" x14ac:dyDescent="0.4">
      <c r="A22" s="230">
        <v>20</v>
      </c>
      <c r="B22" s="231" t="s">
        <v>282</v>
      </c>
      <c r="C22" s="252"/>
      <c r="D22" s="231" t="s">
        <v>280</v>
      </c>
      <c r="E22" s="250"/>
      <c r="F22" s="231" t="s">
        <v>285</v>
      </c>
      <c r="G22" s="252"/>
    </row>
    <row r="23" spans="1:7" ht="15.6" customHeight="1" x14ac:dyDescent="0.4">
      <c r="A23" s="230">
        <v>21</v>
      </c>
      <c r="B23" s="231" t="s">
        <v>286</v>
      </c>
      <c r="C23" s="252"/>
      <c r="D23" s="231" t="s">
        <v>285</v>
      </c>
      <c r="E23" s="252" t="s">
        <v>278</v>
      </c>
      <c r="F23" s="231" t="s">
        <v>275</v>
      </c>
      <c r="G23" s="252"/>
    </row>
    <row r="24" spans="1:7" ht="15.6" customHeight="1" x14ac:dyDescent="0.4">
      <c r="A24" s="230">
        <v>22</v>
      </c>
      <c r="B24" s="231" t="s">
        <v>273</v>
      </c>
      <c r="C24" s="252"/>
      <c r="D24" s="231" t="s">
        <v>275</v>
      </c>
      <c r="E24" s="252"/>
      <c r="F24" s="231" t="s">
        <v>281</v>
      </c>
      <c r="G24" s="252"/>
    </row>
    <row r="25" spans="1:7" ht="15.6" customHeight="1" x14ac:dyDescent="0.4">
      <c r="A25" s="230">
        <v>23</v>
      </c>
      <c r="B25" s="231" t="s">
        <v>280</v>
      </c>
      <c r="C25" s="252"/>
      <c r="D25" s="231" t="s">
        <v>281</v>
      </c>
      <c r="E25" s="252"/>
      <c r="F25" s="231" t="s">
        <v>282</v>
      </c>
      <c r="G25" s="252"/>
    </row>
    <row r="26" spans="1:7" ht="15.6" customHeight="1" x14ac:dyDescent="0.4">
      <c r="A26" s="230">
        <v>24</v>
      </c>
      <c r="B26" s="231" t="s">
        <v>285</v>
      </c>
      <c r="C26" s="250" t="s">
        <v>276</v>
      </c>
      <c r="D26" s="231" t="s">
        <v>282</v>
      </c>
      <c r="E26" s="252"/>
      <c r="F26" s="231" t="s">
        <v>286</v>
      </c>
      <c r="G26" s="252"/>
    </row>
    <row r="27" spans="1:7" ht="15.6" customHeight="1" x14ac:dyDescent="0.4">
      <c r="A27" s="230">
        <v>25</v>
      </c>
      <c r="B27" s="231" t="s">
        <v>275</v>
      </c>
      <c r="C27" s="250"/>
      <c r="D27" s="231" t="s">
        <v>286</v>
      </c>
      <c r="E27" s="252"/>
      <c r="F27" s="231" t="s">
        <v>273</v>
      </c>
      <c r="G27" s="252"/>
    </row>
    <row r="28" spans="1:7" ht="15.6" customHeight="1" x14ac:dyDescent="0.4">
      <c r="A28" s="230">
        <v>26</v>
      </c>
      <c r="B28" s="231" t="s">
        <v>281</v>
      </c>
      <c r="C28" s="250"/>
      <c r="D28" s="231" t="s">
        <v>273</v>
      </c>
      <c r="E28" s="252"/>
      <c r="F28" s="231" t="s">
        <v>280</v>
      </c>
      <c r="G28" s="252"/>
    </row>
    <row r="29" spans="1:7" ht="15.6" customHeight="1" x14ac:dyDescent="0.4">
      <c r="A29" s="230">
        <v>27</v>
      </c>
      <c r="B29" s="231" t="s">
        <v>282</v>
      </c>
      <c r="C29" s="250"/>
      <c r="D29" s="231" t="s">
        <v>280</v>
      </c>
      <c r="E29" s="252"/>
      <c r="F29" s="231" t="s">
        <v>285</v>
      </c>
      <c r="G29" s="252"/>
    </row>
    <row r="30" spans="1:7" ht="15.6" customHeight="1" x14ac:dyDescent="0.4">
      <c r="A30" s="230">
        <v>28</v>
      </c>
      <c r="B30" s="231" t="s">
        <v>286</v>
      </c>
      <c r="C30" s="250"/>
      <c r="D30" s="231" t="s">
        <v>285</v>
      </c>
      <c r="E30" s="252"/>
      <c r="F30" s="231" t="s">
        <v>275</v>
      </c>
      <c r="G30" s="252"/>
    </row>
    <row r="31" spans="1:7" ht="15.6" customHeight="1" x14ac:dyDescent="0.4">
      <c r="A31" s="230">
        <v>29</v>
      </c>
      <c r="B31" s="231" t="s">
        <v>273</v>
      </c>
      <c r="C31" s="250"/>
      <c r="D31" s="231" t="s">
        <v>275</v>
      </c>
      <c r="E31" s="252"/>
      <c r="F31" s="231" t="s">
        <v>281</v>
      </c>
      <c r="G31" s="252"/>
    </row>
    <row r="32" spans="1:7" ht="15.6" customHeight="1" x14ac:dyDescent="0.4">
      <c r="A32" s="230">
        <v>30</v>
      </c>
      <c r="B32" s="231" t="s">
        <v>280</v>
      </c>
      <c r="C32" s="250"/>
      <c r="D32" s="236"/>
      <c r="E32" s="237"/>
      <c r="F32" s="231" t="s">
        <v>282</v>
      </c>
      <c r="G32" s="252"/>
    </row>
    <row r="33" spans="1:7" ht="15.6" customHeight="1" x14ac:dyDescent="0.4">
      <c r="A33" s="230">
        <v>31</v>
      </c>
      <c r="B33" s="231" t="s">
        <v>285</v>
      </c>
      <c r="C33" s="254"/>
      <c r="D33" s="238"/>
      <c r="E33" s="239"/>
      <c r="F33" s="231" t="s">
        <v>286</v>
      </c>
      <c r="G33" s="253"/>
    </row>
  </sheetData>
  <mergeCells count="10">
    <mergeCell ref="A1:J1"/>
    <mergeCell ref="B2:C2"/>
    <mergeCell ref="D2:E2"/>
    <mergeCell ref="F2:G2"/>
    <mergeCell ref="C3:C11"/>
    <mergeCell ref="E3:E22"/>
    <mergeCell ref="G3:G33"/>
    <mergeCell ref="C12:C25"/>
    <mergeCell ref="E23:E31"/>
    <mergeCell ref="C26:C33"/>
  </mergeCells>
  <phoneticPr fontId="21"/>
  <conditionalFormatting sqref="F3:F33">
    <cfRule type="expression" dxfId="262" priority="3">
      <formula>$F3="日"</formula>
    </cfRule>
    <cfRule type="expression" dxfId="261" priority="6">
      <formula>$F3="土"</formula>
    </cfRule>
  </conditionalFormatting>
  <conditionalFormatting sqref="B3:B33">
    <cfRule type="expression" dxfId="260" priority="2">
      <formula>$B3="日"</formula>
    </cfRule>
    <cfRule type="expression" dxfId="259" priority="5">
      <formula>$B3="土"</formula>
    </cfRule>
  </conditionalFormatting>
  <conditionalFormatting sqref="D33:E33 D3:D32">
    <cfRule type="expression" dxfId="258" priority="1">
      <formula>$D3="日"</formula>
    </cfRule>
    <cfRule type="expression" dxfId="257" priority="4">
      <formula>$D3="土"</formula>
    </cfRule>
  </conditionalFormatting>
  <pageMargins left="0.23622047244094491" right="0.23622047244094491" top="0.39370078740157483" bottom="0.39370078740157483" header="0.31496062992125984" footer="0.31496062992125984"/>
  <pageSetup paperSize="9"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view="pageBreakPreview" topLeftCell="A4" zoomScaleNormal="100" zoomScaleSheetLayoutView="100" workbookViewId="0">
      <selection activeCell="G6" sqref="G6"/>
    </sheetView>
  </sheetViews>
  <sheetFormatPr defaultRowHeight="18.75" x14ac:dyDescent="0.4"/>
  <cols>
    <col min="1" max="5" width="9" style="5"/>
    <col min="6" max="6" width="10.25" style="5" customWidth="1"/>
    <col min="7" max="7" width="5.125" style="5" customWidth="1"/>
    <col min="8" max="8" width="3.375" style="5" customWidth="1"/>
    <col min="9" max="9" width="5.125" style="5" customWidth="1"/>
    <col min="10" max="10" width="3.375" style="5" customWidth="1"/>
    <col min="11" max="11" width="5.125" style="5" customWidth="1"/>
    <col min="12" max="12" width="3.375" style="5" customWidth="1"/>
    <col min="13" max="16384" width="9" style="5"/>
  </cols>
  <sheetData>
    <row r="1" spans="1:12" x14ac:dyDescent="0.4">
      <c r="A1" s="1"/>
    </row>
    <row r="2" spans="1:12" x14ac:dyDescent="0.4">
      <c r="A2" s="1"/>
    </row>
    <row r="3" spans="1:12" ht="18.75" customHeight="1" x14ac:dyDescent="0.4">
      <c r="A3" s="257" t="s">
        <v>0</v>
      </c>
      <c r="B3" s="258"/>
      <c r="C3" s="258"/>
      <c r="D3" s="258"/>
      <c r="E3" s="258"/>
      <c r="F3" s="258"/>
      <c r="G3" s="258"/>
      <c r="H3" s="258"/>
      <c r="I3" s="258"/>
    </row>
    <row r="4" spans="1:12" x14ac:dyDescent="0.4">
      <c r="A4" s="3"/>
    </row>
    <row r="5" spans="1:12" ht="18.75" customHeight="1" x14ac:dyDescent="0.4">
      <c r="A5" s="6"/>
      <c r="B5" s="7"/>
      <c r="C5" s="7"/>
      <c r="D5" s="7"/>
      <c r="E5" s="7"/>
      <c r="F5" s="7" t="s">
        <v>17</v>
      </c>
      <c r="G5" s="21">
        <v>6</v>
      </c>
      <c r="H5" s="7" t="s">
        <v>13</v>
      </c>
      <c r="I5" s="21">
        <v>3</v>
      </c>
      <c r="J5" s="5" t="s">
        <v>12</v>
      </c>
      <c r="K5" s="22">
        <v>31</v>
      </c>
      <c r="L5" s="5" t="s">
        <v>11</v>
      </c>
    </row>
    <row r="6" spans="1:12" x14ac:dyDescent="0.4">
      <c r="A6" s="2"/>
    </row>
    <row r="7" spans="1:12" ht="18.75" customHeight="1" x14ac:dyDescent="0.4">
      <c r="A7" s="257" t="s">
        <v>1</v>
      </c>
      <c r="B7" s="258"/>
      <c r="C7" s="258"/>
      <c r="D7" s="258"/>
      <c r="E7" s="258"/>
      <c r="F7" s="258"/>
      <c r="G7" s="258"/>
      <c r="H7" s="258"/>
      <c r="I7" s="258"/>
    </row>
    <row r="8" spans="1:12" x14ac:dyDescent="0.4">
      <c r="A8" s="2"/>
    </row>
    <row r="9" spans="1:12" ht="36" customHeight="1" x14ac:dyDescent="0.4">
      <c r="A9" s="260" t="s">
        <v>14</v>
      </c>
      <c r="B9" s="260"/>
      <c r="C9" s="260"/>
      <c r="D9" s="260"/>
      <c r="E9" s="260"/>
      <c r="F9" s="261"/>
      <c r="G9" s="261"/>
      <c r="H9" s="261"/>
      <c r="I9" s="261"/>
      <c r="J9" s="261"/>
      <c r="K9" s="261"/>
      <c r="L9" s="261"/>
    </row>
    <row r="10" spans="1:12" ht="45" customHeight="1" x14ac:dyDescent="0.4">
      <c r="A10" s="260" t="s">
        <v>15</v>
      </c>
      <c r="B10" s="260"/>
      <c r="C10" s="260"/>
      <c r="D10" s="260"/>
      <c r="E10" s="260"/>
      <c r="F10" s="261"/>
      <c r="G10" s="261"/>
      <c r="H10" s="261"/>
      <c r="I10" s="261"/>
      <c r="J10" s="261"/>
      <c r="K10" s="261"/>
      <c r="L10" s="261"/>
    </row>
    <row r="11" spans="1:12" ht="18.75" customHeight="1" x14ac:dyDescent="0.4">
      <c r="A11" s="260" t="s">
        <v>16</v>
      </c>
      <c r="B11" s="260"/>
      <c r="C11" s="260"/>
      <c r="D11" s="260"/>
      <c r="E11" s="260"/>
      <c r="F11" s="261"/>
      <c r="G11" s="261"/>
      <c r="H11" s="261"/>
      <c r="I11" s="261"/>
      <c r="J11" s="261"/>
      <c r="K11" s="261"/>
      <c r="L11" s="261"/>
    </row>
    <row r="12" spans="1:12" x14ac:dyDescent="0.4">
      <c r="A12" s="2"/>
    </row>
    <row r="13" spans="1:12" x14ac:dyDescent="0.4">
      <c r="A13" s="2"/>
    </row>
    <row r="14" spans="1:12" ht="18.75" customHeight="1" x14ac:dyDescent="0.4">
      <c r="A14" s="260" t="s">
        <v>73</v>
      </c>
      <c r="B14" s="260"/>
      <c r="C14" s="260"/>
      <c r="D14" s="260"/>
      <c r="E14" s="260"/>
      <c r="F14" s="260"/>
      <c r="G14" s="260"/>
      <c r="H14" s="260"/>
      <c r="I14" s="260"/>
      <c r="J14" s="260"/>
      <c r="K14" s="260"/>
      <c r="L14" s="260"/>
    </row>
    <row r="15" spans="1:12" x14ac:dyDescent="0.4">
      <c r="A15" s="260" t="s">
        <v>74</v>
      </c>
      <c r="B15" s="260"/>
      <c r="C15" s="260"/>
      <c r="D15" s="260"/>
      <c r="E15" s="260"/>
      <c r="F15" s="260"/>
      <c r="G15" s="260"/>
      <c r="H15" s="260"/>
      <c r="I15" s="260"/>
      <c r="J15" s="260"/>
      <c r="K15" s="260"/>
      <c r="L15" s="260"/>
    </row>
    <row r="16" spans="1:12" x14ac:dyDescent="0.4">
      <c r="A16" s="2"/>
    </row>
    <row r="17" spans="1:12" ht="40.5" customHeight="1" x14ac:dyDescent="0.4">
      <c r="A17" s="255" t="s">
        <v>82</v>
      </c>
      <c r="B17" s="255"/>
      <c r="C17" s="255"/>
      <c r="D17" s="255"/>
      <c r="E17" s="255"/>
      <c r="F17" s="255"/>
      <c r="G17" s="255"/>
      <c r="H17" s="255"/>
      <c r="I17" s="255"/>
      <c r="J17" s="255"/>
      <c r="K17" s="255"/>
      <c r="L17" s="255"/>
    </row>
    <row r="18" spans="1:12" ht="40.5" customHeight="1" x14ac:dyDescent="0.4">
      <c r="A18" s="255"/>
      <c r="B18" s="255"/>
      <c r="C18" s="255"/>
      <c r="D18" s="255"/>
      <c r="E18" s="255"/>
      <c r="F18" s="255"/>
      <c r="G18" s="255"/>
      <c r="H18" s="255"/>
      <c r="I18" s="255"/>
      <c r="J18" s="255"/>
      <c r="K18" s="255"/>
      <c r="L18" s="255"/>
    </row>
    <row r="19" spans="1:12" x14ac:dyDescent="0.4">
      <c r="A19" s="255"/>
      <c r="B19" s="255"/>
      <c r="C19" s="255"/>
      <c r="D19" s="255"/>
      <c r="E19" s="255"/>
      <c r="F19" s="255"/>
      <c r="G19" s="255"/>
      <c r="H19" s="255"/>
      <c r="I19" s="255"/>
      <c r="J19" s="255"/>
      <c r="K19" s="255"/>
      <c r="L19" s="255"/>
    </row>
    <row r="20" spans="1:12" x14ac:dyDescent="0.4">
      <c r="A20" s="260" t="s">
        <v>2</v>
      </c>
      <c r="B20" s="258"/>
      <c r="C20" s="258"/>
      <c r="D20" s="258"/>
      <c r="E20" s="258"/>
      <c r="F20" s="258"/>
      <c r="G20" s="258"/>
      <c r="H20" s="258"/>
      <c r="I20" s="258"/>
    </row>
    <row r="21" spans="1:12" x14ac:dyDescent="0.4">
      <c r="A21" s="2"/>
    </row>
    <row r="22" spans="1:12" x14ac:dyDescent="0.4">
      <c r="A22" s="2"/>
    </row>
    <row r="23" spans="1:12" ht="18.75" customHeight="1" x14ac:dyDescent="0.4">
      <c r="A23" s="256" t="s">
        <v>3</v>
      </c>
      <c r="B23" s="256"/>
      <c r="C23" s="256"/>
      <c r="D23" s="256"/>
      <c r="E23" s="256"/>
      <c r="F23" s="256"/>
      <c r="G23" s="256"/>
      <c r="H23" s="256"/>
      <c r="I23" s="256"/>
      <c r="J23" s="256"/>
      <c r="K23" s="256"/>
      <c r="L23" s="256"/>
    </row>
    <row r="24" spans="1:12" ht="18.75" customHeight="1" x14ac:dyDescent="0.4">
      <c r="A24" s="256" t="s">
        <v>76</v>
      </c>
      <c r="B24" s="256"/>
      <c r="C24" s="256"/>
      <c r="D24" s="256"/>
      <c r="E24" s="256"/>
      <c r="F24" s="256"/>
      <c r="G24" s="256"/>
      <c r="H24" s="256"/>
      <c r="I24" s="256"/>
      <c r="J24" s="256"/>
      <c r="K24" s="256"/>
      <c r="L24" s="256"/>
    </row>
    <row r="25" spans="1:12" x14ac:dyDescent="0.4">
      <c r="A25" s="2"/>
    </row>
    <row r="26" spans="1:12" x14ac:dyDescent="0.4">
      <c r="A26" s="2"/>
    </row>
    <row r="27" spans="1:12" ht="18.75" customHeight="1" x14ac:dyDescent="0.4">
      <c r="A27" s="255" t="s">
        <v>77</v>
      </c>
      <c r="B27" s="255"/>
      <c r="C27" s="255"/>
      <c r="D27" s="255"/>
      <c r="E27" s="255"/>
      <c r="F27" s="255"/>
      <c r="G27" s="255"/>
      <c r="H27" s="255"/>
      <c r="I27" s="255"/>
      <c r="J27" s="255"/>
      <c r="K27" s="255"/>
      <c r="L27" s="255"/>
    </row>
    <row r="28" spans="1:12" ht="18.75" customHeight="1" x14ac:dyDescent="0.15">
      <c r="A28" s="6"/>
      <c r="B28" s="259">
        <f>'⑤病床確保事業内訳書（様式第2-1号）'!G34</f>
        <v>0</v>
      </c>
      <c r="C28" s="259"/>
      <c r="D28" s="259"/>
      <c r="E28" s="8" t="s">
        <v>10</v>
      </c>
      <c r="F28" s="7"/>
      <c r="G28" s="7"/>
      <c r="H28" s="7"/>
      <c r="I28" s="7"/>
    </row>
    <row r="29" spans="1:12" x14ac:dyDescent="0.4">
      <c r="A29" s="2"/>
    </row>
    <row r="30" spans="1:12" x14ac:dyDescent="0.4">
      <c r="A30" s="2"/>
    </row>
    <row r="31" spans="1:12" ht="18.75" customHeight="1" x14ac:dyDescent="0.4">
      <c r="A31" s="257" t="s">
        <v>4</v>
      </c>
      <c r="B31" s="258"/>
      <c r="C31" s="258"/>
      <c r="D31" s="258"/>
      <c r="E31" s="258"/>
      <c r="F31" s="258"/>
      <c r="G31" s="258"/>
      <c r="H31" s="258"/>
      <c r="I31" s="258"/>
    </row>
    <row r="32" spans="1:12" ht="18.75" customHeight="1" x14ac:dyDescent="0.4">
      <c r="A32" s="255" t="s">
        <v>78</v>
      </c>
      <c r="B32" s="255"/>
      <c r="C32" s="255"/>
      <c r="D32" s="255"/>
      <c r="E32" s="255"/>
      <c r="F32" s="255"/>
      <c r="G32" s="255"/>
      <c r="H32" s="255"/>
      <c r="I32" s="255"/>
      <c r="J32" s="255"/>
      <c r="K32" s="255"/>
      <c r="L32" s="255"/>
    </row>
    <row r="33" spans="1:12" ht="18.75" customHeight="1" x14ac:dyDescent="0.4">
      <c r="A33" s="256" t="s">
        <v>5</v>
      </c>
      <c r="B33" s="256"/>
      <c r="C33" s="256"/>
      <c r="D33" s="256"/>
      <c r="E33" s="256"/>
      <c r="F33" s="256"/>
      <c r="G33" s="256"/>
      <c r="H33" s="256"/>
      <c r="I33" s="256"/>
      <c r="J33" s="256"/>
      <c r="K33" s="256"/>
      <c r="L33" s="256"/>
    </row>
    <row r="34" spans="1:12" ht="18.75" customHeight="1" x14ac:dyDescent="0.4">
      <c r="A34" s="256" t="s">
        <v>6</v>
      </c>
      <c r="B34" s="256"/>
      <c r="C34" s="256"/>
      <c r="D34" s="256"/>
      <c r="E34" s="256"/>
      <c r="F34" s="256"/>
      <c r="G34" s="256"/>
      <c r="H34" s="256"/>
      <c r="I34" s="256"/>
      <c r="J34" s="256"/>
      <c r="K34" s="256"/>
      <c r="L34" s="256"/>
    </row>
    <row r="35" spans="1:12" ht="18.75" customHeight="1" x14ac:dyDescent="0.4">
      <c r="A35" s="255" t="s">
        <v>7</v>
      </c>
      <c r="B35" s="255"/>
      <c r="C35" s="255"/>
      <c r="D35" s="255"/>
      <c r="E35" s="255"/>
      <c r="F35" s="255"/>
      <c r="G35" s="255"/>
      <c r="H35" s="255"/>
      <c r="I35" s="255"/>
      <c r="J35" s="255"/>
      <c r="K35" s="255"/>
      <c r="L35" s="255"/>
    </row>
    <row r="36" spans="1:12" ht="18.75" customHeight="1" x14ac:dyDescent="0.4">
      <c r="A36" s="256" t="s">
        <v>8</v>
      </c>
      <c r="B36" s="256"/>
      <c r="C36" s="256"/>
      <c r="D36" s="256"/>
      <c r="E36" s="256"/>
      <c r="F36" s="256"/>
      <c r="G36" s="256"/>
      <c r="H36" s="256"/>
      <c r="I36" s="256"/>
      <c r="J36" s="256"/>
      <c r="K36" s="256"/>
      <c r="L36" s="256"/>
    </row>
    <row r="37" spans="1:12" ht="18.75" customHeight="1" x14ac:dyDescent="0.4">
      <c r="A37" s="255" t="s">
        <v>9</v>
      </c>
      <c r="B37" s="255"/>
      <c r="C37" s="255"/>
      <c r="D37" s="255"/>
      <c r="E37" s="255"/>
      <c r="F37" s="255"/>
      <c r="G37" s="255"/>
      <c r="H37" s="255"/>
      <c r="I37" s="255"/>
      <c r="J37" s="255"/>
      <c r="K37" s="255"/>
      <c r="L37" s="255"/>
    </row>
    <row r="38" spans="1:12" ht="18.75" customHeight="1" x14ac:dyDescent="0.4">
      <c r="A38" s="255" t="s">
        <v>75</v>
      </c>
      <c r="B38" s="255"/>
      <c r="C38" s="255"/>
      <c r="D38" s="255"/>
      <c r="E38" s="255"/>
      <c r="F38" s="255"/>
      <c r="G38" s="255"/>
      <c r="H38" s="255"/>
      <c r="I38" s="255"/>
      <c r="J38" s="255"/>
      <c r="K38" s="255"/>
      <c r="L38" s="255"/>
    </row>
    <row r="39" spans="1:12" x14ac:dyDescent="0.4">
      <c r="A39" s="255" t="s">
        <v>79</v>
      </c>
      <c r="B39" s="255"/>
      <c r="C39" s="255"/>
      <c r="D39" s="255"/>
      <c r="E39" s="255"/>
      <c r="F39" s="255"/>
      <c r="G39" s="255"/>
      <c r="H39" s="255"/>
      <c r="I39" s="255"/>
      <c r="J39" s="255"/>
      <c r="K39" s="255"/>
      <c r="L39" s="255"/>
    </row>
    <row r="40" spans="1:12" x14ac:dyDescent="0.4">
      <c r="A40" s="255" t="s">
        <v>83</v>
      </c>
      <c r="B40" s="255"/>
      <c r="C40" s="255"/>
      <c r="D40" s="255"/>
      <c r="E40" s="255"/>
      <c r="F40" s="255"/>
      <c r="G40" s="255"/>
      <c r="H40" s="255"/>
      <c r="I40" s="255"/>
      <c r="J40" s="255"/>
      <c r="K40" s="255"/>
      <c r="L40" s="255"/>
    </row>
    <row r="41" spans="1:12" x14ac:dyDescent="0.4">
      <c r="A41" s="255" t="s">
        <v>81</v>
      </c>
      <c r="B41" s="255"/>
      <c r="C41" s="255"/>
      <c r="D41" s="255"/>
      <c r="E41" s="255"/>
      <c r="F41" s="255"/>
      <c r="G41" s="255"/>
      <c r="H41" s="255"/>
      <c r="I41" s="255"/>
      <c r="J41" s="255"/>
      <c r="K41" s="255"/>
      <c r="L41" s="255"/>
    </row>
    <row r="42" spans="1:12" x14ac:dyDescent="0.4">
      <c r="A42" s="255" t="s">
        <v>80</v>
      </c>
      <c r="B42" s="255"/>
      <c r="C42" s="255"/>
      <c r="D42" s="255"/>
      <c r="E42" s="255"/>
      <c r="F42" s="255"/>
      <c r="G42" s="255"/>
      <c r="H42" s="255"/>
      <c r="I42" s="255"/>
      <c r="J42" s="255"/>
      <c r="K42" s="255"/>
      <c r="L42" s="255"/>
    </row>
  </sheetData>
  <sheetProtection algorithmName="SHA-512" hashValue="iHvvE2u47BAhDv7BIn49eGZ3UAdPcNTZdkXBUdSlH0L99OhWOt/aGK/AV+u4fHdp3k2TxtKvyCgx0oyxSVHyWw==" saltValue="PRmBcyE6ECL4bnVcPSFwbQ==" spinCount="100000" sheet="1" objects="1" scenarios="1" insertColumns="0" insertRows="0" deleteColumns="0" deleteRows="0"/>
  <mergeCells count="28">
    <mergeCell ref="A3:I3"/>
    <mergeCell ref="A7:I7"/>
    <mergeCell ref="A14:L14"/>
    <mergeCell ref="A20:I20"/>
    <mergeCell ref="A15:L15"/>
    <mergeCell ref="F9:L9"/>
    <mergeCell ref="F10:L10"/>
    <mergeCell ref="F11:L11"/>
    <mergeCell ref="A9:E9"/>
    <mergeCell ref="A10:E10"/>
    <mergeCell ref="A11:E11"/>
    <mergeCell ref="A31:I31"/>
    <mergeCell ref="B28:D28"/>
    <mergeCell ref="A17:L19"/>
    <mergeCell ref="A27:L27"/>
    <mergeCell ref="A24:L24"/>
    <mergeCell ref="A23:L23"/>
    <mergeCell ref="A42:L42"/>
    <mergeCell ref="A32:L32"/>
    <mergeCell ref="A33:L33"/>
    <mergeCell ref="A35:L35"/>
    <mergeCell ref="A34:L34"/>
    <mergeCell ref="A41:L41"/>
    <mergeCell ref="A40:L40"/>
    <mergeCell ref="A39:L39"/>
    <mergeCell ref="A36:L36"/>
    <mergeCell ref="A37:L37"/>
    <mergeCell ref="A38:L38"/>
  </mergeCells>
  <phoneticPr fontId="21"/>
  <pageMargins left="0.7" right="0.7" top="0.75" bottom="0.75" header="0.3" footer="0.3"/>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view="pageBreakPreview" zoomScale="85" zoomScaleNormal="100" zoomScaleSheetLayoutView="85" workbookViewId="0">
      <selection activeCell="A5" sqref="A5:M5"/>
    </sheetView>
  </sheetViews>
  <sheetFormatPr defaultRowHeight="18.75" x14ac:dyDescent="0.4"/>
  <cols>
    <col min="1" max="1" width="10.5" style="5" customWidth="1"/>
    <col min="2" max="2" width="4" style="5" customWidth="1"/>
    <col min="3" max="3" width="3.875" style="5" customWidth="1"/>
    <col min="4" max="4" width="4" style="5" customWidth="1"/>
    <col min="5" max="5" width="3.875" style="5" customWidth="1"/>
    <col min="6" max="6" width="4.125" style="5" customWidth="1"/>
    <col min="7" max="7" width="3.875" style="5" customWidth="1"/>
    <col min="8" max="8" width="4.25" style="5" customWidth="1"/>
    <col min="9" max="13" width="10.5" style="5" customWidth="1"/>
    <col min="14" max="16" width="9" style="5"/>
    <col min="17" max="17" width="9" style="5" hidden="1" customWidth="1"/>
    <col min="18" max="16384" width="9" style="5"/>
  </cols>
  <sheetData>
    <row r="1" spans="1:17" x14ac:dyDescent="0.4">
      <c r="A1" s="4"/>
      <c r="B1" s="4"/>
      <c r="C1" s="4"/>
      <c r="D1" s="4"/>
    </row>
    <row r="2" spans="1:17" ht="18.75" customHeight="1" x14ac:dyDescent="0.4">
      <c r="A2" s="262" t="s">
        <v>18</v>
      </c>
      <c r="B2" s="262"/>
      <c r="C2" s="262"/>
      <c r="D2" s="262"/>
      <c r="E2" s="258"/>
      <c r="F2" s="258"/>
      <c r="G2" s="258"/>
      <c r="H2" s="258"/>
      <c r="I2" s="258"/>
      <c r="J2" s="258"/>
      <c r="K2" s="258"/>
      <c r="L2" s="258"/>
      <c r="M2" s="258"/>
      <c r="O2" s="266" t="s">
        <v>84</v>
      </c>
    </row>
    <row r="3" spans="1:17" ht="18.75" customHeight="1" x14ac:dyDescent="0.4">
      <c r="A3" s="269" t="str">
        <f>IF(O2="法人",Q5,Q6)</f>
        <v xml:space="preserve"> 補助事業者が法人の場合 </v>
      </c>
      <c r="B3" s="269"/>
      <c r="C3" s="269"/>
      <c r="D3" s="269"/>
      <c r="E3" s="258"/>
      <c r="F3" s="258"/>
      <c r="G3" s="258"/>
      <c r="H3" s="258"/>
      <c r="I3" s="258"/>
      <c r="J3" s="258"/>
      <c r="K3" s="258"/>
      <c r="L3" s="258"/>
      <c r="M3" s="258"/>
      <c r="O3" s="267"/>
    </row>
    <row r="4" spans="1:17" x14ac:dyDescent="0.4">
      <c r="A4" s="9"/>
      <c r="B4" s="9"/>
      <c r="C4" s="9"/>
      <c r="D4" s="9"/>
      <c r="O4" s="20"/>
    </row>
    <row r="5" spans="1:17" ht="21" customHeight="1" x14ac:dyDescent="0.4">
      <c r="A5" s="270" t="s">
        <v>20</v>
      </c>
      <c r="B5" s="270"/>
      <c r="C5" s="270"/>
      <c r="D5" s="270"/>
      <c r="E5" s="258"/>
      <c r="F5" s="258"/>
      <c r="G5" s="258"/>
      <c r="H5" s="258"/>
      <c r="I5" s="258"/>
      <c r="J5" s="258"/>
      <c r="K5" s="258"/>
      <c r="L5" s="258"/>
      <c r="M5" s="258"/>
      <c r="Q5" s="27" t="s">
        <v>19</v>
      </c>
    </row>
    <row r="6" spans="1:17" x14ac:dyDescent="0.4">
      <c r="A6" s="10"/>
      <c r="B6" s="10"/>
      <c r="C6" s="10"/>
      <c r="D6" s="10"/>
      <c r="Q6" s="27" t="s">
        <v>88</v>
      </c>
    </row>
    <row r="7" spans="1:17" x14ac:dyDescent="0.4">
      <c r="A7" s="10"/>
      <c r="B7" s="10"/>
      <c r="C7" s="10"/>
      <c r="D7" s="10"/>
      <c r="Q7" s="27" t="s">
        <v>89</v>
      </c>
    </row>
    <row r="8" spans="1:17" x14ac:dyDescent="0.4">
      <c r="A8" s="10"/>
      <c r="B8" s="10"/>
      <c r="C8" s="10"/>
      <c r="D8" s="10"/>
      <c r="Q8" s="27" t="s">
        <v>85</v>
      </c>
    </row>
    <row r="9" spans="1:17" x14ac:dyDescent="0.4">
      <c r="A9" s="262" t="str">
        <f>IF(O2="法人",Q7,Q8)</f>
        <v>　当法人又は当団体は、次のことを誓約いたします。</v>
      </c>
      <c r="B9" s="262"/>
      <c r="C9" s="262"/>
      <c r="D9" s="262"/>
      <c r="E9" s="258"/>
      <c r="F9" s="258"/>
      <c r="G9" s="258"/>
      <c r="H9" s="258"/>
      <c r="I9" s="258"/>
      <c r="J9" s="258"/>
      <c r="K9" s="258"/>
      <c r="L9" s="258"/>
      <c r="M9" s="258"/>
      <c r="Q9" s="27" t="s">
        <v>90</v>
      </c>
    </row>
    <row r="10" spans="1:17" ht="28.5" customHeight="1" x14ac:dyDescent="0.4">
      <c r="A10" s="262" t="s">
        <v>21</v>
      </c>
      <c r="B10" s="262"/>
      <c r="C10" s="262"/>
      <c r="D10" s="262"/>
      <c r="E10" s="258"/>
      <c r="F10" s="258"/>
      <c r="G10" s="258"/>
      <c r="H10" s="258"/>
      <c r="I10" s="258"/>
      <c r="J10" s="258"/>
      <c r="K10" s="258"/>
      <c r="L10" s="258"/>
      <c r="M10" s="258"/>
      <c r="Q10" s="27" t="s">
        <v>86</v>
      </c>
    </row>
    <row r="11" spans="1:17" x14ac:dyDescent="0.4">
      <c r="A11" s="10"/>
      <c r="B11" s="10"/>
      <c r="C11" s="10"/>
      <c r="D11" s="10"/>
      <c r="Q11" s="27" t="s">
        <v>91</v>
      </c>
    </row>
    <row r="12" spans="1:17" x14ac:dyDescent="0.4">
      <c r="A12" s="10"/>
      <c r="B12" s="10"/>
      <c r="C12" s="10"/>
      <c r="D12" s="10"/>
      <c r="Q12" s="27" t="s">
        <v>87</v>
      </c>
    </row>
    <row r="13" spans="1:17" x14ac:dyDescent="0.4">
      <c r="A13" s="268" t="s">
        <v>2</v>
      </c>
      <c r="B13" s="268"/>
      <c r="C13" s="268"/>
      <c r="D13" s="268"/>
      <c r="E13" s="258"/>
      <c r="F13" s="258"/>
      <c r="G13" s="258"/>
      <c r="H13" s="258"/>
      <c r="I13" s="258"/>
      <c r="J13" s="258"/>
      <c r="K13" s="258"/>
      <c r="L13" s="258"/>
      <c r="M13" s="258"/>
      <c r="Q13" s="20"/>
    </row>
    <row r="14" spans="1:17" x14ac:dyDescent="0.4">
      <c r="A14" s="10"/>
      <c r="B14" s="10"/>
      <c r="C14" s="10"/>
      <c r="D14" s="10"/>
      <c r="Q14" s="20"/>
    </row>
    <row r="15" spans="1:17" x14ac:dyDescent="0.4">
      <c r="A15" s="10"/>
      <c r="B15" s="10"/>
      <c r="C15" s="10"/>
      <c r="D15" s="10"/>
      <c r="Q15" s="20"/>
    </row>
    <row r="16" spans="1:17" ht="42.75" customHeight="1" x14ac:dyDescent="0.4">
      <c r="A16" s="262" t="str">
        <f>IF(O2="法人",Q9,Q10)</f>
        <v xml:space="preserve">１　当法人又は当団体の役員（暴力団員による不当な行為の防止等に関する法律（平成３年法律第７７号）第９条第２１号ロに規定する役員をいう。）は、次に掲げる者のいずれにも該当しません。 </v>
      </c>
      <c r="B16" s="262"/>
      <c r="C16" s="262"/>
      <c r="D16" s="262"/>
      <c r="E16" s="258"/>
      <c r="F16" s="258"/>
      <c r="G16" s="258"/>
      <c r="H16" s="258"/>
      <c r="I16" s="258"/>
      <c r="J16" s="258"/>
      <c r="K16" s="258"/>
      <c r="L16" s="258"/>
      <c r="M16" s="258"/>
    </row>
    <row r="17" spans="1:13" ht="28.5" customHeight="1" x14ac:dyDescent="0.4">
      <c r="A17" s="262" t="s">
        <v>55</v>
      </c>
      <c r="B17" s="262"/>
      <c r="C17" s="262"/>
      <c r="D17" s="262"/>
      <c r="E17" s="258"/>
      <c r="F17" s="258"/>
      <c r="G17" s="258"/>
      <c r="H17" s="258"/>
      <c r="I17" s="258"/>
      <c r="J17" s="258"/>
      <c r="K17" s="258"/>
      <c r="L17" s="258"/>
      <c r="M17" s="258"/>
    </row>
    <row r="18" spans="1:13" ht="28.5" customHeight="1" x14ac:dyDescent="0.4">
      <c r="A18" s="262" t="s">
        <v>56</v>
      </c>
      <c r="B18" s="262"/>
      <c r="C18" s="262"/>
      <c r="D18" s="262"/>
      <c r="E18" s="258"/>
      <c r="F18" s="258"/>
      <c r="G18" s="258"/>
      <c r="H18" s="258"/>
      <c r="I18" s="258"/>
      <c r="J18" s="258"/>
      <c r="K18" s="258"/>
      <c r="L18" s="258"/>
      <c r="M18" s="258"/>
    </row>
    <row r="19" spans="1:13" x14ac:dyDescent="0.4">
      <c r="A19" s="262" t="s">
        <v>22</v>
      </c>
      <c r="B19" s="262"/>
      <c r="C19" s="262"/>
      <c r="D19" s="262"/>
      <c r="E19" s="258"/>
      <c r="F19" s="258"/>
      <c r="G19" s="258"/>
      <c r="H19" s="258"/>
      <c r="I19" s="258"/>
      <c r="J19" s="258"/>
      <c r="K19" s="258"/>
      <c r="L19" s="258"/>
      <c r="M19" s="258"/>
    </row>
    <row r="20" spans="1:13" x14ac:dyDescent="0.4">
      <c r="A20" s="10"/>
      <c r="B20" s="10"/>
      <c r="C20" s="10"/>
      <c r="D20" s="10"/>
    </row>
    <row r="21" spans="1:13" x14ac:dyDescent="0.4">
      <c r="A21" s="262" t="str">
        <f>IF(O2="法人",Q11,Q12)</f>
        <v>２　１の各号に掲げる者が、当法人又は当団体の経営に実質的に関与していません。</v>
      </c>
      <c r="B21" s="262"/>
      <c r="C21" s="262"/>
      <c r="D21" s="262"/>
      <c r="E21" s="258"/>
      <c r="F21" s="258"/>
      <c r="G21" s="258"/>
      <c r="H21" s="258"/>
      <c r="I21" s="258"/>
      <c r="J21" s="258"/>
      <c r="K21" s="258"/>
      <c r="L21" s="258"/>
      <c r="M21" s="258"/>
    </row>
    <row r="22" spans="1:13" x14ac:dyDescent="0.4">
      <c r="A22" s="10"/>
      <c r="B22" s="10"/>
      <c r="C22" s="10"/>
      <c r="D22" s="10"/>
    </row>
    <row r="23" spans="1:13" x14ac:dyDescent="0.4">
      <c r="A23" s="10"/>
      <c r="B23" s="10"/>
      <c r="C23" s="10"/>
      <c r="D23" s="10"/>
    </row>
    <row r="24" spans="1:13" x14ac:dyDescent="0.4">
      <c r="A24" s="10"/>
      <c r="B24" s="10"/>
      <c r="C24" s="10"/>
      <c r="D24" s="10"/>
    </row>
    <row r="25" spans="1:13" ht="18.75" customHeight="1" x14ac:dyDescent="0.4">
      <c r="A25" s="12" t="s">
        <v>52</v>
      </c>
      <c r="B25" s="28">
        <f>'①様式第１号（交付申請書兼実績報告書）'!G5</f>
        <v>6</v>
      </c>
      <c r="C25" s="13" t="s">
        <v>51</v>
      </c>
      <c r="D25" s="28">
        <f>'①様式第１号（交付申請書兼実績報告書）'!I5</f>
        <v>3</v>
      </c>
      <c r="E25" s="13" t="s">
        <v>53</v>
      </c>
      <c r="F25" s="28">
        <f>'①様式第１号（交付申請書兼実績報告書）'!K5</f>
        <v>31</v>
      </c>
      <c r="G25" s="13" t="s">
        <v>54</v>
      </c>
      <c r="H25" s="7"/>
      <c r="I25" s="7"/>
      <c r="J25" s="7"/>
      <c r="K25" s="7"/>
      <c r="L25" s="7"/>
      <c r="M25" s="7"/>
    </row>
    <row r="26" spans="1:13" x14ac:dyDescent="0.4">
      <c r="A26" s="10"/>
      <c r="B26" s="10"/>
      <c r="C26" s="10"/>
      <c r="D26" s="10"/>
    </row>
    <row r="27" spans="1:13" x14ac:dyDescent="0.4">
      <c r="A27" s="10"/>
      <c r="B27" s="10"/>
      <c r="C27" s="10"/>
      <c r="D27" s="10"/>
    </row>
    <row r="28" spans="1:13" x14ac:dyDescent="0.4">
      <c r="A28" s="10"/>
      <c r="B28" s="10"/>
      <c r="C28" s="10"/>
      <c r="D28" s="10"/>
    </row>
    <row r="29" spans="1:13" x14ac:dyDescent="0.4">
      <c r="A29" s="262" t="s">
        <v>23</v>
      </c>
      <c r="B29" s="262"/>
      <c r="C29" s="262"/>
      <c r="D29" s="262"/>
      <c r="E29" s="258"/>
      <c r="F29" s="258"/>
      <c r="G29" s="258"/>
      <c r="H29" s="258"/>
      <c r="I29" s="258"/>
      <c r="J29" s="258"/>
      <c r="K29" s="258"/>
      <c r="L29" s="258"/>
      <c r="M29" s="258"/>
    </row>
    <row r="30" spans="1:13" x14ac:dyDescent="0.4">
      <c r="A30" s="10"/>
      <c r="B30" s="10"/>
      <c r="C30" s="10"/>
      <c r="D30" s="10"/>
    </row>
    <row r="31" spans="1:13" x14ac:dyDescent="0.4">
      <c r="A31" s="262" t="s">
        <v>24</v>
      </c>
      <c r="B31" s="262"/>
      <c r="C31" s="262"/>
      <c r="D31" s="262"/>
      <c r="E31" s="258"/>
      <c r="F31" s="258"/>
      <c r="G31" s="258"/>
      <c r="H31" s="258"/>
      <c r="I31" s="258"/>
      <c r="J31" s="258"/>
      <c r="K31" s="258"/>
      <c r="L31" s="258"/>
      <c r="M31" s="258"/>
    </row>
    <row r="32" spans="1:13" x14ac:dyDescent="0.4">
      <c r="A32" s="265"/>
      <c r="B32" s="265"/>
      <c r="C32" s="265"/>
      <c r="D32" s="265"/>
      <c r="E32" s="258"/>
      <c r="F32" s="258"/>
      <c r="G32" s="258"/>
      <c r="H32" s="258"/>
      <c r="I32" s="258"/>
      <c r="J32" s="258"/>
      <c r="K32" s="258"/>
      <c r="L32" s="258"/>
      <c r="M32" s="258"/>
    </row>
    <row r="33" spans="1:13" x14ac:dyDescent="0.4">
      <c r="A33" s="10"/>
      <c r="B33" s="10"/>
      <c r="C33" s="10"/>
      <c r="D33" s="10"/>
    </row>
    <row r="34" spans="1:13" ht="18.75" customHeight="1" x14ac:dyDescent="0.4">
      <c r="F34" s="263" t="s">
        <v>25</v>
      </c>
      <c r="G34" s="263"/>
      <c r="H34" s="263"/>
      <c r="I34" s="264">
        <f>'①様式第１号（交付申請書兼実績報告書）'!F9</f>
        <v>0</v>
      </c>
      <c r="J34" s="264"/>
      <c r="K34" s="264"/>
      <c r="L34" s="264"/>
      <c r="M34" s="264"/>
    </row>
    <row r="35" spans="1:13" x14ac:dyDescent="0.4">
      <c r="A35" s="10"/>
      <c r="B35" s="10"/>
      <c r="C35" s="10"/>
      <c r="D35" s="10"/>
      <c r="I35" s="264"/>
      <c r="J35" s="264"/>
      <c r="K35" s="264"/>
      <c r="L35" s="264"/>
      <c r="M35" s="264"/>
    </row>
    <row r="36" spans="1:13" x14ac:dyDescent="0.4">
      <c r="A36" s="265"/>
      <c r="B36" s="265"/>
      <c r="C36" s="265"/>
      <c r="D36" s="265"/>
      <c r="E36" s="258"/>
      <c r="F36" s="258"/>
      <c r="G36" s="258"/>
      <c r="H36" s="258"/>
      <c r="I36" s="258"/>
      <c r="J36" s="258"/>
      <c r="K36" s="258"/>
      <c r="L36" s="258"/>
      <c r="M36" s="258"/>
    </row>
    <row r="37" spans="1:13" x14ac:dyDescent="0.4">
      <c r="A37" s="10"/>
      <c r="B37" s="10"/>
      <c r="C37" s="10"/>
      <c r="D37" s="10"/>
    </row>
    <row r="38" spans="1:13" ht="18.75" customHeight="1" x14ac:dyDescent="0.4">
      <c r="F38" s="263" t="s">
        <v>26</v>
      </c>
      <c r="G38" s="263"/>
      <c r="H38" s="263"/>
      <c r="I38" s="264">
        <f>'①様式第１号（交付申請書兼実績報告書）'!F10</f>
        <v>0</v>
      </c>
      <c r="J38" s="264"/>
      <c r="K38" s="264"/>
      <c r="L38" s="264"/>
      <c r="M38" s="264"/>
    </row>
    <row r="39" spans="1:13" x14ac:dyDescent="0.4">
      <c r="A39" s="10"/>
      <c r="B39" s="10"/>
      <c r="C39" s="10"/>
      <c r="D39" s="10"/>
      <c r="I39" s="264"/>
      <c r="J39" s="264"/>
      <c r="K39" s="264"/>
      <c r="L39" s="264"/>
      <c r="M39" s="264"/>
    </row>
    <row r="40" spans="1:13" x14ac:dyDescent="0.4">
      <c r="A40" s="265"/>
      <c r="B40" s="265"/>
      <c r="C40" s="265"/>
      <c r="D40" s="265"/>
      <c r="E40" s="258"/>
      <c r="F40" s="258"/>
      <c r="G40" s="258"/>
      <c r="H40" s="258"/>
      <c r="I40" s="258"/>
      <c r="J40" s="258"/>
      <c r="K40" s="258"/>
      <c r="L40" s="258"/>
      <c r="M40" s="258"/>
    </row>
    <row r="41" spans="1:13" x14ac:dyDescent="0.4">
      <c r="A41" s="10"/>
      <c r="B41" s="10"/>
      <c r="C41" s="10"/>
      <c r="D41" s="10"/>
    </row>
    <row r="42" spans="1:13" ht="18.75" customHeight="1" x14ac:dyDescent="0.4">
      <c r="F42" s="263" t="s">
        <v>27</v>
      </c>
      <c r="G42" s="263"/>
      <c r="H42" s="263"/>
      <c r="I42" s="264">
        <f>'①様式第１号（交付申請書兼実績報告書）'!F11</f>
        <v>0</v>
      </c>
      <c r="J42" s="264"/>
      <c r="K42" s="264"/>
      <c r="L42" s="264"/>
      <c r="M42" s="264"/>
    </row>
    <row r="43" spans="1:13" x14ac:dyDescent="0.4">
      <c r="A43" s="10"/>
      <c r="B43" s="10"/>
      <c r="C43" s="10"/>
      <c r="D43" s="10"/>
      <c r="I43" s="264"/>
      <c r="J43" s="264"/>
      <c r="K43" s="264"/>
      <c r="L43" s="264"/>
      <c r="M43" s="264"/>
    </row>
    <row r="45" spans="1:13" x14ac:dyDescent="0.4">
      <c r="A45" s="11" t="s">
        <v>28</v>
      </c>
      <c r="B45" s="11"/>
      <c r="C45" s="11"/>
      <c r="D45" s="11"/>
    </row>
    <row r="46" spans="1:13" x14ac:dyDescent="0.4">
      <c r="A46" s="262" t="s">
        <v>29</v>
      </c>
      <c r="B46" s="262"/>
      <c r="C46" s="262"/>
      <c r="D46" s="262"/>
      <c r="E46" s="258"/>
      <c r="F46" s="258"/>
      <c r="G46" s="258"/>
      <c r="H46" s="258"/>
      <c r="I46" s="258"/>
      <c r="J46" s="258"/>
      <c r="K46" s="258"/>
      <c r="L46" s="258"/>
      <c r="M46" s="258"/>
    </row>
    <row r="47" spans="1:13" x14ac:dyDescent="0.4">
      <c r="A47" s="262" t="s">
        <v>30</v>
      </c>
      <c r="B47" s="262"/>
      <c r="C47" s="262"/>
      <c r="D47" s="262"/>
      <c r="E47" s="258"/>
      <c r="F47" s="258"/>
      <c r="G47" s="258"/>
      <c r="H47" s="258"/>
      <c r="I47" s="258"/>
      <c r="J47" s="258"/>
      <c r="K47" s="258"/>
      <c r="L47" s="258"/>
      <c r="M47" s="258"/>
    </row>
    <row r="48" spans="1:13" ht="28.5" customHeight="1" x14ac:dyDescent="0.4">
      <c r="A48" s="262" t="s">
        <v>31</v>
      </c>
      <c r="B48" s="262"/>
      <c r="C48" s="262"/>
      <c r="D48" s="262"/>
      <c r="E48" s="258"/>
      <c r="F48" s="258"/>
      <c r="G48" s="258"/>
      <c r="H48" s="258"/>
      <c r="I48" s="258"/>
      <c r="J48" s="258"/>
      <c r="K48" s="258"/>
      <c r="L48" s="258"/>
      <c r="M48" s="258"/>
    </row>
    <row r="49" spans="1:13" ht="28.5" customHeight="1" x14ac:dyDescent="0.4">
      <c r="A49" s="262" t="s">
        <v>32</v>
      </c>
      <c r="B49" s="262"/>
      <c r="C49" s="262"/>
      <c r="D49" s="262"/>
      <c r="E49" s="258"/>
      <c r="F49" s="258"/>
      <c r="G49" s="258"/>
      <c r="H49" s="258"/>
      <c r="I49" s="258"/>
      <c r="J49" s="258"/>
      <c r="K49" s="258"/>
      <c r="L49" s="258"/>
      <c r="M49" s="258"/>
    </row>
    <row r="50" spans="1:13" x14ac:dyDescent="0.4">
      <c r="A50" s="262" t="s">
        <v>33</v>
      </c>
      <c r="B50" s="262"/>
      <c r="C50" s="262"/>
      <c r="D50" s="262"/>
      <c r="E50" s="258"/>
      <c r="F50" s="258"/>
      <c r="G50" s="258"/>
      <c r="H50" s="258"/>
      <c r="I50" s="258"/>
      <c r="J50" s="258"/>
      <c r="K50" s="258"/>
      <c r="L50" s="258"/>
      <c r="M50" s="258"/>
    </row>
    <row r="51" spans="1:13" ht="28.5" customHeight="1" x14ac:dyDescent="0.4">
      <c r="A51" s="262" t="s">
        <v>34</v>
      </c>
      <c r="B51" s="262"/>
      <c r="C51" s="262"/>
      <c r="D51" s="262"/>
      <c r="E51" s="258"/>
      <c r="F51" s="258"/>
      <c r="G51" s="258"/>
      <c r="H51" s="258"/>
      <c r="I51" s="258"/>
      <c r="J51" s="258"/>
      <c r="K51" s="258"/>
      <c r="L51" s="258"/>
      <c r="M51" s="258"/>
    </row>
    <row r="52" spans="1:13" x14ac:dyDescent="0.4">
      <c r="A52" s="262" t="s">
        <v>35</v>
      </c>
      <c r="B52" s="262"/>
      <c r="C52" s="262"/>
      <c r="D52" s="262"/>
      <c r="E52" s="258"/>
      <c r="F52" s="258"/>
      <c r="G52" s="258"/>
      <c r="H52" s="258"/>
      <c r="I52" s="258"/>
      <c r="J52" s="258"/>
      <c r="K52" s="258"/>
      <c r="L52" s="258"/>
      <c r="M52" s="258"/>
    </row>
    <row r="53" spans="1:13" x14ac:dyDescent="0.4">
      <c r="A53" s="10"/>
      <c r="B53" s="10"/>
      <c r="C53" s="10"/>
      <c r="D53" s="10"/>
    </row>
    <row r="54" spans="1:13" x14ac:dyDescent="0.4">
      <c r="A54" s="262" t="s">
        <v>36</v>
      </c>
      <c r="B54" s="262"/>
      <c r="C54" s="262"/>
      <c r="D54" s="262"/>
      <c r="E54" s="258"/>
      <c r="F54" s="258"/>
      <c r="G54" s="258"/>
      <c r="H54" s="258"/>
      <c r="I54" s="258"/>
      <c r="J54" s="258"/>
      <c r="K54" s="258"/>
      <c r="L54" s="258"/>
      <c r="M54" s="258"/>
    </row>
    <row r="55" spans="1:13" x14ac:dyDescent="0.4">
      <c r="A55" s="262" t="s">
        <v>30</v>
      </c>
      <c r="B55" s="262"/>
      <c r="C55" s="262"/>
      <c r="D55" s="262"/>
      <c r="E55" s="258"/>
      <c r="F55" s="258"/>
      <c r="G55" s="258"/>
      <c r="H55" s="258"/>
      <c r="I55" s="258"/>
      <c r="J55" s="258"/>
      <c r="K55" s="258"/>
      <c r="L55" s="258"/>
      <c r="M55" s="258"/>
    </row>
    <row r="56" spans="1:13" ht="28.5" customHeight="1" x14ac:dyDescent="0.4">
      <c r="A56" s="262" t="s">
        <v>37</v>
      </c>
      <c r="B56" s="262"/>
      <c r="C56" s="262"/>
      <c r="D56" s="262"/>
      <c r="E56" s="258"/>
      <c r="F56" s="258"/>
      <c r="G56" s="258"/>
      <c r="H56" s="258"/>
      <c r="I56" s="258"/>
      <c r="J56" s="258"/>
      <c r="K56" s="258"/>
      <c r="L56" s="258"/>
      <c r="M56" s="258"/>
    </row>
    <row r="57" spans="1:13" x14ac:dyDescent="0.4">
      <c r="A57" s="262" t="s">
        <v>38</v>
      </c>
      <c r="B57" s="262"/>
      <c r="C57" s="262"/>
      <c r="D57" s="262"/>
      <c r="E57" s="258"/>
      <c r="F57" s="258"/>
      <c r="G57" s="258"/>
      <c r="H57" s="258"/>
      <c r="I57" s="258"/>
      <c r="J57" s="258"/>
      <c r="K57" s="258"/>
      <c r="L57" s="258"/>
      <c r="M57" s="258"/>
    </row>
    <row r="58" spans="1:13" ht="28.5" customHeight="1" x14ac:dyDescent="0.4">
      <c r="A58" s="262" t="s">
        <v>39</v>
      </c>
      <c r="B58" s="262"/>
      <c r="C58" s="262"/>
      <c r="D58" s="262"/>
      <c r="E58" s="258"/>
      <c r="F58" s="258"/>
      <c r="G58" s="258"/>
      <c r="H58" s="258"/>
      <c r="I58" s="258"/>
      <c r="J58" s="258"/>
      <c r="K58" s="258"/>
      <c r="L58" s="258"/>
      <c r="M58" s="258"/>
    </row>
    <row r="59" spans="1:13" x14ac:dyDescent="0.4">
      <c r="A59" s="262" t="s">
        <v>40</v>
      </c>
      <c r="B59" s="262"/>
      <c r="C59" s="262"/>
      <c r="D59" s="262"/>
      <c r="E59" s="258"/>
      <c r="F59" s="258"/>
      <c r="G59" s="258"/>
      <c r="H59" s="258"/>
      <c r="I59" s="258"/>
      <c r="J59" s="258"/>
      <c r="K59" s="258"/>
      <c r="L59" s="258"/>
      <c r="M59" s="258"/>
    </row>
    <row r="60" spans="1:13" x14ac:dyDescent="0.4">
      <c r="A60" s="262" t="s">
        <v>41</v>
      </c>
      <c r="B60" s="262"/>
      <c r="C60" s="262"/>
      <c r="D60" s="262"/>
      <c r="E60" s="258"/>
      <c r="F60" s="258"/>
      <c r="G60" s="258"/>
      <c r="H60" s="258"/>
      <c r="I60" s="258"/>
      <c r="J60" s="258"/>
      <c r="K60" s="258"/>
      <c r="L60" s="258"/>
      <c r="M60" s="258"/>
    </row>
    <row r="61" spans="1:13" x14ac:dyDescent="0.4">
      <c r="A61" s="262" t="s">
        <v>42</v>
      </c>
      <c r="B61" s="262"/>
      <c r="C61" s="262"/>
      <c r="D61" s="262"/>
      <c r="E61" s="258"/>
      <c r="F61" s="258"/>
      <c r="G61" s="258"/>
      <c r="H61" s="258"/>
      <c r="I61" s="258"/>
      <c r="J61" s="258"/>
      <c r="K61" s="258"/>
      <c r="L61" s="258"/>
      <c r="M61" s="258"/>
    </row>
    <row r="62" spans="1:13" x14ac:dyDescent="0.4">
      <c r="A62" s="262" t="s">
        <v>43</v>
      </c>
      <c r="B62" s="262"/>
      <c r="C62" s="262"/>
      <c r="D62" s="262"/>
      <c r="E62" s="258"/>
      <c r="F62" s="258"/>
      <c r="G62" s="258"/>
      <c r="H62" s="258"/>
      <c r="I62" s="258"/>
      <c r="J62" s="258"/>
      <c r="K62" s="258"/>
      <c r="L62" s="258"/>
      <c r="M62" s="258"/>
    </row>
    <row r="63" spans="1:13" ht="85.5" customHeight="1" x14ac:dyDescent="0.4">
      <c r="A63" s="262" t="s">
        <v>44</v>
      </c>
      <c r="B63" s="262"/>
      <c r="C63" s="262"/>
      <c r="D63" s="262"/>
      <c r="E63" s="258"/>
      <c r="F63" s="258"/>
      <c r="G63" s="258"/>
      <c r="H63" s="258"/>
      <c r="I63" s="258"/>
      <c r="J63" s="258"/>
      <c r="K63" s="258"/>
      <c r="L63" s="258"/>
      <c r="M63" s="258"/>
    </row>
    <row r="64" spans="1:13" x14ac:dyDescent="0.4">
      <c r="A64" s="262" t="s">
        <v>45</v>
      </c>
      <c r="B64" s="262"/>
      <c r="C64" s="262"/>
      <c r="D64" s="262"/>
      <c r="E64" s="258"/>
      <c r="F64" s="258"/>
      <c r="G64" s="258"/>
      <c r="H64" s="258"/>
      <c r="I64" s="258"/>
      <c r="J64" s="258"/>
      <c r="K64" s="258"/>
      <c r="L64" s="258"/>
      <c r="M64" s="258"/>
    </row>
    <row r="65" spans="1:13" ht="142.5" customHeight="1" x14ac:dyDescent="0.4">
      <c r="A65" s="262" t="s">
        <v>46</v>
      </c>
      <c r="B65" s="262"/>
      <c r="C65" s="262"/>
      <c r="D65" s="262"/>
      <c r="E65" s="258"/>
      <c r="F65" s="258"/>
      <c r="G65" s="258"/>
      <c r="H65" s="258"/>
      <c r="I65" s="258"/>
      <c r="J65" s="258"/>
      <c r="K65" s="258"/>
      <c r="L65" s="258"/>
      <c r="M65" s="258"/>
    </row>
    <row r="66" spans="1:13" x14ac:dyDescent="0.4">
      <c r="A66" s="262" t="s">
        <v>47</v>
      </c>
      <c r="B66" s="262"/>
      <c r="C66" s="262"/>
      <c r="D66" s="262"/>
      <c r="E66" s="258"/>
      <c r="F66" s="258"/>
      <c r="G66" s="258"/>
      <c r="H66" s="258"/>
      <c r="I66" s="258"/>
      <c r="J66" s="258"/>
      <c r="K66" s="258"/>
      <c r="L66" s="258"/>
      <c r="M66" s="258"/>
    </row>
    <row r="67" spans="1:13" ht="57" customHeight="1" x14ac:dyDescent="0.4">
      <c r="A67" s="262" t="s">
        <v>48</v>
      </c>
      <c r="B67" s="262"/>
      <c r="C67" s="262"/>
      <c r="D67" s="262"/>
      <c r="E67" s="258"/>
      <c r="F67" s="258"/>
      <c r="G67" s="258"/>
      <c r="H67" s="258"/>
      <c r="I67" s="258"/>
      <c r="J67" s="258"/>
      <c r="K67" s="258"/>
      <c r="L67" s="258"/>
      <c r="M67" s="258"/>
    </row>
    <row r="68" spans="1:13" x14ac:dyDescent="0.4">
      <c r="A68" s="262" t="s">
        <v>49</v>
      </c>
      <c r="B68" s="262"/>
      <c r="C68" s="262"/>
      <c r="D68" s="262"/>
      <c r="E68" s="258"/>
      <c r="F68" s="258"/>
      <c r="G68" s="258"/>
      <c r="H68" s="258"/>
      <c r="I68" s="258"/>
      <c r="J68" s="258"/>
      <c r="K68" s="258"/>
      <c r="L68" s="258"/>
      <c r="M68" s="258"/>
    </row>
    <row r="69" spans="1:13" x14ac:dyDescent="0.4">
      <c r="A69" s="262" t="s">
        <v>50</v>
      </c>
      <c r="B69" s="262"/>
      <c r="C69" s="262"/>
      <c r="D69" s="262"/>
      <c r="E69" s="258"/>
      <c r="F69" s="258"/>
      <c r="G69" s="258"/>
      <c r="H69" s="258"/>
      <c r="I69" s="258"/>
      <c r="J69" s="258"/>
      <c r="K69" s="258"/>
      <c r="L69" s="258"/>
      <c r="M69" s="258"/>
    </row>
    <row r="70" spans="1:13" x14ac:dyDescent="0.4">
      <c r="A70" s="1"/>
      <c r="B70" s="1"/>
      <c r="C70" s="1"/>
      <c r="D70" s="1"/>
    </row>
  </sheetData>
  <sheetProtection algorithmName="SHA-512" hashValue="olQNsduVtcBdqFa28Skx04xSi55uW92HLyF2mReQZPx5ptVDkOuffpFXWC1Cjd1xJH0M0rRoiMxpZhbQkZOTWQ==" saltValue="fhdEtTKJTnaSSJalooU3nA==" spinCount="100000" sheet="1" objects="1" scenarios="1"/>
  <mergeCells count="46">
    <mergeCell ref="O2:O3"/>
    <mergeCell ref="A13:M13"/>
    <mergeCell ref="A2:M2"/>
    <mergeCell ref="A3:M3"/>
    <mergeCell ref="A5:M5"/>
    <mergeCell ref="A9:M9"/>
    <mergeCell ref="A10:M10"/>
    <mergeCell ref="A29:M29"/>
    <mergeCell ref="A31:M31"/>
    <mergeCell ref="A32:M32"/>
    <mergeCell ref="A36:M36"/>
    <mergeCell ref="A16:M16"/>
    <mergeCell ref="A17:M17"/>
    <mergeCell ref="A18:M18"/>
    <mergeCell ref="A19:M19"/>
    <mergeCell ref="A21:M21"/>
    <mergeCell ref="A40:M40"/>
    <mergeCell ref="A46:M46"/>
    <mergeCell ref="A47:M47"/>
    <mergeCell ref="A48:M48"/>
    <mergeCell ref="A49:M49"/>
    <mergeCell ref="A60:M60"/>
    <mergeCell ref="A61:M61"/>
    <mergeCell ref="A62:M62"/>
    <mergeCell ref="A50:M50"/>
    <mergeCell ref="A51:M51"/>
    <mergeCell ref="A52:M52"/>
    <mergeCell ref="A54:M54"/>
    <mergeCell ref="A55:M55"/>
    <mergeCell ref="A56:M56"/>
    <mergeCell ref="A69:M69"/>
    <mergeCell ref="F34:H34"/>
    <mergeCell ref="F38:H38"/>
    <mergeCell ref="F42:H42"/>
    <mergeCell ref="I34:M35"/>
    <mergeCell ref="I38:M39"/>
    <mergeCell ref="I42:M43"/>
    <mergeCell ref="A63:M63"/>
    <mergeCell ref="A64:M64"/>
    <mergeCell ref="A65:M65"/>
    <mergeCell ref="A66:M66"/>
    <mergeCell ref="A67:M67"/>
    <mergeCell ref="A68:M68"/>
    <mergeCell ref="A57:M57"/>
    <mergeCell ref="A58:M58"/>
    <mergeCell ref="A59:M59"/>
  </mergeCells>
  <phoneticPr fontId="21"/>
  <dataValidations count="1">
    <dataValidation type="list" allowBlank="1" showInputMessage="1" showErrorMessage="1" sqref="O2:O3">
      <formula1>"法人,個人"</formula1>
    </dataValidation>
  </dataValidations>
  <pageMargins left="0.7" right="0.7" top="0.75" bottom="0.75" header="0.3" footer="0.3"/>
  <pageSetup paperSize="9" scale="85" orientation="portrait" r:id="rId1"/>
  <rowBreaks count="1" manualBreakCount="1">
    <brk id="4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7"/>
  <sheetViews>
    <sheetView view="pageBreakPreview" zoomScaleNormal="100" zoomScaleSheetLayoutView="100" workbookViewId="0">
      <selection activeCell="L5" sqref="L5"/>
    </sheetView>
  </sheetViews>
  <sheetFormatPr defaultRowHeight="13.5" x14ac:dyDescent="0.4"/>
  <cols>
    <col min="1" max="1" width="9" style="16" customWidth="1"/>
    <col min="2" max="2" width="17.625" style="15" customWidth="1"/>
    <col min="3" max="3" width="7.625" style="15" customWidth="1"/>
    <col min="4" max="4" width="6.75" style="15" bestFit="1" customWidth="1"/>
    <col min="5" max="5" width="3.5" style="16" bestFit="1" customWidth="1"/>
    <col min="6" max="6" width="3.5" style="15" customWidth="1"/>
    <col min="7" max="7" width="3.5" style="16" bestFit="1" customWidth="1"/>
    <col min="8" max="8" width="3.5" style="15" customWidth="1"/>
    <col min="9" max="9" width="3.5" style="16" bestFit="1" customWidth="1"/>
    <col min="10" max="10" width="3.5" style="15" customWidth="1"/>
    <col min="11" max="11" width="5.5" style="16" bestFit="1" customWidth="1"/>
    <col min="12" max="14" width="9" style="16" customWidth="1"/>
    <col min="15" max="15" width="7.625" style="16" customWidth="1"/>
    <col min="16" max="256" width="9" style="16"/>
    <col min="257" max="257" width="9" style="16" customWidth="1"/>
    <col min="258" max="258" width="17.625" style="16" customWidth="1"/>
    <col min="259" max="259" width="7.625" style="16" customWidth="1"/>
    <col min="260" max="260" width="6.75" style="16" bestFit="1" customWidth="1"/>
    <col min="261" max="261" width="3.5" style="16" bestFit="1" customWidth="1"/>
    <col min="262" max="262" width="3.5" style="16" customWidth="1"/>
    <col min="263" max="263" width="3.5" style="16" bestFit="1" customWidth="1"/>
    <col min="264" max="264" width="3.5" style="16" customWidth="1"/>
    <col min="265" max="265" width="3.5" style="16" bestFit="1" customWidth="1"/>
    <col min="266" max="266" width="3.5" style="16" customWidth="1"/>
    <col min="267" max="267" width="5.5" style="16" bestFit="1" customWidth="1"/>
    <col min="268" max="270" width="9" style="16" customWidth="1"/>
    <col min="271" max="271" width="7.625" style="16" customWidth="1"/>
    <col min="272" max="512" width="9" style="16"/>
    <col min="513" max="513" width="9" style="16" customWidth="1"/>
    <col min="514" max="514" width="17.625" style="16" customWidth="1"/>
    <col min="515" max="515" width="7.625" style="16" customWidth="1"/>
    <col min="516" max="516" width="6.75" style="16" bestFit="1" customWidth="1"/>
    <col min="517" max="517" width="3.5" style="16" bestFit="1" customWidth="1"/>
    <col min="518" max="518" width="3.5" style="16" customWidth="1"/>
    <col min="519" max="519" width="3.5" style="16" bestFit="1" customWidth="1"/>
    <col min="520" max="520" width="3.5" style="16" customWidth="1"/>
    <col min="521" max="521" width="3.5" style="16" bestFit="1" customWidth="1"/>
    <col min="522" max="522" width="3.5" style="16" customWidth="1"/>
    <col min="523" max="523" width="5.5" style="16" bestFit="1" customWidth="1"/>
    <col min="524" max="526" width="9" style="16" customWidth="1"/>
    <col min="527" max="527" width="7.625" style="16" customWidth="1"/>
    <col min="528" max="768" width="9" style="16"/>
    <col min="769" max="769" width="9" style="16" customWidth="1"/>
    <col min="770" max="770" width="17.625" style="16" customWidth="1"/>
    <col min="771" max="771" width="7.625" style="16" customWidth="1"/>
    <col min="772" max="772" width="6.75" style="16" bestFit="1" customWidth="1"/>
    <col min="773" max="773" width="3.5" style="16" bestFit="1" customWidth="1"/>
    <col min="774" max="774" width="3.5" style="16" customWidth="1"/>
    <col min="775" max="775" width="3.5" style="16" bestFit="1" customWidth="1"/>
    <col min="776" max="776" width="3.5" style="16" customWidth="1"/>
    <col min="777" max="777" width="3.5" style="16" bestFit="1" customWidth="1"/>
    <col min="778" max="778" width="3.5" style="16" customWidth="1"/>
    <col min="779" max="779" width="5.5" style="16" bestFit="1" customWidth="1"/>
    <col min="780" max="782" width="9" style="16" customWidth="1"/>
    <col min="783" max="783" width="7.625" style="16" customWidth="1"/>
    <col min="784" max="1024" width="9" style="16"/>
    <col min="1025" max="1025" width="9" style="16" customWidth="1"/>
    <col min="1026" max="1026" width="17.625" style="16" customWidth="1"/>
    <col min="1027" max="1027" width="7.625" style="16" customWidth="1"/>
    <col min="1028" max="1028" width="6.75" style="16" bestFit="1" customWidth="1"/>
    <col min="1029" max="1029" width="3.5" style="16" bestFit="1" customWidth="1"/>
    <col min="1030" max="1030" width="3.5" style="16" customWidth="1"/>
    <col min="1031" max="1031" width="3.5" style="16" bestFit="1" customWidth="1"/>
    <col min="1032" max="1032" width="3.5" style="16" customWidth="1"/>
    <col min="1033" max="1033" width="3.5" style="16" bestFit="1" customWidth="1"/>
    <col min="1034" max="1034" width="3.5" style="16" customWidth="1"/>
    <col min="1035" max="1035" width="5.5" style="16" bestFit="1" customWidth="1"/>
    <col min="1036" max="1038" width="9" style="16" customWidth="1"/>
    <col min="1039" max="1039" width="7.625" style="16" customWidth="1"/>
    <col min="1040" max="1280" width="9" style="16"/>
    <col min="1281" max="1281" width="9" style="16" customWidth="1"/>
    <col min="1282" max="1282" width="17.625" style="16" customWidth="1"/>
    <col min="1283" max="1283" width="7.625" style="16" customWidth="1"/>
    <col min="1284" max="1284" width="6.75" style="16" bestFit="1" customWidth="1"/>
    <col min="1285" max="1285" width="3.5" style="16" bestFit="1" customWidth="1"/>
    <col min="1286" max="1286" width="3.5" style="16" customWidth="1"/>
    <col min="1287" max="1287" width="3.5" style="16" bestFit="1" customWidth="1"/>
    <col min="1288" max="1288" width="3.5" style="16" customWidth="1"/>
    <col min="1289" max="1289" width="3.5" style="16" bestFit="1" customWidth="1"/>
    <col min="1290" max="1290" width="3.5" style="16" customWidth="1"/>
    <col min="1291" max="1291" width="5.5" style="16" bestFit="1" customWidth="1"/>
    <col min="1292" max="1294" width="9" style="16" customWidth="1"/>
    <col min="1295" max="1295" width="7.625" style="16" customWidth="1"/>
    <col min="1296" max="1536" width="9" style="16"/>
    <col min="1537" max="1537" width="9" style="16" customWidth="1"/>
    <col min="1538" max="1538" width="17.625" style="16" customWidth="1"/>
    <col min="1539" max="1539" width="7.625" style="16" customWidth="1"/>
    <col min="1540" max="1540" width="6.75" style="16" bestFit="1" customWidth="1"/>
    <col min="1541" max="1541" width="3.5" style="16" bestFit="1" customWidth="1"/>
    <col min="1542" max="1542" width="3.5" style="16" customWidth="1"/>
    <col min="1543" max="1543" width="3.5" style="16" bestFit="1" customWidth="1"/>
    <col min="1544" max="1544" width="3.5" style="16" customWidth="1"/>
    <col min="1545" max="1545" width="3.5" style="16" bestFit="1" customWidth="1"/>
    <col min="1546" max="1546" width="3.5" style="16" customWidth="1"/>
    <col min="1547" max="1547" width="5.5" style="16" bestFit="1" customWidth="1"/>
    <col min="1548" max="1550" width="9" style="16" customWidth="1"/>
    <col min="1551" max="1551" width="7.625" style="16" customWidth="1"/>
    <col min="1552" max="1792" width="9" style="16"/>
    <col min="1793" max="1793" width="9" style="16" customWidth="1"/>
    <col min="1794" max="1794" width="17.625" style="16" customWidth="1"/>
    <col min="1795" max="1795" width="7.625" style="16" customWidth="1"/>
    <col min="1796" max="1796" width="6.75" style="16" bestFit="1" customWidth="1"/>
    <col min="1797" max="1797" width="3.5" style="16" bestFit="1" customWidth="1"/>
    <col min="1798" max="1798" width="3.5" style="16" customWidth="1"/>
    <col min="1799" max="1799" width="3.5" style="16" bestFit="1" customWidth="1"/>
    <col min="1800" max="1800" width="3.5" style="16" customWidth="1"/>
    <col min="1801" max="1801" width="3.5" style="16" bestFit="1" customWidth="1"/>
    <col min="1802" max="1802" width="3.5" style="16" customWidth="1"/>
    <col min="1803" max="1803" width="5.5" style="16" bestFit="1" customWidth="1"/>
    <col min="1804" max="1806" width="9" style="16" customWidth="1"/>
    <col min="1807" max="1807" width="7.625" style="16" customWidth="1"/>
    <col min="1808" max="2048" width="9" style="16"/>
    <col min="2049" max="2049" width="9" style="16" customWidth="1"/>
    <col min="2050" max="2050" width="17.625" style="16" customWidth="1"/>
    <col min="2051" max="2051" width="7.625" style="16" customWidth="1"/>
    <col min="2052" max="2052" width="6.75" style="16" bestFit="1" customWidth="1"/>
    <col min="2053" max="2053" width="3.5" style="16" bestFit="1" customWidth="1"/>
    <col min="2054" max="2054" width="3.5" style="16" customWidth="1"/>
    <col min="2055" max="2055" width="3.5" style="16" bestFit="1" customWidth="1"/>
    <col min="2056" max="2056" width="3.5" style="16" customWidth="1"/>
    <col min="2057" max="2057" width="3.5" style="16" bestFit="1" customWidth="1"/>
    <col min="2058" max="2058" width="3.5" style="16" customWidth="1"/>
    <col min="2059" max="2059" width="5.5" style="16" bestFit="1" customWidth="1"/>
    <col min="2060" max="2062" width="9" style="16" customWidth="1"/>
    <col min="2063" max="2063" width="7.625" style="16" customWidth="1"/>
    <col min="2064" max="2304" width="9" style="16"/>
    <col min="2305" max="2305" width="9" style="16" customWidth="1"/>
    <col min="2306" max="2306" width="17.625" style="16" customWidth="1"/>
    <col min="2307" max="2307" width="7.625" style="16" customWidth="1"/>
    <col min="2308" max="2308" width="6.75" style="16" bestFit="1" customWidth="1"/>
    <col min="2309" max="2309" width="3.5" style="16" bestFit="1" customWidth="1"/>
    <col min="2310" max="2310" width="3.5" style="16" customWidth="1"/>
    <col min="2311" max="2311" width="3.5" style="16" bestFit="1" customWidth="1"/>
    <col min="2312" max="2312" width="3.5" style="16" customWidth="1"/>
    <col min="2313" max="2313" width="3.5" style="16" bestFit="1" customWidth="1"/>
    <col min="2314" max="2314" width="3.5" style="16" customWidth="1"/>
    <col min="2315" max="2315" width="5.5" style="16" bestFit="1" customWidth="1"/>
    <col min="2316" max="2318" width="9" style="16" customWidth="1"/>
    <col min="2319" max="2319" width="7.625" style="16" customWidth="1"/>
    <col min="2320" max="2560" width="9" style="16"/>
    <col min="2561" max="2561" width="9" style="16" customWidth="1"/>
    <col min="2562" max="2562" width="17.625" style="16" customWidth="1"/>
    <col min="2563" max="2563" width="7.625" style="16" customWidth="1"/>
    <col min="2564" max="2564" width="6.75" style="16" bestFit="1" customWidth="1"/>
    <col min="2565" max="2565" width="3.5" style="16" bestFit="1" customWidth="1"/>
    <col min="2566" max="2566" width="3.5" style="16" customWidth="1"/>
    <col min="2567" max="2567" width="3.5" style="16" bestFit="1" customWidth="1"/>
    <col min="2568" max="2568" width="3.5" style="16" customWidth="1"/>
    <col min="2569" max="2569" width="3.5" style="16" bestFit="1" customWidth="1"/>
    <col min="2570" max="2570" width="3.5" style="16" customWidth="1"/>
    <col min="2571" max="2571" width="5.5" style="16" bestFit="1" customWidth="1"/>
    <col min="2572" max="2574" width="9" style="16" customWidth="1"/>
    <col min="2575" max="2575" width="7.625" style="16" customWidth="1"/>
    <col min="2576" max="2816" width="9" style="16"/>
    <col min="2817" max="2817" width="9" style="16" customWidth="1"/>
    <col min="2818" max="2818" width="17.625" style="16" customWidth="1"/>
    <col min="2819" max="2819" width="7.625" style="16" customWidth="1"/>
    <col min="2820" max="2820" width="6.75" style="16" bestFit="1" customWidth="1"/>
    <col min="2821" max="2821" width="3.5" style="16" bestFit="1" customWidth="1"/>
    <col min="2822" max="2822" width="3.5" style="16" customWidth="1"/>
    <col min="2823" max="2823" width="3.5" style="16" bestFit="1" customWidth="1"/>
    <col min="2824" max="2824" width="3.5" style="16" customWidth="1"/>
    <col min="2825" max="2825" width="3.5" style="16" bestFit="1" customWidth="1"/>
    <col min="2826" max="2826" width="3.5" style="16" customWidth="1"/>
    <col min="2827" max="2827" width="5.5" style="16" bestFit="1" customWidth="1"/>
    <col min="2828" max="2830" width="9" style="16" customWidth="1"/>
    <col min="2831" max="2831" width="7.625" style="16" customWidth="1"/>
    <col min="2832" max="3072" width="9" style="16"/>
    <col min="3073" max="3073" width="9" style="16" customWidth="1"/>
    <col min="3074" max="3074" width="17.625" style="16" customWidth="1"/>
    <col min="3075" max="3075" width="7.625" style="16" customWidth="1"/>
    <col min="3076" max="3076" width="6.75" style="16" bestFit="1" customWidth="1"/>
    <col min="3077" max="3077" width="3.5" style="16" bestFit="1" customWidth="1"/>
    <col min="3078" max="3078" width="3.5" style="16" customWidth="1"/>
    <col min="3079" max="3079" width="3.5" style="16" bestFit="1" customWidth="1"/>
    <col min="3080" max="3080" width="3.5" style="16" customWidth="1"/>
    <col min="3081" max="3081" width="3.5" style="16" bestFit="1" customWidth="1"/>
    <col min="3082" max="3082" width="3.5" style="16" customWidth="1"/>
    <col min="3083" max="3083" width="5.5" style="16" bestFit="1" customWidth="1"/>
    <col min="3084" max="3086" width="9" style="16" customWidth="1"/>
    <col min="3087" max="3087" width="7.625" style="16" customWidth="1"/>
    <col min="3088" max="3328" width="9" style="16"/>
    <col min="3329" max="3329" width="9" style="16" customWidth="1"/>
    <col min="3330" max="3330" width="17.625" style="16" customWidth="1"/>
    <col min="3331" max="3331" width="7.625" style="16" customWidth="1"/>
    <col min="3332" max="3332" width="6.75" style="16" bestFit="1" customWidth="1"/>
    <col min="3333" max="3333" width="3.5" style="16" bestFit="1" customWidth="1"/>
    <col min="3334" max="3334" width="3.5" style="16" customWidth="1"/>
    <col min="3335" max="3335" width="3.5" style="16" bestFit="1" customWidth="1"/>
    <col min="3336" max="3336" width="3.5" style="16" customWidth="1"/>
    <col min="3337" max="3337" width="3.5" style="16" bestFit="1" customWidth="1"/>
    <col min="3338" max="3338" width="3.5" style="16" customWidth="1"/>
    <col min="3339" max="3339" width="5.5" style="16" bestFit="1" customWidth="1"/>
    <col min="3340" max="3342" width="9" style="16" customWidth="1"/>
    <col min="3343" max="3343" width="7.625" style="16" customWidth="1"/>
    <col min="3344" max="3584" width="9" style="16"/>
    <col min="3585" max="3585" width="9" style="16" customWidth="1"/>
    <col min="3586" max="3586" width="17.625" style="16" customWidth="1"/>
    <col min="3587" max="3587" width="7.625" style="16" customWidth="1"/>
    <col min="3588" max="3588" width="6.75" style="16" bestFit="1" customWidth="1"/>
    <col min="3589" max="3589" width="3.5" style="16" bestFit="1" customWidth="1"/>
    <col min="3590" max="3590" width="3.5" style="16" customWidth="1"/>
    <col min="3591" max="3591" width="3.5" style="16" bestFit="1" customWidth="1"/>
    <col min="3592" max="3592" width="3.5" style="16" customWidth="1"/>
    <col min="3593" max="3593" width="3.5" style="16" bestFit="1" customWidth="1"/>
    <col min="3594" max="3594" width="3.5" style="16" customWidth="1"/>
    <col min="3595" max="3595" width="5.5" style="16" bestFit="1" customWidth="1"/>
    <col min="3596" max="3598" width="9" style="16" customWidth="1"/>
    <col min="3599" max="3599" width="7.625" style="16" customWidth="1"/>
    <col min="3600" max="3840" width="9" style="16"/>
    <col min="3841" max="3841" width="9" style="16" customWidth="1"/>
    <col min="3842" max="3842" width="17.625" style="16" customWidth="1"/>
    <col min="3843" max="3843" width="7.625" style="16" customWidth="1"/>
    <col min="3844" max="3844" width="6.75" style="16" bestFit="1" customWidth="1"/>
    <col min="3845" max="3845" width="3.5" style="16" bestFit="1" customWidth="1"/>
    <col min="3846" max="3846" width="3.5" style="16" customWidth="1"/>
    <col min="3847" max="3847" width="3.5" style="16" bestFit="1" customWidth="1"/>
    <col min="3848" max="3848" width="3.5" style="16" customWidth="1"/>
    <col min="3849" max="3849" width="3.5" style="16" bestFit="1" customWidth="1"/>
    <col min="3850" max="3850" width="3.5" style="16" customWidth="1"/>
    <col min="3851" max="3851" width="5.5" style="16" bestFit="1" customWidth="1"/>
    <col min="3852" max="3854" width="9" style="16" customWidth="1"/>
    <col min="3855" max="3855" width="7.625" style="16" customWidth="1"/>
    <col min="3856" max="4096" width="9" style="16"/>
    <col min="4097" max="4097" width="9" style="16" customWidth="1"/>
    <col min="4098" max="4098" width="17.625" style="16" customWidth="1"/>
    <col min="4099" max="4099" width="7.625" style="16" customWidth="1"/>
    <col min="4100" max="4100" width="6.75" style="16" bestFit="1" customWidth="1"/>
    <col min="4101" max="4101" width="3.5" style="16" bestFit="1" customWidth="1"/>
    <col min="4102" max="4102" width="3.5" style="16" customWidth="1"/>
    <col min="4103" max="4103" width="3.5" style="16" bestFit="1" customWidth="1"/>
    <col min="4104" max="4104" width="3.5" style="16" customWidth="1"/>
    <col min="4105" max="4105" width="3.5" style="16" bestFit="1" customWidth="1"/>
    <col min="4106" max="4106" width="3.5" style="16" customWidth="1"/>
    <col min="4107" max="4107" width="5.5" style="16" bestFit="1" customWidth="1"/>
    <col min="4108" max="4110" width="9" style="16" customWidth="1"/>
    <col min="4111" max="4111" width="7.625" style="16" customWidth="1"/>
    <col min="4112" max="4352" width="9" style="16"/>
    <col min="4353" max="4353" width="9" style="16" customWidth="1"/>
    <col min="4354" max="4354" width="17.625" style="16" customWidth="1"/>
    <col min="4355" max="4355" width="7.625" style="16" customWidth="1"/>
    <col min="4356" max="4356" width="6.75" style="16" bestFit="1" customWidth="1"/>
    <col min="4357" max="4357" width="3.5" style="16" bestFit="1" customWidth="1"/>
    <col min="4358" max="4358" width="3.5" style="16" customWidth="1"/>
    <col min="4359" max="4359" width="3.5" style="16" bestFit="1" customWidth="1"/>
    <col min="4360" max="4360" width="3.5" style="16" customWidth="1"/>
    <col min="4361" max="4361" width="3.5" style="16" bestFit="1" customWidth="1"/>
    <col min="4362" max="4362" width="3.5" style="16" customWidth="1"/>
    <col min="4363" max="4363" width="5.5" style="16" bestFit="1" customWidth="1"/>
    <col min="4364" max="4366" width="9" style="16" customWidth="1"/>
    <col min="4367" max="4367" width="7.625" style="16" customWidth="1"/>
    <col min="4368" max="4608" width="9" style="16"/>
    <col min="4609" max="4609" width="9" style="16" customWidth="1"/>
    <col min="4610" max="4610" width="17.625" style="16" customWidth="1"/>
    <col min="4611" max="4611" width="7.625" style="16" customWidth="1"/>
    <col min="4612" max="4612" width="6.75" style="16" bestFit="1" customWidth="1"/>
    <col min="4613" max="4613" width="3.5" style="16" bestFit="1" customWidth="1"/>
    <col min="4614" max="4614" width="3.5" style="16" customWidth="1"/>
    <col min="4615" max="4615" width="3.5" style="16" bestFit="1" customWidth="1"/>
    <col min="4616" max="4616" width="3.5" style="16" customWidth="1"/>
    <col min="4617" max="4617" width="3.5" style="16" bestFit="1" customWidth="1"/>
    <col min="4618" max="4618" width="3.5" style="16" customWidth="1"/>
    <col min="4619" max="4619" width="5.5" style="16" bestFit="1" customWidth="1"/>
    <col min="4620" max="4622" width="9" style="16" customWidth="1"/>
    <col min="4623" max="4623" width="7.625" style="16" customWidth="1"/>
    <col min="4624" max="4864" width="9" style="16"/>
    <col min="4865" max="4865" width="9" style="16" customWidth="1"/>
    <col min="4866" max="4866" width="17.625" style="16" customWidth="1"/>
    <col min="4867" max="4867" width="7.625" style="16" customWidth="1"/>
    <col min="4868" max="4868" width="6.75" style="16" bestFit="1" customWidth="1"/>
    <col min="4869" max="4869" width="3.5" style="16" bestFit="1" customWidth="1"/>
    <col min="4870" max="4870" width="3.5" style="16" customWidth="1"/>
    <col min="4871" max="4871" width="3.5" style="16" bestFit="1" customWidth="1"/>
    <col min="4872" max="4872" width="3.5" style="16" customWidth="1"/>
    <col min="4873" max="4873" width="3.5" style="16" bestFit="1" customWidth="1"/>
    <col min="4874" max="4874" width="3.5" style="16" customWidth="1"/>
    <col min="4875" max="4875" width="5.5" style="16" bestFit="1" customWidth="1"/>
    <col min="4876" max="4878" width="9" style="16" customWidth="1"/>
    <col min="4879" max="4879" width="7.625" style="16" customWidth="1"/>
    <col min="4880" max="5120" width="9" style="16"/>
    <col min="5121" max="5121" width="9" style="16" customWidth="1"/>
    <col min="5122" max="5122" width="17.625" style="16" customWidth="1"/>
    <col min="5123" max="5123" width="7.625" style="16" customWidth="1"/>
    <col min="5124" max="5124" width="6.75" style="16" bestFit="1" customWidth="1"/>
    <col min="5125" max="5125" width="3.5" style="16" bestFit="1" customWidth="1"/>
    <col min="5126" max="5126" width="3.5" style="16" customWidth="1"/>
    <col min="5127" max="5127" width="3.5" style="16" bestFit="1" customWidth="1"/>
    <col min="5128" max="5128" width="3.5" style="16" customWidth="1"/>
    <col min="5129" max="5129" width="3.5" style="16" bestFit="1" customWidth="1"/>
    <col min="5130" max="5130" width="3.5" style="16" customWidth="1"/>
    <col min="5131" max="5131" width="5.5" style="16" bestFit="1" customWidth="1"/>
    <col min="5132" max="5134" width="9" style="16" customWidth="1"/>
    <col min="5135" max="5135" width="7.625" style="16" customWidth="1"/>
    <col min="5136" max="5376" width="9" style="16"/>
    <col min="5377" max="5377" width="9" style="16" customWidth="1"/>
    <col min="5378" max="5378" width="17.625" style="16" customWidth="1"/>
    <col min="5379" max="5379" width="7.625" style="16" customWidth="1"/>
    <col min="5380" max="5380" width="6.75" style="16" bestFit="1" customWidth="1"/>
    <col min="5381" max="5381" width="3.5" style="16" bestFit="1" customWidth="1"/>
    <col min="5382" max="5382" width="3.5" style="16" customWidth="1"/>
    <col min="5383" max="5383" width="3.5" style="16" bestFit="1" customWidth="1"/>
    <col min="5384" max="5384" width="3.5" style="16" customWidth="1"/>
    <col min="5385" max="5385" width="3.5" style="16" bestFit="1" customWidth="1"/>
    <col min="5386" max="5386" width="3.5" style="16" customWidth="1"/>
    <col min="5387" max="5387" width="5.5" style="16" bestFit="1" customWidth="1"/>
    <col min="5388" max="5390" width="9" style="16" customWidth="1"/>
    <col min="5391" max="5391" width="7.625" style="16" customWidth="1"/>
    <col min="5392" max="5632" width="9" style="16"/>
    <col min="5633" max="5633" width="9" style="16" customWidth="1"/>
    <col min="5634" max="5634" width="17.625" style="16" customWidth="1"/>
    <col min="5635" max="5635" width="7.625" style="16" customWidth="1"/>
    <col min="5636" max="5636" width="6.75" style="16" bestFit="1" customWidth="1"/>
    <col min="5637" max="5637" width="3.5" style="16" bestFit="1" customWidth="1"/>
    <col min="5638" max="5638" width="3.5" style="16" customWidth="1"/>
    <col min="5639" max="5639" width="3.5" style="16" bestFit="1" customWidth="1"/>
    <col min="5640" max="5640" width="3.5" style="16" customWidth="1"/>
    <col min="5641" max="5641" width="3.5" style="16" bestFit="1" customWidth="1"/>
    <col min="5642" max="5642" width="3.5" style="16" customWidth="1"/>
    <col min="5643" max="5643" width="5.5" style="16" bestFit="1" customWidth="1"/>
    <col min="5644" max="5646" width="9" style="16" customWidth="1"/>
    <col min="5647" max="5647" width="7.625" style="16" customWidth="1"/>
    <col min="5648" max="5888" width="9" style="16"/>
    <col min="5889" max="5889" width="9" style="16" customWidth="1"/>
    <col min="5890" max="5890" width="17.625" style="16" customWidth="1"/>
    <col min="5891" max="5891" width="7.625" style="16" customWidth="1"/>
    <col min="5892" max="5892" width="6.75" style="16" bestFit="1" customWidth="1"/>
    <col min="5893" max="5893" width="3.5" style="16" bestFit="1" customWidth="1"/>
    <col min="5894" max="5894" width="3.5" style="16" customWidth="1"/>
    <col min="5895" max="5895" width="3.5" style="16" bestFit="1" customWidth="1"/>
    <col min="5896" max="5896" width="3.5" style="16" customWidth="1"/>
    <col min="5897" max="5897" width="3.5" style="16" bestFit="1" customWidth="1"/>
    <col min="5898" max="5898" width="3.5" style="16" customWidth="1"/>
    <col min="5899" max="5899" width="5.5" style="16" bestFit="1" customWidth="1"/>
    <col min="5900" max="5902" width="9" style="16" customWidth="1"/>
    <col min="5903" max="5903" width="7.625" style="16" customWidth="1"/>
    <col min="5904" max="6144" width="9" style="16"/>
    <col min="6145" max="6145" width="9" style="16" customWidth="1"/>
    <col min="6146" max="6146" width="17.625" style="16" customWidth="1"/>
    <col min="6147" max="6147" width="7.625" style="16" customWidth="1"/>
    <col min="6148" max="6148" width="6.75" style="16" bestFit="1" customWidth="1"/>
    <col min="6149" max="6149" width="3.5" style="16" bestFit="1" customWidth="1"/>
    <col min="6150" max="6150" width="3.5" style="16" customWidth="1"/>
    <col min="6151" max="6151" width="3.5" style="16" bestFit="1" customWidth="1"/>
    <col min="6152" max="6152" width="3.5" style="16" customWidth="1"/>
    <col min="6153" max="6153" width="3.5" style="16" bestFit="1" customWidth="1"/>
    <col min="6154" max="6154" width="3.5" style="16" customWidth="1"/>
    <col min="6155" max="6155" width="5.5" style="16" bestFit="1" customWidth="1"/>
    <col min="6156" max="6158" width="9" style="16" customWidth="1"/>
    <col min="6159" max="6159" width="7.625" style="16" customWidth="1"/>
    <col min="6160" max="6400" width="9" style="16"/>
    <col min="6401" max="6401" width="9" style="16" customWidth="1"/>
    <col min="6402" max="6402" width="17.625" style="16" customWidth="1"/>
    <col min="6403" max="6403" width="7.625" style="16" customWidth="1"/>
    <col min="6404" max="6404" width="6.75" style="16" bestFit="1" customWidth="1"/>
    <col min="6405" max="6405" width="3.5" style="16" bestFit="1" customWidth="1"/>
    <col min="6406" max="6406" width="3.5" style="16" customWidth="1"/>
    <col min="6407" max="6407" width="3.5" style="16" bestFit="1" customWidth="1"/>
    <col min="6408" max="6408" width="3.5" style="16" customWidth="1"/>
    <col min="6409" max="6409" width="3.5" style="16" bestFit="1" customWidth="1"/>
    <col min="6410" max="6410" width="3.5" style="16" customWidth="1"/>
    <col min="6411" max="6411" width="5.5" style="16" bestFit="1" customWidth="1"/>
    <col min="6412" max="6414" width="9" style="16" customWidth="1"/>
    <col min="6415" max="6415" width="7.625" style="16" customWidth="1"/>
    <col min="6416" max="6656" width="9" style="16"/>
    <col min="6657" max="6657" width="9" style="16" customWidth="1"/>
    <col min="6658" max="6658" width="17.625" style="16" customWidth="1"/>
    <col min="6659" max="6659" width="7.625" style="16" customWidth="1"/>
    <col min="6660" max="6660" width="6.75" style="16" bestFit="1" customWidth="1"/>
    <col min="6661" max="6661" width="3.5" style="16" bestFit="1" customWidth="1"/>
    <col min="6662" max="6662" width="3.5" style="16" customWidth="1"/>
    <col min="6663" max="6663" width="3.5" style="16" bestFit="1" customWidth="1"/>
    <col min="6664" max="6664" width="3.5" style="16" customWidth="1"/>
    <col min="6665" max="6665" width="3.5" style="16" bestFit="1" customWidth="1"/>
    <col min="6666" max="6666" width="3.5" style="16" customWidth="1"/>
    <col min="6667" max="6667" width="5.5" style="16" bestFit="1" customWidth="1"/>
    <col min="6668" max="6670" width="9" style="16" customWidth="1"/>
    <col min="6671" max="6671" width="7.625" style="16" customWidth="1"/>
    <col min="6672" max="6912" width="9" style="16"/>
    <col min="6913" max="6913" width="9" style="16" customWidth="1"/>
    <col min="6914" max="6914" width="17.625" style="16" customWidth="1"/>
    <col min="6915" max="6915" width="7.625" style="16" customWidth="1"/>
    <col min="6916" max="6916" width="6.75" style="16" bestFit="1" customWidth="1"/>
    <col min="6917" max="6917" width="3.5" style="16" bestFit="1" customWidth="1"/>
    <col min="6918" max="6918" width="3.5" style="16" customWidth="1"/>
    <col min="6919" max="6919" width="3.5" style="16" bestFit="1" customWidth="1"/>
    <col min="6920" max="6920" width="3.5" style="16" customWidth="1"/>
    <col min="6921" max="6921" width="3.5" style="16" bestFit="1" customWidth="1"/>
    <col min="6922" max="6922" width="3.5" style="16" customWidth="1"/>
    <col min="6923" max="6923" width="5.5" style="16" bestFit="1" customWidth="1"/>
    <col min="6924" max="6926" width="9" style="16" customWidth="1"/>
    <col min="6927" max="6927" width="7.625" style="16" customWidth="1"/>
    <col min="6928" max="7168" width="9" style="16"/>
    <col min="7169" max="7169" width="9" style="16" customWidth="1"/>
    <col min="7170" max="7170" width="17.625" style="16" customWidth="1"/>
    <col min="7171" max="7171" width="7.625" style="16" customWidth="1"/>
    <col min="7172" max="7172" width="6.75" style="16" bestFit="1" customWidth="1"/>
    <col min="7173" max="7173" width="3.5" style="16" bestFit="1" customWidth="1"/>
    <col min="7174" max="7174" width="3.5" style="16" customWidth="1"/>
    <col min="7175" max="7175" width="3.5" style="16" bestFit="1" customWidth="1"/>
    <col min="7176" max="7176" width="3.5" style="16" customWidth="1"/>
    <col min="7177" max="7177" width="3.5" style="16" bestFit="1" customWidth="1"/>
    <col min="7178" max="7178" width="3.5" style="16" customWidth="1"/>
    <col min="7179" max="7179" width="5.5" style="16" bestFit="1" customWidth="1"/>
    <col min="7180" max="7182" width="9" style="16" customWidth="1"/>
    <col min="7183" max="7183" width="7.625" style="16" customWidth="1"/>
    <col min="7184" max="7424" width="9" style="16"/>
    <col min="7425" max="7425" width="9" style="16" customWidth="1"/>
    <col min="7426" max="7426" width="17.625" style="16" customWidth="1"/>
    <col min="7427" max="7427" width="7.625" style="16" customWidth="1"/>
    <col min="7428" max="7428" width="6.75" style="16" bestFit="1" customWidth="1"/>
    <col min="7429" max="7429" width="3.5" style="16" bestFit="1" customWidth="1"/>
    <col min="7430" max="7430" width="3.5" style="16" customWidth="1"/>
    <col min="7431" max="7431" width="3.5" style="16" bestFit="1" customWidth="1"/>
    <col min="7432" max="7432" width="3.5" style="16" customWidth="1"/>
    <col min="7433" max="7433" width="3.5" style="16" bestFit="1" customWidth="1"/>
    <col min="7434" max="7434" width="3.5" style="16" customWidth="1"/>
    <col min="7435" max="7435" width="5.5" style="16" bestFit="1" customWidth="1"/>
    <col min="7436" max="7438" width="9" style="16" customWidth="1"/>
    <col min="7439" max="7439" width="7.625" style="16" customWidth="1"/>
    <col min="7440" max="7680" width="9" style="16"/>
    <col min="7681" max="7681" width="9" style="16" customWidth="1"/>
    <col min="7682" max="7682" width="17.625" style="16" customWidth="1"/>
    <col min="7683" max="7683" width="7.625" style="16" customWidth="1"/>
    <col min="7684" max="7684" width="6.75" style="16" bestFit="1" customWidth="1"/>
    <col min="7685" max="7685" width="3.5" style="16" bestFit="1" customWidth="1"/>
    <col min="7686" max="7686" width="3.5" style="16" customWidth="1"/>
    <col min="7687" max="7687" width="3.5" style="16" bestFit="1" customWidth="1"/>
    <col min="7688" max="7688" width="3.5" style="16" customWidth="1"/>
    <col min="7689" max="7689" width="3.5" style="16" bestFit="1" customWidth="1"/>
    <col min="7690" max="7690" width="3.5" style="16" customWidth="1"/>
    <col min="7691" max="7691" width="5.5" style="16" bestFit="1" customWidth="1"/>
    <col min="7692" max="7694" width="9" style="16" customWidth="1"/>
    <col min="7695" max="7695" width="7.625" style="16" customWidth="1"/>
    <col min="7696" max="7936" width="9" style="16"/>
    <col min="7937" max="7937" width="9" style="16" customWidth="1"/>
    <col min="7938" max="7938" width="17.625" style="16" customWidth="1"/>
    <col min="7939" max="7939" width="7.625" style="16" customWidth="1"/>
    <col min="7940" max="7940" width="6.75" style="16" bestFit="1" customWidth="1"/>
    <col min="7941" max="7941" width="3.5" style="16" bestFit="1" customWidth="1"/>
    <col min="7942" max="7942" width="3.5" style="16" customWidth="1"/>
    <col min="7943" max="7943" width="3.5" style="16" bestFit="1" customWidth="1"/>
    <col min="7944" max="7944" width="3.5" style="16" customWidth="1"/>
    <col min="7945" max="7945" width="3.5" style="16" bestFit="1" customWidth="1"/>
    <col min="7946" max="7946" width="3.5" style="16" customWidth="1"/>
    <col min="7947" max="7947" width="5.5" style="16" bestFit="1" customWidth="1"/>
    <col min="7948" max="7950" width="9" style="16" customWidth="1"/>
    <col min="7951" max="7951" width="7.625" style="16" customWidth="1"/>
    <col min="7952" max="8192" width="9" style="16"/>
    <col min="8193" max="8193" width="9" style="16" customWidth="1"/>
    <col min="8194" max="8194" width="17.625" style="16" customWidth="1"/>
    <col min="8195" max="8195" width="7.625" style="16" customWidth="1"/>
    <col min="8196" max="8196" width="6.75" style="16" bestFit="1" customWidth="1"/>
    <col min="8197" max="8197" width="3.5" style="16" bestFit="1" customWidth="1"/>
    <col min="8198" max="8198" width="3.5" style="16" customWidth="1"/>
    <col min="8199" max="8199" width="3.5" style="16" bestFit="1" customWidth="1"/>
    <col min="8200" max="8200" width="3.5" style="16" customWidth="1"/>
    <col min="8201" max="8201" width="3.5" style="16" bestFit="1" customWidth="1"/>
    <col min="8202" max="8202" width="3.5" style="16" customWidth="1"/>
    <col min="8203" max="8203" width="5.5" style="16" bestFit="1" customWidth="1"/>
    <col min="8204" max="8206" width="9" style="16" customWidth="1"/>
    <col min="8207" max="8207" width="7.625" style="16" customWidth="1"/>
    <col min="8208" max="8448" width="9" style="16"/>
    <col min="8449" max="8449" width="9" style="16" customWidth="1"/>
    <col min="8450" max="8450" width="17.625" style="16" customWidth="1"/>
    <col min="8451" max="8451" width="7.625" style="16" customWidth="1"/>
    <col min="8452" max="8452" width="6.75" style="16" bestFit="1" customWidth="1"/>
    <col min="8453" max="8453" width="3.5" style="16" bestFit="1" customWidth="1"/>
    <col min="8454" max="8454" width="3.5" style="16" customWidth="1"/>
    <col min="8455" max="8455" width="3.5" style="16" bestFit="1" customWidth="1"/>
    <col min="8456" max="8456" width="3.5" style="16" customWidth="1"/>
    <col min="8457" max="8457" width="3.5" style="16" bestFit="1" customWidth="1"/>
    <col min="8458" max="8458" width="3.5" style="16" customWidth="1"/>
    <col min="8459" max="8459" width="5.5" style="16" bestFit="1" customWidth="1"/>
    <col min="8460" max="8462" width="9" style="16" customWidth="1"/>
    <col min="8463" max="8463" width="7.625" style="16" customWidth="1"/>
    <col min="8464" max="8704" width="9" style="16"/>
    <col min="8705" max="8705" width="9" style="16" customWidth="1"/>
    <col min="8706" max="8706" width="17.625" style="16" customWidth="1"/>
    <col min="8707" max="8707" width="7.625" style="16" customWidth="1"/>
    <col min="8708" max="8708" width="6.75" style="16" bestFit="1" customWidth="1"/>
    <col min="8709" max="8709" width="3.5" style="16" bestFit="1" customWidth="1"/>
    <col min="8710" max="8710" width="3.5" style="16" customWidth="1"/>
    <col min="8711" max="8711" width="3.5" style="16" bestFit="1" customWidth="1"/>
    <col min="8712" max="8712" width="3.5" style="16" customWidth="1"/>
    <col min="8713" max="8713" width="3.5" style="16" bestFit="1" customWidth="1"/>
    <col min="8714" max="8714" width="3.5" style="16" customWidth="1"/>
    <col min="8715" max="8715" width="5.5" style="16" bestFit="1" customWidth="1"/>
    <col min="8716" max="8718" width="9" style="16" customWidth="1"/>
    <col min="8719" max="8719" width="7.625" style="16" customWidth="1"/>
    <col min="8720" max="8960" width="9" style="16"/>
    <col min="8961" max="8961" width="9" style="16" customWidth="1"/>
    <col min="8962" max="8962" width="17.625" style="16" customWidth="1"/>
    <col min="8963" max="8963" width="7.625" style="16" customWidth="1"/>
    <col min="8964" max="8964" width="6.75" style="16" bestFit="1" customWidth="1"/>
    <col min="8965" max="8965" width="3.5" style="16" bestFit="1" customWidth="1"/>
    <col min="8966" max="8966" width="3.5" style="16" customWidth="1"/>
    <col min="8967" max="8967" width="3.5" style="16" bestFit="1" customWidth="1"/>
    <col min="8968" max="8968" width="3.5" style="16" customWidth="1"/>
    <col min="8969" max="8969" width="3.5" style="16" bestFit="1" customWidth="1"/>
    <col min="8970" max="8970" width="3.5" style="16" customWidth="1"/>
    <col min="8971" max="8971" width="5.5" style="16" bestFit="1" customWidth="1"/>
    <col min="8972" max="8974" width="9" style="16" customWidth="1"/>
    <col min="8975" max="8975" width="7.625" style="16" customWidth="1"/>
    <col min="8976" max="9216" width="9" style="16"/>
    <col min="9217" max="9217" width="9" style="16" customWidth="1"/>
    <col min="9218" max="9218" width="17.625" style="16" customWidth="1"/>
    <col min="9219" max="9219" width="7.625" style="16" customWidth="1"/>
    <col min="9220" max="9220" width="6.75" style="16" bestFit="1" customWidth="1"/>
    <col min="9221" max="9221" width="3.5" style="16" bestFit="1" customWidth="1"/>
    <col min="9222" max="9222" width="3.5" style="16" customWidth="1"/>
    <col min="9223" max="9223" width="3.5" style="16" bestFit="1" customWidth="1"/>
    <col min="9224" max="9224" width="3.5" style="16" customWidth="1"/>
    <col min="9225" max="9225" width="3.5" style="16" bestFit="1" customWidth="1"/>
    <col min="9226" max="9226" width="3.5" style="16" customWidth="1"/>
    <col min="9227" max="9227" width="5.5" style="16" bestFit="1" customWidth="1"/>
    <col min="9228" max="9230" width="9" style="16" customWidth="1"/>
    <col min="9231" max="9231" width="7.625" style="16" customWidth="1"/>
    <col min="9232" max="9472" width="9" style="16"/>
    <col min="9473" max="9473" width="9" style="16" customWidth="1"/>
    <col min="9474" max="9474" width="17.625" style="16" customWidth="1"/>
    <col min="9475" max="9475" width="7.625" style="16" customWidth="1"/>
    <col min="9476" max="9476" width="6.75" style="16" bestFit="1" customWidth="1"/>
    <col min="9477" max="9477" width="3.5" style="16" bestFit="1" customWidth="1"/>
    <col min="9478" max="9478" width="3.5" style="16" customWidth="1"/>
    <col min="9479" max="9479" width="3.5" style="16" bestFit="1" customWidth="1"/>
    <col min="9480" max="9480" width="3.5" style="16" customWidth="1"/>
    <col min="9481" max="9481" width="3.5" style="16" bestFit="1" customWidth="1"/>
    <col min="9482" max="9482" width="3.5" style="16" customWidth="1"/>
    <col min="9483" max="9483" width="5.5" style="16" bestFit="1" customWidth="1"/>
    <col min="9484" max="9486" width="9" style="16" customWidth="1"/>
    <col min="9487" max="9487" width="7.625" style="16" customWidth="1"/>
    <col min="9488" max="9728" width="9" style="16"/>
    <col min="9729" max="9729" width="9" style="16" customWidth="1"/>
    <col min="9730" max="9730" width="17.625" style="16" customWidth="1"/>
    <col min="9731" max="9731" width="7.625" style="16" customWidth="1"/>
    <col min="9732" max="9732" width="6.75" style="16" bestFit="1" customWidth="1"/>
    <col min="9733" max="9733" width="3.5" style="16" bestFit="1" customWidth="1"/>
    <col min="9734" max="9734" width="3.5" style="16" customWidth="1"/>
    <col min="9735" max="9735" width="3.5" style="16" bestFit="1" customWidth="1"/>
    <col min="9736" max="9736" width="3.5" style="16" customWidth="1"/>
    <col min="9737" max="9737" width="3.5" style="16" bestFit="1" customWidth="1"/>
    <col min="9738" max="9738" width="3.5" style="16" customWidth="1"/>
    <col min="9739" max="9739" width="5.5" style="16" bestFit="1" customWidth="1"/>
    <col min="9740" max="9742" width="9" style="16" customWidth="1"/>
    <col min="9743" max="9743" width="7.625" style="16" customWidth="1"/>
    <col min="9744" max="9984" width="9" style="16"/>
    <col min="9985" max="9985" width="9" style="16" customWidth="1"/>
    <col min="9986" max="9986" width="17.625" style="16" customWidth="1"/>
    <col min="9987" max="9987" width="7.625" style="16" customWidth="1"/>
    <col min="9988" max="9988" width="6.75" style="16" bestFit="1" customWidth="1"/>
    <col min="9989" max="9989" width="3.5" style="16" bestFit="1" customWidth="1"/>
    <col min="9990" max="9990" width="3.5" style="16" customWidth="1"/>
    <col min="9991" max="9991" width="3.5" style="16" bestFit="1" customWidth="1"/>
    <col min="9992" max="9992" width="3.5" style="16" customWidth="1"/>
    <col min="9993" max="9993" width="3.5" style="16" bestFit="1" customWidth="1"/>
    <col min="9994" max="9994" width="3.5" style="16" customWidth="1"/>
    <col min="9995" max="9995" width="5.5" style="16" bestFit="1" customWidth="1"/>
    <col min="9996" max="9998" width="9" style="16" customWidth="1"/>
    <col min="9999" max="9999" width="7.625" style="16" customWidth="1"/>
    <col min="10000" max="10240" width="9" style="16"/>
    <col min="10241" max="10241" width="9" style="16" customWidth="1"/>
    <col min="10242" max="10242" width="17.625" style="16" customWidth="1"/>
    <col min="10243" max="10243" width="7.625" style="16" customWidth="1"/>
    <col min="10244" max="10244" width="6.75" style="16" bestFit="1" customWidth="1"/>
    <col min="10245" max="10245" width="3.5" style="16" bestFit="1" customWidth="1"/>
    <col min="10246" max="10246" width="3.5" style="16" customWidth="1"/>
    <col min="10247" max="10247" width="3.5" style="16" bestFit="1" customWidth="1"/>
    <col min="10248" max="10248" width="3.5" style="16" customWidth="1"/>
    <col min="10249" max="10249" width="3.5" style="16" bestFit="1" customWidth="1"/>
    <col min="10250" max="10250" width="3.5" style="16" customWidth="1"/>
    <col min="10251" max="10251" width="5.5" style="16" bestFit="1" customWidth="1"/>
    <col min="10252" max="10254" width="9" style="16" customWidth="1"/>
    <col min="10255" max="10255" width="7.625" style="16" customWidth="1"/>
    <col min="10256" max="10496" width="9" style="16"/>
    <col min="10497" max="10497" width="9" style="16" customWidth="1"/>
    <col min="10498" max="10498" width="17.625" style="16" customWidth="1"/>
    <col min="10499" max="10499" width="7.625" style="16" customWidth="1"/>
    <col min="10500" max="10500" width="6.75" style="16" bestFit="1" customWidth="1"/>
    <col min="10501" max="10501" width="3.5" style="16" bestFit="1" customWidth="1"/>
    <col min="10502" max="10502" width="3.5" style="16" customWidth="1"/>
    <col min="10503" max="10503" width="3.5" style="16" bestFit="1" customWidth="1"/>
    <col min="10504" max="10504" width="3.5" style="16" customWidth="1"/>
    <col min="10505" max="10505" width="3.5" style="16" bestFit="1" customWidth="1"/>
    <col min="10506" max="10506" width="3.5" style="16" customWidth="1"/>
    <col min="10507" max="10507" width="5.5" style="16" bestFit="1" customWidth="1"/>
    <col min="10508" max="10510" width="9" style="16" customWidth="1"/>
    <col min="10511" max="10511" width="7.625" style="16" customWidth="1"/>
    <col min="10512" max="10752" width="9" style="16"/>
    <col min="10753" max="10753" width="9" style="16" customWidth="1"/>
    <col min="10754" max="10754" width="17.625" style="16" customWidth="1"/>
    <col min="10755" max="10755" width="7.625" style="16" customWidth="1"/>
    <col min="10756" max="10756" width="6.75" style="16" bestFit="1" customWidth="1"/>
    <col min="10757" max="10757" width="3.5" style="16" bestFit="1" customWidth="1"/>
    <col min="10758" max="10758" width="3.5" style="16" customWidth="1"/>
    <col min="10759" max="10759" width="3.5" style="16" bestFit="1" customWidth="1"/>
    <col min="10760" max="10760" width="3.5" style="16" customWidth="1"/>
    <col min="10761" max="10761" width="3.5" style="16" bestFit="1" customWidth="1"/>
    <col min="10762" max="10762" width="3.5" style="16" customWidth="1"/>
    <col min="10763" max="10763" width="5.5" style="16" bestFit="1" customWidth="1"/>
    <col min="10764" max="10766" width="9" style="16" customWidth="1"/>
    <col min="10767" max="10767" width="7.625" style="16" customWidth="1"/>
    <col min="10768" max="11008" width="9" style="16"/>
    <col min="11009" max="11009" width="9" style="16" customWidth="1"/>
    <col min="11010" max="11010" width="17.625" style="16" customWidth="1"/>
    <col min="11011" max="11011" width="7.625" style="16" customWidth="1"/>
    <col min="11012" max="11012" width="6.75" style="16" bestFit="1" customWidth="1"/>
    <col min="11013" max="11013" width="3.5" style="16" bestFit="1" customWidth="1"/>
    <col min="11014" max="11014" width="3.5" style="16" customWidth="1"/>
    <col min="11015" max="11015" width="3.5" style="16" bestFit="1" customWidth="1"/>
    <col min="11016" max="11016" width="3.5" style="16" customWidth="1"/>
    <col min="11017" max="11017" width="3.5" style="16" bestFit="1" customWidth="1"/>
    <col min="11018" max="11018" width="3.5" style="16" customWidth="1"/>
    <col min="11019" max="11019" width="5.5" style="16" bestFit="1" customWidth="1"/>
    <col min="11020" max="11022" width="9" style="16" customWidth="1"/>
    <col min="11023" max="11023" width="7.625" style="16" customWidth="1"/>
    <col min="11024" max="11264" width="9" style="16"/>
    <col min="11265" max="11265" width="9" style="16" customWidth="1"/>
    <col min="11266" max="11266" width="17.625" style="16" customWidth="1"/>
    <col min="11267" max="11267" width="7.625" style="16" customWidth="1"/>
    <col min="11268" max="11268" width="6.75" style="16" bestFit="1" customWidth="1"/>
    <col min="11269" max="11269" width="3.5" style="16" bestFit="1" customWidth="1"/>
    <col min="11270" max="11270" width="3.5" style="16" customWidth="1"/>
    <col min="11271" max="11271" width="3.5" style="16" bestFit="1" customWidth="1"/>
    <col min="11272" max="11272" width="3.5" style="16" customWidth="1"/>
    <col min="11273" max="11273" width="3.5" style="16" bestFit="1" customWidth="1"/>
    <col min="11274" max="11274" width="3.5" style="16" customWidth="1"/>
    <col min="11275" max="11275" width="5.5" style="16" bestFit="1" customWidth="1"/>
    <col min="11276" max="11278" width="9" style="16" customWidth="1"/>
    <col min="11279" max="11279" width="7.625" style="16" customWidth="1"/>
    <col min="11280" max="11520" width="9" style="16"/>
    <col min="11521" max="11521" width="9" style="16" customWidth="1"/>
    <col min="11522" max="11522" width="17.625" style="16" customWidth="1"/>
    <col min="11523" max="11523" width="7.625" style="16" customWidth="1"/>
    <col min="11524" max="11524" width="6.75" style="16" bestFit="1" customWidth="1"/>
    <col min="11525" max="11525" width="3.5" style="16" bestFit="1" customWidth="1"/>
    <col min="11526" max="11526" width="3.5" style="16" customWidth="1"/>
    <col min="11527" max="11527" width="3.5" style="16" bestFit="1" customWidth="1"/>
    <col min="11528" max="11528" width="3.5" style="16" customWidth="1"/>
    <col min="11529" max="11529" width="3.5" style="16" bestFit="1" customWidth="1"/>
    <col min="11530" max="11530" width="3.5" style="16" customWidth="1"/>
    <col min="11531" max="11531" width="5.5" style="16" bestFit="1" customWidth="1"/>
    <col min="11532" max="11534" width="9" style="16" customWidth="1"/>
    <col min="11535" max="11535" width="7.625" style="16" customWidth="1"/>
    <col min="11536" max="11776" width="9" style="16"/>
    <col min="11777" max="11777" width="9" style="16" customWidth="1"/>
    <col min="11778" max="11778" width="17.625" style="16" customWidth="1"/>
    <col min="11779" max="11779" width="7.625" style="16" customWidth="1"/>
    <col min="11780" max="11780" width="6.75" style="16" bestFit="1" customWidth="1"/>
    <col min="11781" max="11781" width="3.5" style="16" bestFit="1" customWidth="1"/>
    <col min="11782" max="11782" width="3.5" style="16" customWidth="1"/>
    <col min="11783" max="11783" width="3.5" style="16" bestFit="1" customWidth="1"/>
    <col min="11784" max="11784" width="3.5" style="16" customWidth="1"/>
    <col min="11785" max="11785" width="3.5" style="16" bestFit="1" customWidth="1"/>
    <col min="11786" max="11786" width="3.5" style="16" customWidth="1"/>
    <col min="11787" max="11787" width="5.5" style="16" bestFit="1" customWidth="1"/>
    <col min="11788" max="11790" width="9" style="16" customWidth="1"/>
    <col min="11791" max="11791" width="7.625" style="16" customWidth="1"/>
    <col min="11792" max="12032" width="9" style="16"/>
    <col min="12033" max="12033" width="9" style="16" customWidth="1"/>
    <col min="12034" max="12034" width="17.625" style="16" customWidth="1"/>
    <col min="12035" max="12035" width="7.625" style="16" customWidth="1"/>
    <col min="12036" max="12036" width="6.75" style="16" bestFit="1" customWidth="1"/>
    <col min="12037" max="12037" width="3.5" style="16" bestFit="1" customWidth="1"/>
    <col min="12038" max="12038" width="3.5" style="16" customWidth="1"/>
    <col min="12039" max="12039" width="3.5" style="16" bestFit="1" customWidth="1"/>
    <col min="12040" max="12040" width="3.5" style="16" customWidth="1"/>
    <col min="12041" max="12041" width="3.5" style="16" bestFit="1" customWidth="1"/>
    <col min="12042" max="12042" width="3.5" style="16" customWidth="1"/>
    <col min="12043" max="12043" width="5.5" style="16" bestFit="1" customWidth="1"/>
    <col min="12044" max="12046" width="9" style="16" customWidth="1"/>
    <col min="12047" max="12047" width="7.625" style="16" customWidth="1"/>
    <col min="12048" max="12288" width="9" style="16"/>
    <col min="12289" max="12289" width="9" style="16" customWidth="1"/>
    <col min="12290" max="12290" width="17.625" style="16" customWidth="1"/>
    <col min="12291" max="12291" width="7.625" style="16" customWidth="1"/>
    <col min="12292" max="12292" width="6.75" style="16" bestFit="1" customWidth="1"/>
    <col min="12293" max="12293" width="3.5" style="16" bestFit="1" customWidth="1"/>
    <col min="12294" max="12294" width="3.5" style="16" customWidth="1"/>
    <col min="12295" max="12295" width="3.5" style="16" bestFit="1" customWidth="1"/>
    <col min="12296" max="12296" width="3.5" style="16" customWidth="1"/>
    <col min="12297" max="12297" width="3.5" style="16" bestFit="1" customWidth="1"/>
    <col min="12298" max="12298" width="3.5" style="16" customWidth="1"/>
    <col min="12299" max="12299" width="5.5" style="16" bestFit="1" customWidth="1"/>
    <col min="12300" max="12302" width="9" style="16" customWidth="1"/>
    <col min="12303" max="12303" width="7.625" style="16" customWidth="1"/>
    <col min="12304" max="12544" width="9" style="16"/>
    <col min="12545" max="12545" width="9" style="16" customWidth="1"/>
    <col min="12546" max="12546" width="17.625" style="16" customWidth="1"/>
    <col min="12547" max="12547" width="7.625" style="16" customWidth="1"/>
    <col min="12548" max="12548" width="6.75" style="16" bestFit="1" customWidth="1"/>
    <col min="12549" max="12549" width="3.5" style="16" bestFit="1" customWidth="1"/>
    <col min="12550" max="12550" width="3.5" style="16" customWidth="1"/>
    <col min="12551" max="12551" width="3.5" style="16" bestFit="1" customWidth="1"/>
    <col min="12552" max="12552" width="3.5" style="16" customWidth="1"/>
    <col min="12553" max="12553" width="3.5" style="16" bestFit="1" customWidth="1"/>
    <col min="12554" max="12554" width="3.5" style="16" customWidth="1"/>
    <col min="12555" max="12555" width="5.5" style="16" bestFit="1" customWidth="1"/>
    <col min="12556" max="12558" width="9" style="16" customWidth="1"/>
    <col min="12559" max="12559" width="7.625" style="16" customWidth="1"/>
    <col min="12560" max="12800" width="9" style="16"/>
    <col min="12801" max="12801" width="9" style="16" customWidth="1"/>
    <col min="12802" max="12802" width="17.625" style="16" customWidth="1"/>
    <col min="12803" max="12803" width="7.625" style="16" customWidth="1"/>
    <col min="12804" max="12804" width="6.75" style="16" bestFit="1" customWidth="1"/>
    <col min="12805" max="12805" width="3.5" style="16" bestFit="1" customWidth="1"/>
    <col min="12806" max="12806" width="3.5" style="16" customWidth="1"/>
    <col min="12807" max="12807" width="3.5" style="16" bestFit="1" customWidth="1"/>
    <col min="12808" max="12808" width="3.5" style="16" customWidth="1"/>
    <col min="12809" max="12809" width="3.5" style="16" bestFit="1" customWidth="1"/>
    <col min="12810" max="12810" width="3.5" style="16" customWidth="1"/>
    <col min="12811" max="12811" width="5.5" style="16" bestFit="1" customWidth="1"/>
    <col min="12812" max="12814" width="9" style="16" customWidth="1"/>
    <col min="12815" max="12815" width="7.625" style="16" customWidth="1"/>
    <col min="12816" max="13056" width="9" style="16"/>
    <col min="13057" max="13057" width="9" style="16" customWidth="1"/>
    <col min="13058" max="13058" width="17.625" style="16" customWidth="1"/>
    <col min="13059" max="13059" width="7.625" style="16" customWidth="1"/>
    <col min="13060" max="13060" width="6.75" style="16" bestFit="1" customWidth="1"/>
    <col min="13061" max="13061" width="3.5" style="16" bestFit="1" customWidth="1"/>
    <col min="13062" max="13062" width="3.5" style="16" customWidth="1"/>
    <col min="13063" max="13063" width="3.5" style="16" bestFit="1" customWidth="1"/>
    <col min="13064" max="13064" width="3.5" style="16" customWidth="1"/>
    <col min="13065" max="13065" width="3.5" style="16" bestFit="1" customWidth="1"/>
    <col min="13066" max="13066" width="3.5" style="16" customWidth="1"/>
    <col min="13067" max="13067" width="5.5" style="16" bestFit="1" customWidth="1"/>
    <col min="13068" max="13070" width="9" style="16" customWidth="1"/>
    <col min="13071" max="13071" width="7.625" style="16" customWidth="1"/>
    <col min="13072" max="13312" width="9" style="16"/>
    <col min="13313" max="13313" width="9" style="16" customWidth="1"/>
    <col min="13314" max="13314" width="17.625" style="16" customWidth="1"/>
    <col min="13315" max="13315" width="7.625" style="16" customWidth="1"/>
    <col min="13316" max="13316" width="6.75" style="16" bestFit="1" customWidth="1"/>
    <col min="13317" max="13317" width="3.5" style="16" bestFit="1" customWidth="1"/>
    <col min="13318" max="13318" width="3.5" style="16" customWidth="1"/>
    <col min="13319" max="13319" width="3.5" style="16" bestFit="1" customWidth="1"/>
    <col min="13320" max="13320" width="3.5" style="16" customWidth="1"/>
    <col min="13321" max="13321" width="3.5" style="16" bestFit="1" customWidth="1"/>
    <col min="13322" max="13322" width="3.5" style="16" customWidth="1"/>
    <col min="13323" max="13323" width="5.5" style="16" bestFit="1" customWidth="1"/>
    <col min="13324" max="13326" width="9" style="16" customWidth="1"/>
    <col min="13327" max="13327" width="7.625" style="16" customWidth="1"/>
    <col min="13328" max="13568" width="9" style="16"/>
    <col min="13569" max="13569" width="9" style="16" customWidth="1"/>
    <col min="13570" max="13570" width="17.625" style="16" customWidth="1"/>
    <col min="13571" max="13571" width="7.625" style="16" customWidth="1"/>
    <col min="13572" max="13572" width="6.75" style="16" bestFit="1" customWidth="1"/>
    <col min="13573" max="13573" width="3.5" style="16" bestFit="1" customWidth="1"/>
    <col min="13574" max="13574" width="3.5" style="16" customWidth="1"/>
    <col min="13575" max="13575" width="3.5" style="16" bestFit="1" customWidth="1"/>
    <col min="13576" max="13576" width="3.5" style="16" customWidth="1"/>
    <col min="13577" max="13577" width="3.5" style="16" bestFit="1" customWidth="1"/>
    <col min="13578" max="13578" width="3.5" style="16" customWidth="1"/>
    <col min="13579" max="13579" width="5.5" style="16" bestFit="1" customWidth="1"/>
    <col min="13580" max="13582" width="9" style="16" customWidth="1"/>
    <col min="13583" max="13583" width="7.625" style="16" customWidth="1"/>
    <col min="13584" max="13824" width="9" style="16"/>
    <col min="13825" max="13825" width="9" style="16" customWidth="1"/>
    <col min="13826" max="13826" width="17.625" style="16" customWidth="1"/>
    <col min="13827" max="13827" width="7.625" style="16" customWidth="1"/>
    <col min="13828" max="13828" width="6.75" style="16" bestFit="1" customWidth="1"/>
    <col min="13829" max="13829" width="3.5" style="16" bestFit="1" customWidth="1"/>
    <col min="13830" max="13830" width="3.5" style="16" customWidth="1"/>
    <col min="13831" max="13831" width="3.5" style="16" bestFit="1" customWidth="1"/>
    <col min="13832" max="13832" width="3.5" style="16" customWidth="1"/>
    <col min="13833" max="13833" width="3.5" style="16" bestFit="1" customWidth="1"/>
    <col min="13834" max="13834" width="3.5" style="16" customWidth="1"/>
    <col min="13835" max="13835" width="5.5" style="16" bestFit="1" customWidth="1"/>
    <col min="13836" max="13838" width="9" style="16" customWidth="1"/>
    <col min="13839" max="13839" width="7.625" style="16" customWidth="1"/>
    <col min="13840" max="14080" width="9" style="16"/>
    <col min="14081" max="14081" width="9" style="16" customWidth="1"/>
    <col min="14082" max="14082" width="17.625" style="16" customWidth="1"/>
    <col min="14083" max="14083" width="7.625" style="16" customWidth="1"/>
    <col min="14084" max="14084" width="6.75" style="16" bestFit="1" customWidth="1"/>
    <col min="14085" max="14085" width="3.5" style="16" bestFit="1" customWidth="1"/>
    <col min="14086" max="14086" width="3.5" style="16" customWidth="1"/>
    <col min="14087" max="14087" width="3.5" style="16" bestFit="1" customWidth="1"/>
    <col min="14088" max="14088" width="3.5" style="16" customWidth="1"/>
    <col min="14089" max="14089" width="3.5" style="16" bestFit="1" customWidth="1"/>
    <col min="14090" max="14090" width="3.5" style="16" customWidth="1"/>
    <col min="14091" max="14091" width="5.5" style="16" bestFit="1" customWidth="1"/>
    <col min="14092" max="14094" width="9" style="16" customWidth="1"/>
    <col min="14095" max="14095" width="7.625" style="16" customWidth="1"/>
    <col min="14096" max="14336" width="9" style="16"/>
    <col min="14337" max="14337" width="9" style="16" customWidth="1"/>
    <col min="14338" max="14338" width="17.625" style="16" customWidth="1"/>
    <col min="14339" max="14339" width="7.625" style="16" customWidth="1"/>
    <col min="14340" max="14340" width="6.75" style="16" bestFit="1" customWidth="1"/>
    <col min="14341" max="14341" width="3.5" style="16" bestFit="1" customWidth="1"/>
    <col min="14342" max="14342" width="3.5" style="16" customWidth="1"/>
    <col min="14343" max="14343" width="3.5" style="16" bestFit="1" customWidth="1"/>
    <col min="14344" max="14344" width="3.5" style="16" customWidth="1"/>
    <col min="14345" max="14345" width="3.5" style="16" bestFit="1" customWidth="1"/>
    <col min="14346" max="14346" width="3.5" style="16" customWidth="1"/>
    <col min="14347" max="14347" width="5.5" style="16" bestFit="1" customWidth="1"/>
    <col min="14348" max="14350" width="9" style="16" customWidth="1"/>
    <col min="14351" max="14351" width="7.625" style="16" customWidth="1"/>
    <col min="14352" max="14592" width="9" style="16"/>
    <col min="14593" max="14593" width="9" style="16" customWidth="1"/>
    <col min="14594" max="14594" width="17.625" style="16" customWidth="1"/>
    <col min="14595" max="14595" width="7.625" style="16" customWidth="1"/>
    <col min="14596" max="14596" width="6.75" style="16" bestFit="1" customWidth="1"/>
    <col min="14597" max="14597" width="3.5" style="16" bestFit="1" customWidth="1"/>
    <col min="14598" max="14598" width="3.5" style="16" customWidth="1"/>
    <col min="14599" max="14599" width="3.5" style="16" bestFit="1" customWidth="1"/>
    <col min="14600" max="14600" width="3.5" style="16" customWidth="1"/>
    <col min="14601" max="14601" width="3.5" style="16" bestFit="1" customWidth="1"/>
    <col min="14602" max="14602" width="3.5" style="16" customWidth="1"/>
    <col min="14603" max="14603" width="5.5" style="16" bestFit="1" customWidth="1"/>
    <col min="14604" max="14606" width="9" style="16" customWidth="1"/>
    <col min="14607" max="14607" width="7.625" style="16" customWidth="1"/>
    <col min="14608" max="14848" width="9" style="16"/>
    <col min="14849" max="14849" width="9" style="16" customWidth="1"/>
    <col min="14850" max="14850" width="17.625" style="16" customWidth="1"/>
    <col min="14851" max="14851" width="7.625" style="16" customWidth="1"/>
    <col min="14852" max="14852" width="6.75" style="16" bestFit="1" customWidth="1"/>
    <col min="14853" max="14853" width="3.5" style="16" bestFit="1" customWidth="1"/>
    <col min="14854" max="14854" width="3.5" style="16" customWidth="1"/>
    <col min="14855" max="14855" width="3.5" style="16" bestFit="1" customWidth="1"/>
    <col min="14856" max="14856" width="3.5" style="16" customWidth="1"/>
    <col min="14857" max="14857" width="3.5" style="16" bestFit="1" customWidth="1"/>
    <col min="14858" max="14858" width="3.5" style="16" customWidth="1"/>
    <col min="14859" max="14859" width="5.5" style="16" bestFit="1" customWidth="1"/>
    <col min="14860" max="14862" width="9" style="16" customWidth="1"/>
    <col min="14863" max="14863" width="7.625" style="16" customWidth="1"/>
    <col min="14864" max="15104" width="9" style="16"/>
    <col min="15105" max="15105" width="9" style="16" customWidth="1"/>
    <col min="15106" max="15106" width="17.625" style="16" customWidth="1"/>
    <col min="15107" max="15107" width="7.625" style="16" customWidth="1"/>
    <col min="15108" max="15108" width="6.75" style="16" bestFit="1" customWidth="1"/>
    <col min="15109" max="15109" width="3.5" style="16" bestFit="1" customWidth="1"/>
    <col min="15110" max="15110" width="3.5" style="16" customWidth="1"/>
    <col min="15111" max="15111" width="3.5" style="16" bestFit="1" customWidth="1"/>
    <col min="15112" max="15112" width="3.5" style="16" customWidth="1"/>
    <col min="15113" max="15113" width="3.5" style="16" bestFit="1" customWidth="1"/>
    <col min="15114" max="15114" width="3.5" style="16" customWidth="1"/>
    <col min="15115" max="15115" width="5.5" style="16" bestFit="1" customWidth="1"/>
    <col min="15116" max="15118" width="9" style="16" customWidth="1"/>
    <col min="15119" max="15119" width="7.625" style="16" customWidth="1"/>
    <col min="15120" max="15360" width="9" style="16"/>
    <col min="15361" max="15361" width="9" style="16" customWidth="1"/>
    <col min="15362" max="15362" width="17.625" style="16" customWidth="1"/>
    <col min="15363" max="15363" width="7.625" style="16" customWidth="1"/>
    <col min="15364" max="15364" width="6.75" style="16" bestFit="1" customWidth="1"/>
    <col min="15365" max="15365" width="3.5" style="16" bestFit="1" customWidth="1"/>
    <col min="15366" max="15366" width="3.5" style="16" customWidth="1"/>
    <col min="15367" max="15367" width="3.5" style="16" bestFit="1" customWidth="1"/>
    <col min="15368" max="15368" width="3.5" style="16" customWidth="1"/>
    <col min="15369" max="15369" width="3.5" style="16" bestFit="1" customWidth="1"/>
    <col min="15370" max="15370" width="3.5" style="16" customWidth="1"/>
    <col min="15371" max="15371" width="5.5" style="16" bestFit="1" customWidth="1"/>
    <col min="15372" max="15374" width="9" style="16" customWidth="1"/>
    <col min="15375" max="15375" width="7.625" style="16" customWidth="1"/>
    <col min="15376" max="15616" width="9" style="16"/>
    <col min="15617" max="15617" width="9" style="16" customWidth="1"/>
    <col min="15618" max="15618" width="17.625" style="16" customWidth="1"/>
    <col min="15619" max="15619" width="7.625" style="16" customWidth="1"/>
    <col min="15620" max="15620" width="6.75" style="16" bestFit="1" customWidth="1"/>
    <col min="15621" max="15621" width="3.5" style="16" bestFit="1" customWidth="1"/>
    <col min="15622" max="15622" width="3.5" style="16" customWidth="1"/>
    <col min="15623" max="15623" width="3.5" style="16" bestFit="1" customWidth="1"/>
    <col min="15624" max="15624" width="3.5" style="16" customWidth="1"/>
    <col min="15625" max="15625" width="3.5" style="16" bestFit="1" customWidth="1"/>
    <col min="15626" max="15626" width="3.5" style="16" customWidth="1"/>
    <col min="15627" max="15627" width="5.5" style="16" bestFit="1" customWidth="1"/>
    <col min="15628" max="15630" width="9" style="16" customWidth="1"/>
    <col min="15631" max="15631" width="7.625" style="16" customWidth="1"/>
    <col min="15632" max="15872" width="9" style="16"/>
    <col min="15873" max="15873" width="9" style="16" customWidth="1"/>
    <col min="15874" max="15874" width="17.625" style="16" customWidth="1"/>
    <col min="15875" max="15875" width="7.625" style="16" customWidth="1"/>
    <col min="15876" max="15876" width="6.75" style="16" bestFit="1" customWidth="1"/>
    <col min="15877" max="15877" width="3.5" style="16" bestFit="1" customWidth="1"/>
    <col min="15878" max="15878" width="3.5" style="16" customWidth="1"/>
    <col min="15879" max="15879" width="3.5" style="16" bestFit="1" customWidth="1"/>
    <col min="15880" max="15880" width="3.5" style="16" customWidth="1"/>
    <col min="15881" max="15881" width="3.5" style="16" bestFit="1" customWidth="1"/>
    <col min="15882" max="15882" width="3.5" style="16" customWidth="1"/>
    <col min="15883" max="15883" width="5.5" style="16" bestFit="1" customWidth="1"/>
    <col min="15884" max="15886" width="9" style="16" customWidth="1"/>
    <col min="15887" max="15887" width="7.625" style="16" customWidth="1"/>
    <col min="15888" max="16128" width="9" style="16"/>
    <col min="16129" max="16129" width="9" style="16" customWidth="1"/>
    <col min="16130" max="16130" width="17.625" style="16" customWidth="1"/>
    <col min="16131" max="16131" width="7.625" style="16" customWidth="1"/>
    <col min="16132" max="16132" width="6.75" style="16" bestFit="1" customWidth="1"/>
    <col min="16133" max="16133" width="3.5" style="16" bestFit="1" customWidth="1"/>
    <col min="16134" max="16134" width="3.5" style="16" customWidth="1"/>
    <col min="16135" max="16135" width="3.5" style="16" bestFit="1" customWidth="1"/>
    <col min="16136" max="16136" width="3.5" style="16" customWidth="1"/>
    <col min="16137" max="16137" width="3.5" style="16" bestFit="1" customWidth="1"/>
    <col min="16138" max="16138" width="3.5" style="16" customWidth="1"/>
    <col min="16139" max="16139" width="5.5" style="16" bestFit="1" customWidth="1"/>
    <col min="16140" max="16142" width="9" style="16" customWidth="1"/>
    <col min="16143" max="16143" width="7.625" style="16" customWidth="1"/>
    <col min="16144" max="16384" width="9" style="16"/>
  </cols>
  <sheetData>
    <row r="1" spans="2:15" x14ac:dyDescent="0.4">
      <c r="B1" s="14"/>
      <c r="C1" s="14"/>
    </row>
    <row r="2" spans="2:15" ht="20.25" customHeight="1" x14ac:dyDescent="0.4">
      <c r="B2" s="16" t="s">
        <v>57</v>
      </c>
      <c r="C2" s="16"/>
    </row>
    <row r="3" spans="2:15" ht="18" customHeight="1" x14ac:dyDescent="0.4">
      <c r="B3" s="16"/>
      <c r="C3" s="16"/>
    </row>
    <row r="4" spans="2:15" ht="24.75" customHeight="1" x14ac:dyDescent="0.4">
      <c r="B4" s="279" t="s">
        <v>58</v>
      </c>
      <c r="C4" s="279"/>
      <c r="D4" s="279"/>
      <c r="E4" s="279"/>
      <c r="F4" s="279"/>
      <c r="G4" s="279"/>
      <c r="H4" s="279"/>
      <c r="I4" s="279"/>
      <c r="J4" s="279"/>
      <c r="K4" s="279"/>
      <c r="L4" s="279"/>
      <c r="M4" s="279"/>
      <c r="N4" s="279"/>
      <c r="O4" s="279"/>
    </row>
    <row r="5" spans="2:15" ht="18" customHeight="1" x14ac:dyDescent="0.4"/>
    <row r="6" spans="2:15" ht="25.5" customHeight="1" x14ac:dyDescent="0.4">
      <c r="B6" s="280" t="s">
        <v>59</v>
      </c>
      <c r="C6" s="280"/>
      <c r="D6" s="280"/>
      <c r="E6" s="280"/>
      <c r="F6" s="281">
        <f>'①様式第１号（交付申請書兼実績報告書）'!F10</f>
        <v>0</v>
      </c>
      <c r="G6" s="281"/>
      <c r="H6" s="281"/>
      <c r="I6" s="281"/>
      <c r="J6" s="281"/>
      <c r="K6" s="281"/>
      <c r="L6" s="281"/>
      <c r="M6" s="281"/>
      <c r="N6" s="281"/>
      <c r="O6" s="281"/>
    </row>
    <row r="7" spans="2:15" ht="25.5" customHeight="1" x14ac:dyDescent="0.4">
      <c r="B7" s="280" t="s">
        <v>60</v>
      </c>
      <c r="C7" s="280"/>
      <c r="D7" s="280"/>
      <c r="E7" s="280"/>
      <c r="F7" s="281">
        <f>'①様式第１号（交付申請書兼実績報告書）'!F9</f>
        <v>0</v>
      </c>
      <c r="G7" s="281"/>
      <c r="H7" s="281"/>
      <c r="I7" s="281"/>
      <c r="J7" s="281"/>
      <c r="K7" s="281"/>
      <c r="L7" s="281"/>
      <c r="M7" s="281"/>
      <c r="N7" s="281"/>
      <c r="O7" s="281"/>
    </row>
    <row r="8" spans="2:15" ht="20.25" customHeight="1" x14ac:dyDescent="0.4">
      <c r="B8" s="16"/>
      <c r="C8" s="16"/>
    </row>
    <row r="9" spans="2:15" ht="43.5" customHeight="1" x14ac:dyDescent="0.4">
      <c r="B9" s="17" t="s">
        <v>61</v>
      </c>
      <c r="C9" s="18" t="s">
        <v>62</v>
      </c>
      <c r="D9" s="282" t="s">
        <v>63</v>
      </c>
      <c r="E9" s="282"/>
      <c r="F9" s="282"/>
      <c r="G9" s="282"/>
      <c r="H9" s="282"/>
      <c r="I9" s="282"/>
      <c r="J9" s="282"/>
      <c r="K9" s="283" t="s">
        <v>64</v>
      </c>
      <c r="L9" s="282"/>
      <c r="M9" s="282"/>
      <c r="N9" s="284"/>
      <c r="O9" s="19" t="s">
        <v>65</v>
      </c>
    </row>
    <row r="10" spans="2:15" s="31" customFormat="1" ht="22.5" customHeight="1" x14ac:dyDescent="0.4">
      <c r="B10" s="285"/>
      <c r="C10" s="277"/>
      <c r="D10" s="29"/>
      <c r="E10" s="29"/>
      <c r="F10" s="29"/>
      <c r="G10" s="29"/>
      <c r="H10" s="29"/>
      <c r="I10" s="29"/>
      <c r="J10" s="30"/>
      <c r="K10" s="271"/>
      <c r="L10" s="272"/>
      <c r="M10" s="272"/>
      <c r="N10" s="273"/>
      <c r="O10" s="277" t="s">
        <v>66</v>
      </c>
    </row>
    <row r="11" spans="2:15" s="31" customFormat="1" ht="22.5" customHeight="1" x14ac:dyDescent="0.4">
      <c r="B11" s="286"/>
      <c r="C11" s="278"/>
      <c r="D11" s="23" t="s">
        <v>67</v>
      </c>
      <c r="E11" s="24"/>
      <c r="F11" s="32" t="s">
        <v>68</v>
      </c>
      <c r="G11" s="24"/>
      <c r="H11" s="32" t="s">
        <v>69</v>
      </c>
      <c r="I11" s="24"/>
      <c r="J11" s="33" t="s">
        <v>70</v>
      </c>
      <c r="K11" s="274"/>
      <c r="L11" s="275"/>
      <c r="M11" s="275"/>
      <c r="N11" s="276"/>
      <c r="O11" s="278"/>
    </row>
    <row r="12" spans="2:15" s="31" customFormat="1" ht="22.5" customHeight="1" x14ac:dyDescent="0.4">
      <c r="B12" s="285"/>
      <c r="C12" s="277"/>
      <c r="D12" s="29"/>
      <c r="E12" s="34"/>
      <c r="F12" s="29"/>
      <c r="G12" s="34"/>
      <c r="H12" s="29"/>
      <c r="I12" s="34"/>
      <c r="J12" s="29"/>
      <c r="K12" s="271"/>
      <c r="L12" s="272"/>
      <c r="M12" s="272"/>
      <c r="N12" s="273"/>
      <c r="O12" s="277"/>
    </row>
    <row r="13" spans="2:15" s="31" customFormat="1" ht="22.5" customHeight="1" x14ac:dyDescent="0.4">
      <c r="B13" s="286"/>
      <c r="C13" s="278"/>
      <c r="D13" s="25"/>
      <c r="E13" s="26"/>
      <c r="F13" s="35" t="s">
        <v>68</v>
      </c>
      <c r="G13" s="26"/>
      <c r="H13" s="35" t="s">
        <v>69</v>
      </c>
      <c r="I13" s="26"/>
      <c r="J13" s="35" t="s">
        <v>70</v>
      </c>
      <c r="K13" s="274"/>
      <c r="L13" s="275"/>
      <c r="M13" s="275"/>
      <c r="N13" s="276"/>
      <c r="O13" s="278"/>
    </row>
    <row r="14" spans="2:15" s="31" customFormat="1" ht="22.5" customHeight="1" x14ac:dyDescent="0.4">
      <c r="B14" s="285"/>
      <c r="C14" s="277"/>
      <c r="D14" s="29"/>
      <c r="E14" s="34"/>
      <c r="F14" s="29"/>
      <c r="G14" s="34"/>
      <c r="H14" s="29"/>
      <c r="I14" s="34"/>
      <c r="J14" s="29"/>
      <c r="K14" s="271"/>
      <c r="L14" s="272"/>
      <c r="M14" s="272"/>
      <c r="N14" s="273"/>
      <c r="O14" s="277"/>
    </row>
    <row r="15" spans="2:15" s="31" customFormat="1" ht="22.5" customHeight="1" x14ac:dyDescent="0.4">
      <c r="B15" s="286"/>
      <c r="C15" s="278"/>
      <c r="D15" s="25"/>
      <c r="E15" s="26"/>
      <c r="F15" s="35" t="s">
        <v>68</v>
      </c>
      <c r="G15" s="26"/>
      <c r="H15" s="35" t="s">
        <v>69</v>
      </c>
      <c r="I15" s="26"/>
      <c r="J15" s="35" t="s">
        <v>70</v>
      </c>
      <c r="K15" s="274"/>
      <c r="L15" s="275"/>
      <c r="M15" s="275"/>
      <c r="N15" s="276"/>
      <c r="O15" s="278"/>
    </row>
    <row r="16" spans="2:15" s="31" customFormat="1" ht="22.5" customHeight="1" x14ac:dyDescent="0.4">
      <c r="B16" s="285"/>
      <c r="C16" s="277"/>
      <c r="D16" s="29"/>
      <c r="E16" s="34"/>
      <c r="F16" s="29"/>
      <c r="G16" s="34"/>
      <c r="H16" s="29"/>
      <c r="I16" s="34"/>
      <c r="J16" s="36"/>
      <c r="K16" s="271"/>
      <c r="L16" s="272"/>
      <c r="M16" s="272"/>
      <c r="N16" s="273"/>
      <c r="O16" s="277"/>
    </row>
    <row r="17" spans="2:15" s="31" customFormat="1" ht="22.5" customHeight="1" x14ac:dyDescent="0.4">
      <c r="B17" s="286"/>
      <c r="C17" s="278"/>
      <c r="D17" s="25"/>
      <c r="E17" s="26"/>
      <c r="F17" s="35" t="s">
        <v>68</v>
      </c>
      <c r="G17" s="26"/>
      <c r="H17" s="35" t="s">
        <v>69</v>
      </c>
      <c r="I17" s="26"/>
      <c r="J17" s="35" t="s">
        <v>70</v>
      </c>
      <c r="K17" s="274"/>
      <c r="L17" s="275"/>
      <c r="M17" s="275"/>
      <c r="N17" s="276"/>
      <c r="O17" s="278"/>
    </row>
    <row r="18" spans="2:15" s="31" customFormat="1" ht="22.5" customHeight="1" x14ac:dyDescent="0.4">
      <c r="B18" s="285"/>
      <c r="C18" s="277"/>
      <c r="D18" s="29"/>
      <c r="E18" s="34"/>
      <c r="F18" s="29"/>
      <c r="G18" s="34"/>
      <c r="H18" s="29"/>
      <c r="I18" s="34"/>
      <c r="J18" s="29"/>
      <c r="K18" s="271"/>
      <c r="L18" s="272"/>
      <c r="M18" s="272"/>
      <c r="N18" s="273"/>
      <c r="O18" s="277"/>
    </row>
    <row r="19" spans="2:15" s="31" customFormat="1" ht="22.5" customHeight="1" x14ac:dyDescent="0.4">
      <c r="B19" s="286"/>
      <c r="C19" s="278"/>
      <c r="D19" s="25"/>
      <c r="E19" s="26"/>
      <c r="F19" s="35" t="s">
        <v>68</v>
      </c>
      <c r="G19" s="26"/>
      <c r="H19" s="35" t="s">
        <v>69</v>
      </c>
      <c r="I19" s="26"/>
      <c r="J19" s="37" t="s">
        <v>70</v>
      </c>
      <c r="K19" s="274"/>
      <c r="L19" s="275"/>
      <c r="M19" s="275"/>
      <c r="N19" s="276"/>
      <c r="O19" s="278"/>
    </row>
    <row r="20" spans="2:15" s="31" customFormat="1" ht="22.5" customHeight="1" x14ac:dyDescent="0.4">
      <c r="B20" s="285"/>
      <c r="C20" s="277"/>
      <c r="D20" s="29"/>
      <c r="E20" s="34"/>
      <c r="F20" s="29"/>
      <c r="G20" s="34"/>
      <c r="H20" s="29"/>
      <c r="I20" s="34"/>
      <c r="J20" s="29"/>
      <c r="K20" s="271"/>
      <c r="L20" s="272"/>
      <c r="M20" s="272"/>
      <c r="N20" s="273"/>
      <c r="O20" s="277"/>
    </row>
    <row r="21" spans="2:15" s="31" customFormat="1" ht="22.5" customHeight="1" x14ac:dyDescent="0.4">
      <c r="B21" s="286"/>
      <c r="C21" s="278"/>
      <c r="D21" s="25"/>
      <c r="E21" s="26"/>
      <c r="F21" s="35" t="s">
        <v>68</v>
      </c>
      <c r="G21" s="26"/>
      <c r="H21" s="35" t="s">
        <v>69</v>
      </c>
      <c r="I21" s="26"/>
      <c r="J21" s="35" t="s">
        <v>70</v>
      </c>
      <c r="K21" s="274"/>
      <c r="L21" s="275"/>
      <c r="M21" s="275"/>
      <c r="N21" s="276"/>
      <c r="O21" s="278"/>
    </row>
    <row r="22" spans="2:15" s="31" customFormat="1" ht="22.5" customHeight="1" x14ac:dyDescent="0.4">
      <c r="B22" s="285"/>
      <c r="C22" s="277"/>
      <c r="D22" s="29"/>
      <c r="E22" s="34"/>
      <c r="F22" s="29"/>
      <c r="G22" s="34"/>
      <c r="H22" s="29"/>
      <c r="I22" s="34"/>
      <c r="J22" s="29"/>
      <c r="K22" s="271"/>
      <c r="L22" s="272"/>
      <c r="M22" s="272"/>
      <c r="N22" s="273"/>
      <c r="O22" s="277"/>
    </row>
    <row r="23" spans="2:15" s="31" customFormat="1" ht="22.5" customHeight="1" x14ac:dyDescent="0.4">
      <c r="B23" s="286"/>
      <c r="C23" s="278"/>
      <c r="D23" s="25"/>
      <c r="E23" s="26"/>
      <c r="F23" s="35" t="s">
        <v>68</v>
      </c>
      <c r="G23" s="26"/>
      <c r="H23" s="35" t="s">
        <v>69</v>
      </c>
      <c r="I23" s="26"/>
      <c r="J23" s="35" t="s">
        <v>70</v>
      </c>
      <c r="K23" s="274"/>
      <c r="L23" s="275"/>
      <c r="M23" s="275"/>
      <c r="N23" s="276"/>
      <c r="O23" s="278"/>
    </row>
    <row r="24" spans="2:15" s="31" customFormat="1" ht="22.5" customHeight="1" x14ac:dyDescent="0.4">
      <c r="B24" s="285"/>
      <c r="C24" s="277"/>
      <c r="D24" s="29"/>
      <c r="E24" s="34"/>
      <c r="F24" s="29"/>
      <c r="G24" s="34"/>
      <c r="H24" s="29"/>
      <c r="I24" s="34"/>
      <c r="J24" s="29"/>
      <c r="K24" s="271"/>
      <c r="L24" s="272"/>
      <c r="M24" s="272"/>
      <c r="N24" s="273"/>
      <c r="O24" s="277"/>
    </row>
    <row r="25" spans="2:15" s="31" customFormat="1" ht="22.5" customHeight="1" x14ac:dyDescent="0.4">
      <c r="B25" s="286"/>
      <c r="C25" s="278"/>
      <c r="D25" s="25"/>
      <c r="E25" s="26"/>
      <c r="F25" s="35" t="s">
        <v>68</v>
      </c>
      <c r="G25" s="26"/>
      <c r="H25" s="35" t="s">
        <v>69</v>
      </c>
      <c r="I25" s="26"/>
      <c r="J25" s="35" t="s">
        <v>70</v>
      </c>
      <c r="K25" s="274"/>
      <c r="L25" s="275"/>
      <c r="M25" s="275"/>
      <c r="N25" s="276"/>
      <c r="O25" s="278"/>
    </row>
    <row r="26" spans="2:15" s="31" customFormat="1" ht="22.5" customHeight="1" x14ac:dyDescent="0.4">
      <c r="B26" s="285"/>
      <c r="C26" s="277"/>
      <c r="D26" s="29"/>
      <c r="E26" s="34"/>
      <c r="F26" s="29"/>
      <c r="G26" s="34"/>
      <c r="H26" s="29"/>
      <c r="I26" s="34"/>
      <c r="J26" s="29"/>
      <c r="K26" s="271"/>
      <c r="L26" s="272"/>
      <c r="M26" s="272"/>
      <c r="N26" s="273"/>
      <c r="O26" s="277"/>
    </row>
    <row r="27" spans="2:15" s="31" customFormat="1" ht="22.5" customHeight="1" x14ac:dyDescent="0.4">
      <c r="B27" s="286"/>
      <c r="C27" s="278"/>
      <c r="D27" s="25"/>
      <c r="E27" s="26"/>
      <c r="F27" s="35" t="s">
        <v>68</v>
      </c>
      <c r="G27" s="26"/>
      <c r="H27" s="35" t="s">
        <v>69</v>
      </c>
      <c r="I27" s="26"/>
      <c r="J27" s="35" t="s">
        <v>70</v>
      </c>
      <c r="K27" s="274"/>
      <c r="L27" s="275"/>
      <c r="M27" s="275"/>
      <c r="N27" s="276"/>
      <c r="O27" s="278"/>
    </row>
    <row r="28" spans="2:15" s="31" customFormat="1" ht="22.5" customHeight="1" x14ac:dyDescent="0.4">
      <c r="B28" s="285"/>
      <c r="C28" s="277"/>
      <c r="D28" s="29"/>
      <c r="E28" s="34"/>
      <c r="F28" s="29"/>
      <c r="G28" s="34"/>
      <c r="H28" s="29"/>
      <c r="I28" s="34"/>
      <c r="J28" s="29"/>
      <c r="K28" s="271"/>
      <c r="L28" s="272"/>
      <c r="M28" s="272"/>
      <c r="N28" s="273"/>
      <c r="O28" s="277"/>
    </row>
    <row r="29" spans="2:15" s="31" customFormat="1" ht="22.5" customHeight="1" x14ac:dyDescent="0.4">
      <c r="B29" s="286"/>
      <c r="C29" s="278"/>
      <c r="D29" s="25"/>
      <c r="E29" s="26"/>
      <c r="F29" s="35" t="s">
        <v>68</v>
      </c>
      <c r="G29" s="26"/>
      <c r="H29" s="35" t="s">
        <v>69</v>
      </c>
      <c r="I29" s="26"/>
      <c r="J29" s="35" t="s">
        <v>70</v>
      </c>
      <c r="K29" s="274"/>
      <c r="L29" s="275"/>
      <c r="M29" s="275"/>
      <c r="N29" s="276"/>
      <c r="O29" s="278"/>
    </row>
    <row r="30" spans="2:15" s="31" customFormat="1" ht="22.5" customHeight="1" x14ac:dyDescent="0.4">
      <c r="B30" s="285"/>
      <c r="C30" s="277"/>
      <c r="D30" s="29"/>
      <c r="E30" s="34"/>
      <c r="F30" s="29"/>
      <c r="G30" s="34"/>
      <c r="H30" s="29"/>
      <c r="I30" s="34"/>
      <c r="J30" s="29"/>
      <c r="K30" s="271"/>
      <c r="L30" s="272"/>
      <c r="M30" s="272"/>
      <c r="N30" s="273"/>
      <c r="O30" s="277"/>
    </row>
    <row r="31" spans="2:15" s="31" customFormat="1" ht="22.5" customHeight="1" x14ac:dyDescent="0.4">
      <c r="B31" s="286"/>
      <c r="C31" s="278"/>
      <c r="D31" s="25"/>
      <c r="E31" s="26"/>
      <c r="F31" s="35" t="s">
        <v>68</v>
      </c>
      <c r="G31" s="26"/>
      <c r="H31" s="35" t="s">
        <v>69</v>
      </c>
      <c r="I31" s="26"/>
      <c r="J31" s="35" t="s">
        <v>70</v>
      </c>
      <c r="K31" s="274"/>
      <c r="L31" s="275"/>
      <c r="M31" s="275"/>
      <c r="N31" s="276"/>
      <c r="O31" s="278"/>
    </row>
    <row r="32" spans="2:15" s="31" customFormat="1" ht="22.5" customHeight="1" x14ac:dyDescent="0.4">
      <c r="B32" s="285"/>
      <c r="C32" s="277"/>
      <c r="D32" s="29"/>
      <c r="E32" s="34"/>
      <c r="F32" s="29"/>
      <c r="G32" s="34"/>
      <c r="H32" s="29"/>
      <c r="I32" s="34"/>
      <c r="J32" s="29"/>
      <c r="K32" s="271"/>
      <c r="L32" s="272"/>
      <c r="M32" s="272"/>
      <c r="N32" s="273"/>
      <c r="O32" s="277"/>
    </row>
    <row r="33" spans="2:15" s="31" customFormat="1" ht="22.5" customHeight="1" x14ac:dyDescent="0.4">
      <c r="B33" s="286"/>
      <c r="C33" s="278"/>
      <c r="D33" s="25"/>
      <c r="E33" s="26"/>
      <c r="F33" s="35" t="s">
        <v>68</v>
      </c>
      <c r="G33" s="26"/>
      <c r="H33" s="35" t="s">
        <v>69</v>
      </c>
      <c r="I33" s="26"/>
      <c r="J33" s="35" t="s">
        <v>70</v>
      </c>
      <c r="K33" s="274"/>
      <c r="L33" s="275"/>
      <c r="M33" s="275"/>
      <c r="N33" s="276"/>
      <c r="O33" s="278"/>
    </row>
    <row r="34" spans="2:15" s="31" customFormat="1" ht="22.5" customHeight="1" x14ac:dyDescent="0.4">
      <c r="B34" s="285"/>
      <c r="C34" s="277"/>
      <c r="D34" s="29"/>
      <c r="E34" s="34"/>
      <c r="F34" s="29"/>
      <c r="G34" s="34"/>
      <c r="H34" s="29"/>
      <c r="I34" s="34"/>
      <c r="J34" s="29"/>
      <c r="K34" s="271"/>
      <c r="L34" s="272"/>
      <c r="M34" s="272"/>
      <c r="N34" s="273"/>
      <c r="O34" s="277"/>
    </row>
    <row r="35" spans="2:15" s="31" customFormat="1" ht="22.5" customHeight="1" x14ac:dyDescent="0.4">
      <c r="B35" s="286"/>
      <c r="C35" s="278"/>
      <c r="D35" s="25"/>
      <c r="E35" s="26"/>
      <c r="F35" s="35" t="s">
        <v>68</v>
      </c>
      <c r="G35" s="26"/>
      <c r="H35" s="35" t="s">
        <v>69</v>
      </c>
      <c r="I35" s="26"/>
      <c r="J35" s="35" t="s">
        <v>70</v>
      </c>
      <c r="K35" s="274"/>
      <c r="L35" s="275"/>
      <c r="M35" s="275"/>
      <c r="N35" s="276"/>
      <c r="O35" s="278"/>
    </row>
    <row r="36" spans="2:15" x14ac:dyDescent="0.4">
      <c r="B36" s="16" t="s">
        <v>71</v>
      </c>
      <c r="C36" s="16"/>
    </row>
    <row r="37" spans="2:15" x14ac:dyDescent="0.4">
      <c r="B37" s="16" t="s">
        <v>72</v>
      </c>
      <c r="C37" s="16"/>
    </row>
  </sheetData>
  <sheetProtection algorithmName="SHA-512" hashValue="H8DjA3j+sPjUwXl2PybQE2v2bhKA2ZAv9F1gXr90DbtQko8TQNI5yXz5xC7YhfF+n6tO9Fa8as/uvaoWMQWhsw==" saltValue="pTejXDh1rlEe0Q7XJC7zLA==" spinCount="100000" sheet="1" objects="1" scenarios="1" insertColumns="0" insertRows="0" deleteColumns="0" deleteRows="0"/>
  <mergeCells count="59">
    <mergeCell ref="B30:B31"/>
    <mergeCell ref="B32:B33"/>
    <mergeCell ref="B34:B35"/>
    <mergeCell ref="B20:B21"/>
    <mergeCell ref="B22:B23"/>
    <mergeCell ref="B24:B25"/>
    <mergeCell ref="B26:B27"/>
    <mergeCell ref="B28:B29"/>
    <mergeCell ref="B10:B11"/>
    <mergeCell ref="B12:B13"/>
    <mergeCell ref="B14:B15"/>
    <mergeCell ref="B16:B17"/>
    <mergeCell ref="B18:B19"/>
    <mergeCell ref="O28:O29"/>
    <mergeCell ref="O30:O31"/>
    <mergeCell ref="O32:O33"/>
    <mergeCell ref="O34:O35"/>
    <mergeCell ref="O18:O19"/>
    <mergeCell ref="O20:O21"/>
    <mergeCell ref="O22:O23"/>
    <mergeCell ref="O24:O25"/>
    <mergeCell ref="O26:O27"/>
    <mergeCell ref="C18:C19"/>
    <mergeCell ref="B4:O4"/>
    <mergeCell ref="B6:E6"/>
    <mergeCell ref="F6:O6"/>
    <mergeCell ref="B7:E7"/>
    <mergeCell ref="F7:O7"/>
    <mergeCell ref="D9:J9"/>
    <mergeCell ref="K9:N9"/>
    <mergeCell ref="C10:C11"/>
    <mergeCell ref="O10:O11"/>
    <mergeCell ref="C12:C13"/>
    <mergeCell ref="C14:C15"/>
    <mergeCell ref="C16:C17"/>
    <mergeCell ref="O12:O13"/>
    <mergeCell ref="O14:O15"/>
    <mergeCell ref="O16:O17"/>
    <mergeCell ref="C32:C33"/>
    <mergeCell ref="C34:C35"/>
    <mergeCell ref="K10:N11"/>
    <mergeCell ref="K12:N13"/>
    <mergeCell ref="K14:N15"/>
    <mergeCell ref="K16:N17"/>
    <mergeCell ref="K18:N19"/>
    <mergeCell ref="K20:N21"/>
    <mergeCell ref="K22:N23"/>
    <mergeCell ref="K24:N25"/>
    <mergeCell ref="C20:C21"/>
    <mergeCell ref="C22:C23"/>
    <mergeCell ref="C24:C25"/>
    <mergeCell ref="C26:C27"/>
    <mergeCell ref="C28:C29"/>
    <mergeCell ref="C30:C31"/>
    <mergeCell ref="K26:N27"/>
    <mergeCell ref="K28:N29"/>
    <mergeCell ref="K30:N31"/>
    <mergeCell ref="K32:N33"/>
    <mergeCell ref="K34:N35"/>
  </mergeCells>
  <phoneticPr fontId="21"/>
  <dataValidations count="1">
    <dataValidation type="list" allowBlank="1" showInputMessage="1" showErrorMessage="1" sqref="C10:C35">
      <formula1>"男,女"</formula1>
    </dataValidation>
  </dataValidations>
  <printOptions horizontalCentered="1"/>
  <pageMargins left="0.78740157480314965" right="0.78740157480314965" top="0.78740157480314965" bottom="0.78740157480314965"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view="pageBreakPreview" topLeftCell="A7" zoomScaleNormal="100" zoomScaleSheetLayoutView="100" workbookViewId="0">
      <selection activeCell="F8" sqref="F8"/>
    </sheetView>
  </sheetViews>
  <sheetFormatPr defaultRowHeight="13.5" x14ac:dyDescent="0.15"/>
  <cols>
    <col min="1" max="1" width="2.75" style="39" customWidth="1"/>
    <col min="2" max="2" width="18.375" style="39" customWidth="1"/>
    <col min="3" max="3" width="10.625" style="39" customWidth="1"/>
    <col min="4" max="4" width="18.5" style="39" customWidth="1"/>
    <col min="5" max="5" width="18.375" style="39" customWidth="1"/>
    <col min="6" max="6" width="22.25" style="39" customWidth="1"/>
    <col min="7" max="16384" width="9" style="39"/>
  </cols>
  <sheetData>
    <row r="1" spans="1:6" ht="21.75" customHeight="1" x14ac:dyDescent="0.15">
      <c r="A1" s="38" t="s">
        <v>92</v>
      </c>
    </row>
    <row r="2" spans="1:6" ht="21.75" customHeight="1" x14ac:dyDescent="0.15">
      <c r="A2" s="38"/>
    </row>
    <row r="3" spans="1:6" ht="21.75" customHeight="1" x14ac:dyDescent="0.15">
      <c r="A3" s="38"/>
    </row>
    <row r="4" spans="1:6" ht="18.75" customHeight="1" x14ac:dyDescent="0.15">
      <c r="A4" s="287" t="s">
        <v>93</v>
      </c>
      <c r="B4" s="287"/>
      <c r="C4" s="287"/>
      <c r="D4" s="287"/>
      <c r="E4" s="287"/>
      <c r="F4" s="287"/>
    </row>
    <row r="5" spans="1:6" ht="18.75" customHeight="1" x14ac:dyDescent="0.15">
      <c r="A5" s="40"/>
      <c r="B5" s="40"/>
      <c r="C5" s="40"/>
      <c r="D5" s="40"/>
      <c r="E5" s="40"/>
      <c r="F5" s="40"/>
    </row>
    <row r="7" spans="1:6" s="38" customFormat="1" ht="38.25" customHeight="1" x14ac:dyDescent="0.4">
      <c r="B7" s="187"/>
      <c r="C7" s="187"/>
      <c r="D7" s="188" t="s">
        <v>94</v>
      </c>
      <c r="E7" s="288">
        <f>'①様式第１号（交付申請書兼実績報告書）'!F10</f>
        <v>0</v>
      </c>
      <c r="F7" s="288"/>
    </row>
    <row r="8" spans="1:6" s="38" customFormat="1" ht="18" customHeight="1" x14ac:dyDescent="0.4">
      <c r="B8" s="187"/>
      <c r="C8" s="187"/>
      <c r="D8" s="189"/>
      <c r="E8" s="189"/>
      <c r="F8" s="189"/>
    </row>
    <row r="9" spans="1:6" x14ac:dyDescent="0.15">
      <c r="B9" s="190"/>
      <c r="C9" s="190"/>
      <c r="D9" s="190"/>
      <c r="E9" s="190"/>
      <c r="F9" s="190"/>
    </row>
    <row r="10" spans="1:6" ht="49.5" customHeight="1" x14ac:dyDescent="0.15">
      <c r="A10" s="43"/>
      <c r="B10" s="191" t="s">
        <v>95</v>
      </c>
      <c r="C10" s="192" t="s">
        <v>96</v>
      </c>
      <c r="D10" s="192" t="s">
        <v>97</v>
      </c>
      <c r="E10" s="191" t="s">
        <v>98</v>
      </c>
      <c r="F10" s="192" t="s">
        <v>99</v>
      </c>
    </row>
    <row r="11" spans="1:6" ht="46.5" customHeight="1" x14ac:dyDescent="0.15">
      <c r="A11" s="46"/>
      <c r="B11" s="193">
        <f>'①様式第１号（交付申請書兼実績報告書）'!B28</f>
        <v>0</v>
      </c>
      <c r="C11" s="193">
        <v>0</v>
      </c>
      <c r="D11" s="193">
        <f>B11-C11</f>
        <v>0</v>
      </c>
      <c r="E11" s="193">
        <f>'①様式第１号（交付申請書兼実績報告書）'!B28</f>
        <v>0</v>
      </c>
      <c r="F11" s="193">
        <f>MIN(D11:E11)</f>
        <v>0</v>
      </c>
    </row>
    <row r="12" spans="1:6" s="38" customFormat="1" ht="20.25" customHeight="1" x14ac:dyDescent="0.4">
      <c r="B12" s="289" t="s">
        <v>100</v>
      </c>
      <c r="C12" s="289"/>
      <c r="D12" s="289"/>
      <c r="E12" s="289"/>
      <c r="F12" s="289"/>
    </row>
    <row r="13" spans="1:6" s="38" customFormat="1" ht="20.25" customHeight="1" x14ac:dyDescent="0.4">
      <c r="B13" s="290"/>
      <c r="C13" s="290"/>
      <c r="D13" s="290"/>
      <c r="E13" s="290"/>
      <c r="F13" s="290"/>
    </row>
    <row r="14" spans="1:6" s="38" customFormat="1" ht="20.25" customHeight="1" x14ac:dyDescent="0.4">
      <c r="B14" s="47"/>
      <c r="C14" s="47"/>
      <c r="D14" s="47"/>
      <c r="E14" s="47"/>
      <c r="F14" s="47"/>
    </row>
    <row r="15" spans="1:6" s="38" customFormat="1" ht="20.25" customHeight="1" x14ac:dyDescent="0.4"/>
    <row r="16" spans="1:6" ht="20.25" customHeight="1" x14ac:dyDescent="0.15"/>
    <row r="17" ht="20.25" customHeight="1" x14ac:dyDescent="0.15"/>
  </sheetData>
  <sheetProtection algorithmName="SHA-512" hashValue="yr+hHUbOIl47y4bUm10dOJUkWiMqP/3k7kfZyEqNbG1QASZ5lFEwYMqxspfsoCMIHtfmB8zsgGAvIWo8taZfWA==" saltValue="66nMiXaxCnKsYZ1EzxBhrg==" spinCount="100000" sheet="1" objects="1" scenarios="1"/>
  <mergeCells count="3">
    <mergeCell ref="A4:F4"/>
    <mergeCell ref="E7:F7"/>
    <mergeCell ref="B12:F13"/>
  </mergeCells>
  <phoneticPr fontId="21"/>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view="pageBreakPreview" topLeftCell="A18" zoomScaleNormal="100" zoomScaleSheetLayoutView="100" workbookViewId="0">
      <selection activeCell="F34" sqref="F34"/>
    </sheetView>
  </sheetViews>
  <sheetFormatPr defaultRowHeight="18.75" x14ac:dyDescent="0.4"/>
  <cols>
    <col min="1" max="1" width="2.25" customWidth="1"/>
    <col min="2" max="2" width="2.625" customWidth="1"/>
    <col min="3" max="3" width="26.125" customWidth="1"/>
    <col min="4" max="5" width="9.75" customWidth="1"/>
    <col min="6" max="6" width="11.625" customWidth="1"/>
    <col min="7" max="7" width="13.5" customWidth="1"/>
    <col min="8" max="8" width="21.5" customWidth="1"/>
    <col min="9" max="9" width="15" customWidth="1"/>
    <col min="10" max="10" width="9" customWidth="1"/>
    <col min="12" max="12" width="18.25" hidden="1" customWidth="1"/>
    <col min="13" max="15" width="9" hidden="1" customWidth="1"/>
  </cols>
  <sheetData>
    <row r="1" spans="1:15" ht="24" customHeight="1" thickBot="1" x14ac:dyDescent="0.2">
      <c r="A1" s="310" t="s">
        <v>101</v>
      </c>
      <c r="B1" s="310"/>
      <c r="C1" s="310"/>
      <c r="D1" s="310"/>
      <c r="E1" s="310"/>
      <c r="F1" s="310"/>
      <c r="G1" s="310"/>
      <c r="H1" s="310"/>
      <c r="I1" s="48" t="s">
        <v>102</v>
      </c>
      <c r="J1" s="39"/>
      <c r="K1" s="39"/>
      <c r="L1" s="39" t="s">
        <v>103</v>
      </c>
      <c r="M1" s="39" t="s">
        <v>104</v>
      </c>
      <c r="N1" s="39" t="s">
        <v>105</v>
      </c>
      <c r="O1" s="39"/>
    </row>
    <row r="2" spans="1:15" ht="24" customHeight="1" thickBot="1" x14ac:dyDescent="0.2">
      <c r="A2" s="287" t="s">
        <v>106</v>
      </c>
      <c r="B2" s="287"/>
      <c r="C2" s="287"/>
      <c r="D2" s="287"/>
      <c r="E2" s="287"/>
      <c r="F2" s="287"/>
      <c r="G2" s="287"/>
      <c r="H2" s="287"/>
      <c r="I2" s="49" t="s">
        <v>107</v>
      </c>
      <c r="J2" s="39"/>
      <c r="K2" s="39"/>
      <c r="L2" s="39" t="s">
        <v>108</v>
      </c>
      <c r="M2" s="39">
        <v>174000</v>
      </c>
      <c r="N2" s="39">
        <v>121000</v>
      </c>
      <c r="O2" s="39"/>
    </row>
    <row r="3" spans="1:15" ht="24" customHeight="1" x14ac:dyDescent="0.15">
      <c r="A3" s="40"/>
      <c r="B3" s="40"/>
      <c r="C3" s="40"/>
      <c r="D3" s="40"/>
      <c r="E3" s="40"/>
      <c r="F3" s="40"/>
      <c r="G3" s="40"/>
      <c r="H3" s="40"/>
      <c r="I3" s="39"/>
      <c r="J3" s="39"/>
      <c r="K3" s="39"/>
      <c r="L3" s="39" t="s">
        <v>109</v>
      </c>
      <c r="M3" s="39">
        <v>85000</v>
      </c>
      <c r="N3" s="39">
        <v>85000</v>
      </c>
      <c r="O3" s="39"/>
    </row>
    <row r="4" spans="1:15" ht="33.75" customHeight="1" x14ac:dyDescent="0.15">
      <c r="A4" s="40"/>
      <c r="B4" s="40"/>
      <c r="C4" s="40"/>
      <c r="D4" s="40"/>
      <c r="E4" s="40"/>
      <c r="F4" s="41" t="s">
        <v>110</v>
      </c>
      <c r="G4" s="322">
        <f>'①様式第１号（交付申請書兼実績報告書）'!F10</f>
        <v>0</v>
      </c>
      <c r="H4" s="322"/>
      <c r="I4" s="322"/>
      <c r="J4" s="39"/>
      <c r="K4" s="39"/>
      <c r="L4" s="39" t="s">
        <v>111</v>
      </c>
      <c r="M4" s="39">
        <v>30000</v>
      </c>
      <c r="N4" s="39">
        <v>29000</v>
      </c>
      <c r="O4" s="39"/>
    </row>
    <row r="5" spans="1:15" ht="17.25" customHeight="1" x14ac:dyDescent="0.15">
      <c r="A5" s="38" t="s">
        <v>112</v>
      </c>
      <c r="B5" s="39"/>
      <c r="C5" s="39"/>
      <c r="D5" s="39"/>
      <c r="E5" s="39"/>
      <c r="F5" s="39"/>
      <c r="G5" s="39"/>
      <c r="H5" s="39"/>
      <c r="I5" s="39"/>
      <c r="J5" s="39"/>
      <c r="K5" s="39"/>
      <c r="L5" s="39"/>
      <c r="M5" s="39"/>
      <c r="N5" s="39"/>
      <c r="O5" s="39"/>
    </row>
    <row r="6" spans="1:15" ht="17.25" customHeight="1" x14ac:dyDescent="0.15">
      <c r="A6" s="38" t="s">
        <v>113</v>
      </c>
      <c r="B6" s="39"/>
      <c r="C6" s="39"/>
      <c r="D6" s="39"/>
      <c r="E6" s="39"/>
      <c r="F6" s="39"/>
      <c r="G6" s="39"/>
      <c r="H6" s="39"/>
      <c r="I6" s="39"/>
      <c r="J6" s="39"/>
      <c r="K6" s="39"/>
      <c r="L6" s="39"/>
      <c r="M6" s="39"/>
      <c r="N6" s="39"/>
      <c r="O6" s="39"/>
    </row>
    <row r="7" spans="1:15" ht="18" customHeight="1" x14ac:dyDescent="0.15">
      <c r="A7" s="311" t="s">
        <v>114</v>
      </c>
      <c r="B7" s="312"/>
      <c r="C7" s="313"/>
      <c r="D7" s="317" t="s">
        <v>115</v>
      </c>
      <c r="E7" s="318"/>
      <c r="F7" s="318"/>
      <c r="G7" s="319"/>
      <c r="H7" s="320" t="s">
        <v>257</v>
      </c>
      <c r="I7" s="39"/>
      <c r="J7" s="39"/>
      <c r="K7" s="39"/>
      <c r="L7" s="39" t="s">
        <v>116</v>
      </c>
      <c r="M7" s="39" t="s">
        <v>117</v>
      </c>
      <c r="N7" s="39" t="s">
        <v>118</v>
      </c>
      <c r="O7" s="39" t="s">
        <v>119</v>
      </c>
    </row>
    <row r="8" spans="1:15" ht="35.25" customHeight="1" x14ac:dyDescent="0.15">
      <c r="A8" s="314"/>
      <c r="B8" s="315"/>
      <c r="C8" s="316"/>
      <c r="D8" s="44" t="s">
        <v>120</v>
      </c>
      <c r="E8" s="50" t="s">
        <v>121</v>
      </c>
      <c r="F8" s="45" t="s">
        <v>122</v>
      </c>
      <c r="G8" s="45" t="s">
        <v>123</v>
      </c>
      <c r="H8" s="321"/>
      <c r="I8" s="48"/>
      <c r="J8" s="39"/>
      <c r="K8" s="39"/>
      <c r="L8" s="39" t="s">
        <v>124</v>
      </c>
      <c r="M8" s="39">
        <v>436000</v>
      </c>
      <c r="N8" s="39">
        <v>301000</v>
      </c>
      <c r="O8" s="39">
        <v>97000</v>
      </c>
    </row>
    <row r="9" spans="1:15" ht="15.75" customHeight="1" x14ac:dyDescent="0.15">
      <c r="A9" s="294" t="s">
        <v>125</v>
      </c>
      <c r="B9" s="289"/>
      <c r="C9" s="295"/>
      <c r="D9" s="51" t="s">
        <v>126</v>
      </c>
      <c r="E9" s="51" t="s">
        <v>127</v>
      </c>
      <c r="F9" s="51" t="s">
        <v>127</v>
      </c>
      <c r="G9" s="51" t="s">
        <v>126</v>
      </c>
      <c r="H9" s="52"/>
      <c r="I9" s="39"/>
      <c r="J9" s="39"/>
      <c r="K9" s="39"/>
      <c r="L9" s="39" t="s">
        <v>128</v>
      </c>
      <c r="M9" s="39">
        <v>211000</v>
      </c>
      <c r="N9" s="39">
        <v>211000</v>
      </c>
      <c r="O9" s="39">
        <v>41000</v>
      </c>
    </row>
    <row r="10" spans="1:15" ht="16.5" customHeight="1" thickBot="1" x14ac:dyDescent="0.2">
      <c r="A10" s="296"/>
      <c r="B10" s="290"/>
      <c r="C10" s="290"/>
      <c r="D10" s="53"/>
      <c r="E10" s="54">
        <f>SUM('⑥1月(様式第2-2号)'!B$41)</f>
        <v>0</v>
      </c>
      <c r="F10" s="54">
        <f>SUM('⑥1月(様式第2-2号)'!H$41)</f>
        <v>0</v>
      </c>
      <c r="G10" s="54">
        <f>+$D$11*F10</f>
        <v>0</v>
      </c>
      <c r="H10" s="55" t="s">
        <v>259</v>
      </c>
      <c r="I10" s="39"/>
      <c r="J10" s="39"/>
      <c r="K10" s="39"/>
      <c r="L10" s="39" t="s">
        <v>111</v>
      </c>
      <c r="M10" s="39">
        <v>73900</v>
      </c>
      <c r="N10" s="39">
        <v>71000</v>
      </c>
      <c r="O10" s="39">
        <v>16000</v>
      </c>
    </row>
    <row r="11" spans="1:15" s="38" customFormat="1" ht="17.25" customHeight="1" thickBot="1" x14ac:dyDescent="0.2">
      <c r="A11" s="56"/>
      <c r="B11" s="292" t="s">
        <v>129</v>
      </c>
      <c r="C11" s="297"/>
      <c r="D11" s="57">
        <f>IF($I$2="特定機能",M2,(IF($I$2="一般",N2,)))</f>
        <v>121000</v>
      </c>
      <c r="E11" s="54">
        <f>SUM('⑥2月(様式第2-2号)'!B$39)</f>
        <v>0</v>
      </c>
      <c r="F11" s="54">
        <f>SUM('⑥2月(様式第2-2号)'!H$39)</f>
        <v>0</v>
      </c>
      <c r="G11" s="59">
        <f>+$D$11*F11</f>
        <v>0</v>
      </c>
      <c r="H11" s="60" t="s">
        <v>261</v>
      </c>
      <c r="I11" s="39"/>
      <c r="L11" s="38" t="s">
        <v>130</v>
      </c>
      <c r="M11" s="38">
        <v>16000</v>
      </c>
      <c r="N11" s="38">
        <v>16000</v>
      </c>
      <c r="O11" s="38">
        <v>16000</v>
      </c>
    </row>
    <row r="12" spans="1:15" s="38" customFormat="1" ht="17.25" customHeight="1" x14ac:dyDescent="0.15">
      <c r="A12" s="56"/>
      <c r="B12" s="61"/>
      <c r="C12" s="62"/>
      <c r="D12" s="63"/>
      <c r="E12" s="54">
        <f>SUM('⑥3月(様式第2-2号)'!B$41)</f>
        <v>0</v>
      </c>
      <c r="F12" s="54">
        <f>SUM('⑥3月(様式第2-2号)'!H$41)</f>
        <v>0</v>
      </c>
      <c r="G12" s="59">
        <f>+$D$11*F12</f>
        <v>0</v>
      </c>
      <c r="H12" s="64" t="s">
        <v>263</v>
      </c>
    </row>
    <row r="13" spans="1:15" s="38" customFormat="1" ht="17.25" customHeight="1" x14ac:dyDescent="0.4">
      <c r="A13" s="56"/>
      <c r="B13" s="61"/>
      <c r="C13" s="62" t="s">
        <v>131</v>
      </c>
      <c r="D13" s="65"/>
      <c r="E13" s="66">
        <f>SUM(E10:E12)</f>
        <v>0</v>
      </c>
      <c r="F13" s="66">
        <f>SUM(F10:F12)</f>
        <v>0</v>
      </c>
      <c r="G13" s="66">
        <f>SUM(G10:G12)</f>
        <v>0</v>
      </c>
      <c r="H13" s="64"/>
    </row>
    <row r="14" spans="1:15" s="38" customFormat="1" ht="17.25" customHeight="1" thickBot="1" x14ac:dyDescent="0.2">
      <c r="A14" s="67"/>
      <c r="B14" s="68" t="s">
        <v>132</v>
      </c>
      <c r="C14" s="68"/>
      <c r="D14" s="69"/>
      <c r="E14" s="54">
        <f>SUM('⑥1月(様式第2-2号)'!C$41)</f>
        <v>0</v>
      </c>
      <c r="F14" s="54">
        <f>SUM('⑥1月(様式第2-2号)'!I$41)</f>
        <v>0</v>
      </c>
      <c r="G14" s="59">
        <f>+$D$15*F14</f>
        <v>0</v>
      </c>
      <c r="H14" s="70" t="s">
        <v>258</v>
      </c>
    </row>
    <row r="15" spans="1:15" s="38" customFormat="1" ht="17.25" customHeight="1" thickBot="1" x14ac:dyDescent="0.2">
      <c r="A15" s="56"/>
      <c r="B15" s="61"/>
      <c r="C15" s="71"/>
      <c r="D15" s="57">
        <f>IF($I$2="特定機能",M3,(IF($I$2="一般",N3,)))</f>
        <v>85000</v>
      </c>
      <c r="E15" s="54">
        <f>SUM('⑥2月(様式第2-2号)'!C$39)</f>
        <v>0</v>
      </c>
      <c r="F15" s="54">
        <f>SUM('⑥2月(様式第2-2号)'!I$39)</f>
        <v>0</v>
      </c>
      <c r="G15" s="59">
        <f>+$D$15*F15</f>
        <v>0</v>
      </c>
      <c r="H15" s="60" t="s">
        <v>260</v>
      </c>
    </row>
    <row r="16" spans="1:15" s="38" customFormat="1" ht="17.25" customHeight="1" x14ac:dyDescent="0.15">
      <c r="A16" s="56"/>
      <c r="B16" s="61"/>
      <c r="C16" s="71"/>
      <c r="D16" s="72"/>
      <c r="E16" s="54">
        <f>SUM('⑥3月(様式第2-2号)'!C$41)</f>
        <v>0</v>
      </c>
      <c r="F16" s="54">
        <f>SUM('⑥3月(様式第2-2号)'!I$41)</f>
        <v>0</v>
      </c>
      <c r="G16" s="59">
        <f>+$D$15*F16</f>
        <v>0</v>
      </c>
      <c r="H16" s="64" t="s">
        <v>262</v>
      </c>
    </row>
    <row r="17" spans="1:9" s="38" customFormat="1" ht="17.25" customHeight="1" x14ac:dyDescent="0.4">
      <c r="A17" s="74"/>
      <c r="B17" s="75"/>
      <c r="C17" s="76" t="s">
        <v>131</v>
      </c>
      <c r="D17" s="65"/>
      <c r="E17" s="66">
        <f>SUM(E14:E16)</f>
        <v>0</v>
      </c>
      <c r="F17" s="66">
        <f>SUM(F14:F16)</f>
        <v>0</v>
      </c>
      <c r="G17" s="66">
        <f>SUM(G14:G16)</f>
        <v>0</v>
      </c>
      <c r="H17" s="77"/>
      <c r="I17" s="56"/>
    </row>
    <row r="18" spans="1:9" s="38" customFormat="1" ht="17.25" customHeight="1" thickBot="1" x14ac:dyDescent="0.2">
      <c r="A18" s="56"/>
      <c r="B18" s="61" t="s">
        <v>133</v>
      </c>
      <c r="C18" s="71"/>
      <c r="D18" s="78"/>
      <c r="E18" s="54">
        <f>SUM('⑥1月(様式第2-2号)'!D$41)</f>
        <v>0</v>
      </c>
      <c r="F18" s="54">
        <f>SUM('⑥1月(様式第2-2号)'!J$41)</f>
        <v>0</v>
      </c>
      <c r="G18" s="59">
        <f>+$D$19*F18</f>
        <v>0</v>
      </c>
      <c r="H18" s="55" t="s">
        <v>258</v>
      </c>
    </row>
    <row r="19" spans="1:9" s="38" customFormat="1" ht="17.25" customHeight="1" thickBot="1" x14ac:dyDescent="0.2">
      <c r="A19" s="56"/>
      <c r="B19" s="61"/>
      <c r="C19" s="71"/>
      <c r="D19" s="57">
        <f>IF($I$2="特定機能",M4,(IF($I$2="一般",N4,)))</f>
        <v>29000</v>
      </c>
      <c r="E19" s="54">
        <f>SUM('⑥2月(様式第2-2号)'!D$39)</f>
        <v>0</v>
      </c>
      <c r="F19" s="54">
        <f>SUM('⑥2月(様式第2-2号)'!J$39)</f>
        <v>0</v>
      </c>
      <c r="G19" s="59">
        <f>+$D$19*F19</f>
        <v>0</v>
      </c>
      <c r="H19" s="60" t="s">
        <v>260</v>
      </c>
    </row>
    <row r="20" spans="1:9" s="38" customFormat="1" ht="17.25" customHeight="1" x14ac:dyDescent="0.15">
      <c r="A20" s="56"/>
      <c r="B20" s="61"/>
      <c r="C20" s="71"/>
      <c r="D20" s="79"/>
      <c r="E20" s="54">
        <f>SUM('⑥3月(様式第2-2号)'!D$41)</f>
        <v>0</v>
      </c>
      <c r="F20" s="54">
        <f>SUM('⑥3月(様式第2-2号)'!J$41)</f>
        <v>0</v>
      </c>
      <c r="G20" s="59">
        <f>+$D$19*F20</f>
        <v>0</v>
      </c>
      <c r="H20" s="64" t="s">
        <v>262</v>
      </c>
    </row>
    <row r="21" spans="1:9" s="38" customFormat="1" ht="17.25" customHeight="1" x14ac:dyDescent="0.4">
      <c r="A21" s="74"/>
      <c r="B21" s="75"/>
      <c r="C21" s="76" t="s">
        <v>131</v>
      </c>
      <c r="D21" s="80"/>
      <c r="E21" s="66">
        <f>SUM(E18:E20)</f>
        <v>0</v>
      </c>
      <c r="F21" s="66">
        <f>SUM(F18:F20)</f>
        <v>0</v>
      </c>
      <c r="G21" s="66">
        <f>SUM(G18:G20)</f>
        <v>0</v>
      </c>
      <c r="H21" s="81"/>
    </row>
    <row r="22" spans="1:9" s="38" customFormat="1" ht="17.25" customHeight="1" thickBot="1" x14ac:dyDescent="0.2">
      <c r="A22" s="56" t="s">
        <v>134</v>
      </c>
      <c r="B22" s="61"/>
      <c r="C22" s="43"/>
      <c r="D22" s="82"/>
      <c r="E22" s="54"/>
      <c r="F22" s="54">
        <f>SUM('⑥1月(様式第2-2号)'!K$41)</f>
        <v>0</v>
      </c>
      <c r="G22" s="59">
        <f>+$D$23*F22</f>
        <v>0</v>
      </c>
      <c r="H22" s="55" t="s">
        <v>258</v>
      </c>
    </row>
    <row r="23" spans="1:9" s="38" customFormat="1" ht="17.25" customHeight="1" thickBot="1" x14ac:dyDescent="0.2">
      <c r="A23" s="56"/>
      <c r="B23" s="292" t="s">
        <v>135</v>
      </c>
      <c r="C23" s="297"/>
      <c r="D23" s="57">
        <f>IF($I$2="特定機能",M2,(IF($I$2="一般",N2,)))</f>
        <v>121000</v>
      </c>
      <c r="E23" s="58"/>
      <c r="F23" s="54">
        <f>SUM('⑥2月(様式第2-2号)'!K$39)</f>
        <v>0</v>
      </c>
      <c r="G23" s="59">
        <f>+$D$23*F23</f>
        <v>0</v>
      </c>
      <c r="H23" s="60" t="s">
        <v>260</v>
      </c>
    </row>
    <row r="24" spans="1:9" s="38" customFormat="1" ht="17.25" customHeight="1" x14ac:dyDescent="0.15">
      <c r="A24" s="56"/>
      <c r="B24" s="42"/>
      <c r="C24" s="83"/>
      <c r="D24" s="79"/>
      <c r="E24" s="73"/>
      <c r="F24" s="54">
        <f>SUM('⑥3月(様式第2-2号)'!K$41)</f>
        <v>0</v>
      </c>
      <c r="G24" s="59">
        <f>+$D$23*F24</f>
        <v>0</v>
      </c>
      <c r="H24" s="64" t="s">
        <v>262</v>
      </c>
    </row>
    <row r="25" spans="1:9" s="38" customFormat="1" ht="17.25" customHeight="1" x14ac:dyDescent="0.4">
      <c r="A25" s="56"/>
      <c r="B25" s="61"/>
      <c r="C25" s="62" t="s">
        <v>131</v>
      </c>
      <c r="D25" s="80"/>
      <c r="E25" s="73"/>
      <c r="F25" s="66">
        <f>SUM(F22:F24)</f>
        <v>0</v>
      </c>
      <c r="G25" s="73">
        <f>SUM(G22:G24)</f>
        <v>0</v>
      </c>
      <c r="H25" s="64"/>
    </row>
    <row r="26" spans="1:9" s="38" customFormat="1" ht="17.25" customHeight="1" thickBot="1" x14ac:dyDescent="0.2">
      <c r="A26" s="67"/>
      <c r="B26" s="68" t="s">
        <v>136</v>
      </c>
      <c r="C26" s="68"/>
      <c r="D26" s="82"/>
      <c r="E26" s="84"/>
      <c r="F26" s="54">
        <f>SUM('⑥1月(様式第2-2号)'!L$41)</f>
        <v>0</v>
      </c>
      <c r="G26" s="85">
        <f>+$D$27*F26</f>
        <v>0</v>
      </c>
      <c r="H26" s="70" t="s">
        <v>258</v>
      </c>
    </row>
    <row r="27" spans="1:9" s="38" customFormat="1" ht="17.25" customHeight="1" thickBot="1" x14ac:dyDescent="0.2">
      <c r="A27" s="56"/>
      <c r="B27" s="61"/>
      <c r="C27" s="71"/>
      <c r="D27" s="57">
        <f>IF($I$2="特定機能",M3,(IF($I$2="一般",N3,)))</f>
        <v>85000</v>
      </c>
      <c r="E27" s="58"/>
      <c r="F27" s="54">
        <f>SUM('⑥2月(様式第2-2号)'!L$39)</f>
        <v>0</v>
      </c>
      <c r="G27" s="59">
        <f>+$D$27*F27</f>
        <v>0</v>
      </c>
      <c r="H27" s="60" t="s">
        <v>260</v>
      </c>
    </row>
    <row r="28" spans="1:9" s="38" customFormat="1" ht="17.25" customHeight="1" x14ac:dyDescent="0.15">
      <c r="A28" s="56"/>
      <c r="B28" s="61"/>
      <c r="C28" s="71"/>
      <c r="D28" s="79"/>
      <c r="E28" s="73"/>
      <c r="F28" s="54">
        <f>SUM('⑥3月(様式第2-2号)'!L$41)</f>
        <v>0</v>
      </c>
      <c r="G28" s="59">
        <f>+$D$27*F28</f>
        <v>0</v>
      </c>
      <c r="H28" s="64" t="s">
        <v>262</v>
      </c>
    </row>
    <row r="29" spans="1:9" s="38" customFormat="1" ht="17.25" customHeight="1" x14ac:dyDescent="0.4">
      <c r="A29" s="56"/>
      <c r="B29" s="61"/>
      <c r="C29" s="62" t="s">
        <v>131</v>
      </c>
      <c r="D29" s="80"/>
      <c r="E29" s="73"/>
      <c r="F29" s="66">
        <f>SUM(F26:F28)</f>
        <v>0</v>
      </c>
      <c r="G29" s="73">
        <f>SUM(G26:G28)</f>
        <v>0</v>
      </c>
      <c r="H29" s="81"/>
    </row>
    <row r="30" spans="1:9" s="38" customFormat="1" ht="17.25" customHeight="1" thickBot="1" x14ac:dyDescent="0.2">
      <c r="A30" s="67"/>
      <c r="B30" s="68" t="s">
        <v>133</v>
      </c>
      <c r="C30" s="86"/>
      <c r="D30" s="82"/>
      <c r="E30" s="87"/>
      <c r="F30" s="54">
        <f>SUM('⑥1月(様式第2-2号)'!M$41)</f>
        <v>0</v>
      </c>
      <c r="G30" s="85">
        <f>+$D$31*F30</f>
        <v>0</v>
      </c>
      <c r="H30" s="55" t="s">
        <v>258</v>
      </c>
    </row>
    <row r="31" spans="1:9" s="38" customFormat="1" ht="17.25" customHeight="1" thickBot="1" x14ac:dyDescent="0.2">
      <c r="A31" s="56"/>
      <c r="B31" s="61"/>
      <c r="C31" s="71"/>
      <c r="D31" s="57">
        <f>IF($I$2="特定機能",M4,(IF($I$2="一般",N4,)))</f>
        <v>29000</v>
      </c>
      <c r="E31" s="58"/>
      <c r="F31" s="54">
        <f>SUM('⑥2月(様式第2-2号)'!M$39)</f>
        <v>0</v>
      </c>
      <c r="G31" s="59">
        <f>+$D$31*F31</f>
        <v>0</v>
      </c>
      <c r="H31" s="60" t="s">
        <v>260</v>
      </c>
    </row>
    <row r="32" spans="1:9" s="38" customFormat="1" ht="17.25" customHeight="1" x14ac:dyDescent="0.15">
      <c r="A32" s="56"/>
      <c r="B32" s="61"/>
      <c r="C32" s="71"/>
      <c r="D32" s="63"/>
      <c r="E32" s="73"/>
      <c r="F32" s="54">
        <f>SUM('⑥3月(様式第2-2号)'!M$41)</f>
        <v>0</v>
      </c>
      <c r="G32" s="59">
        <f>+$D$31*F32</f>
        <v>0</v>
      </c>
      <c r="H32" s="64" t="s">
        <v>262</v>
      </c>
    </row>
    <row r="33" spans="1:8" s="38" customFormat="1" ht="17.25" customHeight="1" x14ac:dyDescent="0.4">
      <c r="A33" s="74"/>
      <c r="B33" s="75"/>
      <c r="C33" s="76" t="s">
        <v>131</v>
      </c>
      <c r="D33" s="65"/>
      <c r="E33" s="66"/>
      <c r="F33" s="66">
        <f>SUM(F30:F32)</f>
        <v>0</v>
      </c>
      <c r="G33" s="66">
        <f>SUM(G30:G32)</f>
        <v>0</v>
      </c>
      <c r="H33" s="81"/>
    </row>
    <row r="34" spans="1:8" s="38" customFormat="1" ht="17.25" customHeight="1" x14ac:dyDescent="0.4">
      <c r="A34" s="88"/>
      <c r="B34" s="41"/>
      <c r="C34" s="89" t="s">
        <v>137</v>
      </c>
      <c r="D34" s="90"/>
      <c r="E34" s="91"/>
      <c r="F34" s="91"/>
      <c r="G34" s="91">
        <f>SUM(G13,G17,G21,G25,G29,G33,)</f>
        <v>0</v>
      </c>
      <c r="H34" s="92"/>
    </row>
    <row r="35" spans="1:8" x14ac:dyDescent="0.15">
      <c r="A35" s="39" t="s">
        <v>138</v>
      </c>
      <c r="B35" s="39"/>
      <c r="C35" s="39"/>
      <c r="D35" s="39"/>
      <c r="E35" s="39"/>
      <c r="F35" s="61"/>
      <c r="G35" s="39"/>
      <c r="H35" s="39"/>
    </row>
    <row r="36" spans="1:8" x14ac:dyDescent="0.15">
      <c r="A36" s="39"/>
      <c r="B36" s="39"/>
      <c r="C36" s="39"/>
      <c r="D36" s="39"/>
      <c r="E36" s="39"/>
      <c r="F36" s="61"/>
      <c r="G36" s="39"/>
      <c r="H36" s="39"/>
    </row>
    <row r="37" spans="1:8" ht="17.25" customHeight="1" x14ac:dyDescent="0.15">
      <c r="A37" s="38" t="s">
        <v>139</v>
      </c>
      <c r="B37" s="39"/>
      <c r="C37" s="39"/>
      <c r="D37" s="298" t="str">
        <f>IF(J60=0,"",IF(AND(J60&lt;&gt;"",A38&lt;&gt;""),"","休床理由を記載してください"))</f>
        <v/>
      </c>
      <c r="E37" s="298"/>
      <c r="F37" s="298"/>
      <c r="G37" s="39"/>
      <c r="H37" s="39"/>
    </row>
    <row r="38" spans="1:8" s="93" customFormat="1" ht="13.5" x14ac:dyDescent="0.15">
      <c r="A38" s="299"/>
      <c r="B38" s="300"/>
      <c r="C38" s="300"/>
      <c r="D38" s="300"/>
      <c r="E38" s="300"/>
      <c r="F38" s="300"/>
      <c r="G38" s="300"/>
      <c r="H38" s="301"/>
    </row>
    <row r="39" spans="1:8" s="93" customFormat="1" ht="13.5" x14ac:dyDescent="0.15">
      <c r="A39" s="302"/>
      <c r="B39" s="303"/>
      <c r="C39" s="303"/>
      <c r="D39" s="303"/>
      <c r="E39" s="303"/>
      <c r="F39" s="303"/>
      <c r="G39" s="303"/>
      <c r="H39" s="304"/>
    </row>
    <row r="40" spans="1:8" s="93" customFormat="1" ht="13.5" x14ac:dyDescent="0.15">
      <c r="A40" s="302"/>
      <c r="B40" s="303"/>
      <c r="C40" s="303"/>
      <c r="D40" s="303"/>
      <c r="E40" s="303"/>
      <c r="F40" s="303"/>
      <c r="G40" s="303"/>
      <c r="H40" s="304"/>
    </row>
    <row r="41" spans="1:8" s="93" customFormat="1" ht="13.5" x14ac:dyDescent="0.15">
      <c r="A41" s="302"/>
      <c r="B41" s="303"/>
      <c r="C41" s="303"/>
      <c r="D41" s="303"/>
      <c r="E41" s="303"/>
      <c r="F41" s="303"/>
      <c r="G41" s="303"/>
      <c r="H41" s="304"/>
    </row>
    <row r="42" spans="1:8" s="93" customFormat="1" ht="13.5" x14ac:dyDescent="0.15">
      <c r="A42" s="302"/>
      <c r="B42" s="303"/>
      <c r="C42" s="303"/>
      <c r="D42" s="303"/>
      <c r="E42" s="303"/>
      <c r="F42" s="303"/>
      <c r="G42" s="303"/>
      <c r="H42" s="304"/>
    </row>
    <row r="43" spans="1:8" s="93" customFormat="1" ht="13.5" x14ac:dyDescent="0.15">
      <c r="A43" s="302"/>
      <c r="B43" s="303"/>
      <c r="C43" s="303"/>
      <c r="D43" s="303"/>
      <c r="E43" s="303"/>
      <c r="F43" s="303"/>
      <c r="G43" s="303"/>
      <c r="H43" s="304"/>
    </row>
    <row r="44" spans="1:8" s="93" customFormat="1" ht="13.5" x14ac:dyDescent="0.15">
      <c r="A44" s="305"/>
      <c r="B44" s="306"/>
      <c r="C44" s="306"/>
      <c r="D44" s="306"/>
      <c r="E44" s="306"/>
      <c r="F44" s="306"/>
      <c r="G44" s="306"/>
      <c r="H44" s="307"/>
    </row>
    <row r="45" spans="1:8" ht="15.75" customHeight="1" x14ac:dyDescent="0.4">
      <c r="A45" s="308" t="s">
        <v>140</v>
      </c>
      <c r="B45" s="308"/>
      <c r="C45" s="308"/>
      <c r="D45" s="308"/>
      <c r="E45" s="308"/>
      <c r="F45" s="308"/>
      <c r="G45" s="308"/>
      <c r="H45" s="308"/>
    </row>
    <row r="46" spans="1:8" ht="15.75" customHeight="1" x14ac:dyDescent="0.4">
      <c r="A46" s="309"/>
      <c r="B46" s="309"/>
      <c r="C46" s="309"/>
      <c r="D46" s="309"/>
      <c r="E46" s="309"/>
      <c r="F46" s="309"/>
      <c r="G46" s="309"/>
      <c r="H46" s="309"/>
    </row>
    <row r="47" spans="1:8" x14ac:dyDescent="0.15">
      <c r="A47" s="291" t="str">
        <f>IF(I2="一般","※図面等の説明資料を添付すること。","")</f>
        <v>※図面等の説明資料を添付すること。</v>
      </c>
      <c r="B47" s="291"/>
      <c r="C47" s="291"/>
      <c r="D47" s="291"/>
      <c r="E47" s="291"/>
      <c r="F47" s="39"/>
      <c r="G47" s="39"/>
      <c r="H47" s="39"/>
    </row>
    <row r="49" spans="1:10" x14ac:dyDescent="0.15">
      <c r="A49" s="292" t="str">
        <f>IF(I2="特定機能","（３）特定機能病院の条件を満たす受入実績","")</f>
        <v/>
      </c>
      <c r="B49" s="292"/>
      <c r="C49" s="292"/>
      <c r="D49" s="292"/>
      <c r="E49" s="292"/>
      <c r="F49" s="292"/>
      <c r="G49" s="39"/>
      <c r="H49" s="39"/>
      <c r="I49" s="39"/>
      <c r="J49" s="39"/>
    </row>
    <row r="50" spans="1:10" s="93" customFormat="1" ht="13.5" x14ac:dyDescent="0.15">
      <c r="A50" s="293"/>
      <c r="B50" s="293"/>
      <c r="C50" s="293"/>
      <c r="D50" s="293"/>
      <c r="E50" s="293"/>
      <c r="F50" s="293"/>
      <c r="G50" s="293"/>
      <c r="H50" s="293"/>
    </row>
    <row r="51" spans="1:10" s="93" customFormat="1" ht="13.5" x14ac:dyDescent="0.15">
      <c r="A51" s="293"/>
      <c r="B51" s="293"/>
      <c r="C51" s="293"/>
      <c r="D51" s="293"/>
      <c r="E51" s="293"/>
      <c r="F51" s="293"/>
      <c r="G51" s="293"/>
      <c r="H51" s="293"/>
    </row>
    <row r="52" spans="1:10" s="93" customFormat="1" ht="13.5" x14ac:dyDescent="0.15">
      <c r="A52" s="293"/>
      <c r="B52" s="293"/>
      <c r="C52" s="293"/>
      <c r="D52" s="293"/>
      <c r="E52" s="293"/>
      <c r="F52" s="293"/>
      <c r="G52" s="293"/>
      <c r="H52" s="293"/>
    </row>
    <row r="53" spans="1:10" s="93" customFormat="1" ht="13.5" x14ac:dyDescent="0.15">
      <c r="A53" s="293"/>
      <c r="B53" s="293"/>
      <c r="C53" s="293"/>
      <c r="D53" s="293"/>
      <c r="E53" s="293"/>
      <c r="F53" s="293"/>
      <c r="G53" s="293"/>
      <c r="H53" s="293"/>
    </row>
    <row r="54" spans="1:10" s="93" customFormat="1" ht="13.5" x14ac:dyDescent="0.15">
      <c r="A54" s="293"/>
      <c r="B54" s="293"/>
      <c r="C54" s="293"/>
      <c r="D54" s="293"/>
      <c r="E54" s="293"/>
      <c r="F54" s="293"/>
      <c r="G54" s="293"/>
      <c r="H54" s="293"/>
    </row>
    <row r="55" spans="1:10" s="93" customFormat="1" ht="13.5" x14ac:dyDescent="0.15">
      <c r="A55" s="293"/>
      <c r="B55" s="293"/>
      <c r="C55" s="293"/>
      <c r="D55" s="293"/>
      <c r="E55" s="293"/>
      <c r="F55" s="293"/>
      <c r="G55" s="293"/>
      <c r="H55" s="293"/>
    </row>
    <row r="56" spans="1:10" s="93" customFormat="1" ht="13.5" x14ac:dyDescent="0.15">
      <c r="A56" s="293"/>
      <c r="B56" s="293"/>
      <c r="C56" s="293"/>
      <c r="D56" s="293"/>
      <c r="E56" s="293"/>
      <c r="F56" s="293"/>
      <c r="G56" s="293"/>
      <c r="H56" s="293"/>
    </row>
    <row r="57" spans="1:10" s="93" customFormat="1" ht="13.5" x14ac:dyDescent="0.15"/>
    <row r="58" spans="1:10" ht="13.5" customHeight="1" x14ac:dyDescent="0.15">
      <c r="A58" s="291" t="str">
        <f>IF(I2="特定機能","※図面等の説明資料を添付すること。","")</f>
        <v/>
      </c>
      <c r="B58" s="291"/>
      <c r="C58" s="291"/>
      <c r="D58" s="291"/>
      <c r="E58" s="291"/>
      <c r="F58" s="39"/>
      <c r="G58" s="39"/>
      <c r="H58" s="39"/>
      <c r="I58" s="39"/>
      <c r="J58" s="39"/>
    </row>
    <row r="60" spans="1:10" hidden="1" x14ac:dyDescent="0.15">
      <c r="A60" s="39"/>
      <c r="B60" s="39"/>
      <c r="C60" s="39"/>
      <c r="D60" s="39"/>
      <c r="E60" s="39"/>
      <c r="F60" s="39"/>
      <c r="G60" s="39"/>
      <c r="H60" s="39"/>
      <c r="I60" s="39"/>
      <c r="J60" s="94">
        <f>G25+G29+G33</f>
        <v>0</v>
      </c>
    </row>
    <row r="61" spans="1:10" x14ac:dyDescent="0.15">
      <c r="A61" s="39"/>
      <c r="B61" s="39"/>
      <c r="C61" s="39"/>
      <c r="D61" s="39"/>
      <c r="E61" s="39"/>
      <c r="F61" s="39"/>
      <c r="G61" s="39"/>
      <c r="H61" s="39"/>
      <c r="I61" s="39"/>
      <c r="J61" s="39"/>
    </row>
  </sheetData>
  <sheetProtection algorithmName="SHA-512" hashValue="uALnmE+ea8Qn62aGAoESgijjABObDLCnkEKuzsOmfaNYRblve5FsW9iq4x+TK+5nruSPyIK442Y0mdsQVjjm3A==" saltValue="q5gDGeiTEI7K7TQ3msQkSA==" spinCount="100000" sheet="1" formatRows="0" insertRows="0" deleteRows="0"/>
  <mergeCells count="16">
    <mergeCell ref="A1:H1"/>
    <mergeCell ref="A2:H2"/>
    <mergeCell ref="A7:C8"/>
    <mergeCell ref="D7:G7"/>
    <mergeCell ref="H7:H8"/>
    <mergeCell ref="G4:I4"/>
    <mergeCell ref="A47:E47"/>
    <mergeCell ref="A49:F49"/>
    <mergeCell ref="A50:H56"/>
    <mergeCell ref="A58:E58"/>
    <mergeCell ref="A9:C10"/>
    <mergeCell ref="B11:C11"/>
    <mergeCell ref="B23:C23"/>
    <mergeCell ref="D37:F37"/>
    <mergeCell ref="A38:H44"/>
    <mergeCell ref="A45:H46"/>
  </mergeCells>
  <phoneticPr fontId="21"/>
  <conditionalFormatting sqref="I2">
    <cfRule type="containsText" dxfId="256" priority="4" operator="containsText" text="特定機能">
      <formula>NOT(ISERROR(SEARCH("特定機能",I2)))</formula>
    </cfRule>
    <cfRule type="containsText" dxfId="255" priority="5" operator="containsText" text="一般">
      <formula>NOT(ISERROR(SEARCH("一般",I2)))</formula>
    </cfRule>
  </conditionalFormatting>
  <conditionalFormatting sqref="D37">
    <cfRule type="containsText" dxfId="254" priority="3" operator="containsText" text="休床理由を記載してください">
      <formula>NOT(ISERROR(SEARCH("休床理由を記載してください",D37)))</formula>
    </cfRule>
  </conditionalFormatting>
  <conditionalFormatting sqref="A50:H56">
    <cfRule type="expression" dxfId="253" priority="2">
      <formula>AND($I$2="特定機能",$A$50="")</formula>
    </cfRule>
  </conditionalFormatting>
  <conditionalFormatting sqref="A38:H44">
    <cfRule type="expression" dxfId="252" priority="1">
      <formula>$A$38=""</formula>
    </cfRule>
  </conditionalFormatting>
  <dataValidations count="1">
    <dataValidation type="list" allowBlank="1" showInputMessage="1" showErrorMessage="1" sqref="I2">
      <formula1>"特定機能,一般"</formula1>
    </dataValidation>
  </dataValidations>
  <pageMargins left="0.7" right="0.7" top="0.75" bottom="0.75" header="0.3" footer="0.3"/>
  <pageSetup paperSize="9" scale="7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view="pageBreakPreview" topLeftCell="A37" zoomScaleNormal="100" zoomScaleSheetLayoutView="100" workbookViewId="0">
      <selection activeCell="J4" sqref="J4:O4"/>
    </sheetView>
  </sheetViews>
  <sheetFormatPr defaultRowHeight="18.75" x14ac:dyDescent="0.4"/>
  <cols>
    <col min="1" max="15" width="5.625" style="116" customWidth="1"/>
    <col min="16" max="16" width="9" style="116" hidden="1" customWidth="1"/>
    <col min="17" max="16384" width="9" style="116"/>
  </cols>
  <sheetData>
    <row r="1" spans="1:17" s="38" customFormat="1" ht="16.5" customHeight="1" x14ac:dyDescent="0.4">
      <c r="A1" s="310" t="s">
        <v>141</v>
      </c>
      <c r="B1" s="310"/>
      <c r="C1" s="310"/>
      <c r="D1" s="310"/>
      <c r="E1" s="310"/>
      <c r="F1" s="310"/>
      <c r="G1" s="310"/>
      <c r="H1" s="310"/>
      <c r="I1" s="310"/>
      <c r="J1" s="310"/>
      <c r="K1" s="310"/>
      <c r="L1" s="310"/>
      <c r="M1" s="310"/>
    </row>
    <row r="2" spans="1:17" s="38" customFormat="1" ht="21.75" customHeight="1" x14ac:dyDescent="0.4">
      <c r="A2" s="287" t="s">
        <v>142</v>
      </c>
      <c r="B2" s="287"/>
      <c r="C2" s="287"/>
      <c r="D2" s="287"/>
      <c r="E2" s="287"/>
      <c r="F2" s="287"/>
      <c r="G2" s="287"/>
      <c r="H2" s="287"/>
      <c r="I2" s="287"/>
      <c r="J2" s="287"/>
      <c r="K2" s="287"/>
      <c r="L2" s="287"/>
      <c r="M2" s="287"/>
      <c r="N2" s="287"/>
      <c r="O2" s="287"/>
    </row>
    <row r="3" spans="1:17" s="38" customFormat="1" ht="11.25" hidden="1" customHeight="1" x14ac:dyDescent="0.4">
      <c r="A3" s="48"/>
      <c r="B3" s="95"/>
      <c r="C3" s="61"/>
      <c r="D3" s="61"/>
      <c r="E3" s="61"/>
    </row>
    <row r="4" spans="1:17" s="38" customFormat="1" ht="28.5" customHeight="1" x14ac:dyDescent="0.4">
      <c r="A4" s="48"/>
      <c r="B4" s="95"/>
      <c r="C4" s="42"/>
      <c r="D4" s="42"/>
      <c r="E4" s="42"/>
      <c r="J4" s="330">
        <f>'⑤病床確保事業内訳書（様式第2-1号）'!G4</f>
        <v>0</v>
      </c>
      <c r="K4" s="330"/>
      <c r="L4" s="330"/>
      <c r="M4" s="330"/>
      <c r="N4" s="330"/>
      <c r="O4" s="330"/>
    </row>
    <row r="5" spans="1:17" s="38" customFormat="1" ht="12.75" hidden="1" customHeight="1" x14ac:dyDescent="0.4">
      <c r="A5" s="48"/>
      <c r="B5" s="95"/>
      <c r="C5" s="42"/>
      <c r="D5" s="42"/>
      <c r="E5" s="42"/>
    </row>
    <row r="6" spans="1:17" s="38" customFormat="1" ht="21.75" customHeight="1" x14ac:dyDescent="0.4">
      <c r="A6" s="38" t="s">
        <v>112</v>
      </c>
    </row>
    <row r="7" spans="1:17" s="38" customFormat="1" ht="18.75" customHeight="1" x14ac:dyDescent="0.4">
      <c r="A7" s="315" t="s">
        <v>251</v>
      </c>
      <c r="B7" s="315"/>
      <c r="C7" s="61"/>
      <c r="D7" s="61"/>
      <c r="E7" s="96"/>
      <c r="I7" s="41"/>
      <c r="J7" s="41"/>
      <c r="K7" s="41"/>
      <c r="L7" s="97"/>
      <c r="M7" s="97"/>
      <c r="O7" s="38" t="s">
        <v>143</v>
      </c>
    </row>
    <row r="8" spans="1:17" s="38" customFormat="1" ht="44.25" customHeight="1" x14ac:dyDescent="0.4">
      <c r="A8" s="98"/>
      <c r="B8" s="321" t="s">
        <v>144</v>
      </c>
      <c r="C8" s="321"/>
      <c r="D8" s="321"/>
      <c r="E8" s="320" t="s">
        <v>145</v>
      </c>
      <c r="F8" s="321"/>
      <c r="G8" s="321"/>
      <c r="H8" s="320" t="s">
        <v>146</v>
      </c>
      <c r="I8" s="321"/>
      <c r="J8" s="321"/>
      <c r="K8" s="317" t="s">
        <v>147</v>
      </c>
      <c r="L8" s="318"/>
      <c r="M8" s="318"/>
      <c r="N8" s="317" t="s">
        <v>148</v>
      </c>
      <c r="O8" s="319"/>
    </row>
    <row r="9" spans="1:17" s="38" customFormat="1" ht="18.75" customHeight="1" x14ac:dyDescent="0.4">
      <c r="A9" s="98" t="s">
        <v>127</v>
      </c>
      <c r="B9" s="99" t="s">
        <v>149</v>
      </c>
      <c r="C9" s="100" t="s">
        <v>150</v>
      </c>
      <c r="D9" s="100" t="s">
        <v>119</v>
      </c>
      <c r="E9" s="99" t="s">
        <v>151</v>
      </c>
      <c r="F9" s="100" t="s">
        <v>150</v>
      </c>
      <c r="G9" s="100" t="s">
        <v>119</v>
      </c>
      <c r="H9" s="99" t="s">
        <v>151</v>
      </c>
      <c r="I9" s="100" t="s">
        <v>150</v>
      </c>
      <c r="J9" s="100" t="s">
        <v>119</v>
      </c>
      <c r="K9" s="99" t="s">
        <v>151</v>
      </c>
      <c r="L9" s="100" t="s">
        <v>150</v>
      </c>
      <c r="M9" s="100" t="s">
        <v>119</v>
      </c>
      <c r="N9" s="101" t="s">
        <v>152</v>
      </c>
      <c r="O9" s="101" t="s">
        <v>153</v>
      </c>
      <c r="P9" s="38" t="s">
        <v>154</v>
      </c>
      <c r="Q9" s="38" t="s">
        <v>155</v>
      </c>
    </row>
    <row r="10" spans="1:17" s="38" customFormat="1" ht="18.75" customHeight="1" x14ac:dyDescent="0.4">
      <c r="A10" s="44">
        <v>1</v>
      </c>
      <c r="B10" s="102"/>
      <c r="C10" s="102"/>
      <c r="D10" s="102"/>
      <c r="E10" s="102"/>
      <c r="F10" s="102"/>
      <c r="G10" s="102"/>
      <c r="H10" s="103">
        <f t="shared" ref="H10:I10" si="0">B10-E10</f>
        <v>0</v>
      </c>
      <c r="I10" s="103">
        <f t="shared" si="0"/>
        <v>0</v>
      </c>
      <c r="J10" s="103">
        <f>D10-G10</f>
        <v>0</v>
      </c>
      <c r="K10" s="102"/>
      <c r="L10" s="102"/>
      <c r="M10" s="102"/>
      <c r="N10" s="103">
        <f>B10*2+C10*2+D10*1</f>
        <v>0</v>
      </c>
      <c r="O10" s="103">
        <f t="shared" ref="O10:O40" si="1">SUM(K10:M10)</f>
        <v>0</v>
      </c>
      <c r="P10" s="104">
        <f t="shared" ref="P10:P40" si="2">SUM(H10:J10)</f>
        <v>0</v>
      </c>
      <c r="Q10" s="38" t="str">
        <f>IF(N10&lt;O10,"ERROR","OK")</f>
        <v>OK</v>
      </c>
    </row>
    <row r="11" spans="1:17" s="38" customFormat="1" ht="18.75" customHeight="1" x14ac:dyDescent="0.4">
      <c r="A11" s="44">
        <v>2</v>
      </c>
      <c r="B11" s="102"/>
      <c r="C11" s="102"/>
      <c r="D11" s="102"/>
      <c r="E11" s="102"/>
      <c r="F11" s="102"/>
      <c r="G11" s="102"/>
      <c r="H11" s="103">
        <f>B11-E11</f>
        <v>0</v>
      </c>
      <c r="I11" s="103">
        <f>C11-F11</f>
        <v>0</v>
      </c>
      <c r="J11" s="103">
        <f>D11-G11</f>
        <v>0</v>
      </c>
      <c r="K11" s="102"/>
      <c r="L11" s="102"/>
      <c r="M11" s="102"/>
      <c r="N11" s="103">
        <f>B11*2+C11*2+D11*1</f>
        <v>0</v>
      </c>
      <c r="O11" s="103">
        <f t="shared" si="1"/>
        <v>0</v>
      </c>
      <c r="P11" s="104">
        <f t="shared" si="2"/>
        <v>0</v>
      </c>
      <c r="Q11" s="38" t="str">
        <f t="shared" ref="Q11:Q40" si="3">IF(N11&lt;O11,"ERROR","OK")</f>
        <v>OK</v>
      </c>
    </row>
    <row r="12" spans="1:17" s="38" customFormat="1" ht="18.75" customHeight="1" x14ac:dyDescent="0.4">
      <c r="A12" s="44">
        <v>3</v>
      </c>
      <c r="B12" s="102"/>
      <c r="C12" s="102"/>
      <c r="D12" s="102"/>
      <c r="E12" s="102"/>
      <c r="F12" s="102"/>
      <c r="G12" s="102"/>
      <c r="H12" s="103">
        <f t="shared" ref="H12:J39" si="4">B12-E12</f>
        <v>0</v>
      </c>
      <c r="I12" s="103">
        <f t="shared" si="4"/>
        <v>0</v>
      </c>
      <c r="J12" s="103">
        <f t="shared" si="4"/>
        <v>0</v>
      </c>
      <c r="K12" s="102"/>
      <c r="L12" s="102"/>
      <c r="M12" s="102"/>
      <c r="N12" s="103">
        <f t="shared" ref="N12:N39" si="5">B12*2+C12*2+D12*1</f>
        <v>0</v>
      </c>
      <c r="O12" s="103">
        <f t="shared" si="1"/>
        <v>0</v>
      </c>
      <c r="P12" s="104">
        <f t="shared" si="2"/>
        <v>0</v>
      </c>
      <c r="Q12" s="38" t="str">
        <f t="shared" si="3"/>
        <v>OK</v>
      </c>
    </row>
    <row r="13" spans="1:17" s="38" customFormat="1" ht="18.75" customHeight="1" x14ac:dyDescent="0.4">
      <c r="A13" s="44">
        <v>4</v>
      </c>
      <c r="B13" s="102"/>
      <c r="C13" s="102"/>
      <c r="D13" s="102"/>
      <c r="E13" s="102"/>
      <c r="F13" s="102"/>
      <c r="G13" s="102"/>
      <c r="H13" s="103">
        <f t="shared" si="4"/>
        <v>0</v>
      </c>
      <c r="I13" s="103">
        <f t="shared" si="4"/>
        <v>0</v>
      </c>
      <c r="J13" s="103">
        <f t="shared" si="4"/>
        <v>0</v>
      </c>
      <c r="K13" s="102"/>
      <c r="L13" s="102"/>
      <c r="M13" s="102"/>
      <c r="N13" s="103">
        <f t="shared" si="5"/>
        <v>0</v>
      </c>
      <c r="O13" s="103">
        <f t="shared" si="1"/>
        <v>0</v>
      </c>
      <c r="P13" s="104">
        <f t="shared" si="2"/>
        <v>0</v>
      </c>
      <c r="Q13" s="38" t="str">
        <f t="shared" si="3"/>
        <v>OK</v>
      </c>
    </row>
    <row r="14" spans="1:17" s="38" customFormat="1" ht="18.75" customHeight="1" x14ac:dyDescent="0.4">
      <c r="A14" s="44">
        <v>5</v>
      </c>
      <c r="B14" s="102"/>
      <c r="C14" s="102"/>
      <c r="D14" s="102"/>
      <c r="E14" s="102"/>
      <c r="F14" s="102"/>
      <c r="G14" s="102"/>
      <c r="H14" s="103">
        <f t="shared" si="4"/>
        <v>0</v>
      </c>
      <c r="I14" s="103">
        <f t="shared" si="4"/>
        <v>0</v>
      </c>
      <c r="J14" s="103">
        <f t="shared" si="4"/>
        <v>0</v>
      </c>
      <c r="K14" s="102"/>
      <c r="L14" s="102"/>
      <c r="M14" s="102"/>
      <c r="N14" s="103">
        <f t="shared" si="5"/>
        <v>0</v>
      </c>
      <c r="O14" s="103">
        <f t="shared" si="1"/>
        <v>0</v>
      </c>
      <c r="P14" s="104">
        <f t="shared" si="2"/>
        <v>0</v>
      </c>
      <c r="Q14" s="38" t="str">
        <f t="shared" si="3"/>
        <v>OK</v>
      </c>
    </row>
    <row r="15" spans="1:17" s="38" customFormat="1" ht="18.75" customHeight="1" x14ac:dyDescent="0.4">
      <c r="A15" s="44">
        <v>6</v>
      </c>
      <c r="B15" s="102"/>
      <c r="C15" s="102"/>
      <c r="D15" s="102"/>
      <c r="E15" s="102"/>
      <c r="F15" s="102"/>
      <c r="G15" s="102"/>
      <c r="H15" s="103">
        <f t="shared" si="4"/>
        <v>0</v>
      </c>
      <c r="I15" s="103">
        <f t="shared" si="4"/>
        <v>0</v>
      </c>
      <c r="J15" s="103">
        <f t="shared" si="4"/>
        <v>0</v>
      </c>
      <c r="K15" s="102"/>
      <c r="L15" s="102"/>
      <c r="M15" s="102"/>
      <c r="N15" s="103">
        <f t="shared" si="5"/>
        <v>0</v>
      </c>
      <c r="O15" s="103">
        <f t="shared" si="1"/>
        <v>0</v>
      </c>
      <c r="P15" s="104">
        <f t="shared" si="2"/>
        <v>0</v>
      </c>
      <c r="Q15" s="38" t="str">
        <f t="shared" si="3"/>
        <v>OK</v>
      </c>
    </row>
    <row r="16" spans="1:17" s="38" customFormat="1" ht="18.75" customHeight="1" x14ac:dyDescent="0.4">
      <c r="A16" s="44">
        <v>7</v>
      </c>
      <c r="B16" s="102"/>
      <c r="C16" s="102"/>
      <c r="D16" s="102"/>
      <c r="E16" s="102"/>
      <c r="F16" s="102"/>
      <c r="G16" s="102"/>
      <c r="H16" s="103">
        <f t="shared" si="4"/>
        <v>0</v>
      </c>
      <c r="I16" s="103">
        <f t="shared" si="4"/>
        <v>0</v>
      </c>
      <c r="J16" s="103">
        <f t="shared" si="4"/>
        <v>0</v>
      </c>
      <c r="K16" s="102"/>
      <c r="L16" s="102"/>
      <c r="M16" s="102"/>
      <c r="N16" s="103">
        <f t="shared" si="5"/>
        <v>0</v>
      </c>
      <c r="O16" s="103">
        <f t="shared" si="1"/>
        <v>0</v>
      </c>
      <c r="P16" s="104">
        <f t="shared" si="2"/>
        <v>0</v>
      </c>
      <c r="Q16" s="38" t="str">
        <f t="shared" si="3"/>
        <v>OK</v>
      </c>
    </row>
    <row r="17" spans="1:17" s="38" customFormat="1" ht="18.75" customHeight="1" x14ac:dyDescent="0.4">
      <c r="A17" s="44">
        <v>8</v>
      </c>
      <c r="B17" s="102"/>
      <c r="C17" s="102"/>
      <c r="D17" s="102"/>
      <c r="E17" s="102"/>
      <c r="F17" s="102"/>
      <c r="G17" s="102"/>
      <c r="H17" s="103">
        <f t="shared" si="4"/>
        <v>0</v>
      </c>
      <c r="I17" s="103">
        <f t="shared" si="4"/>
        <v>0</v>
      </c>
      <c r="J17" s="103">
        <f t="shared" si="4"/>
        <v>0</v>
      </c>
      <c r="K17" s="102"/>
      <c r="L17" s="102"/>
      <c r="M17" s="102"/>
      <c r="N17" s="103">
        <f t="shared" si="5"/>
        <v>0</v>
      </c>
      <c r="O17" s="103">
        <f t="shared" si="1"/>
        <v>0</v>
      </c>
      <c r="P17" s="104">
        <f t="shared" si="2"/>
        <v>0</v>
      </c>
      <c r="Q17" s="38" t="str">
        <f t="shared" si="3"/>
        <v>OK</v>
      </c>
    </row>
    <row r="18" spans="1:17" s="38" customFormat="1" ht="18.75" customHeight="1" x14ac:dyDescent="0.4">
      <c r="A18" s="44">
        <v>9</v>
      </c>
      <c r="B18" s="102"/>
      <c r="C18" s="102"/>
      <c r="D18" s="102"/>
      <c r="E18" s="102"/>
      <c r="F18" s="102"/>
      <c r="G18" s="102"/>
      <c r="H18" s="103">
        <f t="shared" si="4"/>
        <v>0</v>
      </c>
      <c r="I18" s="103">
        <f t="shared" si="4"/>
        <v>0</v>
      </c>
      <c r="J18" s="103">
        <f t="shared" si="4"/>
        <v>0</v>
      </c>
      <c r="K18" s="102"/>
      <c r="L18" s="102"/>
      <c r="M18" s="102"/>
      <c r="N18" s="103">
        <f t="shared" si="5"/>
        <v>0</v>
      </c>
      <c r="O18" s="103">
        <f t="shared" si="1"/>
        <v>0</v>
      </c>
      <c r="P18" s="104">
        <f t="shared" si="2"/>
        <v>0</v>
      </c>
      <c r="Q18" s="38" t="str">
        <f t="shared" si="3"/>
        <v>OK</v>
      </c>
    </row>
    <row r="19" spans="1:17" s="38" customFormat="1" ht="18.75" customHeight="1" x14ac:dyDescent="0.4">
      <c r="A19" s="44">
        <v>10</v>
      </c>
      <c r="B19" s="102"/>
      <c r="C19" s="102"/>
      <c r="D19" s="102"/>
      <c r="E19" s="102"/>
      <c r="F19" s="102"/>
      <c r="G19" s="102"/>
      <c r="H19" s="103">
        <f t="shared" si="4"/>
        <v>0</v>
      </c>
      <c r="I19" s="103">
        <f t="shared" si="4"/>
        <v>0</v>
      </c>
      <c r="J19" s="103">
        <f t="shared" si="4"/>
        <v>0</v>
      </c>
      <c r="K19" s="102"/>
      <c r="L19" s="102"/>
      <c r="M19" s="102"/>
      <c r="N19" s="103">
        <f t="shared" si="5"/>
        <v>0</v>
      </c>
      <c r="O19" s="103">
        <f t="shared" si="1"/>
        <v>0</v>
      </c>
      <c r="P19" s="104">
        <f t="shared" si="2"/>
        <v>0</v>
      </c>
      <c r="Q19" s="38" t="str">
        <f t="shared" si="3"/>
        <v>OK</v>
      </c>
    </row>
    <row r="20" spans="1:17" s="38" customFormat="1" ht="18.75" customHeight="1" x14ac:dyDescent="0.4">
      <c r="A20" s="44">
        <v>11</v>
      </c>
      <c r="B20" s="102"/>
      <c r="C20" s="102"/>
      <c r="D20" s="102"/>
      <c r="E20" s="102"/>
      <c r="F20" s="102"/>
      <c r="G20" s="102"/>
      <c r="H20" s="103">
        <f t="shared" si="4"/>
        <v>0</v>
      </c>
      <c r="I20" s="103">
        <f t="shared" si="4"/>
        <v>0</v>
      </c>
      <c r="J20" s="103">
        <f t="shared" si="4"/>
        <v>0</v>
      </c>
      <c r="K20" s="102"/>
      <c r="L20" s="102"/>
      <c r="M20" s="102"/>
      <c r="N20" s="103">
        <f t="shared" si="5"/>
        <v>0</v>
      </c>
      <c r="O20" s="103">
        <f t="shared" si="1"/>
        <v>0</v>
      </c>
      <c r="P20" s="104">
        <f t="shared" si="2"/>
        <v>0</v>
      </c>
      <c r="Q20" s="38" t="str">
        <f t="shared" si="3"/>
        <v>OK</v>
      </c>
    </row>
    <row r="21" spans="1:17" s="38" customFormat="1" ht="18.75" customHeight="1" x14ac:dyDescent="0.4">
      <c r="A21" s="44">
        <v>12</v>
      </c>
      <c r="B21" s="102"/>
      <c r="C21" s="102"/>
      <c r="D21" s="102"/>
      <c r="E21" s="102"/>
      <c r="F21" s="102"/>
      <c r="G21" s="102"/>
      <c r="H21" s="103">
        <f t="shared" si="4"/>
        <v>0</v>
      </c>
      <c r="I21" s="103">
        <f t="shared" si="4"/>
        <v>0</v>
      </c>
      <c r="J21" s="103">
        <f t="shared" si="4"/>
        <v>0</v>
      </c>
      <c r="K21" s="102"/>
      <c r="L21" s="102"/>
      <c r="M21" s="102"/>
      <c r="N21" s="103">
        <f t="shared" si="5"/>
        <v>0</v>
      </c>
      <c r="O21" s="103">
        <f t="shared" si="1"/>
        <v>0</v>
      </c>
      <c r="P21" s="104">
        <f t="shared" si="2"/>
        <v>0</v>
      </c>
      <c r="Q21" s="38" t="str">
        <f t="shared" si="3"/>
        <v>OK</v>
      </c>
    </row>
    <row r="22" spans="1:17" s="38" customFormat="1" ht="18.75" customHeight="1" x14ac:dyDescent="0.4">
      <c r="A22" s="44">
        <v>13</v>
      </c>
      <c r="B22" s="102"/>
      <c r="C22" s="102"/>
      <c r="D22" s="102"/>
      <c r="E22" s="102"/>
      <c r="F22" s="102"/>
      <c r="G22" s="102"/>
      <c r="H22" s="103">
        <f t="shared" si="4"/>
        <v>0</v>
      </c>
      <c r="I22" s="103">
        <f t="shared" si="4"/>
        <v>0</v>
      </c>
      <c r="J22" s="103">
        <f t="shared" si="4"/>
        <v>0</v>
      </c>
      <c r="K22" s="102"/>
      <c r="L22" s="102"/>
      <c r="M22" s="102"/>
      <c r="N22" s="103">
        <f t="shared" si="5"/>
        <v>0</v>
      </c>
      <c r="O22" s="103">
        <f t="shared" si="1"/>
        <v>0</v>
      </c>
      <c r="P22" s="104">
        <f t="shared" si="2"/>
        <v>0</v>
      </c>
      <c r="Q22" s="38" t="str">
        <f t="shared" si="3"/>
        <v>OK</v>
      </c>
    </row>
    <row r="23" spans="1:17" s="38" customFormat="1" ht="18.75" customHeight="1" x14ac:dyDescent="0.4">
      <c r="A23" s="44">
        <v>14</v>
      </c>
      <c r="B23" s="102"/>
      <c r="C23" s="102"/>
      <c r="D23" s="102"/>
      <c r="E23" s="102"/>
      <c r="F23" s="102"/>
      <c r="G23" s="102"/>
      <c r="H23" s="103">
        <f t="shared" si="4"/>
        <v>0</v>
      </c>
      <c r="I23" s="103">
        <f t="shared" si="4"/>
        <v>0</v>
      </c>
      <c r="J23" s="103">
        <f t="shared" si="4"/>
        <v>0</v>
      </c>
      <c r="K23" s="102"/>
      <c r="L23" s="102"/>
      <c r="M23" s="102"/>
      <c r="N23" s="103">
        <f t="shared" si="5"/>
        <v>0</v>
      </c>
      <c r="O23" s="103">
        <f t="shared" si="1"/>
        <v>0</v>
      </c>
      <c r="P23" s="104">
        <f t="shared" si="2"/>
        <v>0</v>
      </c>
      <c r="Q23" s="38" t="str">
        <f t="shared" si="3"/>
        <v>OK</v>
      </c>
    </row>
    <row r="24" spans="1:17" s="38" customFormat="1" ht="18.75" customHeight="1" x14ac:dyDescent="0.4">
      <c r="A24" s="105">
        <v>15</v>
      </c>
      <c r="B24" s="102"/>
      <c r="C24" s="106"/>
      <c r="D24" s="102"/>
      <c r="E24" s="102"/>
      <c r="F24" s="102"/>
      <c r="G24" s="102"/>
      <c r="H24" s="103">
        <f>B24-E24</f>
        <v>0</v>
      </c>
      <c r="I24" s="103">
        <f t="shared" si="4"/>
        <v>0</v>
      </c>
      <c r="J24" s="103">
        <f t="shared" si="4"/>
        <v>0</v>
      </c>
      <c r="K24" s="102"/>
      <c r="L24" s="102"/>
      <c r="M24" s="102"/>
      <c r="N24" s="103">
        <f t="shared" si="5"/>
        <v>0</v>
      </c>
      <c r="O24" s="103">
        <f t="shared" si="1"/>
        <v>0</v>
      </c>
      <c r="P24" s="104">
        <f t="shared" si="2"/>
        <v>0</v>
      </c>
      <c r="Q24" s="38" t="str">
        <f t="shared" si="3"/>
        <v>OK</v>
      </c>
    </row>
    <row r="25" spans="1:17" s="38" customFormat="1" ht="18.75" customHeight="1" x14ac:dyDescent="0.4">
      <c r="A25" s="44">
        <v>16</v>
      </c>
      <c r="B25" s="102"/>
      <c r="C25" s="102"/>
      <c r="D25" s="102"/>
      <c r="E25" s="102"/>
      <c r="F25" s="102"/>
      <c r="G25" s="102"/>
      <c r="H25" s="103">
        <f t="shared" si="4"/>
        <v>0</v>
      </c>
      <c r="I25" s="103">
        <f t="shared" si="4"/>
        <v>0</v>
      </c>
      <c r="J25" s="103">
        <f t="shared" si="4"/>
        <v>0</v>
      </c>
      <c r="K25" s="102"/>
      <c r="L25" s="102"/>
      <c r="M25" s="102"/>
      <c r="N25" s="103">
        <f t="shared" si="5"/>
        <v>0</v>
      </c>
      <c r="O25" s="103">
        <f t="shared" si="1"/>
        <v>0</v>
      </c>
      <c r="P25" s="104">
        <f t="shared" si="2"/>
        <v>0</v>
      </c>
      <c r="Q25" s="38" t="str">
        <f t="shared" si="3"/>
        <v>OK</v>
      </c>
    </row>
    <row r="26" spans="1:17" s="38" customFormat="1" ht="18.75" customHeight="1" x14ac:dyDescent="0.4">
      <c r="A26" s="44">
        <v>17</v>
      </c>
      <c r="B26" s="102"/>
      <c r="C26" s="102"/>
      <c r="D26" s="102"/>
      <c r="E26" s="102"/>
      <c r="F26" s="102"/>
      <c r="G26" s="102"/>
      <c r="H26" s="103">
        <f t="shared" si="4"/>
        <v>0</v>
      </c>
      <c r="I26" s="103">
        <f t="shared" si="4"/>
        <v>0</v>
      </c>
      <c r="J26" s="103">
        <f t="shared" si="4"/>
        <v>0</v>
      </c>
      <c r="K26" s="102"/>
      <c r="L26" s="102"/>
      <c r="M26" s="102"/>
      <c r="N26" s="103">
        <f t="shared" si="5"/>
        <v>0</v>
      </c>
      <c r="O26" s="103">
        <f t="shared" si="1"/>
        <v>0</v>
      </c>
      <c r="P26" s="104">
        <f t="shared" si="2"/>
        <v>0</v>
      </c>
      <c r="Q26" s="38" t="str">
        <f t="shared" si="3"/>
        <v>OK</v>
      </c>
    </row>
    <row r="27" spans="1:17" s="38" customFormat="1" ht="18.75" customHeight="1" x14ac:dyDescent="0.4">
      <c r="A27" s="44">
        <v>18</v>
      </c>
      <c r="B27" s="102"/>
      <c r="C27" s="102"/>
      <c r="D27" s="102"/>
      <c r="E27" s="102"/>
      <c r="F27" s="102"/>
      <c r="G27" s="102"/>
      <c r="H27" s="103">
        <f t="shared" si="4"/>
        <v>0</v>
      </c>
      <c r="I27" s="103">
        <f t="shared" si="4"/>
        <v>0</v>
      </c>
      <c r="J27" s="103">
        <f t="shared" si="4"/>
        <v>0</v>
      </c>
      <c r="K27" s="102"/>
      <c r="L27" s="102"/>
      <c r="M27" s="102"/>
      <c r="N27" s="103">
        <f t="shared" si="5"/>
        <v>0</v>
      </c>
      <c r="O27" s="103">
        <f t="shared" si="1"/>
        <v>0</v>
      </c>
      <c r="P27" s="104">
        <f t="shared" si="2"/>
        <v>0</v>
      </c>
      <c r="Q27" s="38" t="str">
        <f t="shared" si="3"/>
        <v>OK</v>
      </c>
    </row>
    <row r="28" spans="1:17" s="38" customFormat="1" ht="18.75" customHeight="1" x14ac:dyDescent="0.4">
      <c r="A28" s="44">
        <v>19</v>
      </c>
      <c r="B28" s="102"/>
      <c r="C28" s="102"/>
      <c r="D28" s="102"/>
      <c r="E28" s="102"/>
      <c r="F28" s="102"/>
      <c r="G28" s="102"/>
      <c r="H28" s="103">
        <f t="shared" si="4"/>
        <v>0</v>
      </c>
      <c r="I28" s="103">
        <f t="shared" si="4"/>
        <v>0</v>
      </c>
      <c r="J28" s="103">
        <f t="shared" si="4"/>
        <v>0</v>
      </c>
      <c r="K28" s="102"/>
      <c r="L28" s="102"/>
      <c r="M28" s="102"/>
      <c r="N28" s="103">
        <f t="shared" si="5"/>
        <v>0</v>
      </c>
      <c r="O28" s="103">
        <f t="shared" si="1"/>
        <v>0</v>
      </c>
      <c r="P28" s="104">
        <f t="shared" si="2"/>
        <v>0</v>
      </c>
      <c r="Q28" s="38" t="str">
        <f t="shared" si="3"/>
        <v>OK</v>
      </c>
    </row>
    <row r="29" spans="1:17" s="38" customFormat="1" ht="18.75" customHeight="1" x14ac:dyDescent="0.4">
      <c r="A29" s="44">
        <v>20</v>
      </c>
      <c r="B29" s="102"/>
      <c r="C29" s="102"/>
      <c r="D29" s="102"/>
      <c r="E29" s="102"/>
      <c r="F29" s="102"/>
      <c r="G29" s="102"/>
      <c r="H29" s="103">
        <f t="shared" si="4"/>
        <v>0</v>
      </c>
      <c r="I29" s="103">
        <f t="shared" si="4"/>
        <v>0</v>
      </c>
      <c r="J29" s="103">
        <f t="shared" si="4"/>
        <v>0</v>
      </c>
      <c r="K29" s="102"/>
      <c r="L29" s="102"/>
      <c r="M29" s="102"/>
      <c r="N29" s="103">
        <f t="shared" si="5"/>
        <v>0</v>
      </c>
      <c r="O29" s="103">
        <f t="shared" si="1"/>
        <v>0</v>
      </c>
      <c r="P29" s="104">
        <f t="shared" si="2"/>
        <v>0</v>
      </c>
      <c r="Q29" s="38" t="str">
        <f t="shared" si="3"/>
        <v>OK</v>
      </c>
    </row>
    <row r="30" spans="1:17" s="38" customFormat="1" ht="18.75" customHeight="1" x14ac:dyDescent="0.4">
      <c r="A30" s="44">
        <v>21</v>
      </c>
      <c r="B30" s="102"/>
      <c r="C30" s="102"/>
      <c r="D30" s="102"/>
      <c r="E30" s="102"/>
      <c r="F30" s="102"/>
      <c r="G30" s="102"/>
      <c r="H30" s="103">
        <f t="shared" si="4"/>
        <v>0</v>
      </c>
      <c r="I30" s="103">
        <f t="shared" si="4"/>
        <v>0</v>
      </c>
      <c r="J30" s="103">
        <f t="shared" si="4"/>
        <v>0</v>
      </c>
      <c r="K30" s="102"/>
      <c r="L30" s="102"/>
      <c r="M30" s="102"/>
      <c r="N30" s="103">
        <f t="shared" si="5"/>
        <v>0</v>
      </c>
      <c r="O30" s="103">
        <f t="shared" si="1"/>
        <v>0</v>
      </c>
      <c r="P30" s="104">
        <f t="shared" si="2"/>
        <v>0</v>
      </c>
      <c r="Q30" s="38" t="str">
        <f t="shared" si="3"/>
        <v>OK</v>
      </c>
    </row>
    <row r="31" spans="1:17" s="38" customFormat="1" ht="18.75" customHeight="1" x14ac:dyDescent="0.4">
      <c r="A31" s="44">
        <v>22</v>
      </c>
      <c r="B31" s="102"/>
      <c r="C31" s="102"/>
      <c r="D31" s="102"/>
      <c r="E31" s="102"/>
      <c r="F31" s="102"/>
      <c r="G31" s="102"/>
      <c r="H31" s="103">
        <f t="shared" si="4"/>
        <v>0</v>
      </c>
      <c r="I31" s="103">
        <f t="shared" si="4"/>
        <v>0</v>
      </c>
      <c r="J31" s="103">
        <f t="shared" si="4"/>
        <v>0</v>
      </c>
      <c r="K31" s="102"/>
      <c r="L31" s="102"/>
      <c r="M31" s="102"/>
      <c r="N31" s="103">
        <f t="shared" si="5"/>
        <v>0</v>
      </c>
      <c r="O31" s="103">
        <f t="shared" si="1"/>
        <v>0</v>
      </c>
      <c r="P31" s="104">
        <f t="shared" si="2"/>
        <v>0</v>
      </c>
      <c r="Q31" s="38" t="str">
        <f t="shared" si="3"/>
        <v>OK</v>
      </c>
    </row>
    <row r="32" spans="1:17" s="38" customFormat="1" ht="18.75" customHeight="1" x14ac:dyDescent="0.4">
      <c r="A32" s="44">
        <v>23</v>
      </c>
      <c r="B32" s="102"/>
      <c r="C32" s="102"/>
      <c r="D32" s="102"/>
      <c r="E32" s="102"/>
      <c r="F32" s="102"/>
      <c r="G32" s="102"/>
      <c r="H32" s="103">
        <f t="shared" si="4"/>
        <v>0</v>
      </c>
      <c r="I32" s="103">
        <f t="shared" si="4"/>
        <v>0</v>
      </c>
      <c r="J32" s="103">
        <f t="shared" si="4"/>
        <v>0</v>
      </c>
      <c r="K32" s="102"/>
      <c r="L32" s="102"/>
      <c r="M32" s="102"/>
      <c r="N32" s="103">
        <f t="shared" si="5"/>
        <v>0</v>
      </c>
      <c r="O32" s="103">
        <f t="shared" si="1"/>
        <v>0</v>
      </c>
      <c r="P32" s="104">
        <f t="shared" si="2"/>
        <v>0</v>
      </c>
      <c r="Q32" s="38" t="str">
        <f t="shared" si="3"/>
        <v>OK</v>
      </c>
    </row>
    <row r="33" spans="1:17" s="38" customFormat="1" ht="18.75" customHeight="1" x14ac:dyDescent="0.4">
      <c r="A33" s="44">
        <v>24</v>
      </c>
      <c r="B33" s="102"/>
      <c r="C33" s="102"/>
      <c r="D33" s="102"/>
      <c r="E33" s="102"/>
      <c r="F33" s="102"/>
      <c r="G33" s="102"/>
      <c r="H33" s="103">
        <f t="shared" si="4"/>
        <v>0</v>
      </c>
      <c r="I33" s="103">
        <f t="shared" si="4"/>
        <v>0</v>
      </c>
      <c r="J33" s="103">
        <f t="shared" si="4"/>
        <v>0</v>
      </c>
      <c r="K33" s="102"/>
      <c r="L33" s="102"/>
      <c r="M33" s="102"/>
      <c r="N33" s="103">
        <f t="shared" si="5"/>
        <v>0</v>
      </c>
      <c r="O33" s="103">
        <f t="shared" si="1"/>
        <v>0</v>
      </c>
      <c r="P33" s="104">
        <f t="shared" si="2"/>
        <v>0</v>
      </c>
      <c r="Q33" s="38" t="str">
        <f t="shared" si="3"/>
        <v>OK</v>
      </c>
    </row>
    <row r="34" spans="1:17" s="38" customFormat="1" ht="18.75" customHeight="1" x14ac:dyDescent="0.4">
      <c r="A34" s="44">
        <v>25</v>
      </c>
      <c r="B34" s="102"/>
      <c r="C34" s="102"/>
      <c r="D34" s="102"/>
      <c r="E34" s="102"/>
      <c r="F34" s="102"/>
      <c r="G34" s="102"/>
      <c r="H34" s="103">
        <f t="shared" si="4"/>
        <v>0</v>
      </c>
      <c r="I34" s="103">
        <f t="shared" si="4"/>
        <v>0</v>
      </c>
      <c r="J34" s="103">
        <f t="shared" si="4"/>
        <v>0</v>
      </c>
      <c r="K34" s="102"/>
      <c r="L34" s="102"/>
      <c r="M34" s="102"/>
      <c r="N34" s="103">
        <f t="shared" si="5"/>
        <v>0</v>
      </c>
      <c r="O34" s="103">
        <f t="shared" si="1"/>
        <v>0</v>
      </c>
      <c r="P34" s="104">
        <f t="shared" si="2"/>
        <v>0</v>
      </c>
      <c r="Q34" s="38" t="str">
        <f t="shared" si="3"/>
        <v>OK</v>
      </c>
    </row>
    <row r="35" spans="1:17" s="38" customFormat="1" ht="18.75" customHeight="1" x14ac:dyDescent="0.4">
      <c r="A35" s="44">
        <v>26</v>
      </c>
      <c r="B35" s="102"/>
      <c r="C35" s="102"/>
      <c r="D35" s="102"/>
      <c r="E35" s="102"/>
      <c r="F35" s="102"/>
      <c r="G35" s="102"/>
      <c r="H35" s="103">
        <f t="shared" si="4"/>
        <v>0</v>
      </c>
      <c r="I35" s="103">
        <f t="shared" si="4"/>
        <v>0</v>
      </c>
      <c r="J35" s="103">
        <f t="shared" si="4"/>
        <v>0</v>
      </c>
      <c r="K35" s="102"/>
      <c r="L35" s="102"/>
      <c r="M35" s="102"/>
      <c r="N35" s="103">
        <f t="shared" si="5"/>
        <v>0</v>
      </c>
      <c r="O35" s="103">
        <f t="shared" si="1"/>
        <v>0</v>
      </c>
      <c r="P35" s="104">
        <f t="shared" si="2"/>
        <v>0</v>
      </c>
      <c r="Q35" s="38" t="str">
        <f t="shared" si="3"/>
        <v>OK</v>
      </c>
    </row>
    <row r="36" spans="1:17" s="38" customFormat="1" ht="18.75" customHeight="1" x14ac:dyDescent="0.4">
      <c r="A36" s="44">
        <v>27</v>
      </c>
      <c r="B36" s="102"/>
      <c r="C36" s="102"/>
      <c r="D36" s="102"/>
      <c r="E36" s="102"/>
      <c r="F36" s="102"/>
      <c r="G36" s="102"/>
      <c r="H36" s="103">
        <f t="shared" si="4"/>
        <v>0</v>
      </c>
      <c r="I36" s="103">
        <f t="shared" si="4"/>
        <v>0</v>
      </c>
      <c r="J36" s="103">
        <f t="shared" si="4"/>
        <v>0</v>
      </c>
      <c r="K36" s="102"/>
      <c r="L36" s="102"/>
      <c r="M36" s="102"/>
      <c r="N36" s="103">
        <f t="shared" si="5"/>
        <v>0</v>
      </c>
      <c r="O36" s="103">
        <f t="shared" si="1"/>
        <v>0</v>
      </c>
      <c r="P36" s="104">
        <f t="shared" si="2"/>
        <v>0</v>
      </c>
      <c r="Q36" s="38" t="str">
        <f t="shared" si="3"/>
        <v>OK</v>
      </c>
    </row>
    <row r="37" spans="1:17" s="38" customFormat="1" ht="18.75" customHeight="1" x14ac:dyDescent="0.4">
      <c r="A37" s="44">
        <v>28</v>
      </c>
      <c r="B37" s="102"/>
      <c r="C37" s="102"/>
      <c r="D37" s="102"/>
      <c r="E37" s="102"/>
      <c r="F37" s="102"/>
      <c r="G37" s="102"/>
      <c r="H37" s="103">
        <f t="shared" si="4"/>
        <v>0</v>
      </c>
      <c r="I37" s="103">
        <f t="shared" si="4"/>
        <v>0</v>
      </c>
      <c r="J37" s="103">
        <f t="shared" si="4"/>
        <v>0</v>
      </c>
      <c r="K37" s="102"/>
      <c r="L37" s="102"/>
      <c r="M37" s="102"/>
      <c r="N37" s="103">
        <f t="shared" si="5"/>
        <v>0</v>
      </c>
      <c r="O37" s="103">
        <f t="shared" si="1"/>
        <v>0</v>
      </c>
      <c r="P37" s="104">
        <f t="shared" si="2"/>
        <v>0</v>
      </c>
      <c r="Q37" s="38" t="str">
        <f t="shared" si="3"/>
        <v>OK</v>
      </c>
    </row>
    <row r="38" spans="1:17" s="38" customFormat="1" ht="18.75" customHeight="1" x14ac:dyDescent="0.4">
      <c r="A38" s="44">
        <v>29</v>
      </c>
      <c r="B38" s="102"/>
      <c r="C38" s="102"/>
      <c r="D38" s="102"/>
      <c r="E38" s="102"/>
      <c r="F38" s="102"/>
      <c r="G38" s="102"/>
      <c r="H38" s="103">
        <f t="shared" si="4"/>
        <v>0</v>
      </c>
      <c r="I38" s="103">
        <f t="shared" si="4"/>
        <v>0</v>
      </c>
      <c r="J38" s="103">
        <f t="shared" si="4"/>
        <v>0</v>
      </c>
      <c r="K38" s="102"/>
      <c r="L38" s="102"/>
      <c r="M38" s="102"/>
      <c r="N38" s="103">
        <f t="shared" si="5"/>
        <v>0</v>
      </c>
      <c r="O38" s="103">
        <f t="shared" si="1"/>
        <v>0</v>
      </c>
      <c r="P38" s="104">
        <f t="shared" si="2"/>
        <v>0</v>
      </c>
      <c r="Q38" s="38" t="str">
        <f t="shared" si="3"/>
        <v>OK</v>
      </c>
    </row>
    <row r="39" spans="1:17" s="38" customFormat="1" ht="18.75" customHeight="1" x14ac:dyDescent="0.4">
      <c r="A39" s="44">
        <v>30</v>
      </c>
      <c r="B39" s="102"/>
      <c r="C39" s="102"/>
      <c r="D39" s="102"/>
      <c r="E39" s="102"/>
      <c r="F39" s="102"/>
      <c r="G39" s="102"/>
      <c r="H39" s="103">
        <f t="shared" si="4"/>
        <v>0</v>
      </c>
      <c r="I39" s="103">
        <f t="shared" si="4"/>
        <v>0</v>
      </c>
      <c r="J39" s="103">
        <f t="shared" si="4"/>
        <v>0</v>
      </c>
      <c r="K39" s="102"/>
      <c r="L39" s="102"/>
      <c r="M39" s="102"/>
      <c r="N39" s="103">
        <f t="shared" si="5"/>
        <v>0</v>
      </c>
      <c r="O39" s="103">
        <f t="shared" si="1"/>
        <v>0</v>
      </c>
      <c r="P39" s="104">
        <f t="shared" si="2"/>
        <v>0</v>
      </c>
      <c r="Q39" s="38" t="str">
        <f t="shared" si="3"/>
        <v>OK</v>
      </c>
    </row>
    <row r="40" spans="1:17" s="38" customFormat="1" ht="18.75" customHeight="1" thickBot="1" x14ac:dyDescent="0.45">
      <c r="A40" s="107">
        <v>31</v>
      </c>
      <c r="B40" s="108"/>
      <c r="C40" s="108"/>
      <c r="D40" s="108"/>
      <c r="E40" s="108"/>
      <c r="F40" s="108"/>
      <c r="G40" s="108"/>
      <c r="H40" s="103">
        <f>B40-E40</f>
        <v>0</v>
      </c>
      <c r="I40" s="103">
        <f>C40-F40</f>
        <v>0</v>
      </c>
      <c r="J40" s="103">
        <f>D40-G40</f>
        <v>0</v>
      </c>
      <c r="K40" s="102"/>
      <c r="L40" s="102"/>
      <c r="M40" s="102"/>
      <c r="N40" s="103">
        <f>B40*2+C40*2+D40*1</f>
        <v>0</v>
      </c>
      <c r="O40" s="103">
        <f t="shared" si="1"/>
        <v>0</v>
      </c>
      <c r="P40" s="104">
        <f t="shared" si="2"/>
        <v>0</v>
      </c>
      <c r="Q40" s="38" t="str">
        <f t="shared" si="3"/>
        <v>OK</v>
      </c>
    </row>
    <row r="41" spans="1:17" s="39" customFormat="1" ht="18.75" customHeight="1" thickTop="1" x14ac:dyDescent="0.15">
      <c r="A41" s="109" t="s">
        <v>156</v>
      </c>
      <c r="B41" s="110">
        <f>SUM(B10:B40)</f>
        <v>0</v>
      </c>
      <c r="C41" s="110">
        <f t="shared" ref="C41:M41" si="6">SUM(C10:C40)</f>
        <v>0</v>
      </c>
      <c r="D41" s="110">
        <f t="shared" si="6"/>
        <v>0</v>
      </c>
      <c r="E41" s="110">
        <f t="shared" si="6"/>
        <v>0</v>
      </c>
      <c r="F41" s="110">
        <f t="shared" si="6"/>
        <v>0</v>
      </c>
      <c r="G41" s="111">
        <f t="shared" si="6"/>
        <v>0</v>
      </c>
      <c r="H41" s="112">
        <f>SUM(H10:H40)</f>
        <v>0</v>
      </c>
      <c r="I41" s="112">
        <f t="shared" si="6"/>
        <v>0</v>
      </c>
      <c r="J41" s="112">
        <f t="shared" si="6"/>
        <v>0</v>
      </c>
      <c r="K41" s="112">
        <f t="shared" si="6"/>
        <v>0</v>
      </c>
      <c r="L41" s="112">
        <f>SUM(L10:L40)</f>
        <v>0</v>
      </c>
      <c r="M41" s="112">
        <f t="shared" si="6"/>
        <v>0</v>
      </c>
      <c r="N41" s="112">
        <f>SUM(N10:N40)</f>
        <v>0</v>
      </c>
      <c r="O41" s="112">
        <f>SUM(O10:O40)</f>
        <v>0</v>
      </c>
      <c r="P41" s="104"/>
    </row>
    <row r="42" spans="1:17" s="113" customFormat="1" ht="15" hidden="1" customHeight="1" x14ac:dyDescent="0.4">
      <c r="A42" s="38" t="s">
        <v>157</v>
      </c>
      <c r="P42" s="104"/>
    </row>
    <row r="43" spans="1:17" s="113" customFormat="1" ht="15" customHeight="1" x14ac:dyDescent="0.4">
      <c r="A43" s="114" t="s">
        <v>158</v>
      </c>
      <c r="B43" s="115"/>
      <c r="C43" s="115"/>
      <c r="D43" s="115"/>
      <c r="E43" s="115"/>
      <c r="F43" s="115"/>
      <c r="G43" s="115"/>
      <c r="H43" s="115"/>
      <c r="I43" s="115"/>
      <c r="J43" s="115"/>
      <c r="K43" s="115"/>
      <c r="L43" s="115"/>
      <c r="M43" s="115"/>
      <c r="N43" s="115"/>
      <c r="O43" s="115"/>
      <c r="P43" s="104"/>
    </row>
    <row r="44" spans="1:17" s="113" customFormat="1" ht="15" customHeight="1" x14ac:dyDescent="0.4">
      <c r="A44" s="323" t="s">
        <v>159</v>
      </c>
      <c r="B44" s="323"/>
      <c r="C44" s="323"/>
      <c r="D44" s="323"/>
      <c r="E44" s="323"/>
      <c r="F44" s="323"/>
      <c r="G44" s="323"/>
      <c r="H44" s="323"/>
      <c r="I44" s="323"/>
      <c r="J44" s="323"/>
      <c r="K44" s="323"/>
      <c r="L44" s="323"/>
      <c r="M44" s="323"/>
      <c r="N44" s="323"/>
      <c r="O44" s="323"/>
      <c r="P44" s="104"/>
    </row>
    <row r="45" spans="1:17" x14ac:dyDescent="0.4">
      <c r="A45" s="116" t="s">
        <v>160</v>
      </c>
      <c r="P45" s="104"/>
    </row>
    <row r="46" spans="1:17" s="117" customFormat="1" x14ac:dyDescent="0.4">
      <c r="A46" s="324"/>
      <c r="B46" s="325"/>
      <c r="C46" s="325"/>
      <c r="D46" s="325"/>
      <c r="E46" s="325"/>
      <c r="F46" s="325"/>
      <c r="G46" s="325"/>
      <c r="H46" s="325"/>
      <c r="I46" s="325"/>
      <c r="J46" s="325"/>
      <c r="K46" s="325"/>
      <c r="L46" s="325"/>
      <c r="M46" s="325"/>
      <c r="N46" s="325"/>
      <c r="O46" s="326"/>
    </row>
    <row r="47" spans="1:17" s="117" customFormat="1" x14ac:dyDescent="0.4">
      <c r="A47" s="327"/>
      <c r="B47" s="328"/>
      <c r="C47" s="328"/>
      <c r="D47" s="328"/>
      <c r="E47" s="328"/>
      <c r="F47" s="328"/>
      <c r="G47" s="328"/>
      <c r="H47" s="328"/>
      <c r="I47" s="328"/>
      <c r="J47" s="328"/>
      <c r="K47" s="328"/>
      <c r="L47" s="328"/>
      <c r="M47" s="328"/>
      <c r="N47" s="328"/>
      <c r="O47" s="329"/>
    </row>
    <row r="48" spans="1:17" x14ac:dyDescent="0.4">
      <c r="A48" s="118"/>
      <c r="B48" s="118"/>
      <c r="C48" s="118"/>
      <c r="D48" s="118"/>
      <c r="E48" s="118"/>
      <c r="H48" s="118"/>
      <c r="I48" s="118"/>
      <c r="J48" s="118"/>
      <c r="K48" s="118"/>
      <c r="L48" s="118"/>
      <c r="M48" s="118"/>
      <c r="N48" s="118"/>
    </row>
  </sheetData>
  <sheetProtection algorithmName="SHA-512" hashValue="PSdYGdEQo6trOQ9LEsmKqofJiOvPMnZBDAKmtZXjmcm3RfL5XTrBFLwLWXN+xcZwDgq2wvEORMkvpzVcH+YfFQ==" saltValue="7jdVWmY+DQ5F1JeLXDUdAw==" spinCount="100000" sheet="1" insertRows="0" deleteRows="0"/>
  <mergeCells count="11">
    <mergeCell ref="A44:O44"/>
    <mergeCell ref="A46:O47"/>
    <mergeCell ref="A1:M1"/>
    <mergeCell ref="A2:O2"/>
    <mergeCell ref="J4:O4"/>
    <mergeCell ref="A7:B7"/>
    <mergeCell ref="B8:D8"/>
    <mergeCell ref="E8:G8"/>
    <mergeCell ref="H8:J8"/>
    <mergeCell ref="K8:M8"/>
    <mergeCell ref="N8:O8"/>
  </mergeCells>
  <phoneticPr fontId="21"/>
  <conditionalFormatting sqref="H10:J41">
    <cfRule type="cellIs" dxfId="251" priority="1" operator="lessThan">
      <formula>0</formula>
    </cfRule>
  </conditionalFormatting>
  <printOptions horizontalCentered="1"/>
  <pageMargins left="0.70866141732283472" right="0.70866141732283472" top="0.74803149606299213" bottom="0.55118110236220474" header="0.31496062992125984" footer="0.31496062992125984"/>
  <pageSetup paperSize="9" scale="8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view="pageBreakPreview" zoomScaleNormal="100" zoomScaleSheetLayoutView="100" workbookViewId="0">
      <selection activeCell="F16" sqref="F16"/>
    </sheetView>
  </sheetViews>
  <sheetFormatPr defaultRowHeight="18.75" x14ac:dyDescent="0.4"/>
  <cols>
    <col min="1" max="15" width="5.625" style="116" customWidth="1"/>
    <col min="16" max="16" width="0" style="116" hidden="1" customWidth="1"/>
    <col min="17" max="16384" width="9" style="116"/>
  </cols>
  <sheetData>
    <row r="1" spans="1:17" s="38" customFormat="1" ht="16.5" customHeight="1" x14ac:dyDescent="0.4">
      <c r="A1" s="310" t="s">
        <v>141</v>
      </c>
      <c r="B1" s="310"/>
      <c r="C1" s="310"/>
      <c r="D1" s="310"/>
      <c r="E1" s="310"/>
      <c r="F1" s="310"/>
      <c r="G1" s="310"/>
      <c r="H1" s="310"/>
      <c r="I1" s="310"/>
      <c r="J1" s="310"/>
      <c r="K1" s="310"/>
      <c r="L1" s="310"/>
      <c r="M1" s="310"/>
    </row>
    <row r="2" spans="1:17" s="38" customFormat="1" ht="21.75" customHeight="1" x14ac:dyDescent="0.4">
      <c r="A2" s="287" t="s">
        <v>142</v>
      </c>
      <c r="B2" s="287"/>
      <c r="C2" s="287"/>
      <c r="D2" s="287"/>
      <c r="E2" s="287"/>
      <c r="F2" s="287"/>
      <c r="G2" s="287"/>
      <c r="H2" s="287"/>
      <c r="I2" s="287"/>
      <c r="J2" s="287"/>
      <c r="K2" s="287"/>
      <c r="L2" s="287"/>
      <c r="M2" s="287"/>
      <c r="N2" s="287"/>
      <c r="O2" s="287"/>
    </row>
    <row r="3" spans="1:17" s="38" customFormat="1" ht="11.25" hidden="1" customHeight="1" x14ac:dyDescent="0.4">
      <c r="A3" s="48"/>
      <c r="B3" s="95"/>
      <c r="C3" s="61"/>
      <c r="D3" s="61"/>
      <c r="E3" s="61"/>
    </row>
    <row r="4" spans="1:17" s="38" customFormat="1" ht="28.5" customHeight="1" x14ac:dyDescent="0.4">
      <c r="A4" s="48"/>
      <c r="B4" s="95"/>
      <c r="C4" s="42"/>
      <c r="D4" s="42"/>
      <c r="E4" s="42"/>
      <c r="J4" s="330">
        <f>'⑤病床確保事業内訳書（様式第2-1号）'!G4</f>
        <v>0</v>
      </c>
      <c r="K4" s="330"/>
      <c r="L4" s="330"/>
      <c r="M4" s="330"/>
      <c r="N4" s="330"/>
      <c r="O4" s="330"/>
    </row>
    <row r="5" spans="1:17" s="38" customFormat="1" ht="12.75" hidden="1" customHeight="1" x14ac:dyDescent="0.4">
      <c r="A5" s="48"/>
      <c r="B5" s="95"/>
      <c r="C5" s="42"/>
      <c r="D5" s="42"/>
      <c r="E5" s="42"/>
    </row>
    <row r="6" spans="1:17" s="38" customFormat="1" ht="21.75" customHeight="1" x14ac:dyDescent="0.4">
      <c r="A6" s="38" t="s">
        <v>112</v>
      </c>
    </row>
    <row r="7" spans="1:17" s="38" customFormat="1" ht="18.75" customHeight="1" x14ac:dyDescent="0.4">
      <c r="A7" s="315" t="s">
        <v>252</v>
      </c>
      <c r="B7" s="315"/>
      <c r="C7" s="119"/>
      <c r="D7" s="61"/>
      <c r="E7" s="96"/>
      <c r="I7" s="41"/>
      <c r="J7" s="41"/>
      <c r="K7" s="41"/>
      <c r="L7" s="97"/>
      <c r="M7" s="97"/>
      <c r="O7" s="38" t="s">
        <v>143</v>
      </c>
    </row>
    <row r="8" spans="1:17" s="38" customFormat="1" ht="44.25" customHeight="1" x14ac:dyDescent="0.4">
      <c r="A8" s="98"/>
      <c r="B8" s="321" t="s">
        <v>144</v>
      </c>
      <c r="C8" s="321"/>
      <c r="D8" s="321"/>
      <c r="E8" s="320" t="s">
        <v>145</v>
      </c>
      <c r="F8" s="321"/>
      <c r="G8" s="321"/>
      <c r="H8" s="320" t="s">
        <v>146</v>
      </c>
      <c r="I8" s="321"/>
      <c r="J8" s="321"/>
      <c r="K8" s="317" t="s">
        <v>147</v>
      </c>
      <c r="L8" s="318"/>
      <c r="M8" s="318"/>
      <c r="N8" s="317" t="s">
        <v>148</v>
      </c>
      <c r="O8" s="319"/>
    </row>
    <row r="9" spans="1:17" s="38" customFormat="1" ht="18.75" customHeight="1" x14ac:dyDescent="0.4">
      <c r="A9" s="98" t="s">
        <v>127</v>
      </c>
      <c r="B9" s="99" t="s">
        <v>151</v>
      </c>
      <c r="C9" s="100" t="s">
        <v>150</v>
      </c>
      <c r="D9" s="100" t="s">
        <v>119</v>
      </c>
      <c r="E9" s="99" t="s">
        <v>151</v>
      </c>
      <c r="F9" s="100" t="s">
        <v>150</v>
      </c>
      <c r="G9" s="100" t="s">
        <v>119</v>
      </c>
      <c r="H9" s="99" t="s">
        <v>151</v>
      </c>
      <c r="I9" s="100" t="s">
        <v>150</v>
      </c>
      <c r="J9" s="100" t="s">
        <v>119</v>
      </c>
      <c r="K9" s="99" t="s">
        <v>151</v>
      </c>
      <c r="L9" s="100" t="s">
        <v>150</v>
      </c>
      <c r="M9" s="100" t="s">
        <v>119</v>
      </c>
      <c r="N9" s="101" t="s">
        <v>152</v>
      </c>
      <c r="O9" s="101" t="s">
        <v>153</v>
      </c>
      <c r="P9" s="38" t="s">
        <v>154</v>
      </c>
      <c r="Q9" s="38" t="s">
        <v>155</v>
      </c>
    </row>
    <row r="10" spans="1:17" s="38" customFormat="1" ht="18.75" customHeight="1" x14ac:dyDescent="0.4">
      <c r="A10" s="44">
        <v>1</v>
      </c>
      <c r="B10" s="102"/>
      <c r="C10" s="102"/>
      <c r="D10" s="102"/>
      <c r="E10" s="102"/>
      <c r="F10" s="102"/>
      <c r="G10" s="102"/>
      <c r="H10" s="103">
        <f t="shared" ref="H10:J25" si="0">B10-E10</f>
        <v>0</v>
      </c>
      <c r="I10" s="103">
        <f t="shared" si="0"/>
        <v>0</v>
      </c>
      <c r="J10" s="103">
        <f t="shared" si="0"/>
        <v>0</v>
      </c>
      <c r="K10" s="102"/>
      <c r="L10" s="102"/>
      <c r="M10" s="102"/>
      <c r="N10" s="103">
        <f>B10*2+C10*2+D10*1</f>
        <v>0</v>
      </c>
      <c r="O10" s="103">
        <f t="shared" ref="O10:O38" si="1">SUM(K10:M10)</f>
        <v>0</v>
      </c>
      <c r="P10" s="104">
        <f t="shared" ref="P10:P38" si="2">SUM(H10:J10)</f>
        <v>0</v>
      </c>
      <c r="Q10" s="38" t="str">
        <f>IF(N10&lt;O10,"ERROR","OK")</f>
        <v>OK</v>
      </c>
    </row>
    <row r="11" spans="1:17" s="38" customFormat="1" ht="18.75" customHeight="1" x14ac:dyDescent="0.4">
      <c r="A11" s="44">
        <v>2</v>
      </c>
      <c r="B11" s="102"/>
      <c r="C11" s="102"/>
      <c r="D11" s="102"/>
      <c r="E11" s="102"/>
      <c r="F11" s="102"/>
      <c r="G11" s="102"/>
      <c r="H11" s="103">
        <f t="shared" si="0"/>
        <v>0</v>
      </c>
      <c r="I11" s="103">
        <f>C11-F11</f>
        <v>0</v>
      </c>
      <c r="J11" s="103">
        <f t="shared" si="0"/>
        <v>0</v>
      </c>
      <c r="K11" s="102"/>
      <c r="L11" s="102"/>
      <c r="M11" s="102"/>
      <c r="N11" s="103">
        <f>B11*2+C11*2+D11*1</f>
        <v>0</v>
      </c>
      <c r="O11" s="103">
        <f t="shared" si="1"/>
        <v>0</v>
      </c>
      <c r="P11" s="104">
        <f t="shared" si="2"/>
        <v>0</v>
      </c>
      <c r="Q11" s="38" t="str">
        <f t="shared" ref="Q11:Q38" si="3">IF(N11&lt;O11,"ERROR","OK")</f>
        <v>OK</v>
      </c>
    </row>
    <row r="12" spans="1:17" s="38" customFormat="1" ht="18.75" customHeight="1" x14ac:dyDescent="0.4">
      <c r="A12" s="44">
        <v>3</v>
      </c>
      <c r="B12" s="102"/>
      <c r="C12" s="102"/>
      <c r="D12" s="102"/>
      <c r="E12" s="102"/>
      <c r="F12" s="102"/>
      <c r="G12" s="102"/>
      <c r="H12" s="103">
        <f t="shared" si="0"/>
        <v>0</v>
      </c>
      <c r="I12" s="103">
        <f t="shared" si="0"/>
        <v>0</v>
      </c>
      <c r="J12" s="103">
        <f t="shared" si="0"/>
        <v>0</v>
      </c>
      <c r="K12" s="102"/>
      <c r="L12" s="102"/>
      <c r="M12" s="102"/>
      <c r="N12" s="103">
        <f t="shared" ref="N12:N38" si="4">B12*2+C12*2+D12*1</f>
        <v>0</v>
      </c>
      <c r="O12" s="103">
        <f t="shared" si="1"/>
        <v>0</v>
      </c>
      <c r="P12" s="104">
        <f t="shared" si="2"/>
        <v>0</v>
      </c>
      <c r="Q12" s="38" t="str">
        <f t="shared" si="3"/>
        <v>OK</v>
      </c>
    </row>
    <row r="13" spans="1:17" s="38" customFormat="1" ht="18.75" customHeight="1" x14ac:dyDescent="0.4">
      <c r="A13" s="44">
        <v>4</v>
      </c>
      <c r="B13" s="102"/>
      <c r="C13" s="102"/>
      <c r="D13" s="102"/>
      <c r="E13" s="102"/>
      <c r="F13" s="102"/>
      <c r="G13" s="102"/>
      <c r="H13" s="103">
        <f t="shared" si="0"/>
        <v>0</v>
      </c>
      <c r="I13" s="103">
        <f t="shared" si="0"/>
        <v>0</v>
      </c>
      <c r="J13" s="103">
        <f t="shared" si="0"/>
        <v>0</v>
      </c>
      <c r="K13" s="102"/>
      <c r="L13" s="102"/>
      <c r="M13" s="102"/>
      <c r="N13" s="103">
        <f t="shared" si="4"/>
        <v>0</v>
      </c>
      <c r="O13" s="103">
        <f t="shared" si="1"/>
        <v>0</v>
      </c>
      <c r="P13" s="104">
        <f t="shared" si="2"/>
        <v>0</v>
      </c>
      <c r="Q13" s="38" t="str">
        <f t="shared" si="3"/>
        <v>OK</v>
      </c>
    </row>
    <row r="14" spans="1:17" s="38" customFormat="1" ht="18.75" customHeight="1" x14ac:dyDescent="0.4">
      <c r="A14" s="44">
        <v>5</v>
      </c>
      <c r="B14" s="102"/>
      <c r="C14" s="102"/>
      <c r="D14" s="102"/>
      <c r="E14" s="102"/>
      <c r="F14" s="102"/>
      <c r="G14" s="102"/>
      <c r="H14" s="103">
        <f t="shared" si="0"/>
        <v>0</v>
      </c>
      <c r="I14" s="103">
        <f t="shared" si="0"/>
        <v>0</v>
      </c>
      <c r="J14" s="103">
        <f t="shared" si="0"/>
        <v>0</v>
      </c>
      <c r="K14" s="102"/>
      <c r="L14" s="102"/>
      <c r="M14" s="102"/>
      <c r="N14" s="103">
        <f t="shared" si="4"/>
        <v>0</v>
      </c>
      <c r="O14" s="103">
        <f t="shared" si="1"/>
        <v>0</v>
      </c>
      <c r="P14" s="104">
        <f t="shared" si="2"/>
        <v>0</v>
      </c>
      <c r="Q14" s="38" t="str">
        <f t="shared" si="3"/>
        <v>OK</v>
      </c>
    </row>
    <row r="15" spans="1:17" s="38" customFormat="1" ht="18.75" customHeight="1" x14ac:dyDescent="0.4">
      <c r="A15" s="44">
        <v>6</v>
      </c>
      <c r="B15" s="102"/>
      <c r="C15" s="102"/>
      <c r="D15" s="102"/>
      <c r="E15" s="102"/>
      <c r="F15" s="102"/>
      <c r="G15" s="102"/>
      <c r="H15" s="103">
        <f t="shared" si="0"/>
        <v>0</v>
      </c>
      <c r="I15" s="103">
        <f t="shared" si="0"/>
        <v>0</v>
      </c>
      <c r="J15" s="103">
        <f t="shared" si="0"/>
        <v>0</v>
      </c>
      <c r="K15" s="102"/>
      <c r="L15" s="102"/>
      <c r="M15" s="102"/>
      <c r="N15" s="103">
        <f t="shared" si="4"/>
        <v>0</v>
      </c>
      <c r="O15" s="103">
        <f t="shared" si="1"/>
        <v>0</v>
      </c>
      <c r="P15" s="104">
        <f t="shared" si="2"/>
        <v>0</v>
      </c>
      <c r="Q15" s="38" t="str">
        <f t="shared" si="3"/>
        <v>OK</v>
      </c>
    </row>
    <row r="16" spans="1:17" s="38" customFormat="1" ht="18.75" customHeight="1" x14ac:dyDescent="0.4">
      <c r="A16" s="44">
        <v>7</v>
      </c>
      <c r="B16" s="102"/>
      <c r="C16" s="102"/>
      <c r="D16" s="102"/>
      <c r="E16" s="102"/>
      <c r="F16" s="102"/>
      <c r="G16" s="102"/>
      <c r="H16" s="103">
        <f t="shared" si="0"/>
        <v>0</v>
      </c>
      <c r="I16" s="103">
        <f t="shared" si="0"/>
        <v>0</v>
      </c>
      <c r="J16" s="103">
        <f t="shared" si="0"/>
        <v>0</v>
      </c>
      <c r="K16" s="102"/>
      <c r="L16" s="102"/>
      <c r="M16" s="102"/>
      <c r="N16" s="103">
        <f t="shared" si="4"/>
        <v>0</v>
      </c>
      <c r="O16" s="103">
        <f t="shared" si="1"/>
        <v>0</v>
      </c>
      <c r="P16" s="104">
        <f t="shared" si="2"/>
        <v>0</v>
      </c>
      <c r="Q16" s="38" t="str">
        <f t="shared" si="3"/>
        <v>OK</v>
      </c>
    </row>
    <row r="17" spans="1:17" s="38" customFormat="1" ht="18.75" customHeight="1" x14ac:dyDescent="0.4">
      <c r="A17" s="44">
        <v>8</v>
      </c>
      <c r="B17" s="102"/>
      <c r="C17" s="102"/>
      <c r="D17" s="102"/>
      <c r="E17" s="102"/>
      <c r="F17" s="102"/>
      <c r="G17" s="102"/>
      <c r="H17" s="103">
        <f t="shared" si="0"/>
        <v>0</v>
      </c>
      <c r="I17" s="103">
        <f t="shared" si="0"/>
        <v>0</v>
      </c>
      <c r="J17" s="103">
        <f t="shared" si="0"/>
        <v>0</v>
      </c>
      <c r="K17" s="102"/>
      <c r="L17" s="102"/>
      <c r="M17" s="102"/>
      <c r="N17" s="103">
        <f t="shared" si="4"/>
        <v>0</v>
      </c>
      <c r="O17" s="103">
        <f t="shared" si="1"/>
        <v>0</v>
      </c>
      <c r="P17" s="104">
        <f t="shared" si="2"/>
        <v>0</v>
      </c>
      <c r="Q17" s="38" t="str">
        <f t="shared" si="3"/>
        <v>OK</v>
      </c>
    </row>
    <row r="18" spans="1:17" s="38" customFormat="1" ht="18.75" customHeight="1" x14ac:dyDescent="0.4">
      <c r="A18" s="44">
        <v>9</v>
      </c>
      <c r="B18" s="102"/>
      <c r="C18" s="102"/>
      <c r="D18" s="102"/>
      <c r="E18" s="102"/>
      <c r="F18" s="102"/>
      <c r="G18" s="102"/>
      <c r="H18" s="103">
        <f t="shared" si="0"/>
        <v>0</v>
      </c>
      <c r="I18" s="103">
        <f t="shared" si="0"/>
        <v>0</v>
      </c>
      <c r="J18" s="103">
        <f t="shared" si="0"/>
        <v>0</v>
      </c>
      <c r="K18" s="102"/>
      <c r="L18" s="102"/>
      <c r="M18" s="102"/>
      <c r="N18" s="103">
        <f t="shared" si="4"/>
        <v>0</v>
      </c>
      <c r="O18" s="103">
        <f t="shared" si="1"/>
        <v>0</v>
      </c>
      <c r="P18" s="104">
        <f t="shared" si="2"/>
        <v>0</v>
      </c>
      <c r="Q18" s="38" t="str">
        <f t="shared" si="3"/>
        <v>OK</v>
      </c>
    </row>
    <row r="19" spans="1:17" s="38" customFormat="1" ht="18.75" customHeight="1" x14ac:dyDescent="0.4">
      <c r="A19" s="44">
        <v>10</v>
      </c>
      <c r="B19" s="102"/>
      <c r="C19" s="102"/>
      <c r="D19" s="102"/>
      <c r="E19" s="102"/>
      <c r="F19" s="102"/>
      <c r="G19" s="102"/>
      <c r="H19" s="103">
        <f t="shared" si="0"/>
        <v>0</v>
      </c>
      <c r="I19" s="103">
        <f t="shared" si="0"/>
        <v>0</v>
      </c>
      <c r="J19" s="103">
        <f t="shared" si="0"/>
        <v>0</v>
      </c>
      <c r="K19" s="102"/>
      <c r="L19" s="102"/>
      <c r="M19" s="102"/>
      <c r="N19" s="103">
        <f t="shared" si="4"/>
        <v>0</v>
      </c>
      <c r="O19" s="103">
        <f t="shared" si="1"/>
        <v>0</v>
      </c>
      <c r="P19" s="104">
        <f t="shared" si="2"/>
        <v>0</v>
      </c>
      <c r="Q19" s="38" t="str">
        <f t="shared" si="3"/>
        <v>OK</v>
      </c>
    </row>
    <row r="20" spans="1:17" s="38" customFormat="1" ht="18.75" customHeight="1" x14ac:dyDescent="0.4">
      <c r="A20" s="44">
        <v>11</v>
      </c>
      <c r="B20" s="102"/>
      <c r="C20" s="102"/>
      <c r="D20" s="102"/>
      <c r="E20" s="102"/>
      <c r="F20" s="102"/>
      <c r="G20" s="102"/>
      <c r="H20" s="103">
        <f t="shared" si="0"/>
        <v>0</v>
      </c>
      <c r="I20" s="103">
        <f t="shared" si="0"/>
        <v>0</v>
      </c>
      <c r="J20" s="103">
        <f t="shared" si="0"/>
        <v>0</v>
      </c>
      <c r="K20" s="102"/>
      <c r="L20" s="102"/>
      <c r="M20" s="102"/>
      <c r="N20" s="103">
        <f t="shared" si="4"/>
        <v>0</v>
      </c>
      <c r="O20" s="103">
        <f t="shared" si="1"/>
        <v>0</v>
      </c>
      <c r="P20" s="104">
        <f t="shared" si="2"/>
        <v>0</v>
      </c>
      <c r="Q20" s="38" t="str">
        <f t="shared" si="3"/>
        <v>OK</v>
      </c>
    </row>
    <row r="21" spans="1:17" s="38" customFormat="1" ht="18.75" customHeight="1" x14ac:dyDescent="0.4">
      <c r="A21" s="44">
        <v>12</v>
      </c>
      <c r="B21" s="102"/>
      <c r="C21" s="102"/>
      <c r="D21" s="102"/>
      <c r="E21" s="102"/>
      <c r="F21" s="102"/>
      <c r="G21" s="102"/>
      <c r="H21" s="103">
        <f t="shared" si="0"/>
        <v>0</v>
      </c>
      <c r="I21" s="103">
        <f t="shared" si="0"/>
        <v>0</v>
      </c>
      <c r="J21" s="103">
        <f t="shared" si="0"/>
        <v>0</v>
      </c>
      <c r="K21" s="102"/>
      <c r="L21" s="102"/>
      <c r="M21" s="102"/>
      <c r="N21" s="103">
        <f t="shared" si="4"/>
        <v>0</v>
      </c>
      <c r="O21" s="103">
        <f t="shared" si="1"/>
        <v>0</v>
      </c>
      <c r="P21" s="104">
        <f t="shared" si="2"/>
        <v>0</v>
      </c>
      <c r="Q21" s="38" t="str">
        <f t="shared" si="3"/>
        <v>OK</v>
      </c>
    </row>
    <row r="22" spans="1:17" s="38" customFormat="1" ht="18.75" customHeight="1" x14ac:dyDescent="0.4">
      <c r="A22" s="44">
        <v>13</v>
      </c>
      <c r="B22" s="102"/>
      <c r="C22" s="102"/>
      <c r="D22" s="102"/>
      <c r="E22" s="102"/>
      <c r="F22" s="102"/>
      <c r="G22" s="102"/>
      <c r="H22" s="103">
        <f t="shared" si="0"/>
        <v>0</v>
      </c>
      <c r="I22" s="103">
        <f t="shared" si="0"/>
        <v>0</v>
      </c>
      <c r="J22" s="103">
        <f t="shared" si="0"/>
        <v>0</v>
      </c>
      <c r="K22" s="102"/>
      <c r="L22" s="102"/>
      <c r="M22" s="102"/>
      <c r="N22" s="103">
        <f t="shared" si="4"/>
        <v>0</v>
      </c>
      <c r="O22" s="103">
        <f t="shared" si="1"/>
        <v>0</v>
      </c>
      <c r="P22" s="104">
        <f t="shared" si="2"/>
        <v>0</v>
      </c>
      <c r="Q22" s="38" t="str">
        <f t="shared" si="3"/>
        <v>OK</v>
      </c>
    </row>
    <row r="23" spans="1:17" s="38" customFormat="1" ht="18.75" customHeight="1" x14ac:dyDescent="0.4">
      <c r="A23" s="44">
        <v>14</v>
      </c>
      <c r="B23" s="102"/>
      <c r="C23" s="102"/>
      <c r="D23" s="102"/>
      <c r="E23" s="102"/>
      <c r="F23" s="102"/>
      <c r="G23" s="102"/>
      <c r="H23" s="103">
        <f t="shared" si="0"/>
        <v>0</v>
      </c>
      <c r="I23" s="103">
        <f t="shared" si="0"/>
        <v>0</v>
      </c>
      <c r="J23" s="103">
        <f t="shared" si="0"/>
        <v>0</v>
      </c>
      <c r="K23" s="102"/>
      <c r="L23" s="102"/>
      <c r="M23" s="102"/>
      <c r="N23" s="103">
        <f t="shared" si="4"/>
        <v>0</v>
      </c>
      <c r="O23" s="103">
        <f t="shared" si="1"/>
        <v>0</v>
      </c>
      <c r="P23" s="104">
        <f t="shared" si="2"/>
        <v>0</v>
      </c>
      <c r="Q23" s="38" t="str">
        <f t="shared" si="3"/>
        <v>OK</v>
      </c>
    </row>
    <row r="24" spans="1:17" s="38" customFormat="1" ht="18.75" customHeight="1" x14ac:dyDescent="0.4">
      <c r="A24" s="105">
        <v>15</v>
      </c>
      <c r="B24" s="102"/>
      <c r="C24" s="102"/>
      <c r="D24" s="102"/>
      <c r="E24" s="102"/>
      <c r="F24" s="102"/>
      <c r="G24" s="102"/>
      <c r="H24" s="103">
        <f t="shared" si="0"/>
        <v>0</v>
      </c>
      <c r="I24" s="103">
        <f t="shared" si="0"/>
        <v>0</v>
      </c>
      <c r="J24" s="103">
        <f t="shared" si="0"/>
        <v>0</v>
      </c>
      <c r="K24" s="102"/>
      <c r="L24" s="102"/>
      <c r="M24" s="102"/>
      <c r="N24" s="103">
        <f t="shared" si="4"/>
        <v>0</v>
      </c>
      <c r="O24" s="103">
        <f t="shared" si="1"/>
        <v>0</v>
      </c>
      <c r="P24" s="104">
        <f t="shared" si="2"/>
        <v>0</v>
      </c>
      <c r="Q24" s="38" t="str">
        <f t="shared" si="3"/>
        <v>OK</v>
      </c>
    </row>
    <row r="25" spans="1:17" s="38" customFormat="1" ht="18.75" customHeight="1" x14ac:dyDescent="0.4">
      <c r="A25" s="44">
        <v>16</v>
      </c>
      <c r="B25" s="102"/>
      <c r="C25" s="102"/>
      <c r="D25" s="102"/>
      <c r="E25" s="102"/>
      <c r="F25" s="102"/>
      <c r="G25" s="102"/>
      <c r="H25" s="103">
        <f t="shared" si="0"/>
        <v>0</v>
      </c>
      <c r="I25" s="103">
        <f t="shared" si="0"/>
        <v>0</v>
      </c>
      <c r="J25" s="103">
        <f t="shared" si="0"/>
        <v>0</v>
      </c>
      <c r="K25" s="102"/>
      <c r="L25" s="102"/>
      <c r="M25" s="102"/>
      <c r="N25" s="103">
        <f t="shared" si="4"/>
        <v>0</v>
      </c>
      <c r="O25" s="103">
        <f t="shared" si="1"/>
        <v>0</v>
      </c>
      <c r="P25" s="104">
        <f t="shared" si="2"/>
        <v>0</v>
      </c>
      <c r="Q25" s="38" t="str">
        <f t="shared" si="3"/>
        <v>OK</v>
      </c>
    </row>
    <row r="26" spans="1:17" s="38" customFormat="1" ht="18.75" customHeight="1" x14ac:dyDescent="0.4">
      <c r="A26" s="44">
        <v>17</v>
      </c>
      <c r="B26" s="102"/>
      <c r="C26" s="102"/>
      <c r="D26" s="102"/>
      <c r="E26" s="102"/>
      <c r="F26" s="102"/>
      <c r="G26" s="102"/>
      <c r="H26" s="103">
        <f t="shared" ref="H26:J38" si="5">B26-E26</f>
        <v>0</v>
      </c>
      <c r="I26" s="103">
        <f t="shared" si="5"/>
        <v>0</v>
      </c>
      <c r="J26" s="103">
        <f t="shared" si="5"/>
        <v>0</v>
      </c>
      <c r="K26" s="102"/>
      <c r="L26" s="102"/>
      <c r="M26" s="102"/>
      <c r="N26" s="103">
        <f t="shared" si="4"/>
        <v>0</v>
      </c>
      <c r="O26" s="103">
        <f t="shared" si="1"/>
        <v>0</v>
      </c>
      <c r="P26" s="104">
        <f t="shared" si="2"/>
        <v>0</v>
      </c>
      <c r="Q26" s="38" t="str">
        <f t="shared" si="3"/>
        <v>OK</v>
      </c>
    </row>
    <row r="27" spans="1:17" s="38" customFormat="1" ht="18.75" customHeight="1" x14ac:dyDescent="0.4">
      <c r="A27" s="44">
        <v>18</v>
      </c>
      <c r="B27" s="102"/>
      <c r="C27" s="102"/>
      <c r="D27" s="102"/>
      <c r="E27" s="102"/>
      <c r="F27" s="102"/>
      <c r="G27" s="102"/>
      <c r="H27" s="103">
        <f t="shared" si="5"/>
        <v>0</v>
      </c>
      <c r="I27" s="103">
        <f t="shared" si="5"/>
        <v>0</v>
      </c>
      <c r="J27" s="103">
        <f t="shared" si="5"/>
        <v>0</v>
      </c>
      <c r="K27" s="102"/>
      <c r="L27" s="102"/>
      <c r="M27" s="102"/>
      <c r="N27" s="103">
        <f t="shared" si="4"/>
        <v>0</v>
      </c>
      <c r="O27" s="103">
        <f t="shared" si="1"/>
        <v>0</v>
      </c>
      <c r="P27" s="104">
        <f t="shared" si="2"/>
        <v>0</v>
      </c>
      <c r="Q27" s="38" t="str">
        <f t="shared" si="3"/>
        <v>OK</v>
      </c>
    </row>
    <row r="28" spans="1:17" s="38" customFormat="1" ht="18.75" customHeight="1" x14ac:dyDescent="0.4">
      <c r="A28" s="44">
        <v>19</v>
      </c>
      <c r="B28" s="102"/>
      <c r="C28" s="102"/>
      <c r="D28" s="102"/>
      <c r="E28" s="102"/>
      <c r="F28" s="102"/>
      <c r="G28" s="102"/>
      <c r="H28" s="103">
        <f t="shared" si="5"/>
        <v>0</v>
      </c>
      <c r="I28" s="103">
        <f t="shared" si="5"/>
        <v>0</v>
      </c>
      <c r="J28" s="103">
        <f t="shared" si="5"/>
        <v>0</v>
      </c>
      <c r="K28" s="102"/>
      <c r="L28" s="102"/>
      <c r="M28" s="102"/>
      <c r="N28" s="103">
        <f t="shared" si="4"/>
        <v>0</v>
      </c>
      <c r="O28" s="103">
        <f t="shared" si="1"/>
        <v>0</v>
      </c>
      <c r="P28" s="104">
        <f t="shared" si="2"/>
        <v>0</v>
      </c>
      <c r="Q28" s="38" t="str">
        <f t="shared" si="3"/>
        <v>OK</v>
      </c>
    </row>
    <row r="29" spans="1:17" s="38" customFormat="1" ht="18.75" customHeight="1" x14ac:dyDescent="0.4">
      <c r="A29" s="44">
        <v>20</v>
      </c>
      <c r="B29" s="102"/>
      <c r="C29" s="102"/>
      <c r="D29" s="102"/>
      <c r="E29" s="102"/>
      <c r="F29" s="102"/>
      <c r="G29" s="102"/>
      <c r="H29" s="103">
        <f t="shared" si="5"/>
        <v>0</v>
      </c>
      <c r="I29" s="103">
        <f t="shared" si="5"/>
        <v>0</v>
      </c>
      <c r="J29" s="103">
        <f t="shared" si="5"/>
        <v>0</v>
      </c>
      <c r="K29" s="102"/>
      <c r="L29" s="102"/>
      <c r="M29" s="102"/>
      <c r="N29" s="103">
        <f t="shared" si="4"/>
        <v>0</v>
      </c>
      <c r="O29" s="103">
        <f t="shared" si="1"/>
        <v>0</v>
      </c>
      <c r="P29" s="104">
        <f t="shared" si="2"/>
        <v>0</v>
      </c>
      <c r="Q29" s="38" t="str">
        <f t="shared" si="3"/>
        <v>OK</v>
      </c>
    </row>
    <row r="30" spans="1:17" s="38" customFormat="1" ht="18.75" customHeight="1" x14ac:dyDescent="0.4">
      <c r="A30" s="44">
        <v>21</v>
      </c>
      <c r="B30" s="102"/>
      <c r="C30" s="102"/>
      <c r="D30" s="102"/>
      <c r="E30" s="102"/>
      <c r="F30" s="102"/>
      <c r="G30" s="102"/>
      <c r="H30" s="103">
        <f t="shared" si="5"/>
        <v>0</v>
      </c>
      <c r="I30" s="103">
        <f t="shared" si="5"/>
        <v>0</v>
      </c>
      <c r="J30" s="103">
        <f t="shared" si="5"/>
        <v>0</v>
      </c>
      <c r="K30" s="102"/>
      <c r="L30" s="102"/>
      <c r="M30" s="102"/>
      <c r="N30" s="103">
        <f t="shared" si="4"/>
        <v>0</v>
      </c>
      <c r="O30" s="103">
        <f t="shared" si="1"/>
        <v>0</v>
      </c>
      <c r="P30" s="104">
        <f t="shared" si="2"/>
        <v>0</v>
      </c>
      <c r="Q30" s="38" t="str">
        <f t="shared" si="3"/>
        <v>OK</v>
      </c>
    </row>
    <row r="31" spans="1:17" s="38" customFormat="1" ht="18.75" customHeight="1" x14ac:dyDescent="0.4">
      <c r="A31" s="44">
        <v>22</v>
      </c>
      <c r="B31" s="102"/>
      <c r="C31" s="102"/>
      <c r="D31" s="102"/>
      <c r="E31" s="102"/>
      <c r="F31" s="102"/>
      <c r="G31" s="102"/>
      <c r="H31" s="103">
        <f t="shared" si="5"/>
        <v>0</v>
      </c>
      <c r="I31" s="103">
        <f t="shared" si="5"/>
        <v>0</v>
      </c>
      <c r="J31" s="103">
        <f t="shared" si="5"/>
        <v>0</v>
      </c>
      <c r="K31" s="102"/>
      <c r="L31" s="102"/>
      <c r="M31" s="102"/>
      <c r="N31" s="103">
        <f t="shared" si="4"/>
        <v>0</v>
      </c>
      <c r="O31" s="103">
        <f t="shared" si="1"/>
        <v>0</v>
      </c>
      <c r="P31" s="104">
        <f t="shared" si="2"/>
        <v>0</v>
      </c>
      <c r="Q31" s="38" t="str">
        <f t="shared" si="3"/>
        <v>OK</v>
      </c>
    </row>
    <row r="32" spans="1:17" s="38" customFormat="1" ht="18.75" customHeight="1" x14ac:dyDescent="0.4">
      <c r="A32" s="44">
        <v>23</v>
      </c>
      <c r="B32" s="102"/>
      <c r="C32" s="102"/>
      <c r="D32" s="102"/>
      <c r="E32" s="102"/>
      <c r="F32" s="102"/>
      <c r="G32" s="102"/>
      <c r="H32" s="103">
        <f t="shared" si="5"/>
        <v>0</v>
      </c>
      <c r="I32" s="103">
        <f t="shared" si="5"/>
        <v>0</v>
      </c>
      <c r="J32" s="103">
        <f t="shared" si="5"/>
        <v>0</v>
      </c>
      <c r="K32" s="102"/>
      <c r="L32" s="102"/>
      <c r="M32" s="102"/>
      <c r="N32" s="103">
        <f t="shared" si="4"/>
        <v>0</v>
      </c>
      <c r="O32" s="103">
        <f t="shared" si="1"/>
        <v>0</v>
      </c>
      <c r="P32" s="104">
        <f t="shared" si="2"/>
        <v>0</v>
      </c>
      <c r="Q32" s="38" t="str">
        <f t="shared" si="3"/>
        <v>OK</v>
      </c>
    </row>
    <row r="33" spans="1:17" s="38" customFormat="1" ht="18.75" customHeight="1" x14ac:dyDescent="0.4">
      <c r="A33" s="44">
        <v>24</v>
      </c>
      <c r="B33" s="102"/>
      <c r="C33" s="102"/>
      <c r="D33" s="102"/>
      <c r="E33" s="102"/>
      <c r="F33" s="102"/>
      <c r="G33" s="102"/>
      <c r="H33" s="103">
        <f t="shared" si="5"/>
        <v>0</v>
      </c>
      <c r="I33" s="103">
        <f t="shared" si="5"/>
        <v>0</v>
      </c>
      <c r="J33" s="103">
        <f t="shared" si="5"/>
        <v>0</v>
      </c>
      <c r="K33" s="102"/>
      <c r="L33" s="102"/>
      <c r="M33" s="102"/>
      <c r="N33" s="103">
        <f t="shared" si="4"/>
        <v>0</v>
      </c>
      <c r="O33" s="103">
        <f t="shared" si="1"/>
        <v>0</v>
      </c>
      <c r="P33" s="104">
        <f t="shared" si="2"/>
        <v>0</v>
      </c>
      <c r="Q33" s="38" t="str">
        <f t="shared" si="3"/>
        <v>OK</v>
      </c>
    </row>
    <row r="34" spans="1:17" s="38" customFormat="1" ht="18.75" customHeight="1" x14ac:dyDescent="0.4">
      <c r="A34" s="44">
        <v>25</v>
      </c>
      <c r="B34" s="102"/>
      <c r="C34" s="102"/>
      <c r="D34" s="102"/>
      <c r="E34" s="102"/>
      <c r="F34" s="102"/>
      <c r="G34" s="102"/>
      <c r="H34" s="103">
        <f t="shared" si="5"/>
        <v>0</v>
      </c>
      <c r="I34" s="103">
        <f t="shared" si="5"/>
        <v>0</v>
      </c>
      <c r="J34" s="103">
        <f t="shared" si="5"/>
        <v>0</v>
      </c>
      <c r="K34" s="102"/>
      <c r="L34" s="102"/>
      <c r="M34" s="102"/>
      <c r="N34" s="103">
        <f t="shared" si="4"/>
        <v>0</v>
      </c>
      <c r="O34" s="103">
        <f t="shared" si="1"/>
        <v>0</v>
      </c>
      <c r="P34" s="104">
        <f t="shared" si="2"/>
        <v>0</v>
      </c>
      <c r="Q34" s="38" t="str">
        <f t="shared" si="3"/>
        <v>OK</v>
      </c>
    </row>
    <row r="35" spans="1:17" s="38" customFormat="1" ht="18.75" customHeight="1" x14ac:dyDescent="0.4">
      <c r="A35" s="44">
        <v>26</v>
      </c>
      <c r="B35" s="102"/>
      <c r="C35" s="102"/>
      <c r="D35" s="102"/>
      <c r="E35" s="102"/>
      <c r="F35" s="102"/>
      <c r="G35" s="102"/>
      <c r="H35" s="103">
        <f t="shared" si="5"/>
        <v>0</v>
      </c>
      <c r="I35" s="103">
        <f t="shared" si="5"/>
        <v>0</v>
      </c>
      <c r="J35" s="103">
        <f t="shared" si="5"/>
        <v>0</v>
      </c>
      <c r="K35" s="102"/>
      <c r="L35" s="102"/>
      <c r="M35" s="102"/>
      <c r="N35" s="103">
        <f t="shared" si="4"/>
        <v>0</v>
      </c>
      <c r="O35" s="103">
        <f t="shared" si="1"/>
        <v>0</v>
      </c>
      <c r="P35" s="104">
        <f t="shared" si="2"/>
        <v>0</v>
      </c>
      <c r="Q35" s="38" t="str">
        <f t="shared" si="3"/>
        <v>OK</v>
      </c>
    </row>
    <row r="36" spans="1:17" s="38" customFormat="1" ht="18.75" customHeight="1" x14ac:dyDescent="0.4">
      <c r="A36" s="44">
        <v>27</v>
      </c>
      <c r="B36" s="102"/>
      <c r="C36" s="102"/>
      <c r="D36" s="102"/>
      <c r="E36" s="102"/>
      <c r="F36" s="102"/>
      <c r="G36" s="102"/>
      <c r="H36" s="103">
        <f t="shared" si="5"/>
        <v>0</v>
      </c>
      <c r="I36" s="103">
        <f t="shared" si="5"/>
        <v>0</v>
      </c>
      <c r="J36" s="103">
        <f t="shared" si="5"/>
        <v>0</v>
      </c>
      <c r="K36" s="102"/>
      <c r="L36" s="102"/>
      <c r="M36" s="102"/>
      <c r="N36" s="103">
        <f t="shared" si="4"/>
        <v>0</v>
      </c>
      <c r="O36" s="103">
        <f t="shared" si="1"/>
        <v>0</v>
      </c>
      <c r="P36" s="104">
        <f t="shared" si="2"/>
        <v>0</v>
      </c>
      <c r="Q36" s="38" t="str">
        <f t="shared" si="3"/>
        <v>OK</v>
      </c>
    </row>
    <row r="37" spans="1:17" s="38" customFormat="1" ht="18.75" customHeight="1" x14ac:dyDescent="0.4">
      <c r="A37" s="44">
        <v>28</v>
      </c>
      <c r="B37" s="102"/>
      <c r="C37" s="102"/>
      <c r="D37" s="102"/>
      <c r="E37" s="102"/>
      <c r="F37" s="102"/>
      <c r="G37" s="102"/>
      <c r="H37" s="103">
        <f t="shared" si="5"/>
        <v>0</v>
      </c>
      <c r="I37" s="103">
        <f t="shared" si="5"/>
        <v>0</v>
      </c>
      <c r="J37" s="103">
        <f t="shared" si="5"/>
        <v>0</v>
      </c>
      <c r="K37" s="102"/>
      <c r="L37" s="102"/>
      <c r="M37" s="102"/>
      <c r="N37" s="103">
        <f t="shared" si="4"/>
        <v>0</v>
      </c>
      <c r="O37" s="103">
        <f t="shared" si="1"/>
        <v>0</v>
      </c>
      <c r="P37" s="104">
        <f t="shared" si="2"/>
        <v>0</v>
      </c>
      <c r="Q37" s="38" t="str">
        <f t="shared" si="3"/>
        <v>OK</v>
      </c>
    </row>
    <row r="38" spans="1:17" s="38" customFormat="1" ht="18.75" customHeight="1" thickBot="1" x14ac:dyDescent="0.45">
      <c r="A38" s="44">
        <v>29</v>
      </c>
      <c r="B38" s="102"/>
      <c r="C38" s="102"/>
      <c r="D38" s="102"/>
      <c r="E38" s="102"/>
      <c r="F38" s="102"/>
      <c r="G38" s="102"/>
      <c r="H38" s="103">
        <f t="shared" si="5"/>
        <v>0</v>
      </c>
      <c r="I38" s="103">
        <f t="shared" si="5"/>
        <v>0</v>
      </c>
      <c r="J38" s="103">
        <f t="shared" si="5"/>
        <v>0</v>
      </c>
      <c r="K38" s="102"/>
      <c r="L38" s="102"/>
      <c r="M38" s="102"/>
      <c r="N38" s="103">
        <f t="shared" si="4"/>
        <v>0</v>
      </c>
      <c r="O38" s="103">
        <f t="shared" si="1"/>
        <v>0</v>
      </c>
      <c r="P38" s="104">
        <f t="shared" si="2"/>
        <v>0</v>
      </c>
      <c r="Q38" s="38" t="str">
        <f t="shared" si="3"/>
        <v>OK</v>
      </c>
    </row>
    <row r="39" spans="1:17" s="39" customFormat="1" ht="18.75" customHeight="1" thickTop="1" x14ac:dyDescent="0.15">
      <c r="A39" s="120" t="s">
        <v>156</v>
      </c>
      <c r="B39" s="112">
        <f t="shared" ref="B39:O39" si="6">SUM(B10:B38)</f>
        <v>0</v>
      </c>
      <c r="C39" s="112">
        <f t="shared" si="6"/>
        <v>0</v>
      </c>
      <c r="D39" s="112">
        <f t="shared" si="6"/>
        <v>0</v>
      </c>
      <c r="E39" s="112">
        <f t="shared" si="6"/>
        <v>0</v>
      </c>
      <c r="F39" s="112">
        <f t="shared" si="6"/>
        <v>0</v>
      </c>
      <c r="G39" s="112">
        <f t="shared" si="6"/>
        <v>0</v>
      </c>
      <c r="H39" s="112">
        <f t="shared" si="6"/>
        <v>0</v>
      </c>
      <c r="I39" s="112">
        <f t="shared" si="6"/>
        <v>0</v>
      </c>
      <c r="J39" s="112">
        <f t="shared" si="6"/>
        <v>0</v>
      </c>
      <c r="K39" s="112">
        <f t="shared" si="6"/>
        <v>0</v>
      </c>
      <c r="L39" s="112">
        <f t="shared" si="6"/>
        <v>0</v>
      </c>
      <c r="M39" s="112">
        <f t="shared" si="6"/>
        <v>0</v>
      </c>
      <c r="N39" s="112">
        <f t="shared" si="6"/>
        <v>0</v>
      </c>
      <c r="O39" s="112">
        <f t="shared" si="6"/>
        <v>0</v>
      </c>
      <c r="P39" s="104"/>
    </row>
    <row r="40" spans="1:17" s="113" customFormat="1" ht="15" hidden="1" customHeight="1" x14ac:dyDescent="0.4">
      <c r="A40" s="38" t="s">
        <v>157</v>
      </c>
      <c r="P40" s="104"/>
    </row>
    <row r="41" spans="1:17" s="113" customFormat="1" ht="15" customHeight="1" x14ac:dyDescent="0.4">
      <c r="A41" s="114" t="s">
        <v>158</v>
      </c>
      <c r="B41" s="115"/>
      <c r="C41" s="115"/>
      <c r="D41" s="115"/>
      <c r="E41" s="115"/>
      <c r="F41" s="115"/>
      <c r="G41" s="115"/>
      <c r="H41" s="115"/>
      <c r="I41" s="115"/>
      <c r="J41" s="115"/>
      <c r="K41" s="115"/>
      <c r="L41" s="115"/>
      <c r="M41" s="115"/>
      <c r="N41" s="115"/>
      <c r="O41" s="115"/>
      <c r="P41" s="104"/>
    </row>
    <row r="42" spans="1:17" s="113" customFormat="1" ht="15" customHeight="1" x14ac:dyDescent="0.4">
      <c r="A42" s="323" t="s">
        <v>159</v>
      </c>
      <c r="B42" s="323"/>
      <c r="C42" s="323"/>
      <c r="D42" s="323"/>
      <c r="E42" s="323"/>
      <c r="F42" s="323"/>
      <c r="G42" s="323"/>
      <c r="H42" s="323"/>
      <c r="I42" s="323"/>
      <c r="J42" s="323"/>
      <c r="K42" s="323"/>
      <c r="L42" s="323"/>
      <c r="M42" s="323"/>
      <c r="N42" s="323"/>
      <c r="O42" s="323"/>
      <c r="P42" s="104"/>
    </row>
    <row r="43" spans="1:17" x14ac:dyDescent="0.4">
      <c r="A43" s="116" t="s">
        <v>160</v>
      </c>
      <c r="P43" s="104"/>
    </row>
    <row r="44" spans="1:17" s="117" customFormat="1" x14ac:dyDescent="0.4">
      <c r="A44" s="324"/>
      <c r="B44" s="325"/>
      <c r="C44" s="325"/>
      <c r="D44" s="325"/>
      <c r="E44" s="325"/>
      <c r="F44" s="325"/>
      <c r="G44" s="325"/>
      <c r="H44" s="325"/>
      <c r="I44" s="325"/>
      <c r="J44" s="325"/>
      <c r="K44" s="325"/>
      <c r="L44" s="325"/>
      <c r="M44" s="325"/>
      <c r="N44" s="325"/>
      <c r="O44" s="326"/>
    </row>
    <row r="45" spans="1:17" s="117" customFormat="1" x14ac:dyDescent="0.4">
      <c r="A45" s="327"/>
      <c r="B45" s="328"/>
      <c r="C45" s="328"/>
      <c r="D45" s="328"/>
      <c r="E45" s="328"/>
      <c r="F45" s="328"/>
      <c r="G45" s="328"/>
      <c r="H45" s="328"/>
      <c r="I45" s="328"/>
      <c r="J45" s="328"/>
      <c r="K45" s="328"/>
      <c r="L45" s="328"/>
      <c r="M45" s="328"/>
      <c r="N45" s="328"/>
      <c r="O45" s="329"/>
    </row>
  </sheetData>
  <sheetProtection algorithmName="SHA-512" hashValue="PUjrG+2p7L0eODnQ2jm+72E+FS46naxAo8zbJdwmjfA6fn445TOitIT62PdFupKGF2pR2RYpBobR/HwrToqFIA==" saltValue="5/BAcjWt77YzOjvoF2pPDw==" spinCount="100000" sheet="1" insertRows="0" deleteRows="0"/>
  <mergeCells count="11">
    <mergeCell ref="A42:O42"/>
    <mergeCell ref="A44:O45"/>
    <mergeCell ref="A1:M1"/>
    <mergeCell ref="A2:O2"/>
    <mergeCell ref="J4:O4"/>
    <mergeCell ref="A7:B7"/>
    <mergeCell ref="B8:D8"/>
    <mergeCell ref="E8:G8"/>
    <mergeCell ref="H8:J8"/>
    <mergeCell ref="K8:M8"/>
    <mergeCell ref="N8:O8"/>
  </mergeCells>
  <phoneticPr fontId="21"/>
  <conditionalFormatting sqref="H10:J39">
    <cfRule type="cellIs" dxfId="250" priority="1" operator="lessThan">
      <formula>0</formula>
    </cfRule>
  </conditionalFormatting>
  <printOptions horizontalCentered="1"/>
  <pageMargins left="0.70866141732283472" right="0.70866141732283472" top="0.74803149606299213" bottom="0.55118110236220474"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Template>Normal</Template>
  <TotalTime>1</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【必読】提出入力チェックシート及び記入の注意事項について</vt:lpstr>
      <vt:lpstr>【参考】第４四半期 段階早見表</vt:lpstr>
      <vt:lpstr>①様式第１号（交付申請書兼実績報告書）</vt:lpstr>
      <vt:lpstr>②別紙１(誓約書)</vt:lpstr>
      <vt:lpstr>③別紙２(役員一覧表)</vt:lpstr>
      <vt:lpstr>④補助事業実績書（様式第２号）</vt:lpstr>
      <vt:lpstr>⑤病床確保事業内訳書（様式第2-1号）</vt:lpstr>
      <vt:lpstr>⑥1月(様式第2-2号)</vt:lpstr>
      <vt:lpstr>⑥2月(様式第2-2号)</vt:lpstr>
      <vt:lpstr>⑥3月(様式第2-2号)</vt:lpstr>
      <vt:lpstr>⑦空床内訳確認表(1月～３月) </vt:lpstr>
      <vt:lpstr>⑦空床内訳確認表【記載例】</vt:lpstr>
      <vt:lpstr>⑧歳入歳出決算書抄本</vt:lpstr>
      <vt:lpstr>⑨重要事項確認表</vt:lpstr>
      <vt:lpstr>'【参考】第４四半期 段階早見表'!Print_Area</vt:lpstr>
      <vt:lpstr>【必読】提出入力チェックシート及び記入の注意事項について!Print_Area</vt:lpstr>
      <vt:lpstr>'①様式第１号（交付申請書兼実績報告書）'!Print_Area</vt:lpstr>
      <vt:lpstr>'②別紙１(誓約書)'!Print_Area</vt:lpstr>
      <vt:lpstr>'③別紙２(役員一覧表)'!Print_Area</vt:lpstr>
      <vt:lpstr>'④補助事業実績書（様式第２号）'!Print_Area</vt:lpstr>
      <vt:lpstr>'⑤病床確保事業内訳書（様式第2-1号）'!Print_Area</vt:lpstr>
      <vt:lpstr>'⑥1月(様式第2-2号)'!Print_Area</vt:lpstr>
      <vt:lpstr>'⑥2月(様式第2-2号)'!Print_Area</vt:lpstr>
      <vt:lpstr>'⑥3月(様式第2-2号)'!Print_Area</vt:lpstr>
      <vt:lpstr>'⑦空床内訳確認表(1月～３月) '!Print_Area</vt:lpstr>
      <vt:lpstr>⑦空床内訳確認表【記載例】!Print_Area</vt:lpstr>
      <vt:lpstr>⑧歳入歳出決算書抄本!Print_Area</vt:lpstr>
      <vt:lpstr>⑨重要事項確認表!Print_Area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永宗　裕己</dc:creator>
  <cp:lastModifiedBy>岡野　大輔</cp:lastModifiedBy>
  <cp:revision>2</cp:revision>
  <cp:lastPrinted>2023-11-01T23:45:17Z</cp:lastPrinted>
  <dcterms:created xsi:type="dcterms:W3CDTF">2023-04-19T23:37:00Z</dcterms:created>
  <dcterms:modified xsi:type="dcterms:W3CDTF">2024-03-26T01:52:04Z</dcterms:modified>
</cp:coreProperties>
</file>