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31229 通知・様式検討■\R6年度 様式案\"/>
    </mc:Choice>
  </mc:AlternateContent>
  <xr:revisionPtr revIDLastSave="0" documentId="13_ncr:1_{09517883-C3A7-4D80-B8A3-49537D568E16}" xr6:coauthVersionLast="47" xr6:coauthVersionMax="47" xr10:uidLastSave="{00000000-0000-0000-0000-000000000000}"/>
  <bookViews>
    <workbookView xWindow="-2892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'別紙様式7-2（実績報告書）'!$A$1:$AL$89</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Y101" i="3" l="1"/>
  <c r="Y7" i="3"/>
  <c r="E101" i="3"/>
  <c r="W107" i="3"/>
  <c r="AK63" i="3"/>
  <c r="AK54" i="3"/>
  <c r="U9" i="7"/>
  <c r="Y102" i="3"/>
  <c r="H64" i="3"/>
  <c r="H66" i="3"/>
  <c r="H67" i="3"/>
  <c r="AK48" i="3"/>
  <c r="AK70" i="3"/>
  <c r="AK26" i="3"/>
  <c r="Y9" i="3"/>
  <c r="AD1" i="3" l="1"/>
  <c r="M8" i="3" l="1"/>
  <c r="I9" i="7" s="1"/>
  <c r="Q8" i="3"/>
  <c r="M9" i="7" s="1"/>
  <c r="I8" i="3"/>
  <c r="E9" i="7" s="1"/>
  <c r="R97" i="3"/>
  <c r="AD107" i="3" s="1"/>
  <c r="T5" i="7"/>
  <c r="AK64" i="7" l="1"/>
  <c r="AC9" i="3" l="1"/>
  <c r="Y103" i="3" s="1"/>
  <c r="AF61" i="7"/>
  <c r="AF60" i="7"/>
  <c r="U61" i="7"/>
  <c r="U60" i="7"/>
  <c r="U58" i="7"/>
  <c r="Y57" i="7"/>
  <c r="V57" i="7"/>
  <c r="H61" i="7"/>
  <c r="H60" i="7"/>
  <c r="H58" i="7"/>
  <c r="H57" i="7"/>
  <c r="B5" i="7"/>
  <c r="U24" i="7"/>
  <c r="U22" i="7" s="1"/>
  <c r="U25"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sharedStrings.xml><?xml version="1.0" encoding="utf-8"?>
<sst xmlns="http://schemas.openxmlformats.org/spreadsheetml/2006/main" count="4439" uniqueCount="2101">
  <si>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</si>
  <si>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</si>
  <si>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</si>
  <si>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</si>
  <si>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</si>
  <si>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</si>
  <si>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</si>
  <si>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</si>
  <si>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</si>
  <si>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</si>
  <si>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</si>
  <si>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</si>
  <si>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</si>
  <si>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</si>
  <si>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</si>
  <si>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</si>
  <si>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</si>
  <si>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</si>
  <si>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</si>
  <si>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</si>
  <si>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</si>
  <si>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</si>
  <si>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</si>
  <si>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</si>
  <si>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</si>
  <si>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</si>
  <si>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</si>
  <si>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</si>
  <si>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</si>
  <si>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</si>
  <si>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</si>
  <si>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</si>
  <si>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</si>
  <si>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</si>
  <si>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</si>
  <si>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</si>
  <si>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</si>
  <si>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</si>
  <si>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</si>
  <si>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</si>
  <si>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</si>
  <si>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</si>
  <si>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</si>
  <si>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</si>
  <si>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</si>
  <si>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</si>
  <si>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</si>
  <si>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</si>
  <si>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</si>
  <si>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</si>
  <si>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</si>
  <si>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</si>
  <si>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</si>
  <si>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</si>
  <si>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</si>
  <si>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</si>
  <si>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</si>
  <si>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</si>
  <si>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</si>
  <si>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</si>
  <si>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</si>
  <si>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</si>
  <si>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</si>
  <si>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</si>
  <si>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</si>
  <si>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</si>
  <si>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</si>
  <si>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</si>
  <si>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</si>
  <si>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</si>
  <si>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</si>
  <si>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</si>
  <si>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</si>
  <si>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</si>
  <si>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</si>
  <si>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</si>
  <si>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</si>
  <si>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</si>
  <si>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</si>
  <si>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</si>
  <si>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</si>
  <si>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</si>
  <si>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</si>
  <si>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</si>
  <si>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</si>
  <si>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</si>
  <si>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</si>
  <si>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</si>
  <si>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</si>
  <si>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</si>
  <si>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</si>
  <si>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</si>
  <si>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</si>
  <si>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</si>
  <si>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</si>
  <si>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</si>
  <si>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</si>
  <si>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</si>
  <si>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</si>
  <si>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</si>
  <si>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</si>
  <si>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</si>
  <si>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</si>
  <si>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</si>
  <si>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</si>
  <si>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</si>
  <si>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</si>
  <si>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</si>
  <si>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</si>
  <si>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</si>
  <si>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</si>
  <si>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</si>
  <si>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</si>
  <si>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</si>
  <si>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</si>
  <si>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</si>
  <si>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</si>
  <si>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</si>
  <si>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</si>
  <si>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</si>
  <si>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</si>
  <si>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</si>
  <si>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</si>
  <si>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</si>
  <si>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</si>
  <si>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</si>
  <si>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</si>
  <si>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</si>
  <si>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</si>
  <si>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</si>
  <si>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</si>
  <si>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</si>
  <si>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</si>
  <si>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</si>
  <si>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</si>
  <si>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</si>
  <si>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</si>
  <si>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</si>
  <si>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</si>
  <si>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</si>
  <si>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</si>
  <si>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</si>
  <si>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</si>
  <si>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</si>
  <si>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</si>
  <si>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</si>
  <si>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</si>
  <si>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</si>
  <si>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</si>
  <si>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</si>
  <si>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</si>
  <si>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</si>
  <si>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</si>
  <si>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</si>
  <si>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</si>
  <si>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</si>
  <si>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</si>
  <si>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</si>
  <si>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</si>
  <si>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</si>
  <si>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</si>
  <si>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</si>
  <si>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</si>
  <si>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</si>
  <si>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</si>
  <si>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</si>
  <si>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</si>
  <si>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</si>
  <si>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</si>
  <si>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</si>
  <si>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</si>
  <si>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</si>
  <si>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</si>
  <si>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</si>
  <si>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</si>
  <si>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</si>
  <si>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</si>
  <si>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</si>
  <si>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</si>
  <si>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</si>
  <si>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</si>
  <si>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</si>
  <si>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</si>
  <si>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</si>
  <si>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</si>
  <si>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</si>
  <si>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</si>
  <si>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</si>
  <si>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</si>
  <si>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</si>
  <si>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</si>
  <si>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</si>
  <si>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</si>
  <si>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</si>
  <si>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</si>
  <si>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</si>
  <si>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</si>
  <si>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</si>
  <si>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</si>
  <si>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</si>
  <si>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</si>
  <si>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</si>
  <si>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</si>
  <si>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</si>
  <si>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</si>
  <si>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</si>
  <si>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</si>
  <si>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</si>
  <si>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</si>
  <si>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</si>
  <si>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</si>
  <si>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</si>
  <si>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</si>
  <si>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</si>
  <si>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</si>
  <si>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</si>
  <si>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</si>
  <si>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</si>
  <si>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</si>
  <si>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</si>
  <si>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</si>
  <si>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</si>
  <si>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</si>
  <si>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</si>
  <si>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</si>
  <si>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</si>
  <si>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</si>
  <si>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</si>
  <si>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</si>
  <si>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</si>
  <si>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</si>
  <si>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</si>
  <si>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</si>
  <si>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</si>
  <si>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</si>
  <si>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</si>
  <si>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</si>
  <si>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</si>
  <si>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</si>
  <si>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</si>
  <si>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</si>
  <si>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</si>
  <si>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</si>
  <si>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</si>
  <si>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</si>
  <si>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</si>
  <si>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</si>
  <si>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</si>
  <si>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</si>
  <si>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</si>
  <si>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</si>
  <si>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</si>
  <si>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</si>
  <si>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</si>
  <si>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</si>
  <si>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</si>
  <si>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</si>
  <si>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</si>
  <si>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</si>
  <si>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</si>
  <si>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</si>
  <si>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</si>
  <si>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</si>
  <si>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</si>
  <si>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</si>
  <si>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</si>
  <si>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</si>
  <si>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</si>
  <si>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</si>
  <si>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</si>
  <si>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</si>
  <si>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</si>
  <si>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</si>
  <si>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</si>
  <si>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</si>
  <si>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</si>
  <si>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</si>
  <si>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</si>
  <si>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</si>
  <si>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</si>
  <si>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</si>
  <si>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</si>
  <si>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</si>
  <si>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</si>
  <si>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</si>
  <si>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</si>
  <si>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</si>
  <si>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</si>
  <si>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</si>
  <si>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</si>
  <si>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</si>
  <si>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</si>
  <si>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</si>
  <si>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</si>
  <si>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</si>
  <si>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</si>
  <si>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</si>
  <si>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</si>
  <si>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</si>
  <si>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</si>
  <si>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</si>
  <si>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</si>
  <si>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</si>
  <si>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</si>
  <si>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</si>
  <si>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</si>
  <si>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</si>
  <si>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</si>
  <si>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</si>
  <si>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</si>
  <si>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</si>
  <si>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</si>
  <si>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</si>
  <si>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</si>
  <si>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</si>
  <si>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</si>
  <si>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</si>
  <si>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</si>
  <si>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</si>
  <si>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</si>
  <si>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</si>
  <si>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</si>
  <si>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</si>
  <si>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</si>
  <si>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</si>
  <si>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</si>
  <si>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</si>
  <si>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</si>
  <si>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</si>
  <si>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</si>
  <si>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</si>
  <si>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</si>
  <si>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</si>
  <si>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</si>
  <si>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</si>
  <si>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</si>
  <si>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</si>
  <si>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</si>
  <si>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</si>
  <si>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</si>
  <si>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</si>
  <si>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</si>
  <si>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</si>
  <si>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</si>
  <si>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</si>
  <si>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</si>
  <si>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</si>
  <si>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</si>
  <si>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</si>
  <si>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</si>
  <si>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</si>
  <si>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</si>
  <si>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</si>
  <si>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</si>
  <si>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</si>
  <si>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</si>
  <si>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</si>
  <si>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</si>
  <si>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</si>
  <si>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</si>
  <si>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</si>
  <si>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</si>
  <si>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</si>
  <si>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</si>
  <si>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</si>
  <si>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</si>
  <si>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</si>
  <si>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</si>
  <si>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</si>
  <si>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</si>
  <si>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</si>
  <si>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</si>
  <si>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</si>
  <si>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</si>
  <si>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</si>
  <si>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</si>
  <si>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</si>
  <si>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</si>
  <si>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</si>
  <si>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</si>
  <si>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</si>
  <si>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</si>
  <si>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</si>
  <si>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</si>
  <si>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</si>
  <si>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</si>
  <si>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</si>
  <si>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</si>
  <si>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</si>
  <si>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</si>
  <si>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</si>
  <si>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</si>
  <si>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</si>
  <si>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</si>
  <si>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</si>
  <si>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</si>
  <si>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</si>
  <si>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</si>
  <si>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</si>
  <si>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</si>
  <si>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</si>
  <si>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</si>
  <si>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</si>
  <si>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</si>
  <si>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</si>
  <si>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</si>
  <si>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</si>
  <si>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</si>
  <si>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</si>
  <si>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</si>
  <si>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</si>
  <si>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</si>
  <si>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</si>
  <si>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</si>
  <si>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</si>
  <si>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</si>
  <si>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</si>
  <si>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</si>
  <si>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</si>
  <si>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</si>
  <si>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</si>
  <si>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</si>
  <si>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</si>
  <si>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</si>
  <si>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</si>
  <si>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</si>
  <si>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</si>
  <si>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</si>
  <si>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</si>
  <si>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</si>
  <si>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</si>
  <si>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</si>
  <si>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</si>
  <si>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</si>
  <si>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</si>
  <si>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</si>
  <si>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</si>
  <si>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</si>
  <si>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</si>
  <si>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</si>
  <si>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</si>
  <si>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</si>
  <si>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</si>
  <si>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</si>
  <si>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</si>
  <si>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</si>
  <si>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</si>
  <si>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</si>
  <si>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</si>
  <si>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</si>
  <si>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</si>
  <si>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</si>
  <si>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</si>
  <si>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</si>
  <si>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</si>
  <si>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</si>
  <si>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</si>
  <si>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</si>
  <si>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</si>
  <si>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</si>
  <si>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</si>
  <si>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</si>
  <si>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</si>
  <si>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</si>
  <si>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</si>
  <si>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</si>
  <si>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</si>
  <si>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</si>
  <si>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</si>
  <si>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</si>
  <si>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</si>
  <si>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</si>
  <si>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</si>
  <si>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</si>
  <si>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</si>
  <si>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</si>
  <si>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</si>
  <si>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</si>
  <si>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</si>
  <si>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</si>
  <si>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</si>
  <si>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</si>
  <si>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</si>
  <si>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</si>
  <si>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</si>
  <si>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</si>
  <si>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</si>
  <si>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</si>
  <si>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</si>
  <si>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</si>
  <si>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</si>
  <si>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</si>
  <si>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</si>
  <si>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</si>
  <si>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</si>
  <si>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</si>
  <si>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</si>
  <si>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</si>
  <si>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</si>
  <si>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</si>
  <si>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</si>
  <si>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</si>
  <si>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</si>
  <si>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</si>
  <si>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</si>
  <si>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</si>
  <si>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</si>
  <si>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</si>
  <si>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</si>
  <si>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</si>
  <si>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</si>
  <si>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</si>
  <si>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</si>
  <si>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</si>
  <si>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</si>
  <si>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</si>
  <si>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</si>
  <si>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</si>
  <si>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</si>
  <si>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</si>
  <si>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</si>
  <si>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</si>
  <si>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</si>
  <si>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</si>
  <si>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</si>
  <si>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</si>
  <si>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</si>
  <si>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</si>
  <si>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</si>
  <si>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</si>
  <si>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</si>
  <si>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</si>
  <si>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</si>
  <si>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</si>
  <si>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</si>
  <si>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</si>
  <si>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</si>
  <si>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</si>
  <si>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</si>
  <si>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</si>
  <si>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</si>
  <si>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</si>
  <si>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</si>
  <si>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</si>
  <si>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</si>
  <si>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</si>
  <si>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</si>
  <si>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</si>
  <si>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</si>
  <si>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</si>
  <si>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</si>
  <si>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</si>
  <si>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</si>
  <si>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</si>
  <si>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</si>
  <si>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</si>
  <si>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</si>
  <si>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</si>
  <si>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</si>
  <si>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</si>
  <si>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</si>
  <si>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</si>
  <si>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</si>
  <si>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</si>
  <si>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</si>
  <si>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</si>
  <si>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</si>
  <si>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</si>
  <si>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</si>
  <si>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</si>
  <si>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</si>
  <si>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</si>
  <si>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</si>
  <si>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</si>
  <si>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</si>
  <si>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</si>
  <si>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</si>
  <si>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</si>
  <si>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</si>
  <si>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</si>
  <si>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</si>
  <si>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</si>
  <si>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</si>
  <si>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</si>
  <si>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</si>
  <si>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</si>
  <si>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</si>
  <si>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</si>
  <si>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</si>
  <si>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</si>
  <si>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</si>
  <si>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</si>
  <si>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</si>
  <si>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</si>
  <si>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</si>
  <si>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</si>
  <si>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</si>
  <si>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</si>
  <si>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</si>
  <si>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</si>
  <si>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</si>
  <si>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</si>
  <si>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</si>
  <si>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</si>
  <si>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</si>
  <si>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</si>
  <si>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</si>
  <si>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</si>
  <si>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</si>
  <si>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</si>
  <si>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</si>
  <si>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</si>
  <si>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</si>
  <si>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</si>
  <si>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</si>
  <si>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</si>
  <si>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</si>
  <si>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</si>
  <si>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</si>
  <si>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</si>
  <si>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</si>
  <si>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</si>
  <si>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</si>
  <si>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</si>
  <si>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</si>
  <si>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</si>
  <si>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</si>
  <si>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</si>
  <si>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</si>
  <si>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</si>
  <si>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</si>
  <si>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</si>
  <si>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</si>
  <si>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</si>
  <si>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</si>
  <si>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</si>
  <si>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</si>
  <si>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</si>
  <si>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</si>
  <si>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</si>
  <si>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</si>
  <si>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</si>
  <si>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</si>
  <si>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</si>
  <si>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</si>
  <si>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</si>
  <si>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</si>
  <si>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</si>
  <si>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</si>
  <si>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</si>
  <si>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</si>
  <si>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</si>
  <si>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</si>
  <si>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</si>
  <si>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</si>
  <si>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</si>
  <si>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</si>
  <si>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</si>
  <si>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</si>
  <si>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</si>
  <si>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</si>
  <si>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</si>
  <si>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</si>
  <si>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</si>
  <si>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</si>
  <si>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</si>
  <si>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</si>
  <si>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</si>
  <si>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</si>
  <si>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</si>
  <si>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</si>
  <si>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</si>
  <si>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</si>
  <si>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</si>
  <si>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</si>
  <si>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</si>
  <si>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</si>
  <si>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</si>
  <si>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</si>
  <si>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</si>
  <si>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</si>
  <si>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</si>
  <si>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</si>
  <si>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</si>
  <si>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</si>
  <si>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</si>
  <si>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</si>
  <si>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</si>
  <si>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</si>
  <si>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</si>
  <si>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</si>
  <si>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</si>
  <si>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</si>
  <si>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</si>
  <si>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</si>
  <si>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</si>
  <si>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</si>
  <si>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</si>
  <si>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</si>
  <si>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</si>
  <si>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</si>
  <si>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</si>
  <si>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</si>
  <si>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</si>
  <si>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</si>
  <si>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</si>
  <si>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</si>
  <si>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</si>
  <si>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</si>
  <si>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</si>
  <si>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</si>
  <si>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</si>
  <si>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</si>
  <si>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</si>
  <si>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</si>
  <si>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</si>
  <si>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</si>
  <si>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</si>
  <si>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</si>
  <si>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</si>
  <si>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</si>
  <si>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</si>
  <si>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</si>
  <si>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</si>
  <si>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</si>
  <si>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</si>
  <si>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</si>
  <si>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</si>
  <si>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</si>
  <si>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</si>
  <si>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</si>
  <si>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</si>
  <si>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</si>
  <si>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</si>
  <si>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</si>
  <si>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</si>
  <si>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</si>
  <si>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</si>
  <si>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</si>
  <si>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</si>
  <si>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</si>
  <si>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</si>
  <si>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</si>
  <si>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</si>
  <si>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</si>
  <si>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</si>
  <si>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</si>
  <si>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</si>
  <si>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</si>
  <si>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</si>
  <si>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</si>
  <si>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</si>
  <si>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</si>
  <si>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</si>
  <si>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</si>
  <si>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</si>
  <si>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</si>
  <si>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</si>
  <si>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</si>
  <si>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</si>
  <si>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</si>
  <si>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</si>
  <si>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</si>
  <si>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</si>
  <si>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</si>
  <si>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</si>
  <si>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</si>
  <si>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</si>
  <si>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</si>
  <si>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</si>
  <si>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</si>
  <si>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</si>
  <si>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</si>
  <si>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</si>
  <si>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</si>
  <si>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</si>
  <si>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</si>
  <si>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</si>
  <si>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</si>
  <si>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</si>
  <si>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</si>
  <si>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</si>
  <si>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</si>
  <si>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</si>
  <si>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</si>
  <si>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</si>
  <si>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</si>
  <si>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</si>
  <si>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</si>
  <si>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</si>
  <si>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</si>
  <si>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</si>
  <si>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</si>
  <si>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</si>
  <si>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</si>
  <si>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</si>
  <si>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</si>
  <si>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</si>
  <si>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</si>
  <si>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</si>
  <si>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</si>
  <si>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</si>
  <si>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</si>
  <si>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</si>
  <si>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</si>
  <si>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</si>
  <si>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</si>
  <si>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</si>
  <si>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</si>
  <si>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</si>
  <si>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</si>
  <si>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</si>
  <si>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</si>
  <si>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</si>
  <si>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</si>
  <si>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</si>
  <si>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</si>
  <si>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</si>
  <si>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</si>
  <si>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</si>
  <si>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</si>
  <si>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</si>
  <si>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</si>
  <si>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</si>
  <si>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</si>
  <si>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</si>
  <si>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</si>
  <si>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</si>
  <si>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</si>
  <si>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</si>
  <si>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</si>
  <si>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</si>
  <si>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</si>
  <si>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</si>
  <si>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</si>
  <si>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</si>
  <si>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</si>
  <si>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</si>
  <si>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</si>
  <si>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</si>
  <si>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</si>
  <si>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</si>
  <si>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</si>
  <si>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</si>
  <si>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</si>
  <si>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</si>
  <si>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</si>
  <si>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</si>
  <si>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</si>
  <si>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</si>
  <si>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</si>
  <si>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</si>
  <si>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</si>
  <si>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</si>
  <si>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</si>
  <si>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</si>
  <si>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</si>
  <si>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</si>
  <si>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</si>
  <si>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</si>
  <si>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</si>
  <si>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</si>
  <si>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</si>
  <si>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</si>
  <si>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</si>
  <si>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</si>
  <si>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</si>
  <si>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</si>
  <si>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</si>
  <si>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</si>
  <si>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</si>
  <si>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</si>
  <si>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</si>
  <si>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</si>
  <si>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</si>
  <si>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</si>
  <si>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</si>
  <si>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</si>
  <si>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</si>
  <si>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</si>
  <si>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</si>
  <si>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</si>
  <si>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</si>
  <si>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</si>
  <si>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</si>
  <si>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</si>
  <si>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</si>
  <si>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</si>
  <si>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</si>
  <si>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</si>
  <si>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</si>
  <si>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</si>
  <si>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</si>
  <si>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</si>
  <si>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</si>
  <si>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</si>
  <si>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</si>
  <si>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</si>
  <si>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</si>
  <si>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</si>
  <si>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</si>
  <si>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</si>
  <si>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</si>
  <si>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</si>
  <si>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</si>
  <si>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</si>
  <si>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</si>
  <si>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</si>
  <si>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</si>
  <si>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</si>
  <si>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</si>
  <si>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</si>
  <si>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</si>
  <si>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</si>
  <si>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</si>
  <si>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</si>
  <si>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</si>
  <si>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</si>
  <si>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</si>
  <si>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</si>
  <si>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</si>
  <si>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</si>
  <si>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</si>
  <si>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</si>
  <si>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</si>
  <si>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</si>
  <si>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</si>
  <si>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</si>
  <si>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</si>
  <si>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</si>
  <si>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</si>
  <si>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</si>
  <si>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</si>
  <si>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</si>
  <si>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</si>
  <si>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</si>
  <si>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</si>
  <si>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</si>
  <si>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</si>
  <si>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</si>
  <si>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</si>
  <si>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</si>
  <si>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</si>
  <si>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</si>
  <si>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</si>
  <si>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</si>
  <si>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</si>
  <si>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</si>
  <si>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</si>
  <si>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</si>
  <si>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</si>
  <si>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</si>
  <si>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</si>
  <si>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</si>
  <si>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</si>
  <si>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</si>
  <si>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</si>
  <si>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</si>
  <si>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</si>
  <si>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</si>
  <si>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</si>
  <si>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</si>
  <si>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</si>
  <si>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</si>
  <si>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</si>
  <si>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</si>
  <si>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</si>
  <si>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</si>
  <si>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</si>
  <si>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</si>
  <si>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</si>
  <si>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</si>
  <si>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</si>
  <si>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</si>
  <si>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</si>
  <si>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</si>
  <si>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</si>
  <si>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</si>
  <si>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</si>
  <si>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</si>
  <si>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</si>
  <si>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</si>
  <si>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</si>
  <si>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</si>
  <si>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</si>
  <si>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</si>
  <si>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</si>
  <si>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</si>
  <si>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</si>
  <si>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</si>
  <si>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</si>
  <si>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</si>
  <si>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</si>
  <si>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</si>
  <si>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</si>
  <si>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</si>
  <si>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</si>
  <si>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</si>
  <si>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</si>
  <si>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</si>
  <si>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</si>
  <si>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</si>
  <si>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</si>
  <si>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</si>
  <si>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</si>
  <si>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</si>
  <si>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</si>
  <si>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</si>
  <si>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</si>
  <si>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</si>
  <si>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</si>
  <si>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</si>
  <si>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</si>
  <si>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</si>
  <si>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</si>
  <si>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</si>
  <si>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</si>
  <si>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</si>
  <si>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</si>
  <si>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</si>
  <si>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</si>
  <si>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</si>
  <si>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</si>
  <si>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</si>
  <si>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</si>
  <si>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</si>
  <si>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</si>
  <si>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</si>
  <si>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</si>
  <si>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</si>
  <si>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</si>
  <si>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</si>
  <si>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</si>
  <si>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</si>
  <si>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</si>
  <si>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</si>
  <si>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</si>
  <si>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</si>
  <si>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</si>
  <si>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</si>
  <si>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</si>
  <si>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</si>
  <si>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</si>
  <si>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</si>
  <si>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</si>
  <si>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</si>
  <si>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</si>
  <si>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</si>
  <si>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</si>
  <si>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</si>
  <si>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</si>
  <si>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</si>
  <si>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</si>
  <si>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</si>
  <si>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</si>
  <si>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</si>
  <si>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</si>
  <si>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</si>
  <si>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</si>
  <si>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</si>
  <si>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</si>
  <si>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</si>
  <si>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</si>
  <si>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</si>
  <si>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</si>
  <si>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</si>
  <si>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</si>
  <si>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</si>
  <si>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</si>
  <si>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</si>
  <si>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</si>
  <si>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</si>
  <si>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</si>
  <si>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</si>
  <si>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</si>
  <si>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</si>
  <si>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</si>
  <si>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</si>
  <si>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</si>
  <si>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</si>
  <si>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</si>
  <si>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</si>
  <si>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</si>
  <si>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</si>
  <si>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</si>
  <si>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</si>
  <si>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</si>
  <si>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</si>
  <si>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</si>
  <si>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</si>
  <si>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</si>
  <si>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</si>
  <si>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</si>
  <si>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</si>
  <si>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</si>
  <si>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</si>
  <si>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</si>
  <si>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</si>
  <si>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</si>
  <si>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</si>
  <si>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</si>
  <si>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</si>
  <si>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</si>
  <si>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</si>
  <si>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</si>
  <si>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</si>
  <si>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</si>
  <si>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</si>
  <si>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</si>
  <si>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</si>
  <si>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</si>
  <si>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</si>
  <si>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</si>
  <si>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</si>
  <si>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</si>
  <si>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</si>
  <si>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</si>
  <si>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</si>
  <si>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</si>
  <si>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</si>
  <si>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</si>
  <si>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</si>
  <si>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</si>
  <si>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</si>
  <si>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</si>
  <si>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</si>
  <si>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</si>
  <si>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</si>
  <si>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</si>
  <si>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</si>
  <si>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</si>
  <si>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</si>
  <si>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</si>
  <si>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</si>
  <si>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</si>
  <si>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</si>
  <si>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</si>
  <si>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</si>
  <si>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</si>
  <si>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</si>
  <si>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</si>
  <si>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</si>
  <si>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</si>
  <si>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</si>
  <si>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</si>
  <si>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</si>
  <si>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</si>
  <si>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</si>
  <si>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</si>
  <si>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</si>
  <si>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</si>
  <si>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</si>
  <si>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</si>
  <si>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</si>
  <si>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</si>
  <si>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</si>
  <si>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</si>
  <si>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</si>
  <si>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</si>
  <si>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</si>
  <si>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</si>
  <si>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</si>
  <si>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</si>
  <si>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</si>
  <si>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</si>
  <si>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</si>
  <si>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</si>
  <si>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</si>
  <si>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</si>
  <si>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</si>
  <si>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</si>
  <si>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</si>
  <si>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</si>
  <si>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</si>
  <si>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</si>
  <si>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</si>
  <si>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</si>
  <si>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</si>
  <si>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</si>
  <si>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</si>
  <si>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</si>
  <si>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</si>
  <si>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</si>
  <si>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</si>
  <si>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</si>
  <si>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</si>
  <si>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</si>
  <si>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</si>
  <si>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</si>
  <si>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</si>
  <si>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</si>
  <si>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</si>
  <si>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</si>
  <si>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</si>
  <si>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</si>
  <si>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</si>
  <si>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</si>
  <si>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</si>
  <si>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</si>
  <si>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</si>
  <si>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</si>
  <si>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</si>
  <si>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</si>
  <si>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</si>
  <si>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</si>
  <si>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</si>
  <si>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</si>
  <si>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</si>
  <si>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</si>
  <si>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</si>
  <si>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</si>
  <si>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</si>
  <si>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</si>
  <si>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</si>
  <si>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</si>
  <si>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</si>
  <si>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</si>
  <si>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</si>
  <si>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</si>
  <si>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</si>
  <si>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</si>
  <si>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</si>
  <si>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</si>
  <si>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</si>
  <si>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</si>
  <si>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</si>
  <si>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</si>
  <si>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</si>
  <si>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</si>
  <si>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</si>
  <si>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</si>
  <si>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</si>
  <si>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</si>
  <si>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</si>
  <si>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</si>
  <si>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</si>
  <si>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</si>
  <si>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</si>
  <si>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</si>
  <si>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</si>
  <si>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</si>
  <si>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</si>
  <si>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</si>
  <si>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</si>
  <si>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</si>
  <si>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</si>
  <si>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</si>
  <si>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</si>
  <si>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</si>
  <si>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</si>
  <si>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</si>
  <si>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</si>
  <si>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</si>
  <si>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</si>
  <si>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</si>
  <si>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</si>
  <si>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</si>
  <si>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</si>
  <si>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</si>
  <si>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</si>
  <si>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</si>
  <si>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</si>
  <si>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</si>
  <si>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</si>
  <si>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</si>
  <si>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</si>
  <si>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</si>
  <si>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</si>
  <si>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</si>
  <si>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</si>
  <si>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</si>
  <si>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</si>
  <si>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</si>
  <si>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</si>
  <si>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</si>
  <si>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</si>
  <si>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</si>
  <si>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</si>
  <si>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</si>
  <si>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</si>
  <si>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</si>
  <si>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</si>
  <si>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</si>
  <si>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</si>
  <si>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</si>
  <si>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</si>
  <si>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</si>
  <si>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</si>
  <si>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</si>
  <si>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</si>
  <si>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</si>
  <si>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</si>
  <si>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</si>
  <si>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</si>
  <si>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</si>
  <si>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</si>
  <si>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</si>
  <si>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</si>
  <si>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</si>
  <si>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</si>
  <si>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</si>
  <si>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</si>
  <si>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</si>
  <si>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</si>
  <si>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</si>
  <si>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</si>
  <si>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</si>
  <si>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</si>
  <si>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</si>
  <si>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</si>
  <si>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</si>
  <si>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</si>
  <si>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</si>
  <si>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</si>
  <si>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</si>
  <si>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</si>
  <si>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</si>
  <si>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</si>
  <si>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</si>
  <si>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</si>
  <si>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</si>
  <si>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</si>
  <si>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</si>
  <si>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</si>
  <si>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</si>
  <si>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</si>
  <si>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</si>
  <si>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</si>
  <si>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</si>
  <si>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</si>
  <si>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</si>
  <si>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</si>
  <si>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</si>
  <si>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</si>
  <si>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</si>
  <si>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</si>
  <si>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</si>
  <si>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</si>
  <si>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</si>
  <si>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</si>
  <si>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</si>
  <si>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</si>
  <si>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</si>
  <si>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</si>
  <si>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</si>
  <si>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</si>
  <si>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</si>
  <si>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</si>
  <si>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</si>
  <si>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</si>
  <si>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</si>
  <si>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</si>
  <si>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</si>
  <si>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</si>
  <si>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</si>
  <si>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</si>
  <si>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</si>
  <si>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</si>
  <si>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</si>
  <si>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</si>
  <si>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</si>
  <si>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</si>
  <si>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</si>
  <si>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</si>
  <si>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</si>
  <si>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</si>
  <si>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</si>
  <si>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</si>
  <si>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</si>
  <si>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</si>
  <si>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</si>
  <si>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</si>
  <si>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</si>
  <si>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</si>
  <si>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</si>
  <si>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</si>
  <si>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</si>
  <si>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</si>
  <si>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</si>
  <si>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</si>
  <si>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</si>
  <si>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</si>
  <si>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</si>
  <si>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</si>
  <si>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</si>
  <si>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</si>
  <si>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</si>
  <si>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</si>
  <si>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</si>
  <si>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</si>
  <si>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</si>
  <si>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</si>
  <si>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</si>
  <si>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</si>
  <si>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</si>
  <si>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</si>
  <si>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</si>
  <si>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</si>
  <si>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</si>
  <si>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</si>
  <si>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</si>
  <si>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</si>
  <si>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</si>
  <si>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</si>
  <si>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</si>
  <si>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</si>
  <si>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</si>
  <si>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</si>
  <si>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</si>
  <si>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</si>
  <si>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</si>
  <si>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</si>
  <si>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</si>
  <si>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</si>
  <si>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</si>
  <si>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</si>
  <si>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</si>
  <si>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</si>
  <si>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</si>
  <si>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</si>
  <si>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</si>
  <si>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</si>
  <si>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</si>
  <si>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</si>
  <si>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</si>
  <si>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</si>
  <si>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</si>
  <si>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</si>
  <si>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</si>
  <si>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</si>
  <si>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</si>
  <si>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</si>
  <si>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</si>
  <si>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</si>
  <si>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</si>
  <si>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</si>
  <si>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</si>
  <si>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</si>
  <si>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</si>
  <si>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</si>
  <si>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</si>
  <si>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</si>
  <si>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</si>
  <si>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</si>
  <si>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</si>
  <si>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</si>
  <si>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</si>
  <si>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</si>
  <si>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</si>
  <si>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</si>
  <si>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</si>
  <si>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</si>
  <si>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</si>
  <si>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</si>
  <si>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</si>
  <si>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</si>
  <si>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</si>
  <si>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</si>
  <si>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</si>
  <si>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</si>
  <si>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</si>
  <si>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</si>
  <si>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</si>
  <si>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</si>
  <si>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</si>
  <si>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</si>
  <si>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</si>
  <si>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</si>
  <si>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</si>
  <si>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</si>
  <si>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</si>
  <si>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</si>
  <si>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</si>
  <si>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</si>
  <si>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</si>
  <si>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</si>
  <si>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</si>
  <si>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</si>
  <si>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</si>
  <si>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</si>
  <si>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</si>
  <si>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</si>
  <si>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</si>
  <si>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</si>
  <si>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</si>
  <si>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</si>
  <si>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</si>
  <si>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</si>
  <si>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</si>
  <si>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</si>
  <si>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</si>
  <si>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</si>
  <si>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</si>
  <si>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</si>
  <si>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</si>
  <si>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</si>
  <si>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</si>
  <si>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</si>
  <si>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</si>
  <si>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</si>
  <si>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</si>
  <si>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</si>
  <si>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</si>
  <si>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</si>
  <si>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</si>
  <si>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</si>
  <si>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</si>
  <si>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</si>
  <si>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</si>
  <si>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</si>
  <si>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</si>
  <si>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</si>
  <si>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</si>
  <si>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</si>
  <si>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</si>
  <si>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</si>
  <si>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</si>
  <si>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</si>
  <si>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</si>
  <si>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</si>
  <si>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</si>
  <si>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</si>
  <si>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</si>
  <si>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</si>
  <si>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</si>
  <si>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</si>
  <si>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</si>
  <si>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</si>
  <si>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</si>
  <si>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</si>
  <si>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</si>
  <si>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</si>
  <si>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</si>
  <si>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</si>
  <si>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</si>
  <si>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</si>
  <si>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</si>
  <si>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</si>
  <si>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</si>
  <si>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</si>
  <si>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</si>
  <si>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</si>
  <si>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</si>
  <si>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</si>
  <si>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</si>
  <si>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</si>
  <si>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</si>
  <si>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</si>
  <si>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</si>
  <si>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</si>
  <si>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</si>
  <si>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</si>
  <si>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</si>
  <si>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</si>
  <si>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</si>
  <si>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</si>
  <si>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</si>
  <si>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</si>
  <si>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</si>
  <si>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</si>
  <si>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</si>
  <si>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</si>
  <si>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</si>
  <si>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</si>
  <si>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</si>
  <si>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</si>
  <si>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</si>
  <si>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</si>
  <si>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</si>
  <si>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</si>
  <si>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</si>
  <si>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</si>
  <si>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</si>
  <si>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</si>
  <si>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</si>
  <si>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</si>
  <si>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</si>
  <si>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</si>
  <si>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</si>
  <si>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</si>
  <si>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</si>
  <si>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</si>
  <si>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</si>
  <si>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</si>
  <si>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</si>
  <si>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</si>
  <si>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</si>
  <si>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</si>
  <si>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</si>
  <si>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</si>
  <si>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</si>
  <si>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</si>
  <si>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</si>
  <si>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</si>
  <si>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</si>
  <si>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</si>
  <si>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</si>
  <si>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</si>
  <si>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</si>
  <si>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</si>
  <si>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</si>
  <si>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</si>
  <si>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</si>
  <si>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</si>
  <si>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</si>
  <si>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</si>
  <si>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</si>
  <si>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</si>
  <si>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</si>
  <si>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</si>
  <si>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</si>
  <si>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</si>
  <si>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</si>
  <si>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</si>
  <si>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</si>
  <si>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</si>
  <si>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</si>
  <si>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</si>
  <si>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</si>
  <si>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</si>
  <si>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</si>
  <si>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</si>
  <si>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</si>
  <si>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</si>
  <si>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</si>
  <si>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</si>
  <si>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</si>
  <si>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</si>
  <si>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</si>
  <si>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</si>
  <si>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</si>
  <si>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</si>
  <si>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</si>
  <si>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</si>
  <si>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</si>
  <si>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</si>
  <si>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</si>
  <si>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</si>
  <si>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</si>
  <si>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</si>
  <si>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</si>
  <si>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</si>
  <si>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</si>
  <si>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</si>
  <si>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</si>
  <si>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</si>
  <si>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</si>
  <si>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</si>
  <si>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</si>
  <si>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</si>
  <si>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</si>
  <si>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</si>
  <si>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</si>
  <si>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</si>
  <si>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</si>
  <si>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</si>
  <si>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</si>
  <si>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</si>
  <si>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</si>
  <si>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</si>
  <si>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</si>
  <si>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</si>
  <si>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</si>
  <si>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</si>
  <si>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</si>
  <si>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</si>
  <si>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</si>
  <si>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</si>
  <si>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</si>
  <si>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</si>
  <si>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</si>
  <si>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</si>
  <si>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</si>
  <si>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</si>
  <si>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</si>
  <si>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</si>
  <si>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</si>
  <si>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</si>
  <si>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</si>
  <si>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</si>
  <si>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</si>
  <si>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</si>
  <si>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</si>
  <si>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</si>
  <si>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</si>
  <si>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</si>
  <si>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</si>
  <si>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</si>
  <si>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</si>
  <si>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</si>
  <si>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</si>
  <si>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</si>
  <si>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</si>
  <si>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</si>
  <si>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</si>
  <si>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</si>
  <si>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</si>
  <si>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</si>
  <si>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</si>
  <si>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</si>
  <si>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</si>
  <si>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</si>
  <si>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</si>
  <si>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</si>
  <si>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</si>
  <si>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</si>
  <si>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</si>
  <si>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</si>
  <si>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</si>
  <si>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</si>
  <si>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</si>
  <si>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</si>
  <si>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</si>
  <si>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</si>
  <si>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</si>
  <si>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</si>
  <si>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</si>
  <si>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</si>
  <si>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</si>
  <si>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</si>
  <si>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</si>
  <si>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</si>
  <si>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</si>
  <si>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</si>
  <si>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</si>
  <si>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</si>
  <si>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</si>
  <si>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</si>
  <si>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</si>
  <si>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</si>
  <si>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</si>
  <si>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</si>
  <si>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</si>
  <si>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</si>
  <si>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</si>
  <si>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</si>
  <si>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</si>
  <si>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</si>
  <si>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</si>
  <si>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</si>
  <si>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</si>
  <si>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</si>
  <si>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</si>
  <si>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</si>
  <si>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</si>
  <si>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</si>
  <si>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</si>
  <si>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</si>
  <si>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</si>
  <si>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</si>
  <si>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</si>
  <si>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</si>
  <si>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</si>
  <si>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</si>
  <si>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</si>
  <si>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</si>
  <si>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</si>
  <si>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</si>
  <si>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</si>
  <si>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</si>
  <si>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</si>
  <si>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</si>
  <si>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</si>
  <si>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</si>
  <si>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</si>
  <si>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</si>
  <si>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</si>
  <si>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</si>
  <si>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</si>
  <si>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</si>
  <si>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</si>
  <si>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</si>
  <si>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</si>
  <si>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</si>
  <si>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</si>
  <si>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</si>
  <si>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</si>
  <si>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</si>
  <si>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</si>
  <si>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</si>
  <si>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</si>
  <si>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</si>
  <si>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</si>
  <si>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</si>
  <si>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</si>
  <si>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</si>
  <si>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</si>
  <si>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</si>
  <si>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</si>
  <si>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</si>
  <si>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</si>
  <si>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</si>
  <si>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</si>
  <si>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</si>
  <si>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</si>
  <si>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</si>
  <si>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</si>
  <si>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</si>
  <si>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</si>
  <si>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</si>
  <si>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</si>
  <si>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</si>
  <si>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</si>
  <si>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</si>
  <si>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</si>
  <si>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</si>
  <si>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</si>
  <si>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</si>
  <si>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</si>
  <si>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</si>
  <si>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</si>
  <si>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</si>
  <si>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</si>
  <si>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</si>
  <si>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</si>
  <si>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</si>
  <si>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</si>
  <si>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</si>
  <si>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</si>
  <si>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</si>
  <si>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</si>
  <si>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</si>
  <si>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</si>
  <si>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</si>
  <si>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</si>
  <si>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</si>
  <si>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</si>
  <si>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</si>
  <si>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</si>
  <si>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</si>
  <si>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</si>
  <si>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</si>
  <si>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</si>
  <si>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</si>
  <si>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</si>
  <si>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</si>
  <si>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</si>
  <si>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</si>
  <si>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</si>
  <si>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</si>
  <si>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</si>
  <si>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</si>
  <si>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</si>
  <si>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</si>
  <si>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</si>
  <si>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</si>
  <si>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</si>
  <si>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</si>
  <si>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</si>
  <si>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</si>
  <si>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</si>
  <si>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</si>
  <si>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</si>
  <si>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</si>
  <si>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</si>
  <si>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</si>
  <si>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</si>
  <si>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</si>
  <si>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</si>
  <si>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</si>
  <si>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</si>
  <si>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</si>
  <si>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</si>
  <si>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</si>
  <si>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</si>
  <si>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</si>
  <si>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</si>
  <si>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</si>
  <si>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</si>
  <si>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</si>
  <si>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</si>
  <si>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</si>
  <si>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</si>
  <si>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</si>
  <si>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</si>
  <si>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</si>
  <si>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</si>
  <si>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</si>
  <si>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</si>
  <si>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</si>
  <si>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</si>
  <si>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</si>
  <si>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</si>
  <si>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</si>
  <si>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</si>
  <si>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</si>
  <si>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</si>
  <si>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</si>
  <si>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</si>
  <si>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</si>
  <si>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</si>
  <si>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</si>
  <si>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</si>
  <si>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</si>
  <si>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</si>
  <si>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</si>
  <si>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</si>
  <si>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</si>
  <si>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</si>
  <si>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</si>
  <si>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</si>
  <si>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</si>
  <si>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</si>
  <si>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</si>
  <si>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</si>
  <si>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</si>
  <si>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</si>
  <si>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</si>
  <si>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</si>
  <si>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</si>
  <si>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</si>
  <si>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</si>
  <si>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</si>
  <si>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</si>
  <si>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</si>
  <si>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</si>
  <si>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</si>
  <si>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</si>
  <si>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</si>
  <si>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</si>
  <si>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</si>
  <si>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</si>
  <si>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</si>
  <si>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</si>
  <si>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</si>
  <si>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</si>
  <si>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</si>
  <si>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</si>
  <si>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</si>
  <si>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</si>
  <si>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</si>
  <si>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</si>
  <si>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</si>
  <si>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</si>
  <si>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</si>
  <si>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</si>
  <si>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</si>
  <si>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</si>
  <si>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</si>
  <si>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</si>
  <si>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</si>
  <si>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</si>
  <si>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</si>
  <si>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</si>
  <si>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</si>
  <si>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</si>
  <si>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</si>
  <si>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</si>
  <si>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</si>
  <si>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</si>
  <si>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</si>
  <si>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</si>
  <si>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</si>
  <si>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</si>
  <si>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</si>
  <si>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</si>
  <si>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</si>
  <si>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</si>
  <si>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</si>
  <si>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</si>
  <si>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</si>
  <si>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</si>
  <si>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</si>
  <si>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</si>
  <si>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</si>
  <si>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</si>
  <si>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</si>
  <si>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</si>
  <si>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</si>
  <si>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</si>
  <si>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</si>
  <si>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</si>
  <si>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</si>
  <si>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</si>
  <si>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</si>
  <si>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</si>
  <si>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</si>
  <si>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</si>
  <si>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</si>
  <si>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</si>
  <si>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</si>
  <si>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</si>
  <si>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</si>
  <si>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</si>
  <si>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</si>
  <si>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</si>
  <si>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</si>
  <si>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</si>
  <si>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</si>
  <si>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</si>
  <si>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</si>
  <si>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</si>
  <si>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</si>
  <si>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</si>
  <si>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</si>
  <si>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</si>
  <si>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</si>
  <si>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</si>
  <si>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</si>
  <si>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</si>
  <si>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</si>
  <si>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</si>
  <si>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</si>
  <si>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</si>
  <si>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</si>
  <si>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</si>
  <si>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</si>
  <si>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</si>
  <si>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</si>
  <si>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</si>
  <si>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</si>
  <si>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</si>
  <si>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</si>
  <si>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</si>
  <si>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</si>
  <si>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</si>
  <si>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</si>
  <si>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</si>
  <si>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</si>
  <si>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</si>
  <si>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</si>
  <si>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</si>
  <si>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</si>
  <si>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</si>
  <si>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</si>
  <si>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</si>
  <si>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</si>
  <si>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</si>
  <si>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</si>
  <si>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</si>
  <si>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</si>
  <si>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</si>
  <si>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</si>
  <si>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</si>
  <si>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</si>
  <si>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(ウ)令和５年度の各介護サービス事業者等の独自の賃金改善額</t>
    <rPh sb="3" eb="5">
      <t xml:space="preserve">レイワ </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</si>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</sst>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0">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4" xfId="0" applyFont="1" applyFill="1" applyBorder="1" applyAlignment="1" applyProtection="1">
      <alignment horizontal="center" vertical="center"/>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0" fontId="14" fillId="2" borderId="24" xfId="0" applyFont="1" applyFill="1" applyBorder="1" applyAlignment="1" applyProtection="1">
      <alignment vertical="center" wrapText="1"/>
    </xf>
    <xf numFmtId="0" fontId="14" fillId="2" borderId="28" xfId="0" applyFont="1" applyFill="1" applyBorder="1" applyAlignment="1" applyProtection="1">
      <alignment vertical="center" wrapTex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xf>
    <xf numFmtId="0" fontId="17" fillId="5" borderId="8" xfId="0" applyFont="1" applyFill="1" applyBorder="1" applyAlignment="1" applyProtection="1">
      <alignment horizontal="left" vertical="center"/>
      <protection locked="0"/>
    </xf>
    <xf numFmtId="0" fontId="17" fillId="5" borderId="9" xfId="0" applyFont="1" applyFill="1" applyBorder="1" applyAlignment="1" applyProtection="1">
      <alignment horizontal="left" vertical="center"/>
      <protection locked="0"/>
    </xf>
    <xf numFmtId="0" fontId="17" fillId="5" borderId="14" xfId="0" applyFont="1" applyFill="1" applyBorder="1" applyAlignment="1" applyProtection="1">
      <alignment horizontal="left" vertical="center"/>
      <protection locked="0"/>
    </xf>
    <xf numFmtId="0" fontId="8" fillId="5" borderId="41" xfId="0" applyFont="1" applyFill="1" applyBorder="1" applyAlignment="1" applyProtection="1">
      <alignment horizontal="center" vertical="center"/>
      <protection locked="0"/>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2" borderId="60" xfId="0" applyFont="1" applyFill="1" applyBorder="1" applyAlignment="1" applyProtection="1">
      <alignment horizontal="center" vertical="center" shrinkToFit="1"/>
    </xf>
    <xf numFmtId="0" fontId="29" fillId="2" borderId="61" xfId="0" applyFont="1" applyFill="1" applyBorder="1" applyAlignment="1" applyProtection="1">
      <alignment horizontal="center" vertical="center" shrinkToFit="1"/>
    </xf>
    <xf numFmtId="0" fontId="29" fillId="2" borderId="63" xfId="0" applyFont="1" applyFill="1" applyBorder="1" applyAlignment="1" applyProtection="1">
      <alignment horizontal="center" vertical="center" shrinkToFit="1"/>
    </xf>
    <xf numFmtId="0" fontId="29" fillId="2" borderId="50" xfId="0" applyFont="1" applyFill="1" applyBorder="1" applyAlignment="1" applyProtection="1">
      <alignment horizontal="center" vertical="center" shrinkToFit="1"/>
    </xf>
    <xf numFmtId="0" fontId="29" fillId="2"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xf>
    <xf numFmtId="0" fontId="17" fillId="0" borderId="8" xfId="0" applyFont="1" applyBorder="1" applyAlignment="1" applyProtection="1">
      <alignment horizontal="left" vertical="center"/>
    </xf>
    <xf numFmtId="0" fontId="17" fillId="0" borderId="9" xfId="0" applyFont="1" applyBorder="1" applyAlignment="1" applyProtection="1">
      <alignment horizontal="left" vertical="center"/>
    </xf>
    <xf numFmtId="0" fontId="17" fillId="0" borderId="14" xfId="0" applyFont="1" applyBorder="1" applyAlignment="1" applyProtection="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9" fillId="0" borderId="7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17" fillId="2" borderId="0" xfId="0" applyFont="1" applyFill="1" applyProtection="1"/>
    <xf numFmtId="0" fontId="17" fillId="2" borderId="0" xfId="0" applyFont="1" applyFill="1" applyAlignment="1" applyProtection="1">
      <alignment wrapText="1"/>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5" lockText="1" noThreeD="1"/>
</file>

<file path=xl/ctrlProps/ctrlProp45.xml><?xml version="1.0" encoding="utf-8"?>
<formControlPr xmlns="http://schemas.microsoft.com/office/spreadsheetml/2009/9/main" objectType="CheckBox" fmlaLink="$AM$66" lockText="1" noThreeD="1"/>
</file>

<file path=xl/ctrlProps/ctrlProp46.xml><?xml version="1.0" encoding="utf-8"?>
<formControlPr xmlns="http://schemas.microsoft.com/office/spreadsheetml/2009/9/main" objectType="CheckBox" fmlaLink="$AM$67" lockText="1" noThreeD="1"/>
</file>

<file path=xl/ctrlProps/ctrlProp47.xml><?xml version="1.0" encoding="utf-8"?>
<formControlPr xmlns="http://schemas.microsoft.com/office/spreadsheetml/2009/9/main" objectType="CheckBox" fmlaLink="$AM$68" lockText="1" noThreeD="1"/>
</file>

<file path=xl/ctrlProps/ctrlProp48.xml><?xml version="1.0" encoding="utf-8"?>
<formControlPr xmlns="http://schemas.microsoft.com/office/spreadsheetml/2009/9/main" objectType="CheckBox" fmlaLink="$AM$69" lockText="1" noThreeD="1"/>
</file>

<file path=xl/ctrlProps/ctrlProp49.xml><?xml version="1.0" encoding="utf-8"?>
<formControlPr xmlns="http://schemas.microsoft.com/office/spreadsheetml/2009/9/main" objectType="CheckBox" fmlaLink="$AM$70"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1" lockText="1" noThreeD="1"/>
</file>

<file path=xl/ctrlProps/ctrlProp51.xml><?xml version="1.0" encoding="utf-8"?>
<formControlPr xmlns="http://schemas.microsoft.com/office/spreadsheetml/2009/9/main" objectType="CheckBox" fmlaLink="$AM$72" lockText="1" noThreeD="1"/>
</file>

<file path=xl/ctrlProps/ctrlProp52.xml><?xml version="1.0" encoding="utf-8"?>
<formControlPr xmlns="http://schemas.microsoft.com/office/spreadsheetml/2009/9/main" objectType="CheckBox" fmlaLink="$AM$73" lockText="1" noThreeD="1"/>
</file>

<file path=xl/ctrlProps/ctrlProp53.xml><?xml version="1.0" encoding="utf-8"?>
<formControlPr xmlns="http://schemas.microsoft.com/office/spreadsheetml/2009/9/main" objectType="CheckBox" fmlaLink="$AM$74" lockText="1" noThreeD="1"/>
</file>

<file path=xl/ctrlProps/ctrlProp54.xml><?xml version="1.0" encoding="utf-8"?>
<formControlPr xmlns="http://schemas.microsoft.com/office/spreadsheetml/2009/9/main" objectType="CheckBox" fmlaLink="$AM$75" lockText="1" noThreeD="1"/>
</file>

<file path=xl/ctrlProps/ctrlProp55.xml><?xml version="1.0" encoding="utf-8"?>
<formControlPr xmlns="http://schemas.microsoft.com/office/spreadsheetml/2009/9/main" objectType="CheckBox" fmlaLink="$AM$76" lockText="1" noThreeD="1"/>
</file>

<file path=xl/ctrlProps/ctrlProp56.xml><?xml version="1.0" encoding="utf-8"?>
<formControlPr xmlns="http://schemas.microsoft.com/office/spreadsheetml/2009/9/main" objectType="CheckBox" fmlaLink="$AM$77"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checked="Checked"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checked="Checked" fmlaLink="$AM$34" lockText="1" noThreeD="1"/>
</file>

<file path=xl/ctrlProps/ctrlProp69.xml><?xml version="1.0" encoding="utf-8"?>
<formControlPr xmlns="http://schemas.microsoft.com/office/spreadsheetml/2009/9/main" objectType="CheckBox" fmlaLink="$AM$37"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2" lockText="1" noThreeD="1"/>
</file>

<file path=xl/ctrlProps/ctrlProp71.xml><?xml version="1.0" encoding="utf-8"?>
<formControlPr xmlns="http://schemas.microsoft.com/office/spreadsheetml/2009/9/main" objectType="CheckBox" fmlaLink="$AM$45"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1" y="1786228"/>
              <a:chExt cx="930414" cy="249169"/>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1" y="178622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5" y="1786567"/>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42182</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9" y="4144048"/>
              <a:chExt cx="206654" cy="411096"/>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9" y="4144048"/>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0"/>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4" y="4815812"/>
              <a:chExt cx="252327"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2" y="4815812"/>
                <a:ext cx="25145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4" y="4980640"/>
                <a:ext cx="24955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3" y="5648318"/>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3" y="582359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9"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9"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9"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47625</xdr:rowOff>
        </xdr:from>
        <xdr:to>
          <xdr:col>6</xdr:col>
          <xdr:colOff>19050</xdr:colOff>
          <xdr:row>76</xdr:row>
          <xdr:rowOff>257175</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66675</xdr:rowOff>
        </xdr:from>
        <xdr:to>
          <xdr:col>6</xdr:col>
          <xdr:colOff>19050</xdr:colOff>
          <xdr:row>77</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314325</xdr:rowOff>
        </xdr:from>
        <xdr:to>
          <xdr:col>6</xdr:col>
          <xdr:colOff>19050</xdr:colOff>
          <xdr:row>79</xdr:row>
          <xdr:rowOff>28575</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142875</xdr:rowOff>
        </xdr:from>
        <xdr:to>
          <xdr:col>6</xdr:col>
          <xdr:colOff>19050</xdr:colOff>
          <xdr:row>80</xdr:row>
          <xdr:rowOff>28575</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38100</xdr:rowOff>
        </xdr:from>
        <xdr:to>
          <xdr:col>6</xdr:col>
          <xdr:colOff>19050</xdr:colOff>
          <xdr:row>80</xdr:row>
          <xdr:rowOff>257175</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47625</xdr:rowOff>
        </xdr:from>
        <xdr:to>
          <xdr:col>6</xdr:col>
          <xdr:colOff>19050</xdr:colOff>
          <xdr:row>81</xdr:row>
          <xdr:rowOff>257175</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38100</xdr:rowOff>
        </xdr:from>
        <xdr:to>
          <xdr:col>6</xdr:col>
          <xdr:colOff>19050</xdr:colOff>
          <xdr:row>82</xdr:row>
          <xdr:rowOff>257175</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266700</xdr:rowOff>
        </xdr:from>
        <xdr:to>
          <xdr:col>6</xdr:col>
          <xdr:colOff>19050</xdr:colOff>
          <xdr:row>84</xdr:row>
          <xdr:rowOff>28575</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38100</xdr:rowOff>
        </xdr:from>
        <xdr:to>
          <xdr:col>6</xdr:col>
          <xdr:colOff>19050</xdr:colOff>
          <xdr:row>84</xdr:row>
          <xdr:rowOff>257175</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266700</xdr:rowOff>
        </xdr:from>
        <xdr:to>
          <xdr:col>6</xdr:col>
          <xdr:colOff>19050</xdr:colOff>
          <xdr:row>86</xdr:row>
          <xdr:rowOff>28575</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9525</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3" Type="http://schemas.openxmlformats.org/officeDocument/2006/relationships/vmlDrawing" Target="../drawings/vmlDrawing2.vml" /><Relationship Id="rId21" Type="http://schemas.openxmlformats.org/officeDocument/2006/relationships/ctrlProp" Target="../ctrlProps/ctrlProp61.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2" Type="http://schemas.openxmlformats.org/officeDocument/2006/relationships/drawing" Target="../drawings/drawing2.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554"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288" t="s">
        <v>1</v>
      </c>
      <c r="AB1" s="288"/>
      <c r="AC1" s="288"/>
      <c r="AD1" s="214" t="str">
        <f>IF(G5="","",G5)</f>
        <v>札幌市</v>
      </c>
      <c r="AE1" s="214"/>
      <c r="AF1" s="214"/>
      <c r="AG1" s="214"/>
      <c r="AH1" s="214"/>
      <c r="AI1" s="214"/>
      <c r="AJ1" s="214"/>
      <c r="AK1" s="214"/>
    </row>
    <row r="2" spans="2:65" ht="23.25" customHeight="1">
      <c r="B2" s="226" t="s">
        <v>0</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94" t="s">
        <v>1985</v>
      </c>
      <c r="C4" s="294"/>
      <c r="D4" s="294"/>
      <c r="E4" s="294"/>
      <c r="F4" s="294"/>
      <c r="G4" s="294" t="s">
        <v>3</v>
      </c>
      <c r="H4" s="294"/>
      <c r="I4" s="294"/>
      <c r="J4" s="294"/>
      <c r="K4" s="294"/>
      <c r="L4" s="294"/>
      <c r="M4" s="294"/>
      <c r="N4" s="279" t="s">
        <v>4</v>
      </c>
      <c r="O4" s="279"/>
      <c r="P4" s="279"/>
      <c r="Q4" s="279"/>
      <c r="R4" s="279"/>
      <c r="S4" s="279"/>
      <c r="T4" s="305" t="s">
        <v>1984</v>
      </c>
      <c r="U4" s="305"/>
      <c r="V4" s="305"/>
      <c r="W4" s="279" t="s">
        <v>2063</v>
      </c>
      <c r="X4" s="279"/>
      <c r="Y4" s="279"/>
      <c r="Z4" s="279"/>
      <c r="AA4" s="279"/>
      <c r="AB4" s="279"/>
      <c r="AC4" s="279" t="s">
        <v>6</v>
      </c>
      <c r="AD4" s="279"/>
      <c r="AE4" s="279"/>
      <c r="AF4" s="279"/>
      <c r="AG4" s="279"/>
      <c r="AH4" s="279"/>
      <c r="AI4" s="279"/>
      <c r="AJ4" s="279"/>
      <c r="AK4" s="279"/>
      <c r="AM4" s="555"/>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92" t="s">
        <v>7</v>
      </c>
      <c r="C5" s="292"/>
      <c r="D5" s="292"/>
      <c r="E5" s="292"/>
      <c r="F5" s="292"/>
      <c r="G5" s="339" t="s">
        <v>2010</v>
      </c>
      <c r="H5" s="339"/>
      <c r="I5" s="339"/>
      <c r="J5" s="339"/>
      <c r="K5" s="339"/>
      <c r="L5" s="339"/>
      <c r="M5" s="339"/>
      <c r="N5" s="293" t="s">
        <v>116</v>
      </c>
      <c r="O5" s="293"/>
      <c r="P5" s="293"/>
      <c r="Q5" s="293" t="s">
        <v>117</v>
      </c>
      <c r="R5" s="293"/>
      <c r="S5" s="293"/>
      <c r="T5" s="337">
        <f>IF(AC5="","",IFERROR(INDEX(【参考】数式用2!$G$3:$I$451,MATCH(Q5,【参考】数式用2!$F$3:$F$451,0),MATCH(VLOOKUP(AC5,【参考】数式用2!$J$2:$K$26,2,FALSE),【参考】数式用2!$G$2:$I$2,0)),10))</f>
        <v>10.210000000000001</v>
      </c>
      <c r="U5" s="338"/>
      <c r="V5" s="338"/>
      <c r="W5" s="280">
        <v>225000</v>
      </c>
      <c r="X5" s="280"/>
      <c r="Y5" s="280"/>
      <c r="Z5" s="280"/>
      <c r="AA5" s="280"/>
      <c r="AB5" s="280"/>
      <c r="AC5" s="281" t="s">
        <v>119</v>
      </c>
      <c r="AD5" s="281"/>
      <c r="AE5" s="281"/>
      <c r="AF5" s="281"/>
      <c r="AG5" s="281"/>
      <c r="AH5" s="281"/>
      <c r="AI5" s="281"/>
      <c r="AJ5" s="281"/>
      <c r="AK5" s="281"/>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310" t="s">
        <v>5</v>
      </c>
      <c r="C7" s="311"/>
      <c r="D7" s="311"/>
      <c r="E7" s="311"/>
      <c r="F7" s="312"/>
      <c r="G7" s="310"/>
      <c r="H7" s="311"/>
      <c r="I7" s="340" t="s">
        <v>2060</v>
      </c>
      <c r="J7" s="340"/>
      <c r="K7" s="340"/>
      <c r="L7" s="340"/>
      <c r="M7" s="340"/>
      <c r="N7" s="340"/>
      <c r="O7" s="340"/>
      <c r="P7" s="340"/>
      <c r="Q7" s="340"/>
      <c r="R7" s="340"/>
      <c r="S7" s="340"/>
      <c r="T7" s="340"/>
      <c r="U7" s="340"/>
      <c r="V7" s="340"/>
      <c r="W7" s="340"/>
      <c r="X7" s="341"/>
      <c r="Y7" s="235" t="str">
        <f>IF(OR(H97=4,H97=5),"R6.6以降の新加算の
区分（どちらか選択）","R"&amp;F97&amp;"."&amp;H97&amp;"以降の新加算の
区分（どちらか選択）")</f>
        <v>R6.6以降の新加算の
区分（どちらか選択）</v>
      </c>
      <c r="Z7" s="235"/>
      <c r="AA7" s="235"/>
      <c r="AB7" s="235"/>
      <c r="AC7" s="235"/>
      <c r="AD7" s="235"/>
      <c r="AE7" s="235"/>
      <c r="AF7" s="235"/>
      <c r="AG7" s="51"/>
      <c r="AK7" s="60"/>
      <c r="AM7" s="555"/>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95" t="s">
        <v>10</v>
      </c>
      <c r="C8" s="296"/>
      <c r="D8" s="296"/>
      <c r="E8" s="296"/>
      <c r="F8" s="297"/>
      <c r="G8" s="306" t="s">
        <v>2014</v>
      </c>
      <c r="H8" s="307"/>
      <c r="I8" s="232" t="str">
        <f>IFERROR(IF(OR(H97=4,H97=5),IF(AM8=1,"処遇加算Ⅰ",IF(AM8=2,"処遇加算Ⅱ","")),""),"")</f>
        <v>処遇加算Ⅰ</v>
      </c>
      <c r="J8" s="233"/>
      <c r="K8" s="233"/>
      <c r="L8" s="234"/>
      <c r="M8" s="232" t="str">
        <f>IFERROR(IF(OR(H97=4,H97=5),IF(AM8=1,"特定加算なし",IF(AM8=2,"特定加算なし","")),""),"")</f>
        <v>特定加算なし</v>
      </c>
      <c r="N8" s="233"/>
      <c r="O8" s="233"/>
      <c r="P8" s="234"/>
      <c r="Q8" s="232" t="str">
        <f>IFERROR(IF(OR(H97=4,H97=5),IF(AM8=1,"ベア加算",IF(AM8=2,"ベア加算","")),""),"")</f>
        <v>ベア加算</v>
      </c>
      <c r="R8" s="233"/>
      <c r="S8" s="233"/>
      <c r="T8" s="234"/>
      <c r="U8" s="342" t="s">
        <v>1986</v>
      </c>
      <c r="V8" s="342"/>
      <c r="W8" s="342"/>
      <c r="X8" s="343"/>
      <c r="Y8" s="61"/>
      <c r="Z8" s="289" t="s">
        <v>91</v>
      </c>
      <c r="AA8" s="290"/>
      <c r="AB8" s="291"/>
      <c r="AC8" s="62"/>
      <c r="AD8" s="283" t="s">
        <v>92</v>
      </c>
      <c r="AE8" s="283"/>
      <c r="AF8" s="284"/>
      <c r="AM8" s="556">
        <v>1</v>
      </c>
      <c r="AN8" s="239" t="s">
        <v>2084</v>
      </c>
      <c r="AO8" s="240"/>
      <c r="AP8" s="240"/>
      <c r="AQ8" s="240"/>
      <c r="AR8" s="240"/>
      <c r="AS8" s="240"/>
      <c r="AT8" s="240"/>
      <c r="AU8" s="240"/>
      <c r="AV8" s="240"/>
      <c r="AW8" s="240"/>
      <c r="AX8" s="240"/>
      <c r="AY8" s="240"/>
      <c r="AZ8" s="240"/>
      <c r="BA8" s="240"/>
      <c r="BB8" s="240"/>
      <c r="BC8" s="240"/>
      <c r="BD8" s="240"/>
      <c r="BE8" s="240"/>
      <c r="BF8" s="240"/>
      <c r="BG8" s="240"/>
      <c r="BH8" s="240"/>
      <c r="BI8" s="240"/>
      <c r="BJ8" s="240"/>
      <c r="BK8" s="241"/>
    </row>
    <row r="9" spans="2:65" ht="14.25" customHeight="1" thickBot="1">
      <c r="B9" s="298"/>
      <c r="C9" s="299"/>
      <c r="D9" s="299"/>
      <c r="E9" s="299"/>
      <c r="F9" s="300"/>
      <c r="G9" s="308" t="s">
        <v>2012</v>
      </c>
      <c r="H9" s="309"/>
      <c r="I9" s="236">
        <f>IFERROR(VLOOKUP(AC5,【参考】数式用!$A$5:$N$27,MATCH(I8,【参考】数式用!$B$4:$J$4,0)+1,FALSE),"")</f>
        <v>0.13700000000000001</v>
      </c>
      <c r="J9" s="237"/>
      <c r="K9" s="237"/>
      <c r="L9" s="238"/>
      <c r="M9" s="236">
        <f>IFERROR(VLOOKUP(AC5,【参考】数式用!$A$5:$N$27,MATCH(M8,【参考】数式用!$B$4:$J$4,0)+1,FALSE),"")</f>
        <v>0</v>
      </c>
      <c r="N9" s="237"/>
      <c r="O9" s="237"/>
      <c r="P9" s="238"/>
      <c r="Q9" s="236">
        <f>IFERROR(VLOOKUP(AC5,【参考】数式用!$A$5:$N$27,MATCH(Q8,【参考】数式用!$B$4:$J$4,0)+1,FALSE),"")</f>
        <v>2.4E-2</v>
      </c>
      <c r="R9" s="237"/>
      <c r="S9" s="237"/>
      <c r="T9" s="238"/>
      <c r="U9" s="237">
        <f>SUM(I9,M9,Q9)</f>
        <v>0.161</v>
      </c>
      <c r="V9" s="237"/>
      <c r="W9" s="237"/>
      <c r="X9" s="344"/>
      <c r="Y9" s="285">
        <f>IFERROR(IF(AM8=1,VLOOKUP(AC5,【参考】数式用!$A$5:$N$27,13,FALSE),""),"")</f>
        <v>0.182</v>
      </c>
      <c r="Z9" s="286"/>
      <c r="AA9" s="286"/>
      <c r="AB9" s="286"/>
      <c r="AC9" s="286" t="str">
        <f>IFERROR(IF(AM8=2,VLOOKUP(AC5,【参考】数式用!$A$5:$N$27,14,FALSE),""),"")</f>
        <v/>
      </c>
      <c r="AD9" s="286"/>
      <c r="AE9" s="286"/>
      <c r="AF9" s="287"/>
      <c r="AM9" s="557"/>
      <c r="AN9" s="263"/>
      <c r="AO9" s="264"/>
      <c r="AP9" s="264"/>
      <c r="AQ9" s="264"/>
      <c r="AR9" s="264"/>
      <c r="AS9" s="264"/>
      <c r="AT9" s="264"/>
      <c r="AU9" s="264"/>
      <c r="AV9" s="264"/>
      <c r="AW9" s="264"/>
      <c r="AX9" s="264"/>
      <c r="AY9" s="264"/>
      <c r="AZ9" s="264"/>
      <c r="BA9" s="264"/>
      <c r="BB9" s="264"/>
      <c r="BC9" s="264"/>
      <c r="BD9" s="264"/>
      <c r="BE9" s="264"/>
      <c r="BF9" s="264"/>
      <c r="BG9" s="264"/>
      <c r="BH9" s="264"/>
      <c r="BI9" s="264"/>
      <c r="BJ9" s="264"/>
      <c r="BK9" s="265"/>
    </row>
    <row r="10" spans="2:65" ht="12" customHeight="1" thickBot="1">
      <c r="B10" s="345" t="s">
        <v>12</v>
      </c>
      <c r="C10" s="345"/>
      <c r="D10" s="345"/>
      <c r="E10" s="345"/>
      <c r="F10" s="345"/>
      <c r="G10" s="345"/>
      <c r="H10" s="345"/>
      <c r="I10" s="345"/>
      <c r="J10" s="345"/>
      <c r="K10" s="345"/>
      <c r="L10" s="345"/>
      <c r="M10" s="345"/>
      <c r="N10" s="59"/>
      <c r="O10" s="59"/>
      <c r="P10" s="59"/>
      <c r="Q10" s="59"/>
      <c r="R10" s="59"/>
      <c r="S10" s="59"/>
      <c r="T10" s="59"/>
      <c r="U10" s="59"/>
      <c r="V10" s="59"/>
      <c r="W10" s="59"/>
      <c r="X10" s="59"/>
      <c r="Y10" s="59"/>
      <c r="Z10" s="59"/>
      <c r="AA10" s="59"/>
      <c r="AB10" s="59"/>
      <c r="AC10" s="59"/>
      <c r="AM10" s="63"/>
      <c r="AN10" s="242"/>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243"/>
      <c r="BK10" s="244"/>
    </row>
    <row r="11" spans="2:65" ht="9" customHeight="1">
      <c r="B11" s="346"/>
      <c r="C11" s="346"/>
      <c r="D11" s="346"/>
      <c r="E11" s="346"/>
      <c r="F11" s="346"/>
      <c r="G11" s="346"/>
      <c r="H11" s="346"/>
      <c r="I11" s="346"/>
      <c r="J11" s="346"/>
      <c r="K11" s="346"/>
      <c r="L11" s="346"/>
      <c r="M11" s="346"/>
      <c r="N11" s="59"/>
      <c r="O11" s="59"/>
      <c r="P11" s="59"/>
      <c r="Q11" s="59"/>
      <c r="R11" s="59"/>
      <c r="S11" s="59"/>
      <c r="T11" s="59"/>
      <c r="U11" s="59"/>
      <c r="V11" s="59"/>
      <c r="W11" s="59"/>
      <c r="X11" s="59"/>
      <c r="Y11" s="59"/>
      <c r="Z11" s="59"/>
      <c r="AA11" s="59"/>
      <c r="AB11" s="59"/>
      <c r="AC11" s="59"/>
      <c r="AM11" s="63"/>
    </row>
    <row r="12" spans="2:65" s="50" customFormat="1" ht="6.95" customHeight="1">
      <c r="B12" s="358" t="s">
        <v>66</v>
      </c>
      <c r="C12" s="359"/>
      <c r="D12" s="359"/>
      <c r="E12" s="359"/>
      <c r="F12" s="359"/>
      <c r="G12" s="359"/>
      <c r="H12" s="359"/>
      <c r="I12" s="359"/>
      <c r="J12" s="359"/>
      <c r="K12" s="359"/>
      <c r="L12" s="359"/>
      <c r="M12" s="360"/>
      <c r="N12" s="266">
        <f>IFERROR(IF(AM8&lt;&gt;0,T104+Y104,"先に新加算の区分を選択"),"")</f>
        <v>4920704</v>
      </c>
      <c r="O12" s="267"/>
      <c r="P12" s="267"/>
      <c r="Q12" s="267"/>
      <c r="R12" s="268"/>
      <c r="S12" s="275" t="s">
        <v>13</v>
      </c>
      <c r="T12" s="331" t="s">
        <v>14</v>
      </c>
      <c r="U12" s="278" t="s">
        <v>15</v>
      </c>
      <c r="V12" s="54"/>
      <c r="W12" s="54"/>
      <c r="X12" s="54"/>
      <c r="Y12" s="54"/>
      <c r="Z12" s="54"/>
      <c r="AA12" s="54"/>
      <c r="AB12" s="54"/>
      <c r="AC12" s="54"/>
      <c r="AD12" s="54"/>
      <c r="AE12" s="54"/>
      <c r="AM12" s="63"/>
      <c r="BL12" s="56"/>
      <c r="BM12" s="56"/>
    </row>
    <row r="13" spans="2:65" s="50" customFormat="1" ht="6.95" customHeight="1" thickBot="1">
      <c r="B13" s="361"/>
      <c r="C13" s="362"/>
      <c r="D13" s="362"/>
      <c r="E13" s="362"/>
      <c r="F13" s="362"/>
      <c r="G13" s="362"/>
      <c r="H13" s="362"/>
      <c r="I13" s="362"/>
      <c r="J13" s="362"/>
      <c r="K13" s="362"/>
      <c r="L13" s="362"/>
      <c r="M13" s="363"/>
      <c r="N13" s="269"/>
      <c r="O13" s="270"/>
      <c r="P13" s="270"/>
      <c r="Q13" s="270"/>
      <c r="R13" s="271"/>
      <c r="S13" s="276"/>
      <c r="T13" s="331"/>
      <c r="U13" s="278"/>
      <c r="V13" s="54"/>
      <c r="W13" s="54"/>
      <c r="X13" s="54"/>
      <c r="Y13" s="54"/>
      <c r="Z13" s="54"/>
      <c r="AA13" s="54"/>
      <c r="AB13" s="54"/>
      <c r="AC13" s="54"/>
      <c r="AD13" s="54"/>
      <c r="AE13" s="54"/>
      <c r="AM13" s="63"/>
      <c r="BL13" s="56"/>
      <c r="BM13" s="56"/>
    </row>
    <row r="14" spans="2:65" s="50" customFormat="1" ht="6.95" customHeight="1">
      <c r="B14" s="364"/>
      <c r="C14" s="365"/>
      <c r="D14" s="365"/>
      <c r="E14" s="365"/>
      <c r="F14" s="365"/>
      <c r="G14" s="365"/>
      <c r="H14" s="365"/>
      <c r="I14" s="365"/>
      <c r="J14" s="365"/>
      <c r="K14" s="365"/>
      <c r="L14" s="365"/>
      <c r="M14" s="366"/>
      <c r="N14" s="272"/>
      <c r="O14" s="273"/>
      <c r="P14" s="273"/>
      <c r="Q14" s="273"/>
      <c r="R14" s="274"/>
      <c r="S14" s="277"/>
      <c r="T14" s="331"/>
      <c r="U14" s="278"/>
      <c r="V14" s="54"/>
      <c r="W14" s="282" t="s">
        <v>2003</v>
      </c>
      <c r="X14" s="282"/>
      <c r="Y14" s="282"/>
      <c r="Z14" s="282"/>
      <c r="AA14" s="282"/>
      <c r="AB14" s="282"/>
      <c r="AC14" s="282"/>
      <c r="AD14" s="63"/>
      <c r="AE14" s="54"/>
      <c r="AF14" s="54"/>
      <c r="AG14" s="54"/>
      <c r="AH14" s="54"/>
      <c r="AI14" s="54"/>
      <c r="AJ14" s="54"/>
      <c r="AK14" s="347" t="str">
        <f>IFERROR(IF(N15="","",IF(N15&gt;=N12,"○","×")),"")</f>
        <v>○</v>
      </c>
      <c r="AM14" s="63"/>
      <c r="AN14" s="239" t="s">
        <v>2079</v>
      </c>
      <c r="AO14" s="240"/>
      <c r="AP14" s="240"/>
      <c r="AQ14" s="240"/>
      <c r="AR14" s="240"/>
      <c r="AS14" s="240"/>
      <c r="AT14" s="240"/>
      <c r="AU14" s="240"/>
      <c r="AV14" s="240"/>
      <c r="AW14" s="240"/>
      <c r="AX14" s="240"/>
      <c r="AY14" s="240"/>
      <c r="AZ14" s="240"/>
      <c r="BA14" s="240"/>
      <c r="BB14" s="240"/>
      <c r="BC14" s="240"/>
      <c r="BD14" s="240"/>
      <c r="BE14" s="240"/>
      <c r="BF14" s="240"/>
      <c r="BG14" s="240"/>
      <c r="BH14" s="240"/>
      <c r="BI14" s="240"/>
      <c r="BJ14" s="240"/>
      <c r="BK14" s="241"/>
      <c r="BL14" s="56"/>
      <c r="BM14" s="56"/>
    </row>
    <row r="15" spans="2:65" s="50" customFormat="1" ht="6.95" customHeight="1" thickBot="1">
      <c r="B15" s="358" t="s">
        <v>67</v>
      </c>
      <c r="C15" s="359"/>
      <c r="D15" s="359"/>
      <c r="E15" s="359"/>
      <c r="F15" s="359"/>
      <c r="G15" s="359"/>
      <c r="H15" s="359"/>
      <c r="I15" s="359"/>
      <c r="J15" s="359"/>
      <c r="K15" s="359"/>
      <c r="L15" s="359"/>
      <c r="M15" s="360"/>
      <c r="N15" s="349">
        <v>5000000</v>
      </c>
      <c r="O15" s="350"/>
      <c r="P15" s="350"/>
      <c r="Q15" s="350"/>
      <c r="R15" s="351"/>
      <c r="S15" s="275" t="s">
        <v>13</v>
      </c>
      <c r="T15" s="331" t="s">
        <v>14</v>
      </c>
      <c r="U15" s="278" t="s">
        <v>16</v>
      </c>
      <c r="V15" s="54"/>
      <c r="W15" s="282"/>
      <c r="X15" s="282"/>
      <c r="Y15" s="282"/>
      <c r="Z15" s="282"/>
      <c r="AA15" s="282"/>
      <c r="AB15" s="282"/>
      <c r="AC15" s="282"/>
      <c r="AD15" s="63"/>
      <c r="AE15" s="54"/>
      <c r="AF15" s="54"/>
      <c r="AG15" s="54"/>
      <c r="AH15" s="54"/>
      <c r="AI15" s="54"/>
      <c r="AJ15" s="54"/>
      <c r="AK15" s="348"/>
      <c r="AM15" s="63"/>
      <c r="AN15" s="242"/>
      <c r="AO15" s="243"/>
      <c r="AP15" s="243"/>
      <c r="AQ15" s="243"/>
      <c r="AR15" s="243"/>
      <c r="AS15" s="243"/>
      <c r="AT15" s="243"/>
      <c r="AU15" s="243"/>
      <c r="AV15" s="243"/>
      <c r="AW15" s="243"/>
      <c r="AX15" s="243"/>
      <c r="AY15" s="243"/>
      <c r="AZ15" s="243"/>
      <c r="BA15" s="243"/>
      <c r="BB15" s="243"/>
      <c r="BC15" s="243"/>
      <c r="BD15" s="243"/>
      <c r="BE15" s="243"/>
      <c r="BF15" s="243"/>
      <c r="BG15" s="243"/>
      <c r="BH15" s="243"/>
      <c r="BI15" s="243"/>
      <c r="BJ15" s="243"/>
      <c r="BK15" s="244"/>
      <c r="BL15" s="56"/>
      <c r="BM15" s="56"/>
    </row>
    <row r="16" spans="2:65" s="50" customFormat="1" ht="6.95" customHeight="1">
      <c r="B16" s="361"/>
      <c r="C16" s="362"/>
      <c r="D16" s="362"/>
      <c r="E16" s="362"/>
      <c r="F16" s="362"/>
      <c r="G16" s="362"/>
      <c r="H16" s="362"/>
      <c r="I16" s="362"/>
      <c r="J16" s="362"/>
      <c r="K16" s="362"/>
      <c r="L16" s="362"/>
      <c r="M16" s="363"/>
      <c r="N16" s="352"/>
      <c r="O16" s="353"/>
      <c r="P16" s="353"/>
      <c r="Q16" s="353"/>
      <c r="R16" s="354"/>
      <c r="S16" s="276"/>
      <c r="T16" s="331"/>
      <c r="U16" s="278"/>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64"/>
      <c r="C17" s="365"/>
      <c r="D17" s="365"/>
      <c r="E17" s="365"/>
      <c r="F17" s="365"/>
      <c r="G17" s="365"/>
      <c r="H17" s="365"/>
      <c r="I17" s="365"/>
      <c r="J17" s="365"/>
      <c r="K17" s="365"/>
      <c r="L17" s="365"/>
      <c r="M17" s="366"/>
      <c r="N17" s="355"/>
      <c r="O17" s="356"/>
      <c r="P17" s="356"/>
      <c r="Q17" s="356"/>
      <c r="R17" s="357"/>
      <c r="S17" s="277"/>
      <c r="T17" s="331"/>
      <c r="U17" s="278"/>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13" t="s">
        <v>2074</v>
      </c>
      <c r="C18" s="314"/>
      <c r="D18" s="314"/>
      <c r="E18" s="314"/>
      <c r="F18" s="314"/>
      <c r="G18" s="314"/>
      <c r="H18" s="314"/>
      <c r="I18" s="314"/>
      <c r="J18" s="314"/>
      <c r="K18" s="314"/>
      <c r="L18" s="314"/>
      <c r="M18" s="315"/>
      <c r="N18" s="322">
        <f>IFERROR(ROUNDDOWN(ROUNDDOWN(ROUND(W5*VLOOKUP(AC5,【参考】数式用!$A$5:$N$27,14,FALSE),0)*T5,0)*AD107*0.5,0),"")</f>
        <v>1665505</v>
      </c>
      <c r="O18" s="323"/>
      <c r="P18" s="323"/>
      <c r="Q18" s="323"/>
      <c r="R18" s="324"/>
      <c r="S18" s="275" t="s">
        <v>13</v>
      </c>
      <c r="T18" s="331" t="s">
        <v>14</v>
      </c>
      <c r="U18" s="278" t="s">
        <v>17</v>
      </c>
      <c r="V18" s="54"/>
      <c r="W18" s="64"/>
      <c r="X18" s="64"/>
      <c r="Y18" s="64"/>
      <c r="Z18" s="64"/>
      <c r="AA18" s="64"/>
      <c r="AB18" s="64"/>
      <c r="AC18" s="64"/>
      <c r="AD18" s="217" t="s">
        <v>2005</v>
      </c>
      <c r="AE18" s="218"/>
      <c r="AF18" s="218"/>
      <c r="AG18" s="218"/>
      <c r="AH18" s="218"/>
      <c r="AI18" s="218"/>
      <c r="AJ18" s="218"/>
      <c r="AK18" s="219"/>
      <c r="AL18" s="54"/>
      <c r="AM18" s="63"/>
      <c r="BL18" s="56"/>
      <c r="BM18" s="56"/>
    </row>
    <row r="19" spans="2:65" s="50" customFormat="1" ht="6.95" customHeight="1">
      <c r="B19" s="316"/>
      <c r="C19" s="317"/>
      <c r="D19" s="317"/>
      <c r="E19" s="317"/>
      <c r="F19" s="317"/>
      <c r="G19" s="317"/>
      <c r="H19" s="317"/>
      <c r="I19" s="317"/>
      <c r="J19" s="317"/>
      <c r="K19" s="317"/>
      <c r="L19" s="317"/>
      <c r="M19" s="318"/>
      <c r="N19" s="325"/>
      <c r="O19" s="326"/>
      <c r="P19" s="326"/>
      <c r="Q19" s="326"/>
      <c r="R19" s="327"/>
      <c r="S19" s="276"/>
      <c r="T19" s="331"/>
      <c r="U19" s="278"/>
      <c r="V19" s="54"/>
      <c r="W19" s="64"/>
      <c r="X19" s="64"/>
      <c r="Y19" s="64"/>
      <c r="Z19" s="64"/>
      <c r="AA19" s="64"/>
      <c r="AB19" s="64"/>
      <c r="AC19" s="64"/>
      <c r="AD19" s="220"/>
      <c r="AE19" s="221"/>
      <c r="AF19" s="221"/>
      <c r="AG19" s="221"/>
      <c r="AH19" s="221"/>
      <c r="AI19" s="221"/>
      <c r="AJ19" s="221"/>
      <c r="AK19" s="222"/>
      <c r="AL19" s="54"/>
      <c r="AM19" s="63"/>
      <c r="BL19" s="56"/>
      <c r="BM19" s="56"/>
    </row>
    <row r="20" spans="2:65" s="50" customFormat="1" ht="6.95" customHeight="1">
      <c r="B20" s="319"/>
      <c r="C20" s="320"/>
      <c r="D20" s="320"/>
      <c r="E20" s="320"/>
      <c r="F20" s="320"/>
      <c r="G20" s="320"/>
      <c r="H20" s="320"/>
      <c r="I20" s="320"/>
      <c r="J20" s="320"/>
      <c r="K20" s="320"/>
      <c r="L20" s="320"/>
      <c r="M20" s="321"/>
      <c r="N20" s="328"/>
      <c r="O20" s="329"/>
      <c r="P20" s="329"/>
      <c r="Q20" s="329"/>
      <c r="R20" s="330"/>
      <c r="S20" s="277"/>
      <c r="T20" s="331"/>
      <c r="U20" s="278"/>
      <c r="V20" s="54"/>
      <c r="W20" s="282" t="s">
        <v>2004</v>
      </c>
      <c r="X20" s="282"/>
      <c r="Y20" s="282"/>
      <c r="Z20" s="282"/>
      <c r="AA20" s="282"/>
      <c r="AB20" s="282"/>
      <c r="AC20" s="282"/>
      <c r="AD20" s="220"/>
      <c r="AE20" s="221"/>
      <c r="AF20" s="221"/>
      <c r="AG20" s="221"/>
      <c r="AH20" s="221"/>
      <c r="AI20" s="221"/>
      <c r="AJ20" s="221"/>
      <c r="AK20" s="22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13" t="s">
        <v>2075</v>
      </c>
      <c r="C21" s="314"/>
      <c r="D21" s="314"/>
      <c r="E21" s="314"/>
      <c r="F21" s="314"/>
      <c r="G21" s="314"/>
      <c r="H21" s="314"/>
      <c r="I21" s="314"/>
      <c r="J21" s="314"/>
      <c r="K21" s="314"/>
      <c r="L21" s="314"/>
      <c r="M21" s="315"/>
      <c r="N21" s="349">
        <v>1750000</v>
      </c>
      <c r="O21" s="350"/>
      <c r="P21" s="350"/>
      <c r="Q21" s="350"/>
      <c r="R21" s="351"/>
      <c r="S21" s="275" t="s">
        <v>13</v>
      </c>
      <c r="T21" s="331" t="s">
        <v>14</v>
      </c>
      <c r="U21" s="278" t="s">
        <v>90</v>
      </c>
      <c r="V21" s="54"/>
      <c r="W21" s="282"/>
      <c r="X21" s="282"/>
      <c r="Y21" s="282"/>
      <c r="Z21" s="282"/>
      <c r="AA21" s="282"/>
      <c r="AB21" s="282"/>
      <c r="AC21" s="282"/>
      <c r="AD21" s="220"/>
      <c r="AE21" s="221"/>
      <c r="AF21" s="221"/>
      <c r="AG21" s="221"/>
      <c r="AH21" s="221"/>
      <c r="AI21" s="221"/>
      <c r="AJ21" s="221"/>
      <c r="AK21" s="22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16"/>
      <c r="C22" s="317"/>
      <c r="D22" s="317"/>
      <c r="E22" s="317"/>
      <c r="F22" s="317"/>
      <c r="G22" s="317"/>
      <c r="H22" s="317"/>
      <c r="I22" s="317"/>
      <c r="J22" s="317"/>
      <c r="K22" s="317"/>
      <c r="L22" s="317"/>
      <c r="M22" s="318"/>
      <c r="N22" s="352"/>
      <c r="O22" s="353"/>
      <c r="P22" s="353"/>
      <c r="Q22" s="353"/>
      <c r="R22" s="354"/>
      <c r="S22" s="276"/>
      <c r="T22" s="331"/>
      <c r="U22" s="278"/>
      <c r="V22" s="54"/>
      <c r="W22" s="54"/>
      <c r="X22" s="54"/>
      <c r="Y22" s="54"/>
      <c r="Z22" s="54"/>
      <c r="AA22" s="54"/>
      <c r="AB22" s="54"/>
      <c r="AC22" s="54"/>
      <c r="AD22" s="220"/>
      <c r="AE22" s="221"/>
      <c r="AF22" s="221"/>
      <c r="AG22" s="221"/>
      <c r="AH22" s="221"/>
      <c r="AI22" s="221"/>
      <c r="AJ22" s="221"/>
      <c r="AK22" s="22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19"/>
      <c r="C23" s="320"/>
      <c r="D23" s="320"/>
      <c r="E23" s="320"/>
      <c r="F23" s="320"/>
      <c r="G23" s="320"/>
      <c r="H23" s="320"/>
      <c r="I23" s="320"/>
      <c r="J23" s="320"/>
      <c r="K23" s="320"/>
      <c r="L23" s="320"/>
      <c r="M23" s="321"/>
      <c r="N23" s="355"/>
      <c r="O23" s="356"/>
      <c r="P23" s="356"/>
      <c r="Q23" s="356"/>
      <c r="R23" s="357"/>
      <c r="S23" s="277"/>
      <c r="T23" s="331"/>
      <c r="U23" s="278"/>
      <c r="V23" s="54"/>
      <c r="W23" s="54"/>
      <c r="X23" s="54"/>
      <c r="Y23" s="54"/>
      <c r="Z23" s="54"/>
      <c r="AA23" s="54"/>
      <c r="AB23" s="54"/>
      <c r="AC23" s="54"/>
      <c r="AD23" s="220"/>
      <c r="AE23" s="221"/>
      <c r="AF23" s="221"/>
      <c r="AG23" s="221"/>
      <c r="AH23" s="221"/>
      <c r="AI23" s="221"/>
      <c r="AJ23" s="221"/>
      <c r="AK23" s="22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3"/>
      <c r="AE24" s="224"/>
      <c r="AF24" s="224"/>
      <c r="AG24" s="224"/>
      <c r="AH24" s="224"/>
      <c r="AI24" s="224"/>
      <c r="AJ24" s="224"/>
      <c r="AK24" s="225"/>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2064</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27" t="str">
        <f>IFERROR(IF(AND(AM8=1,OR(AM29=0,AM33=0,AM40=0,AM44=0)),"×",IF(AND(AM8=2,OR(AM29=0,AM33=0,AM40=0)),"×","○")),"")</f>
        <v>○</v>
      </c>
      <c r="AM26" s="63"/>
      <c r="AN26" s="239" t="s">
        <v>2080</v>
      </c>
      <c r="AO26" s="240"/>
      <c r="AP26" s="240"/>
      <c r="AQ26" s="240"/>
      <c r="AR26" s="240"/>
      <c r="AS26" s="240"/>
      <c r="AT26" s="240"/>
      <c r="AU26" s="240"/>
      <c r="AV26" s="240"/>
      <c r="AW26" s="240"/>
      <c r="AX26" s="240"/>
      <c r="AY26" s="240"/>
      <c r="AZ26" s="240"/>
      <c r="BA26" s="240"/>
      <c r="BB26" s="240"/>
      <c r="BC26" s="240"/>
      <c r="BD26" s="240"/>
      <c r="BE26" s="240"/>
      <c r="BF26" s="240"/>
      <c r="BG26" s="240"/>
      <c r="BH26" s="240"/>
      <c r="BI26" s="240"/>
      <c r="BJ26" s="240"/>
      <c r="BK26" s="24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28"/>
      <c r="AM27" s="63"/>
      <c r="AN27" s="242"/>
      <c r="AO27" s="243"/>
      <c r="AP27" s="243"/>
      <c r="AQ27" s="243"/>
      <c r="AR27" s="243"/>
      <c r="AS27" s="243"/>
      <c r="AT27" s="243"/>
      <c r="AU27" s="243"/>
      <c r="AV27" s="243"/>
      <c r="AW27" s="243"/>
      <c r="AX27" s="243"/>
      <c r="AY27" s="243"/>
      <c r="AZ27" s="243"/>
      <c r="BA27" s="243"/>
      <c r="BB27" s="243"/>
      <c r="BC27" s="243"/>
      <c r="BD27" s="243"/>
      <c r="BE27" s="243"/>
      <c r="BF27" s="243"/>
      <c r="BG27" s="243"/>
      <c r="BH27" s="243"/>
      <c r="BI27" s="243"/>
      <c r="BJ27" s="243"/>
      <c r="BK27" s="244"/>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558">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2085</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558">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58">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558">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416" t="s">
        <v>2017</v>
      </c>
      <c r="D46" s="416"/>
      <c r="E46" s="416"/>
      <c r="F46" s="416"/>
      <c r="G46" s="416"/>
      <c r="H46" s="416"/>
      <c r="I46" s="416"/>
      <c r="J46" s="416"/>
      <c r="K46" s="416"/>
      <c r="L46" s="416"/>
      <c r="M46" s="416"/>
      <c r="N46" s="416"/>
      <c r="O46" s="416"/>
      <c r="P46" s="416"/>
      <c r="Q46" s="416"/>
      <c r="R46" s="416"/>
      <c r="S46" s="416"/>
      <c r="T46" s="416"/>
      <c r="U46" s="416"/>
      <c r="V46" s="416"/>
      <c r="W46" s="416"/>
      <c r="X46" s="416"/>
      <c r="Y46" s="416"/>
      <c r="Z46" s="416"/>
      <c r="AA46" s="416"/>
      <c r="AB46" s="416"/>
      <c r="AC46" s="416"/>
      <c r="AD46" s="416"/>
      <c r="AE46" s="416"/>
      <c r="AF46" s="416"/>
      <c r="AG46" s="416"/>
      <c r="AH46" s="416"/>
      <c r="AI46" s="416"/>
      <c r="AJ46" s="416"/>
      <c r="AK46" s="416"/>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2" t="s">
        <v>2081</v>
      </c>
      <c r="AO48" s="413"/>
      <c r="AP48" s="413"/>
      <c r="AQ48" s="413"/>
      <c r="AR48" s="413"/>
      <c r="AS48" s="413"/>
      <c r="AT48" s="413"/>
      <c r="AU48" s="413"/>
      <c r="AV48" s="413"/>
      <c r="AW48" s="413"/>
      <c r="AX48" s="413"/>
      <c r="AY48" s="413"/>
      <c r="AZ48" s="413"/>
      <c r="BA48" s="413"/>
      <c r="BB48" s="413"/>
      <c r="BC48" s="413"/>
      <c r="BD48" s="413"/>
      <c r="BE48" s="413"/>
      <c r="BF48" s="413"/>
      <c r="BG48" s="413"/>
      <c r="BH48" s="413"/>
      <c r="BI48" s="413"/>
      <c r="BJ48" s="413"/>
      <c r="BK48" s="414"/>
    </row>
    <row r="49" spans="2:41" ht="24.75" customHeight="1">
      <c r="B49" s="76"/>
      <c r="C49" s="332" t="s">
        <v>106</v>
      </c>
      <c r="D49" s="333"/>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c r="AC49" s="333"/>
      <c r="AD49" s="333"/>
      <c r="AE49" s="333"/>
      <c r="AF49" s="333"/>
      <c r="AG49" s="333"/>
      <c r="AH49" s="333"/>
      <c r="AI49" s="333"/>
      <c r="AJ49" s="333"/>
      <c r="AK49" s="334"/>
      <c r="AM49" s="559" t="b">
        <v>1</v>
      </c>
      <c r="AN49" s="53"/>
      <c r="AO49" s="53"/>
    </row>
    <row r="50" spans="2:41" ht="25.5" customHeight="1">
      <c r="B50" s="77"/>
      <c r="C50" s="332" t="s">
        <v>62</v>
      </c>
      <c r="D50" s="333"/>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3"/>
      <c r="AD50" s="333"/>
      <c r="AE50" s="333"/>
      <c r="AF50" s="333"/>
      <c r="AG50" s="333"/>
      <c r="AH50" s="333"/>
      <c r="AI50" s="333"/>
      <c r="AJ50" s="333"/>
      <c r="AK50" s="333"/>
      <c r="AM50" s="559" t="b">
        <v>1</v>
      </c>
    </row>
    <row r="51" spans="2:41" ht="15.75" customHeight="1">
      <c r="B51" s="77"/>
      <c r="C51" s="332" t="s">
        <v>63</v>
      </c>
      <c r="D51" s="333"/>
      <c r="E51" s="333"/>
      <c r="F51" s="333"/>
      <c r="G51" s="333"/>
      <c r="H51" s="333"/>
      <c r="I51" s="333"/>
      <c r="J51" s="333"/>
      <c r="K51" s="333"/>
      <c r="L51" s="333"/>
      <c r="M51" s="333"/>
      <c r="N51" s="333"/>
      <c r="O51" s="333"/>
      <c r="P51" s="333"/>
      <c r="Q51" s="333"/>
      <c r="R51" s="333"/>
      <c r="S51" s="333"/>
      <c r="T51" s="333"/>
      <c r="U51" s="333"/>
      <c r="V51" s="333"/>
      <c r="W51" s="333"/>
      <c r="X51" s="333"/>
      <c r="Y51" s="333"/>
      <c r="Z51" s="333"/>
      <c r="AA51" s="333"/>
      <c r="AB51" s="333"/>
      <c r="AC51" s="333"/>
      <c r="AD51" s="333"/>
      <c r="AE51" s="333"/>
      <c r="AF51" s="333"/>
      <c r="AG51" s="333"/>
      <c r="AH51" s="333"/>
      <c r="AI51" s="333"/>
      <c r="AJ51" s="333"/>
      <c r="AK51" s="333"/>
      <c r="AM51" s="559" t="b">
        <v>1</v>
      </c>
    </row>
    <row r="52" spans="2:41" ht="16.5" customHeight="1" thickBot="1">
      <c r="B52" s="78"/>
      <c r="C52" s="335" t="s">
        <v>64</v>
      </c>
      <c r="D52" s="336"/>
      <c r="E52" s="336"/>
      <c r="F52" s="336"/>
      <c r="G52" s="336"/>
      <c r="H52" s="336"/>
      <c r="I52" s="336"/>
      <c r="J52" s="336"/>
      <c r="K52" s="336"/>
      <c r="L52" s="336"/>
      <c r="M52" s="336"/>
      <c r="N52" s="336"/>
      <c r="O52" s="336"/>
      <c r="P52" s="336"/>
      <c r="Q52" s="336"/>
      <c r="R52" s="336"/>
      <c r="S52" s="336"/>
      <c r="T52" s="336"/>
      <c r="U52" s="336"/>
      <c r="V52" s="336"/>
      <c r="W52" s="336"/>
      <c r="X52" s="336"/>
      <c r="Y52" s="336"/>
      <c r="Z52" s="336"/>
      <c r="AA52" s="336"/>
      <c r="AB52" s="336"/>
      <c r="AC52" s="336"/>
      <c r="AD52" s="336"/>
      <c r="AE52" s="336"/>
      <c r="AF52" s="336"/>
      <c r="AG52" s="336"/>
      <c r="AH52" s="336"/>
      <c r="AI52" s="336"/>
      <c r="AJ52" s="336"/>
      <c r="AK52" s="336"/>
      <c r="AM52" s="559"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27" t="str">
        <f>IFERROR(IF(AND(E58&lt;&gt;"",H58&lt;&gt;"",K58&lt;&gt;"",R58&lt;&gt;"",T59&lt;&gt;"",AA59&lt;&gt;""),"○","×"),"")</f>
        <v>○</v>
      </c>
      <c r="AM54" s="63"/>
    </row>
    <row r="55" spans="2:41" ht="12.95" customHeight="1" thickBot="1">
      <c r="B55" s="81"/>
      <c r="C55" s="415" t="s">
        <v>102</v>
      </c>
      <c r="D55" s="415"/>
      <c r="E55" s="415"/>
      <c r="F55" s="415"/>
      <c r="G55" s="415"/>
      <c r="H55" s="415"/>
      <c r="I55" s="415"/>
      <c r="J55" s="415"/>
      <c r="K55" s="415"/>
      <c r="L55" s="415"/>
      <c r="M55" s="415"/>
      <c r="N55" s="415"/>
      <c r="O55" s="415"/>
      <c r="P55" s="415"/>
      <c r="Q55" s="415"/>
      <c r="R55" s="415"/>
      <c r="S55" s="415"/>
      <c r="T55" s="415"/>
      <c r="U55" s="415"/>
      <c r="V55" s="415"/>
      <c r="W55" s="415"/>
      <c r="X55" s="415"/>
      <c r="Y55" s="415"/>
      <c r="Z55" s="415"/>
      <c r="AA55" s="415"/>
      <c r="AB55" s="415"/>
      <c r="AC55" s="415"/>
      <c r="AD55" s="415"/>
      <c r="AE55" s="415"/>
      <c r="AF55" s="415"/>
      <c r="AG55" s="415"/>
      <c r="AH55" s="415"/>
      <c r="AI55" s="415"/>
      <c r="AJ55" s="82"/>
      <c r="AK55" s="228"/>
      <c r="AM55" s="63"/>
    </row>
    <row r="56" spans="2:41" ht="17.100000000000001" customHeight="1">
      <c r="B56" s="81"/>
      <c r="C56" s="415"/>
      <c r="D56" s="415"/>
      <c r="E56" s="415"/>
      <c r="F56" s="415"/>
      <c r="G56" s="415"/>
      <c r="H56" s="415"/>
      <c r="I56" s="415"/>
      <c r="J56" s="415"/>
      <c r="K56" s="415"/>
      <c r="L56" s="415"/>
      <c r="M56" s="415"/>
      <c r="N56" s="415"/>
      <c r="O56" s="415"/>
      <c r="P56" s="415"/>
      <c r="Q56" s="415"/>
      <c r="R56" s="415"/>
      <c r="S56" s="415"/>
      <c r="T56" s="415"/>
      <c r="U56" s="415"/>
      <c r="V56" s="415"/>
      <c r="W56" s="415"/>
      <c r="X56" s="415"/>
      <c r="Y56" s="415"/>
      <c r="Z56" s="415"/>
      <c r="AA56" s="415"/>
      <c r="AB56" s="415"/>
      <c r="AC56" s="415"/>
      <c r="AD56" s="415"/>
      <c r="AE56" s="415"/>
      <c r="AF56" s="415"/>
      <c r="AG56" s="415"/>
      <c r="AH56" s="415"/>
      <c r="AI56" s="415"/>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301">
        <v>6</v>
      </c>
      <c r="F58" s="302"/>
      <c r="G58" s="86" t="s">
        <v>51</v>
      </c>
      <c r="H58" s="301" t="s">
        <v>52</v>
      </c>
      <c r="I58" s="302"/>
      <c r="J58" s="86" t="s">
        <v>53</v>
      </c>
      <c r="K58" s="301" t="s">
        <v>52</v>
      </c>
      <c r="L58" s="302"/>
      <c r="M58" s="86" t="s">
        <v>54</v>
      </c>
      <c r="N58" s="82"/>
      <c r="O58" s="303" t="s">
        <v>55</v>
      </c>
      <c r="P58" s="303"/>
      <c r="Q58" s="303"/>
      <c r="R58" s="304" t="s">
        <v>61</v>
      </c>
      <c r="S58" s="304"/>
      <c r="T58" s="304"/>
      <c r="U58" s="304"/>
      <c r="V58" s="304"/>
      <c r="W58" s="304"/>
      <c r="X58" s="304"/>
      <c r="Y58" s="304"/>
      <c r="Z58" s="304"/>
      <c r="AA58" s="304"/>
      <c r="AB58" s="304"/>
      <c r="AC58" s="304"/>
      <c r="AD58" s="304"/>
      <c r="AE58" s="304"/>
      <c r="AF58" s="304"/>
      <c r="AG58" s="304"/>
      <c r="AH58" s="304"/>
      <c r="AI58" s="304"/>
      <c r="AJ58" s="87"/>
      <c r="AK58" s="88"/>
      <c r="AM58" s="63"/>
    </row>
    <row r="59" spans="2:41">
      <c r="B59" s="85"/>
      <c r="C59" s="89"/>
      <c r="D59" s="86"/>
      <c r="E59" s="86"/>
      <c r="F59" s="86"/>
      <c r="G59" s="86"/>
      <c r="H59" s="86"/>
      <c r="I59" s="86"/>
      <c r="J59" s="86"/>
      <c r="K59" s="86"/>
      <c r="L59" s="86"/>
      <c r="M59" s="86"/>
      <c r="N59" s="86"/>
      <c r="O59" s="372" t="s">
        <v>56</v>
      </c>
      <c r="P59" s="372"/>
      <c r="Q59" s="372"/>
      <c r="R59" s="402" t="s">
        <v>57</v>
      </c>
      <c r="S59" s="402"/>
      <c r="T59" s="371" t="s">
        <v>58</v>
      </c>
      <c r="U59" s="371"/>
      <c r="V59" s="371"/>
      <c r="W59" s="371"/>
      <c r="X59" s="371"/>
      <c r="Y59" s="403" t="s">
        <v>59</v>
      </c>
      <c r="Z59" s="403"/>
      <c r="AA59" s="371" t="s">
        <v>60</v>
      </c>
      <c r="AB59" s="371"/>
      <c r="AC59" s="371"/>
      <c r="AD59" s="371"/>
      <c r="AE59" s="371"/>
      <c r="AF59" s="371"/>
      <c r="AG59" s="371"/>
      <c r="AH59" s="371"/>
      <c r="AI59" s="37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79" t="s">
        <v>55</v>
      </c>
      <c r="C63" s="279"/>
      <c r="D63" s="279"/>
      <c r="E63" s="373" t="s">
        <v>1988</v>
      </c>
      <c r="F63" s="373"/>
      <c r="G63" s="373"/>
      <c r="H63" s="374" t="s">
        <v>1989</v>
      </c>
      <c r="I63" s="374"/>
      <c r="J63" s="374"/>
      <c r="K63" s="374"/>
      <c r="L63" s="374"/>
      <c r="M63" s="374"/>
      <c r="N63" s="374"/>
      <c r="O63" s="374"/>
      <c r="P63" s="374"/>
      <c r="Q63" s="374"/>
      <c r="R63" s="279" t="s">
        <v>1990</v>
      </c>
      <c r="S63" s="279"/>
      <c r="T63" s="279"/>
      <c r="U63" s="94" t="s">
        <v>1991</v>
      </c>
      <c r="V63" s="375">
        <v>100</v>
      </c>
      <c r="W63" s="375"/>
      <c r="X63" s="95" t="s">
        <v>1992</v>
      </c>
      <c r="Y63" s="375">
        <v>1234</v>
      </c>
      <c r="Z63" s="381"/>
      <c r="AG63" s="59"/>
      <c r="AH63" s="59"/>
      <c r="AI63" s="59"/>
      <c r="AK63" s="75" t="str">
        <f>IFERROR(IF(AND(H63&lt;&gt;"",V63&lt;&gt;"",Y63&lt;&gt;"",U64&lt;&gt;"",U66&lt;&gt;"",U67&lt;&gt;"",AF66&lt;&gt;"",AF67&lt;&gt;""),"○","×"),"")</f>
        <v>○</v>
      </c>
      <c r="AM63" s="63"/>
    </row>
    <row r="64" spans="2:41">
      <c r="B64" s="279"/>
      <c r="C64" s="279"/>
      <c r="D64" s="279"/>
      <c r="E64" s="376" t="s">
        <v>1993</v>
      </c>
      <c r="F64" s="376"/>
      <c r="G64" s="376"/>
      <c r="H64" s="377" t="str">
        <f>IF(R58="","",R58)</f>
        <v>○○ケアサービス</v>
      </c>
      <c r="I64" s="377"/>
      <c r="J64" s="377"/>
      <c r="K64" s="377"/>
      <c r="L64" s="377"/>
      <c r="M64" s="377"/>
      <c r="N64" s="377"/>
      <c r="O64" s="377"/>
      <c r="P64" s="377"/>
      <c r="Q64" s="377"/>
      <c r="R64" s="279"/>
      <c r="S64" s="279"/>
      <c r="T64" s="279"/>
      <c r="U64" s="378" t="s">
        <v>2036</v>
      </c>
      <c r="V64" s="379"/>
      <c r="W64" s="379"/>
      <c r="X64" s="379"/>
      <c r="Y64" s="379"/>
      <c r="Z64" s="379"/>
      <c r="AA64" s="379"/>
      <c r="AB64" s="379"/>
      <c r="AC64" s="379"/>
      <c r="AD64" s="379"/>
      <c r="AE64" s="379"/>
      <c r="AF64" s="379"/>
      <c r="AG64" s="379"/>
      <c r="AH64" s="379"/>
      <c r="AI64" s="379"/>
      <c r="AJ64" s="379"/>
      <c r="AK64" s="38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79" t="s">
        <v>1994</v>
      </c>
      <c r="C66" s="279"/>
      <c r="D66" s="279"/>
      <c r="E66" s="279" t="s">
        <v>57</v>
      </c>
      <c r="F66" s="279"/>
      <c r="G66" s="279"/>
      <c r="H66" s="407" t="str">
        <f>IF(T59="","",T59)</f>
        <v>代表取締役</v>
      </c>
      <c r="I66" s="407"/>
      <c r="J66" s="407"/>
      <c r="K66" s="407"/>
      <c r="L66" s="407"/>
      <c r="M66" s="407"/>
      <c r="N66" s="407"/>
      <c r="O66" s="279" t="s">
        <v>1995</v>
      </c>
      <c r="P66" s="279"/>
      <c r="Q66" s="279"/>
      <c r="R66" s="373" t="s">
        <v>1988</v>
      </c>
      <c r="S66" s="373"/>
      <c r="T66" s="373"/>
      <c r="U66" s="374" t="s">
        <v>1996</v>
      </c>
      <c r="V66" s="374"/>
      <c r="W66" s="374"/>
      <c r="X66" s="374"/>
      <c r="Y66" s="374"/>
      <c r="Z66" s="374"/>
      <c r="AA66" s="374"/>
      <c r="AB66" s="408" t="s">
        <v>1997</v>
      </c>
      <c r="AC66" s="409"/>
      <c r="AD66" s="409"/>
      <c r="AE66" s="410"/>
      <c r="AF66" s="406" t="s">
        <v>1998</v>
      </c>
      <c r="AG66" s="406"/>
      <c r="AH66" s="406"/>
      <c r="AI66" s="406"/>
      <c r="AJ66" s="406"/>
      <c r="AK66" s="406"/>
      <c r="AM66" s="63"/>
    </row>
    <row r="67" spans="2:39">
      <c r="B67" s="279"/>
      <c r="C67" s="279"/>
      <c r="D67" s="279"/>
      <c r="E67" s="279" t="s">
        <v>59</v>
      </c>
      <c r="F67" s="279"/>
      <c r="G67" s="279"/>
      <c r="H67" s="407" t="str">
        <f t="shared" ref="H67" si="0">IF(AA59="","",AA59)</f>
        <v>厚労 花子</v>
      </c>
      <c r="I67" s="407"/>
      <c r="J67" s="407"/>
      <c r="K67" s="407"/>
      <c r="L67" s="407"/>
      <c r="M67" s="407"/>
      <c r="N67" s="407"/>
      <c r="O67" s="279"/>
      <c r="P67" s="279"/>
      <c r="Q67" s="279"/>
      <c r="R67" s="376" t="s">
        <v>59</v>
      </c>
      <c r="S67" s="376"/>
      <c r="T67" s="376"/>
      <c r="U67" s="411" t="s">
        <v>1999</v>
      </c>
      <c r="V67" s="411"/>
      <c r="W67" s="411"/>
      <c r="X67" s="411"/>
      <c r="Y67" s="411"/>
      <c r="Z67" s="411"/>
      <c r="AA67" s="411"/>
      <c r="AB67" s="408" t="s">
        <v>2000</v>
      </c>
      <c r="AC67" s="409"/>
      <c r="AD67" s="409"/>
      <c r="AE67" s="410"/>
      <c r="AF67" s="406" t="s">
        <v>2001</v>
      </c>
      <c r="AG67" s="406"/>
      <c r="AH67" s="406"/>
      <c r="AI67" s="406"/>
      <c r="AJ67" s="406"/>
      <c r="AK67" s="406"/>
      <c r="AM67" s="63"/>
    </row>
    <row r="68" spans="2:39">
      <c r="AM68" s="63"/>
    </row>
    <row r="69" spans="2:39" ht="29.25" customHeight="1" thickBot="1">
      <c r="B69" s="369" t="s">
        <v>2076</v>
      </c>
      <c r="C69" s="369"/>
      <c r="D69" s="369"/>
      <c r="E69" s="369"/>
      <c r="F69" s="369"/>
      <c r="G69" s="369"/>
      <c r="H69" s="369"/>
      <c r="I69" s="369"/>
      <c r="J69" s="369"/>
      <c r="K69" s="369"/>
      <c r="L69" s="369"/>
      <c r="M69" s="369"/>
      <c r="N69" s="369"/>
      <c r="O69" s="369"/>
      <c r="P69" s="369"/>
      <c r="Q69" s="369"/>
      <c r="R69" s="369"/>
      <c r="S69" s="369"/>
      <c r="T69" s="369"/>
      <c r="U69" s="369"/>
      <c r="V69" s="369"/>
      <c r="W69" s="369"/>
      <c r="X69" s="369"/>
      <c r="Y69" s="369"/>
      <c r="Z69" s="369"/>
      <c r="AA69" s="369"/>
      <c r="AB69" s="369"/>
      <c r="AC69" s="369"/>
      <c r="AD69" s="369"/>
      <c r="AE69" s="369"/>
      <c r="AF69" s="369"/>
      <c r="AG69" s="369"/>
      <c r="AH69" s="369"/>
      <c r="AI69" s="369"/>
      <c r="AJ69" s="369"/>
      <c r="AK69" s="370"/>
      <c r="AM69" s="63"/>
    </row>
    <row r="70" spans="2:39" ht="14.25" thickBot="1">
      <c r="B70" s="421" t="s">
        <v>19</v>
      </c>
      <c r="C70" s="422"/>
      <c r="D70" s="422"/>
      <c r="E70" s="423"/>
      <c r="F70" s="424" t="s">
        <v>20</v>
      </c>
      <c r="G70" s="425"/>
      <c r="H70" s="425"/>
      <c r="I70" s="425"/>
      <c r="J70" s="425"/>
      <c r="K70" s="425"/>
      <c r="L70" s="425"/>
      <c r="M70" s="425"/>
      <c r="N70" s="425"/>
      <c r="O70" s="425"/>
      <c r="P70" s="425"/>
      <c r="Q70" s="425"/>
      <c r="R70" s="425"/>
      <c r="S70" s="425"/>
      <c r="T70" s="425"/>
      <c r="U70" s="425"/>
      <c r="V70" s="425"/>
      <c r="W70" s="425"/>
      <c r="X70" s="425"/>
      <c r="Y70" s="425"/>
      <c r="Z70" s="425"/>
      <c r="AA70" s="425"/>
      <c r="AB70" s="425"/>
      <c r="AC70" s="425"/>
      <c r="AD70" s="425"/>
      <c r="AE70" s="425"/>
      <c r="AF70" s="425"/>
      <c r="AG70" s="425"/>
      <c r="AH70" s="425"/>
      <c r="AI70" s="425"/>
      <c r="AJ70" s="426"/>
      <c r="AK70" s="100" t="str">
        <f>IFERROR(IF(COUNTIF(AM71:AM94,TRUE)&gt;=1,"○","×"),"")</f>
        <v>○</v>
      </c>
      <c r="AM70" s="63"/>
    </row>
    <row r="71" spans="2:39" ht="13.5" customHeight="1">
      <c r="B71" s="394" t="s">
        <v>21</v>
      </c>
      <c r="C71" s="395"/>
      <c r="D71" s="395"/>
      <c r="E71" s="395"/>
      <c r="F71" s="101"/>
      <c r="G71" s="427" t="s">
        <v>22</v>
      </c>
      <c r="H71" s="427"/>
      <c r="I71" s="427"/>
      <c r="J71" s="427"/>
      <c r="K71" s="427"/>
      <c r="L71" s="427"/>
      <c r="M71" s="427"/>
      <c r="N71" s="427"/>
      <c r="O71" s="427"/>
      <c r="P71" s="427"/>
      <c r="Q71" s="427"/>
      <c r="R71" s="427"/>
      <c r="S71" s="427"/>
      <c r="T71" s="427"/>
      <c r="U71" s="427"/>
      <c r="V71" s="427"/>
      <c r="W71" s="427"/>
      <c r="X71" s="427"/>
      <c r="Y71" s="427"/>
      <c r="Z71" s="427"/>
      <c r="AA71" s="427"/>
      <c r="AB71" s="427"/>
      <c r="AC71" s="427"/>
      <c r="AD71" s="427"/>
      <c r="AE71" s="427"/>
      <c r="AF71" s="427"/>
      <c r="AG71" s="427"/>
      <c r="AH71" s="427"/>
      <c r="AI71" s="427"/>
      <c r="AJ71" s="427"/>
      <c r="AK71" s="428"/>
      <c r="AM71" s="559" t="b">
        <v>0</v>
      </c>
    </row>
    <row r="72" spans="2:39" ht="13.5" customHeight="1">
      <c r="B72" s="396"/>
      <c r="C72" s="397"/>
      <c r="D72" s="397"/>
      <c r="E72" s="397"/>
      <c r="F72" s="102"/>
      <c r="G72" s="367" t="s">
        <v>23</v>
      </c>
      <c r="H72" s="367"/>
      <c r="I72" s="367"/>
      <c r="J72" s="367"/>
      <c r="K72" s="367"/>
      <c r="L72" s="367"/>
      <c r="M72" s="367"/>
      <c r="N72" s="367"/>
      <c r="O72" s="367"/>
      <c r="P72" s="367"/>
      <c r="Q72" s="367"/>
      <c r="R72" s="367"/>
      <c r="S72" s="367"/>
      <c r="T72" s="367"/>
      <c r="U72" s="367"/>
      <c r="V72" s="367"/>
      <c r="W72" s="367"/>
      <c r="X72" s="367"/>
      <c r="Y72" s="367"/>
      <c r="Z72" s="367"/>
      <c r="AA72" s="367"/>
      <c r="AB72" s="367"/>
      <c r="AC72" s="367"/>
      <c r="AD72" s="367"/>
      <c r="AE72" s="367"/>
      <c r="AF72" s="367"/>
      <c r="AG72" s="367"/>
      <c r="AH72" s="367"/>
      <c r="AI72" s="367"/>
      <c r="AJ72" s="367"/>
      <c r="AK72" s="103"/>
      <c r="AM72" s="559" t="b">
        <v>0</v>
      </c>
    </row>
    <row r="73" spans="2:39" ht="21" customHeight="1">
      <c r="B73" s="396"/>
      <c r="C73" s="397"/>
      <c r="D73" s="397"/>
      <c r="E73" s="397"/>
      <c r="F73" s="102"/>
      <c r="G73" s="367" t="s">
        <v>24</v>
      </c>
      <c r="H73" s="367"/>
      <c r="I73" s="367"/>
      <c r="J73" s="367"/>
      <c r="K73" s="367"/>
      <c r="L73" s="367"/>
      <c r="M73" s="367"/>
      <c r="N73" s="367"/>
      <c r="O73" s="367"/>
      <c r="P73" s="367"/>
      <c r="Q73" s="367"/>
      <c r="R73" s="367"/>
      <c r="S73" s="367"/>
      <c r="T73" s="367"/>
      <c r="U73" s="367"/>
      <c r="V73" s="367"/>
      <c r="W73" s="367"/>
      <c r="X73" s="367"/>
      <c r="Y73" s="367"/>
      <c r="Z73" s="367"/>
      <c r="AA73" s="367"/>
      <c r="AB73" s="367"/>
      <c r="AC73" s="367"/>
      <c r="AD73" s="367"/>
      <c r="AE73" s="367"/>
      <c r="AF73" s="367"/>
      <c r="AG73" s="367"/>
      <c r="AH73" s="367"/>
      <c r="AI73" s="367"/>
      <c r="AJ73" s="367"/>
      <c r="AK73" s="103"/>
      <c r="AM73" s="559" t="b">
        <v>0</v>
      </c>
    </row>
    <row r="74" spans="2:39" ht="13.5" customHeight="1">
      <c r="B74" s="398"/>
      <c r="C74" s="399"/>
      <c r="D74" s="399"/>
      <c r="E74" s="399"/>
      <c r="F74" s="104"/>
      <c r="G74" s="368" t="s">
        <v>25</v>
      </c>
      <c r="H74" s="368"/>
      <c r="I74" s="368"/>
      <c r="J74" s="368"/>
      <c r="K74" s="368"/>
      <c r="L74" s="368"/>
      <c r="M74" s="368"/>
      <c r="N74" s="368"/>
      <c r="O74" s="368"/>
      <c r="P74" s="368"/>
      <c r="Q74" s="368"/>
      <c r="R74" s="368"/>
      <c r="S74" s="368"/>
      <c r="T74" s="368"/>
      <c r="U74" s="368"/>
      <c r="V74" s="368"/>
      <c r="W74" s="368"/>
      <c r="X74" s="368"/>
      <c r="Y74" s="368"/>
      <c r="Z74" s="368"/>
      <c r="AA74" s="368"/>
      <c r="AB74" s="368"/>
      <c r="AC74" s="368"/>
      <c r="AD74" s="368"/>
      <c r="AE74" s="368"/>
      <c r="AF74" s="368"/>
      <c r="AG74" s="368"/>
      <c r="AH74" s="368"/>
      <c r="AI74" s="368"/>
      <c r="AJ74" s="368"/>
      <c r="AK74" s="105"/>
      <c r="AM74" s="559" t="b">
        <v>0</v>
      </c>
    </row>
    <row r="75" spans="2:39" ht="32.25" customHeight="1">
      <c r="B75" s="394" t="s">
        <v>26</v>
      </c>
      <c r="C75" s="395"/>
      <c r="D75" s="395"/>
      <c r="E75" s="395"/>
      <c r="F75" s="106"/>
      <c r="G75" s="419" t="s">
        <v>27</v>
      </c>
      <c r="H75" s="419"/>
      <c r="I75" s="419"/>
      <c r="J75" s="419"/>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19"/>
      <c r="AI75" s="419"/>
      <c r="AJ75" s="419"/>
      <c r="AK75" s="107"/>
      <c r="AM75" s="559" t="b">
        <v>0</v>
      </c>
    </row>
    <row r="76" spans="2:39" ht="13.5" customHeight="1">
      <c r="B76" s="396"/>
      <c r="C76" s="397"/>
      <c r="D76" s="397"/>
      <c r="E76" s="397"/>
      <c r="F76" s="102"/>
      <c r="G76" s="367" t="s">
        <v>28</v>
      </c>
      <c r="H76" s="367"/>
      <c r="I76" s="367"/>
      <c r="J76" s="367"/>
      <c r="K76" s="367"/>
      <c r="L76" s="367"/>
      <c r="M76" s="367"/>
      <c r="N76" s="367"/>
      <c r="O76" s="367"/>
      <c r="P76" s="367"/>
      <c r="Q76" s="367"/>
      <c r="R76" s="367"/>
      <c r="S76" s="367"/>
      <c r="T76" s="367"/>
      <c r="U76" s="367"/>
      <c r="V76" s="367"/>
      <c r="W76" s="367"/>
      <c r="X76" s="367"/>
      <c r="Y76" s="367"/>
      <c r="Z76" s="367"/>
      <c r="AA76" s="367"/>
      <c r="AB76" s="367"/>
      <c r="AC76" s="367"/>
      <c r="AD76" s="367"/>
      <c r="AE76" s="367"/>
      <c r="AF76" s="367"/>
      <c r="AG76" s="367"/>
      <c r="AH76" s="367"/>
      <c r="AI76" s="367"/>
      <c r="AJ76" s="367"/>
      <c r="AK76" s="108"/>
      <c r="AM76" s="559" t="b">
        <v>0</v>
      </c>
    </row>
    <row r="77" spans="2:39" ht="13.5" customHeight="1">
      <c r="B77" s="396"/>
      <c r="C77" s="397"/>
      <c r="D77" s="397"/>
      <c r="E77" s="397"/>
      <c r="F77" s="102"/>
      <c r="G77" s="367" t="s">
        <v>29</v>
      </c>
      <c r="H77" s="367"/>
      <c r="I77" s="367"/>
      <c r="J77" s="367"/>
      <c r="K77" s="367"/>
      <c r="L77" s="367"/>
      <c r="M77" s="367"/>
      <c r="N77" s="367"/>
      <c r="O77" s="367"/>
      <c r="P77" s="367"/>
      <c r="Q77" s="367"/>
      <c r="R77" s="367"/>
      <c r="S77" s="367"/>
      <c r="T77" s="367"/>
      <c r="U77" s="367"/>
      <c r="V77" s="367"/>
      <c r="W77" s="367"/>
      <c r="X77" s="367"/>
      <c r="Y77" s="367"/>
      <c r="Z77" s="367"/>
      <c r="AA77" s="367"/>
      <c r="AB77" s="367"/>
      <c r="AC77" s="367"/>
      <c r="AD77" s="367"/>
      <c r="AE77" s="367"/>
      <c r="AF77" s="367"/>
      <c r="AG77" s="367"/>
      <c r="AH77" s="367"/>
      <c r="AI77" s="367"/>
      <c r="AJ77" s="367"/>
      <c r="AK77" s="103"/>
      <c r="AM77" s="559" t="b">
        <v>0</v>
      </c>
    </row>
    <row r="78" spans="2:39" ht="13.5" customHeight="1">
      <c r="B78" s="398"/>
      <c r="C78" s="399"/>
      <c r="D78" s="399"/>
      <c r="E78" s="399"/>
      <c r="F78" s="109"/>
      <c r="G78" s="420" t="s">
        <v>30</v>
      </c>
      <c r="H78" s="420"/>
      <c r="I78" s="420"/>
      <c r="J78" s="420"/>
      <c r="K78" s="420"/>
      <c r="L78" s="420"/>
      <c r="M78" s="420"/>
      <c r="N78" s="420"/>
      <c r="O78" s="420"/>
      <c r="P78" s="420"/>
      <c r="Q78" s="420"/>
      <c r="R78" s="420"/>
      <c r="S78" s="420"/>
      <c r="T78" s="420"/>
      <c r="U78" s="420"/>
      <c r="V78" s="420"/>
      <c r="W78" s="420"/>
      <c r="X78" s="420"/>
      <c r="Y78" s="420"/>
      <c r="Z78" s="420"/>
      <c r="AA78" s="420"/>
      <c r="AB78" s="420"/>
      <c r="AC78" s="420"/>
      <c r="AD78" s="420"/>
      <c r="AE78" s="420"/>
      <c r="AF78" s="420"/>
      <c r="AG78" s="420"/>
      <c r="AH78" s="420"/>
      <c r="AI78" s="420"/>
      <c r="AJ78" s="420"/>
      <c r="AK78" s="418"/>
      <c r="AM78" s="559" t="b">
        <v>0</v>
      </c>
    </row>
    <row r="79" spans="2:39" ht="13.5" customHeight="1">
      <c r="B79" s="394" t="s">
        <v>31</v>
      </c>
      <c r="C79" s="395"/>
      <c r="D79" s="395"/>
      <c r="E79" s="395"/>
      <c r="F79" s="110"/>
      <c r="G79" s="419" t="s">
        <v>32</v>
      </c>
      <c r="H79" s="419"/>
      <c r="I79" s="419"/>
      <c r="J79" s="419"/>
      <c r="K79" s="419"/>
      <c r="L79" s="419"/>
      <c r="M79" s="419"/>
      <c r="N79" s="419"/>
      <c r="O79" s="419"/>
      <c r="P79" s="419"/>
      <c r="Q79" s="419"/>
      <c r="R79" s="419"/>
      <c r="S79" s="419"/>
      <c r="T79" s="419"/>
      <c r="U79" s="419"/>
      <c r="V79" s="419"/>
      <c r="W79" s="419"/>
      <c r="X79" s="419"/>
      <c r="Y79" s="419"/>
      <c r="Z79" s="419"/>
      <c r="AA79" s="419"/>
      <c r="AB79" s="419"/>
      <c r="AC79" s="419"/>
      <c r="AD79" s="419"/>
      <c r="AE79" s="419"/>
      <c r="AF79" s="419"/>
      <c r="AG79" s="419"/>
      <c r="AH79" s="419"/>
      <c r="AI79" s="419"/>
      <c r="AJ79" s="419"/>
      <c r="AK79" s="108"/>
      <c r="AM79" s="559" t="b">
        <v>0</v>
      </c>
    </row>
    <row r="80" spans="2:39" ht="26.25" customHeight="1">
      <c r="B80" s="396"/>
      <c r="C80" s="397"/>
      <c r="D80" s="397"/>
      <c r="E80" s="397"/>
      <c r="F80" s="102"/>
      <c r="G80" s="367" t="s">
        <v>33</v>
      </c>
      <c r="H80" s="367"/>
      <c r="I80" s="367"/>
      <c r="J80" s="367"/>
      <c r="K80" s="367"/>
      <c r="L80" s="367"/>
      <c r="M80" s="367"/>
      <c r="N80" s="367"/>
      <c r="O80" s="367"/>
      <c r="P80" s="367"/>
      <c r="Q80" s="367"/>
      <c r="R80" s="367"/>
      <c r="S80" s="367"/>
      <c r="T80" s="367"/>
      <c r="U80" s="367"/>
      <c r="V80" s="367"/>
      <c r="W80" s="367"/>
      <c r="X80" s="367"/>
      <c r="Y80" s="367"/>
      <c r="Z80" s="367"/>
      <c r="AA80" s="367"/>
      <c r="AB80" s="367"/>
      <c r="AC80" s="367"/>
      <c r="AD80" s="367"/>
      <c r="AE80" s="367"/>
      <c r="AF80" s="367"/>
      <c r="AG80" s="367"/>
      <c r="AH80" s="367"/>
      <c r="AI80" s="367"/>
      <c r="AJ80" s="367"/>
      <c r="AK80" s="103"/>
      <c r="AM80" s="559" t="b">
        <v>0</v>
      </c>
    </row>
    <row r="81" spans="2:39" ht="13.5" customHeight="1">
      <c r="B81" s="396"/>
      <c r="C81" s="397"/>
      <c r="D81" s="397"/>
      <c r="E81" s="397"/>
      <c r="F81" s="102"/>
      <c r="G81" s="367" t="s">
        <v>34</v>
      </c>
      <c r="H81" s="367"/>
      <c r="I81" s="367"/>
      <c r="J81" s="367"/>
      <c r="K81" s="367"/>
      <c r="L81" s="367"/>
      <c r="M81" s="367"/>
      <c r="N81" s="367"/>
      <c r="O81" s="367"/>
      <c r="P81" s="367"/>
      <c r="Q81" s="367"/>
      <c r="R81" s="367"/>
      <c r="S81" s="367"/>
      <c r="T81" s="367"/>
      <c r="U81" s="367"/>
      <c r="V81" s="367"/>
      <c r="W81" s="367"/>
      <c r="X81" s="367"/>
      <c r="Y81" s="367"/>
      <c r="Z81" s="367"/>
      <c r="AA81" s="367"/>
      <c r="AB81" s="367"/>
      <c r="AC81" s="367"/>
      <c r="AD81" s="367"/>
      <c r="AE81" s="367"/>
      <c r="AF81" s="367"/>
      <c r="AG81" s="367"/>
      <c r="AH81" s="367"/>
      <c r="AI81" s="367"/>
      <c r="AJ81" s="367"/>
      <c r="AK81" s="103"/>
      <c r="AM81" s="559" t="b">
        <v>0</v>
      </c>
    </row>
    <row r="82" spans="2:39" ht="14.25" customHeight="1">
      <c r="B82" s="398"/>
      <c r="C82" s="399"/>
      <c r="D82" s="399"/>
      <c r="E82" s="399"/>
      <c r="F82" s="104"/>
      <c r="G82" s="392" t="s">
        <v>35</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559" t="b">
        <v>0</v>
      </c>
    </row>
    <row r="83" spans="2:39" ht="24.75" customHeight="1">
      <c r="B83" s="394" t="s">
        <v>36</v>
      </c>
      <c r="C83" s="395"/>
      <c r="D83" s="395"/>
      <c r="E83" s="395"/>
      <c r="F83" s="106"/>
      <c r="G83" s="417" t="s">
        <v>37</v>
      </c>
      <c r="H83" s="417"/>
      <c r="I83" s="417"/>
      <c r="J83" s="417"/>
      <c r="K83" s="417"/>
      <c r="L83" s="417"/>
      <c r="M83" s="417"/>
      <c r="N83" s="417"/>
      <c r="O83" s="417"/>
      <c r="P83" s="417"/>
      <c r="Q83" s="417"/>
      <c r="R83" s="417"/>
      <c r="S83" s="417"/>
      <c r="T83" s="417"/>
      <c r="U83" s="417"/>
      <c r="V83" s="417"/>
      <c r="W83" s="417"/>
      <c r="X83" s="417"/>
      <c r="Y83" s="417"/>
      <c r="Z83" s="417"/>
      <c r="AA83" s="417"/>
      <c r="AB83" s="417"/>
      <c r="AC83" s="417"/>
      <c r="AD83" s="417"/>
      <c r="AE83" s="417"/>
      <c r="AF83" s="417"/>
      <c r="AG83" s="417"/>
      <c r="AH83" s="417"/>
      <c r="AI83" s="417"/>
      <c r="AJ83" s="417"/>
      <c r="AK83" s="108"/>
      <c r="AM83" s="559" t="b">
        <v>0</v>
      </c>
    </row>
    <row r="84" spans="2:39" ht="27" customHeight="1">
      <c r="B84" s="396"/>
      <c r="C84" s="397"/>
      <c r="D84" s="397"/>
      <c r="E84" s="397"/>
      <c r="F84" s="102"/>
      <c r="G84" s="401" t="s">
        <v>38</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559" t="b">
        <v>0</v>
      </c>
    </row>
    <row r="85" spans="2:39" ht="13.5" customHeight="1">
      <c r="B85" s="396"/>
      <c r="C85" s="397"/>
      <c r="D85" s="397"/>
      <c r="E85" s="397"/>
      <c r="F85" s="102"/>
      <c r="G85" s="401" t="s">
        <v>39</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559" t="b">
        <v>0</v>
      </c>
    </row>
    <row r="86" spans="2:39" ht="13.5" customHeight="1">
      <c r="B86" s="398"/>
      <c r="C86" s="399"/>
      <c r="D86" s="399"/>
      <c r="E86" s="399"/>
      <c r="F86" s="109"/>
      <c r="G86" s="392" t="s">
        <v>40</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18"/>
      <c r="AM86" s="559" t="b">
        <v>0</v>
      </c>
    </row>
    <row r="87" spans="2:39" ht="21.75" customHeight="1">
      <c r="B87" s="394" t="s">
        <v>41</v>
      </c>
      <c r="C87" s="395"/>
      <c r="D87" s="395"/>
      <c r="E87" s="395"/>
      <c r="F87" s="110"/>
      <c r="G87" s="400" t="s">
        <v>42</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559" t="b">
        <v>0</v>
      </c>
    </row>
    <row r="88" spans="2:39" ht="24" customHeight="1">
      <c r="B88" s="396"/>
      <c r="C88" s="397"/>
      <c r="D88" s="397"/>
      <c r="E88" s="397"/>
      <c r="F88" s="102"/>
      <c r="G88" s="401" t="s">
        <v>43</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559" t="b">
        <v>0</v>
      </c>
    </row>
    <row r="89" spans="2:39" ht="23.25" customHeight="1">
      <c r="B89" s="396"/>
      <c r="C89" s="397"/>
      <c r="D89" s="397"/>
      <c r="E89" s="397"/>
      <c r="F89" s="102"/>
      <c r="G89" s="401" t="s">
        <v>44</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559" t="b">
        <v>0</v>
      </c>
    </row>
    <row r="90" spans="2:39" ht="13.5" customHeight="1">
      <c r="B90" s="398"/>
      <c r="C90" s="399"/>
      <c r="D90" s="399"/>
      <c r="E90" s="399"/>
      <c r="F90" s="109"/>
      <c r="G90" s="392" t="s">
        <v>45</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559" t="b">
        <v>0</v>
      </c>
    </row>
    <row r="91" spans="2:39" ht="23.25" customHeight="1">
      <c r="B91" s="394" t="s">
        <v>46</v>
      </c>
      <c r="C91" s="395"/>
      <c r="D91" s="395"/>
      <c r="E91" s="395"/>
      <c r="F91" s="110"/>
      <c r="G91" s="400" t="s">
        <v>47</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4"/>
      <c r="AM91" s="559" t="b">
        <v>1</v>
      </c>
    </row>
    <row r="92" spans="2:39" ht="13.5" customHeight="1">
      <c r="B92" s="396"/>
      <c r="C92" s="397"/>
      <c r="D92" s="397"/>
      <c r="E92" s="397"/>
      <c r="F92" s="102"/>
      <c r="G92" s="401" t="s">
        <v>48</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559" t="b">
        <v>0</v>
      </c>
    </row>
    <row r="93" spans="2:39" ht="13.5" customHeight="1">
      <c r="B93" s="396"/>
      <c r="C93" s="397"/>
      <c r="D93" s="397"/>
      <c r="E93" s="397"/>
      <c r="F93" s="102"/>
      <c r="G93" s="401" t="s">
        <v>49</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559" t="b">
        <v>0</v>
      </c>
    </row>
    <row r="94" spans="2:39" ht="14.25" customHeight="1" thickBot="1">
      <c r="B94" s="398"/>
      <c r="C94" s="399"/>
      <c r="D94" s="399"/>
      <c r="E94" s="399"/>
      <c r="F94" s="113"/>
      <c r="G94" s="405" t="s">
        <v>50</v>
      </c>
      <c r="H94" s="405"/>
      <c r="I94" s="405"/>
      <c r="J94" s="405"/>
      <c r="K94" s="405"/>
      <c r="L94" s="405"/>
      <c r="M94" s="405"/>
      <c r="N94" s="405"/>
      <c r="O94" s="405"/>
      <c r="P94" s="405"/>
      <c r="Q94" s="405"/>
      <c r="R94" s="405"/>
      <c r="S94" s="405"/>
      <c r="T94" s="405"/>
      <c r="U94" s="405"/>
      <c r="V94" s="405"/>
      <c r="W94" s="405"/>
      <c r="X94" s="405"/>
      <c r="Y94" s="405"/>
      <c r="Z94" s="405"/>
      <c r="AA94" s="405"/>
      <c r="AB94" s="405"/>
      <c r="AC94" s="405"/>
      <c r="AD94" s="405"/>
      <c r="AE94" s="405"/>
      <c r="AF94" s="405"/>
      <c r="AG94" s="405"/>
      <c r="AH94" s="405"/>
      <c r="AI94" s="405"/>
      <c r="AJ94" s="405"/>
      <c r="AK94" s="114"/>
      <c r="AM94" s="559" t="b">
        <v>0</v>
      </c>
    </row>
    <row r="95" spans="2:39" ht="9.9499999999999993" customHeight="1" thickBot="1"/>
    <row r="96" spans="2:39" ht="24.95" customHeight="1">
      <c r="B96" s="229" t="s">
        <v>2078</v>
      </c>
      <c r="C96" s="230"/>
      <c r="D96" s="230"/>
      <c r="E96" s="230"/>
      <c r="F96" s="230"/>
      <c r="G96" s="230"/>
      <c r="H96" s="230"/>
      <c r="I96" s="230"/>
      <c r="J96" s="230"/>
      <c r="K96" s="230"/>
      <c r="L96" s="230"/>
      <c r="M96" s="230"/>
      <c r="N96" s="230"/>
      <c r="O96" s="230"/>
      <c r="P96" s="230"/>
      <c r="Q96" s="230"/>
      <c r="R96" s="230"/>
      <c r="S96" s="230"/>
      <c r="T96" s="230"/>
      <c r="U96" s="230"/>
      <c r="V96" s="230"/>
      <c r="W96" s="231"/>
    </row>
    <row r="97" spans="2:66" ht="15" customHeight="1">
      <c r="B97" s="115"/>
      <c r="C97" s="116"/>
      <c r="D97" s="215" t="s">
        <v>2069</v>
      </c>
      <c r="E97" s="215"/>
      <c r="F97" s="49">
        <v>6</v>
      </c>
      <c r="G97" s="117" t="s">
        <v>2062</v>
      </c>
      <c r="H97" s="49">
        <v>4</v>
      </c>
      <c r="I97" s="117" t="s">
        <v>2061</v>
      </c>
      <c r="J97" s="215" t="s">
        <v>2070</v>
      </c>
      <c r="K97" s="215"/>
      <c r="L97" s="215"/>
      <c r="M97" s="49">
        <v>7</v>
      </c>
      <c r="N97" s="117" t="s">
        <v>2062</v>
      </c>
      <c r="O97" s="49">
        <v>3</v>
      </c>
      <c r="P97" s="117" t="s">
        <v>2061</v>
      </c>
      <c r="Q97" s="118" t="s">
        <v>2067</v>
      </c>
      <c r="R97" s="118">
        <f>(M97*12+O97)-(F97*12+H97)+1</f>
        <v>12</v>
      </c>
      <c r="S97" s="216" t="s">
        <v>2066</v>
      </c>
      <c r="T97" s="216"/>
      <c r="U97" s="118" t="s">
        <v>2068</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2065</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310"/>
      <c r="C101" s="311"/>
      <c r="D101" s="311"/>
      <c r="E101" s="247" t="str">
        <f>IF(H97=4,"R6.4～R6.5の処遇加算等の区分",IF(H97=5,"R6.5の処遇加算等の区分",""))</f>
        <v>R6.4～R6.5の処遇加算等の区分</v>
      </c>
      <c r="F101" s="247"/>
      <c r="G101" s="247"/>
      <c r="H101" s="247"/>
      <c r="I101" s="247"/>
      <c r="J101" s="247"/>
      <c r="K101" s="247"/>
      <c r="L101" s="247"/>
      <c r="M101" s="247"/>
      <c r="N101" s="247"/>
      <c r="O101" s="247"/>
      <c r="P101" s="247"/>
      <c r="Q101" s="247"/>
      <c r="R101" s="247"/>
      <c r="S101" s="247"/>
      <c r="T101" s="247"/>
      <c r="U101" s="247"/>
      <c r="V101" s="247"/>
      <c r="W101" s="247"/>
      <c r="X101" s="248"/>
      <c r="Y101" s="249" t="str">
        <f>IF(OR(H97=4,H97=5),"R6.6以降の新加算の区分","R"&amp;F97&amp;"."&amp;H97&amp;"以降の新加算の区分")</f>
        <v>R6.6以降の新加算の区分</v>
      </c>
      <c r="Z101" s="249"/>
      <c r="AA101" s="249"/>
      <c r="AB101" s="249"/>
      <c r="AC101" s="249"/>
      <c r="AD101" s="249"/>
      <c r="AE101" s="249"/>
    </row>
    <row r="102" spans="2:66" ht="15" customHeight="1">
      <c r="B102" s="310" t="s">
        <v>2014</v>
      </c>
      <c r="C102" s="311"/>
      <c r="D102" s="311"/>
      <c r="E102" s="250" t="str">
        <f>I8</f>
        <v>処遇加算Ⅰ</v>
      </c>
      <c r="F102" s="251"/>
      <c r="G102" s="251"/>
      <c r="H102" s="251"/>
      <c r="I102" s="251"/>
      <c r="J102" s="251" t="str">
        <f>M8</f>
        <v>特定加算なし</v>
      </c>
      <c r="K102" s="251"/>
      <c r="L102" s="251"/>
      <c r="M102" s="251"/>
      <c r="N102" s="251"/>
      <c r="O102" s="251" t="str">
        <f>Q8</f>
        <v>ベア加算</v>
      </c>
      <c r="P102" s="251"/>
      <c r="Q102" s="251"/>
      <c r="R102" s="251"/>
      <c r="S102" s="252"/>
      <c r="T102" s="253" t="s">
        <v>1986</v>
      </c>
      <c r="U102" s="254"/>
      <c r="V102" s="254"/>
      <c r="W102" s="254"/>
      <c r="X102" s="255"/>
      <c r="Y102" s="260" t="str">
        <f>IFERROR(IF(AM8=1,"新加算Ⅲ",IF(AM8=2,"新加算Ⅳ","")),"")</f>
        <v>新加算Ⅲ</v>
      </c>
      <c r="Z102" s="261"/>
      <c r="AA102" s="261"/>
      <c r="AB102" s="261"/>
      <c r="AC102" s="261"/>
      <c r="AD102" s="261"/>
      <c r="AE102" s="262"/>
    </row>
    <row r="103" spans="2:66" ht="20.100000000000001" customHeight="1" thickBot="1">
      <c r="B103" s="310" t="s">
        <v>2012</v>
      </c>
      <c r="C103" s="311"/>
      <c r="D103" s="311"/>
      <c r="E103" s="256">
        <f>I9</f>
        <v>0.13700000000000001</v>
      </c>
      <c r="F103" s="257"/>
      <c r="G103" s="257"/>
      <c r="H103" s="257"/>
      <c r="I103" s="257"/>
      <c r="J103" s="257">
        <f>M9</f>
        <v>0</v>
      </c>
      <c r="K103" s="257"/>
      <c r="L103" s="257"/>
      <c r="M103" s="257"/>
      <c r="N103" s="257"/>
      <c r="O103" s="257">
        <f>Q9</f>
        <v>2.4E-2</v>
      </c>
      <c r="P103" s="257"/>
      <c r="Q103" s="257"/>
      <c r="R103" s="257"/>
      <c r="S103" s="259"/>
      <c r="T103" s="393">
        <f>U9</f>
        <v>0.161</v>
      </c>
      <c r="U103" s="393"/>
      <c r="V103" s="393"/>
      <c r="W103" s="393"/>
      <c r="X103" s="393"/>
      <c r="Y103" s="256">
        <f>IFERROR(IF(AM8=1,Y9,IF(AM8=2,AC9,"")),"")</f>
        <v>0.182</v>
      </c>
      <c r="Z103" s="258"/>
      <c r="AA103" s="258"/>
      <c r="AB103" s="257"/>
      <c r="AC103" s="257"/>
      <c r="AD103" s="257"/>
      <c r="AE103" s="259"/>
    </row>
    <row r="104" spans="2:66" ht="15.95" customHeight="1">
      <c r="B104" s="386" t="s">
        <v>2013</v>
      </c>
      <c r="C104" s="387"/>
      <c r="D104" s="388"/>
      <c r="E104" s="245">
        <f>IFERROR(ROUNDDOWN(ROUND(W5*I9,0)*T5,0)*W107,"")</f>
        <v>629446</v>
      </c>
      <c r="F104" s="245"/>
      <c r="G104" s="245"/>
      <c r="H104" s="245"/>
      <c r="I104" s="126" t="s">
        <v>2011</v>
      </c>
      <c r="J104" s="246">
        <f>IFERROR(ROUNDDOWN(ROUND(W5*M9,0)*T5,0)*W107,"")</f>
        <v>0</v>
      </c>
      <c r="K104" s="245"/>
      <c r="L104" s="245"/>
      <c r="M104" s="245"/>
      <c r="N104" s="126" t="s">
        <v>2011</v>
      </c>
      <c r="O104" s="246">
        <f>IFERROR(ROUNDDOWN(ROUND(W5*Q9,0)*T5,0)*W107,"")</f>
        <v>110268</v>
      </c>
      <c r="P104" s="245"/>
      <c r="Q104" s="245"/>
      <c r="R104" s="245"/>
      <c r="S104" s="127" t="s">
        <v>2011</v>
      </c>
      <c r="T104" s="382">
        <f>IFERROR(SUM(E104,J104,O104),"")</f>
        <v>739714</v>
      </c>
      <c r="U104" s="382"/>
      <c r="V104" s="382"/>
      <c r="W104" s="382"/>
      <c r="X104" s="128" t="s">
        <v>2011</v>
      </c>
      <c r="Y104" s="246">
        <f>IFERROR(IF(AM8=1,ROUNDDOWN(ROUND(W5*Y9,0)*T5,0)*AD107,IF(AM8=2,ROUNDDOWN(ROUND(W5*AC9,0)*T5,0)*AD107,"")),"")</f>
        <v>4180990</v>
      </c>
      <c r="Z104" s="245"/>
      <c r="AA104" s="245"/>
      <c r="AB104" s="245"/>
      <c r="AC104" s="245"/>
      <c r="AD104" s="245"/>
      <c r="AE104" s="129" t="s">
        <v>2011</v>
      </c>
    </row>
    <row r="105" spans="2:66">
      <c r="B105" s="389"/>
      <c r="C105" s="390"/>
      <c r="D105" s="391"/>
      <c r="E105" s="383" t="str">
        <f>IFERROR("("&amp;TEXT(E104/W107,"#,##0円")&amp;"/月)","")</f>
        <v>(314,723円/月)</v>
      </c>
      <c r="F105" s="384"/>
      <c r="G105" s="384"/>
      <c r="H105" s="384"/>
      <c r="I105" s="384"/>
      <c r="J105" s="384" t="str">
        <f>IFERROR("("&amp;TEXT(J104/W107,"#,##0円")&amp;"/月)","")</f>
        <v>(0円/月)</v>
      </c>
      <c r="K105" s="384"/>
      <c r="L105" s="384"/>
      <c r="M105" s="384"/>
      <c r="N105" s="384"/>
      <c r="O105" s="384" t="str">
        <f>IFERROR("("&amp;TEXT(O104/W107,"#,##0円")&amp;"/月)","")</f>
        <v>(55,134円/月)</v>
      </c>
      <c r="P105" s="384"/>
      <c r="Q105" s="384"/>
      <c r="R105" s="384"/>
      <c r="S105" s="384"/>
      <c r="T105" s="383" t="str">
        <f>IFERROR("("&amp;TEXT(T104/W107,"#,##0円")&amp;"/月)","")</f>
        <v>(369,857円/月)</v>
      </c>
      <c r="U105" s="384"/>
      <c r="V105" s="384"/>
      <c r="W105" s="384"/>
      <c r="X105" s="385"/>
      <c r="Y105" s="384" t="str">
        <f>IFERROR("("&amp;TEXT(Y104/AD107,"#,##0円")&amp;"/月)","")</f>
        <v>(418,099円/月)</v>
      </c>
      <c r="Z105" s="384"/>
      <c r="AA105" s="384"/>
      <c r="AB105" s="384"/>
      <c r="AC105" s="384"/>
      <c r="AD105" s="384"/>
      <c r="AE105" s="384"/>
    </row>
    <row r="106" spans="2:66" ht="6.95" customHeight="1"/>
    <row r="107" spans="2:66">
      <c r="W107" s="54">
        <f>IF(H97=4,2,IF(H97=5,1,""))</f>
        <v>2</v>
      </c>
      <c r="X107" s="54" t="s">
        <v>2082</v>
      </c>
      <c r="AD107" s="54">
        <f>IF(H97=4,R97-2,IF(H97=5,R97-1,R97))</f>
        <v>10</v>
      </c>
      <c r="AE107" s="54" t="s">
        <v>2082</v>
      </c>
    </row>
    <row r="178" spans="53:53">
      <c r="BA178" s="53" t="b">
        <v>1</v>
      </c>
    </row>
  </sheetData>
  <sheetProtection algorithmName="SHA-512" hashValue="GFRgUWJQ5ZMOTQie/1maKoqSxKEeUnCP6pgTkSAxLEl8EmcQEzWNFLAkqsnt/8Xl9DvxH10IAXQTQl2r/KDEfQ==" saltValue="2cEbMCMMZWFpZMINBGFVZg=="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R66:T66"/>
    <mergeCell ref="U66:AA66"/>
    <mergeCell ref="AB66:AE66"/>
    <mergeCell ref="AF66:AK66"/>
    <mergeCell ref="H67:N67"/>
    <mergeCell ref="R67:T67"/>
    <mergeCell ref="U67:AA67"/>
    <mergeCell ref="AB67:AE67"/>
    <mergeCell ref="AN26:BK27"/>
    <mergeCell ref="AN48:BK48"/>
    <mergeCell ref="C55:AI56"/>
    <mergeCell ref="AK54:AK55"/>
    <mergeCell ref="C46:AK46"/>
    <mergeCell ref="T104:W104"/>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G73:AJ73"/>
    <mergeCell ref="G74:AJ74"/>
    <mergeCell ref="B69:AK69"/>
    <mergeCell ref="AA59:AI59"/>
    <mergeCell ref="O59:Q59"/>
    <mergeCell ref="E63:G63"/>
    <mergeCell ref="H63:Q63"/>
    <mergeCell ref="R63:T64"/>
    <mergeCell ref="V63:W63"/>
    <mergeCell ref="E64:G64"/>
    <mergeCell ref="H64:Q64"/>
    <mergeCell ref="U64:AK64"/>
    <mergeCell ref="Y63:Z63"/>
    <mergeCell ref="G72:AJ72"/>
    <mergeCell ref="R59:S59"/>
    <mergeCell ref="T59:X59"/>
    <mergeCell ref="Y59:Z59"/>
    <mergeCell ref="B66:D67"/>
    <mergeCell ref="E66:G66"/>
    <mergeCell ref="E67:G67"/>
    <mergeCell ref="B63:D64"/>
    <mergeCell ref="AF67:AK67"/>
    <mergeCell ref="H66:N66"/>
    <mergeCell ref="O66:Q67"/>
    <mergeCell ref="C49:AK49"/>
    <mergeCell ref="C50:AK50"/>
    <mergeCell ref="C51:AK51"/>
    <mergeCell ref="C52:AK52"/>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E104:H104"/>
    <mergeCell ref="J104:M104"/>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E58:F58"/>
    <mergeCell ref="H58:I58"/>
    <mergeCell ref="K58:L58"/>
    <mergeCell ref="O58:Q58"/>
    <mergeCell ref="R58:AI58"/>
    <mergeCell ref="B18:M20"/>
    <mergeCell ref="N18:R20"/>
    <mergeCell ref="S18:S20"/>
    <mergeCell ref="T18:T20"/>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5" priority="31">
      <formula>$AM$8=2</formula>
    </cfRule>
  </conditionalFormatting>
  <conditionalFormatting sqref="T5:V5">
    <cfRule type="expression" dxfId="4" priority="27">
      <formula>OR($AC$5="訪問型サービス（総合事業）",$AC$5="通所型サービス（総合事業）")</formula>
    </cfRule>
  </conditionalFormatting>
  <conditionalFormatting sqref="AD18:AK24">
    <cfRule type="expression" dxfId="3" priority="9">
      <formula>$N$21&gt;=$N$18</formula>
    </cfRule>
  </conditionalFormatting>
  <conditionalFormatting sqref="AN8:BK10">
    <cfRule type="expression" dxfId="2" priority="3">
      <formula>$AM$8=0</formula>
    </cfRule>
  </conditionalFormatting>
  <conditionalFormatting sqref="AN14:BK15">
    <cfRule type="expression" dxfId="1" priority="2">
      <formula>$AK$14="○"</formula>
    </cfRule>
  </conditionalFormatting>
  <conditionalFormatting sqref="R97">
    <cfRule type="expression" dxfId="0"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8"/>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288" t="s">
        <v>1</v>
      </c>
      <c r="AC1" s="288"/>
      <c r="AD1" s="288"/>
      <c r="AE1" s="435" t="str">
        <f>IF('別紙様式7-1（計画書）'!AD1="","",'別紙様式7-1（計画書）'!AD1)</f>
        <v>札幌市</v>
      </c>
      <c r="AF1" s="435"/>
      <c r="AG1" s="435"/>
      <c r="AH1" s="435"/>
      <c r="AI1" s="435"/>
      <c r="AJ1" s="435"/>
      <c r="AK1" s="435"/>
    </row>
    <row r="2" spans="2:40" ht="24" customHeight="1">
      <c r="B2" s="226" t="s">
        <v>2009</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94" t="s">
        <v>1985</v>
      </c>
      <c r="C4" s="294"/>
      <c r="D4" s="294"/>
      <c r="E4" s="294"/>
      <c r="F4" s="294"/>
      <c r="G4" s="294" t="s">
        <v>3</v>
      </c>
      <c r="H4" s="294"/>
      <c r="I4" s="294"/>
      <c r="J4" s="294"/>
      <c r="K4" s="294"/>
      <c r="L4" s="294"/>
      <c r="M4" s="294"/>
      <c r="N4" s="279" t="s">
        <v>4</v>
      </c>
      <c r="O4" s="279"/>
      <c r="P4" s="279"/>
      <c r="Q4" s="279"/>
      <c r="R4" s="279"/>
      <c r="S4" s="279"/>
      <c r="T4" s="310" t="s">
        <v>6</v>
      </c>
      <c r="U4" s="311"/>
      <c r="V4" s="311"/>
      <c r="W4" s="311"/>
      <c r="X4" s="311"/>
      <c r="Y4" s="311"/>
      <c r="Z4" s="311"/>
      <c r="AA4" s="311"/>
      <c r="AB4" s="312"/>
      <c r="AC4" s="279" t="s">
        <v>5</v>
      </c>
      <c r="AD4" s="279"/>
      <c r="AE4" s="279"/>
      <c r="AF4" s="279"/>
      <c r="AG4" s="279"/>
      <c r="AH4" s="279"/>
      <c r="AI4" s="279"/>
      <c r="AJ4" s="279"/>
      <c r="AK4" s="279"/>
      <c r="AN4" s="132"/>
    </row>
    <row r="5" spans="2:40" ht="21.75" customHeight="1">
      <c r="B5" s="435" t="str">
        <f>IF('別紙様式7-1（計画書）'!B5="","",'別紙様式7-1（計画書）'!B5)</f>
        <v>1334567890</v>
      </c>
      <c r="C5" s="435"/>
      <c r="D5" s="435"/>
      <c r="E5" s="435"/>
      <c r="F5" s="435"/>
      <c r="G5" s="489" t="str">
        <f>IF('別紙様式7-1（計画書）'!G5="","",'別紙様式7-1（計画書）'!G5)</f>
        <v>札幌市</v>
      </c>
      <c r="H5" s="489"/>
      <c r="I5" s="489"/>
      <c r="J5" s="489"/>
      <c r="K5" s="489"/>
      <c r="L5" s="489"/>
      <c r="M5" s="489"/>
      <c r="N5" s="436" t="str">
        <f>IF('別紙様式7-1（計画書）'!N5="","",'別紙様式7-1（計画書）'!N5)</f>
        <v>北海道</v>
      </c>
      <c r="O5" s="436"/>
      <c r="P5" s="436"/>
      <c r="Q5" s="436" t="str">
        <f>IF('別紙様式7-1（計画書）'!Q5="","",'別紙様式7-1（計画書）'!Q5)</f>
        <v>札幌市</v>
      </c>
      <c r="R5" s="436"/>
      <c r="S5" s="436"/>
      <c r="T5" s="437" t="str">
        <f>IF('別紙様式7-1（計画書）'!AC5="","",'別紙様式7-1（計画書）'!AC5)</f>
        <v>訪問介護</v>
      </c>
      <c r="U5" s="438"/>
      <c r="V5" s="438"/>
      <c r="W5" s="438"/>
      <c r="X5" s="438"/>
      <c r="Y5" s="438"/>
      <c r="Z5" s="438"/>
      <c r="AA5" s="438"/>
      <c r="AB5" s="439"/>
      <c r="AC5" s="437" t="str">
        <f>IF('別紙様式7-1（計画書）'!B8="","",'別紙様式7-1（計画書）'!B8)</f>
        <v>○○ケアセンター</v>
      </c>
      <c r="AD5" s="438"/>
      <c r="AE5" s="438"/>
      <c r="AF5" s="438"/>
      <c r="AG5" s="438"/>
      <c r="AH5" s="438"/>
      <c r="AI5" s="438"/>
      <c r="AJ5" s="438"/>
      <c r="AK5" s="43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71"/>
      <c r="C7" s="472"/>
      <c r="D7" s="473"/>
      <c r="E7" s="470" t="s">
        <v>2020</v>
      </c>
      <c r="F7" s="470"/>
      <c r="G7" s="470"/>
      <c r="H7" s="470"/>
      <c r="I7" s="470"/>
      <c r="J7" s="470"/>
      <c r="K7" s="470"/>
      <c r="L7" s="470"/>
      <c r="M7" s="470"/>
      <c r="N7" s="470"/>
      <c r="O7" s="470"/>
      <c r="P7" s="470"/>
      <c r="Q7" s="470"/>
      <c r="R7" s="470"/>
      <c r="S7" s="470"/>
      <c r="T7" s="470"/>
      <c r="U7" s="470" t="s">
        <v>2021</v>
      </c>
      <c r="V7" s="470"/>
      <c r="W7" s="470"/>
      <c r="X7" s="470"/>
      <c r="Y7" s="470"/>
      <c r="Z7" s="470"/>
      <c r="AD7" s="59"/>
      <c r="AE7" s="59"/>
      <c r="AF7" s="59"/>
      <c r="AG7" s="59"/>
      <c r="AH7" s="59"/>
      <c r="AI7" s="59"/>
      <c r="AJ7" s="59"/>
      <c r="AK7" s="59"/>
      <c r="AL7" s="50"/>
    </row>
    <row r="8" spans="2:40" s="57" customFormat="1" ht="23.25" customHeight="1" thickBot="1">
      <c r="B8" s="474"/>
      <c r="C8" s="475"/>
      <c r="D8" s="476"/>
      <c r="E8" s="479" t="s">
        <v>2072</v>
      </c>
      <c r="F8" s="480"/>
      <c r="G8" s="480"/>
      <c r="H8" s="480"/>
      <c r="I8" s="480"/>
      <c r="J8" s="480"/>
      <c r="K8" s="480"/>
      <c r="L8" s="480"/>
      <c r="M8" s="480"/>
      <c r="N8" s="480"/>
      <c r="O8" s="480"/>
      <c r="P8" s="480"/>
      <c r="Q8" s="288"/>
      <c r="R8" s="288"/>
      <c r="S8" s="288"/>
      <c r="T8" s="288"/>
      <c r="U8" s="479" t="s">
        <v>2073</v>
      </c>
      <c r="V8" s="479"/>
      <c r="W8" s="479"/>
      <c r="X8" s="479"/>
      <c r="Y8" s="479"/>
      <c r="Z8" s="479"/>
      <c r="AM8" s="51"/>
      <c r="AN8" s="51"/>
    </row>
    <row r="9" spans="2:40" ht="16.5" customHeight="1" thickBot="1">
      <c r="B9" s="310" t="s">
        <v>2014</v>
      </c>
      <c r="C9" s="311"/>
      <c r="D9" s="446"/>
      <c r="E9" s="481" t="str">
        <f>IF('別紙様式7-1（計画書）'!I8="","",'別紙様式7-1（計画書）'!I8)</f>
        <v>処遇加算Ⅰ</v>
      </c>
      <c r="F9" s="482"/>
      <c r="G9" s="482"/>
      <c r="H9" s="483"/>
      <c r="I9" s="484" t="str">
        <f>IF('別紙様式7-1（計画書）'!M8="","",'別紙様式7-1（計画書）'!M8)</f>
        <v>特定加算なし</v>
      </c>
      <c r="J9" s="482"/>
      <c r="K9" s="482"/>
      <c r="L9" s="483"/>
      <c r="M9" s="484" t="str">
        <f>IF('別紙様式7-1（計画書）'!Q8="","",'別紙様式7-1（計画書）'!Q8)</f>
        <v>ベア加算</v>
      </c>
      <c r="N9" s="482"/>
      <c r="O9" s="482"/>
      <c r="P9" s="485"/>
      <c r="Q9" s="486" t="s">
        <v>1986</v>
      </c>
      <c r="R9" s="487"/>
      <c r="S9" s="487"/>
      <c r="T9" s="488"/>
      <c r="U9" s="440" t="str">
        <f>IFERROR(IF('別紙様式7-1（計画書）'!AM8=1,"新加算Ⅲ",IF('別紙様式7-1（計画書）'!AM8=2,"新加算Ⅳ","")),"")</f>
        <v>新加算Ⅲ</v>
      </c>
      <c r="V9" s="441"/>
      <c r="W9" s="441"/>
      <c r="X9" s="441"/>
      <c r="Y9" s="441"/>
      <c r="Z9" s="442"/>
      <c r="AC9" s="57"/>
    </row>
    <row r="10" spans="2:40" ht="22.5" customHeight="1" thickBot="1">
      <c r="B10" s="310" t="s">
        <v>2018</v>
      </c>
      <c r="C10" s="311"/>
      <c r="D10" s="446"/>
      <c r="E10" s="443">
        <v>562310</v>
      </c>
      <c r="F10" s="444"/>
      <c r="G10" s="444"/>
      <c r="H10" s="444"/>
      <c r="I10" s="477">
        <v>0</v>
      </c>
      <c r="J10" s="444"/>
      <c r="K10" s="444"/>
      <c r="L10" s="478"/>
      <c r="M10" s="444">
        <v>102506</v>
      </c>
      <c r="N10" s="444"/>
      <c r="O10" s="444"/>
      <c r="P10" s="444"/>
      <c r="Q10" s="466">
        <f>SUM(E10,I10,M10)</f>
        <v>664816</v>
      </c>
      <c r="R10" s="467"/>
      <c r="S10" s="467"/>
      <c r="T10" s="467"/>
      <c r="U10" s="443">
        <v>3524210</v>
      </c>
      <c r="V10" s="444"/>
      <c r="W10" s="444"/>
      <c r="X10" s="444"/>
      <c r="Y10" s="444"/>
      <c r="Z10" s="44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58" t="s">
        <v>2030</v>
      </c>
      <c r="C14" s="359"/>
      <c r="D14" s="359"/>
      <c r="E14" s="359"/>
      <c r="F14" s="359"/>
      <c r="G14" s="359"/>
      <c r="H14" s="359"/>
      <c r="I14" s="359"/>
      <c r="J14" s="359"/>
      <c r="K14" s="359"/>
      <c r="L14" s="359"/>
      <c r="M14" s="360"/>
      <c r="N14" s="322">
        <f>IFERROR(SUM(Q10,U10),"")</f>
        <v>4189026</v>
      </c>
      <c r="O14" s="323"/>
      <c r="P14" s="323"/>
      <c r="Q14" s="323"/>
      <c r="R14" s="324"/>
      <c r="S14" s="275" t="s">
        <v>13</v>
      </c>
      <c r="T14" s="331" t="s">
        <v>14</v>
      </c>
      <c r="U14" s="278"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61"/>
      <c r="C15" s="362"/>
      <c r="D15" s="362"/>
      <c r="E15" s="362"/>
      <c r="F15" s="362"/>
      <c r="G15" s="362"/>
      <c r="H15" s="362"/>
      <c r="I15" s="362"/>
      <c r="J15" s="362"/>
      <c r="K15" s="362"/>
      <c r="L15" s="362"/>
      <c r="M15" s="363"/>
      <c r="N15" s="325"/>
      <c r="O15" s="326"/>
      <c r="P15" s="326"/>
      <c r="Q15" s="326"/>
      <c r="R15" s="327"/>
      <c r="S15" s="276"/>
      <c r="T15" s="331"/>
      <c r="U15" s="278"/>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64"/>
      <c r="C16" s="365"/>
      <c r="D16" s="365"/>
      <c r="E16" s="365"/>
      <c r="F16" s="365"/>
      <c r="G16" s="365"/>
      <c r="H16" s="365"/>
      <c r="I16" s="365"/>
      <c r="J16" s="365"/>
      <c r="K16" s="365"/>
      <c r="L16" s="365"/>
      <c r="M16" s="366"/>
      <c r="N16" s="328"/>
      <c r="O16" s="329"/>
      <c r="P16" s="329"/>
      <c r="Q16" s="329"/>
      <c r="R16" s="330"/>
      <c r="S16" s="277"/>
      <c r="T16" s="331"/>
      <c r="U16" s="278"/>
      <c r="V16" s="54"/>
      <c r="W16" s="282" t="s">
        <v>2003</v>
      </c>
      <c r="X16" s="282"/>
      <c r="Y16" s="282"/>
      <c r="Z16" s="282"/>
      <c r="AA16" s="282"/>
      <c r="AB16" s="282"/>
      <c r="AC16" s="282"/>
      <c r="AD16" s="63"/>
      <c r="AE16" s="54"/>
      <c r="AF16" s="54"/>
      <c r="AG16" s="54"/>
      <c r="AH16" s="54"/>
      <c r="AI16" s="54"/>
      <c r="AJ16" s="54"/>
      <c r="AK16" s="490" t="str">
        <f>IFERROR(IF(N17="","",IF(N17&gt;=N14,"○","×")),"")</f>
        <v>○</v>
      </c>
    </row>
    <row r="17" spans="2:38" s="50" customFormat="1" ht="6.95" customHeight="1" thickBot="1">
      <c r="B17" s="358" t="s">
        <v>2029</v>
      </c>
      <c r="C17" s="359"/>
      <c r="D17" s="359"/>
      <c r="E17" s="359"/>
      <c r="F17" s="359"/>
      <c r="G17" s="359"/>
      <c r="H17" s="359"/>
      <c r="I17" s="359"/>
      <c r="J17" s="359"/>
      <c r="K17" s="359"/>
      <c r="L17" s="359"/>
      <c r="M17" s="360"/>
      <c r="N17" s="349">
        <v>5000000</v>
      </c>
      <c r="O17" s="350"/>
      <c r="P17" s="350"/>
      <c r="Q17" s="350"/>
      <c r="R17" s="351"/>
      <c r="S17" s="275" t="s">
        <v>13</v>
      </c>
      <c r="T17" s="331" t="s">
        <v>14</v>
      </c>
      <c r="U17" s="278" t="s">
        <v>16</v>
      </c>
      <c r="V17" s="54"/>
      <c r="W17" s="282"/>
      <c r="X17" s="282"/>
      <c r="Y17" s="282"/>
      <c r="Z17" s="282"/>
      <c r="AA17" s="282"/>
      <c r="AB17" s="282"/>
      <c r="AC17" s="282"/>
      <c r="AD17" s="63"/>
      <c r="AE17" s="54"/>
      <c r="AF17" s="54"/>
      <c r="AG17" s="54"/>
      <c r="AH17" s="54"/>
      <c r="AI17" s="54"/>
      <c r="AJ17" s="54"/>
      <c r="AK17" s="491"/>
    </row>
    <row r="18" spans="2:38" s="50" customFormat="1" ht="6.95" customHeight="1">
      <c r="B18" s="361"/>
      <c r="C18" s="362"/>
      <c r="D18" s="362"/>
      <c r="E18" s="362"/>
      <c r="F18" s="362"/>
      <c r="G18" s="362"/>
      <c r="H18" s="362"/>
      <c r="I18" s="362"/>
      <c r="J18" s="362"/>
      <c r="K18" s="362"/>
      <c r="L18" s="362"/>
      <c r="M18" s="363"/>
      <c r="N18" s="352"/>
      <c r="O18" s="353"/>
      <c r="P18" s="353"/>
      <c r="Q18" s="353"/>
      <c r="R18" s="354"/>
      <c r="S18" s="276"/>
      <c r="T18" s="331"/>
      <c r="U18" s="278"/>
      <c r="V18" s="54"/>
      <c r="W18" s="64"/>
      <c r="X18" s="64"/>
      <c r="Y18" s="64"/>
      <c r="Z18" s="64"/>
      <c r="AA18" s="64"/>
      <c r="AB18" s="64"/>
      <c r="AC18" s="64"/>
      <c r="AD18" s="64"/>
      <c r="AE18" s="54"/>
      <c r="AF18" s="54"/>
      <c r="AG18" s="54"/>
      <c r="AH18" s="54"/>
      <c r="AI18" s="54"/>
      <c r="AJ18" s="54"/>
      <c r="AK18" s="54"/>
      <c r="AL18" s="54"/>
    </row>
    <row r="19" spans="2:38" s="50" customFormat="1" ht="6.95" customHeight="1">
      <c r="B19" s="364"/>
      <c r="C19" s="365"/>
      <c r="D19" s="365"/>
      <c r="E19" s="365"/>
      <c r="F19" s="365"/>
      <c r="G19" s="365"/>
      <c r="H19" s="365"/>
      <c r="I19" s="365"/>
      <c r="J19" s="365"/>
      <c r="K19" s="365"/>
      <c r="L19" s="365"/>
      <c r="M19" s="366"/>
      <c r="N19" s="355"/>
      <c r="O19" s="356"/>
      <c r="P19" s="356"/>
      <c r="Q19" s="356"/>
      <c r="R19" s="357"/>
      <c r="S19" s="277"/>
      <c r="T19" s="331"/>
      <c r="U19" s="278"/>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464" t="s">
        <v>2023</v>
      </c>
      <c r="D22" s="464"/>
      <c r="E22" s="464"/>
      <c r="F22" s="464"/>
      <c r="G22" s="464"/>
      <c r="H22" s="464"/>
      <c r="I22" s="464"/>
      <c r="J22" s="464"/>
      <c r="K22" s="464"/>
      <c r="L22" s="464"/>
      <c r="M22" s="464"/>
      <c r="N22" s="464"/>
      <c r="O22" s="464"/>
      <c r="P22" s="464"/>
      <c r="Q22" s="464"/>
      <c r="R22" s="464"/>
      <c r="S22" s="464"/>
      <c r="T22" s="465"/>
      <c r="U22" s="466">
        <f>U23-U24</f>
        <v>319012760</v>
      </c>
      <c r="V22" s="467"/>
      <c r="W22" s="467"/>
      <c r="X22" s="467"/>
      <c r="Y22" s="467"/>
      <c r="Z22" s="468"/>
      <c r="AA22" s="135" t="s">
        <v>13</v>
      </c>
      <c r="AB22" s="136" t="s">
        <v>2024</v>
      </c>
      <c r="AC22" s="490" t="str">
        <f>IF(U25="","",IF(U22="","",IF(U22&gt;=U25,"○","×")))</f>
        <v>○</v>
      </c>
    </row>
    <row r="23" spans="2:38" ht="15" customHeight="1" thickBot="1">
      <c r="B23" s="493"/>
      <c r="C23" s="494" t="s">
        <v>2025</v>
      </c>
      <c r="D23" s="494"/>
      <c r="E23" s="494"/>
      <c r="F23" s="494"/>
      <c r="G23" s="494"/>
      <c r="H23" s="494"/>
      <c r="I23" s="494"/>
      <c r="J23" s="494"/>
      <c r="K23" s="494"/>
      <c r="L23" s="494"/>
      <c r="M23" s="494"/>
      <c r="N23" s="494"/>
      <c r="O23" s="494"/>
      <c r="P23" s="494"/>
      <c r="Q23" s="494"/>
      <c r="R23" s="494"/>
      <c r="S23" s="494"/>
      <c r="T23" s="449"/>
      <c r="U23" s="443">
        <v>324012760</v>
      </c>
      <c r="V23" s="444"/>
      <c r="W23" s="444"/>
      <c r="X23" s="444"/>
      <c r="Y23" s="444"/>
      <c r="Z23" s="445"/>
      <c r="AA23" s="135" t="s">
        <v>13</v>
      </c>
      <c r="AB23" s="136"/>
      <c r="AC23" s="492"/>
    </row>
    <row r="24" spans="2:38" ht="15.75" customHeight="1" thickBot="1">
      <c r="B24" s="493"/>
      <c r="C24" s="495" t="s">
        <v>2033</v>
      </c>
      <c r="D24" s="495"/>
      <c r="E24" s="495"/>
      <c r="F24" s="495"/>
      <c r="G24" s="495"/>
      <c r="H24" s="495"/>
      <c r="I24" s="495"/>
      <c r="J24" s="495"/>
      <c r="K24" s="495"/>
      <c r="L24" s="495"/>
      <c r="M24" s="495"/>
      <c r="N24" s="495"/>
      <c r="O24" s="495"/>
      <c r="P24" s="495"/>
      <c r="Q24" s="495"/>
      <c r="R24" s="495"/>
      <c r="S24" s="495"/>
      <c r="T24" s="496"/>
      <c r="U24" s="497">
        <f>N17</f>
        <v>5000000</v>
      </c>
      <c r="V24" s="498"/>
      <c r="W24" s="498"/>
      <c r="X24" s="498"/>
      <c r="Y24" s="498"/>
      <c r="Z24" s="499"/>
      <c r="AA24" s="137" t="s">
        <v>13</v>
      </c>
      <c r="AB24" s="136"/>
      <c r="AC24" s="492"/>
    </row>
    <row r="25" spans="2:38" ht="23.25" customHeight="1" thickBot="1">
      <c r="B25" s="134" t="s">
        <v>2026</v>
      </c>
      <c r="C25" s="500" t="s">
        <v>2027</v>
      </c>
      <c r="D25" s="501"/>
      <c r="E25" s="501"/>
      <c r="F25" s="501"/>
      <c r="G25" s="501"/>
      <c r="H25" s="501"/>
      <c r="I25" s="501"/>
      <c r="J25" s="501"/>
      <c r="K25" s="501"/>
      <c r="L25" s="501"/>
      <c r="M25" s="501"/>
      <c r="N25" s="501"/>
      <c r="O25" s="501"/>
      <c r="P25" s="501"/>
      <c r="Q25" s="501"/>
      <c r="R25" s="501"/>
      <c r="S25" s="501"/>
      <c r="T25" s="501"/>
      <c r="U25" s="466">
        <f>U26-U27-U28</f>
        <v>310254010</v>
      </c>
      <c r="V25" s="467"/>
      <c r="W25" s="467"/>
      <c r="X25" s="467"/>
      <c r="Y25" s="467"/>
      <c r="Z25" s="468"/>
      <c r="AA25" s="138" t="s">
        <v>13</v>
      </c>
      <c r="AB25" s="136" t="s">
        <v>2024</v>
      </c>
      <c r="AC25" s="491"/>
    </row>
    <row r="26" spans="2:38" ht="15" customHeight="1" thickBot="1">
      <c r="B26" s="447"/>
      <c r="C26" s="449" t="s">
        <v>2028</v>
      </c>
      <c r="D26" s="450"/>
      <c r="E26" s="450"/>
      <c r="F26" s="450"/>
      <c r="G26" s="450"/>
      <c r="H26" s="450"/>
      <c r="I26" s="450"/>
      <c r="J26" s="450"/>
      <c r="K26" s="450"/>
      <c r="L26" s="450"/>
      <c r="M26" s="450"/>
      <c r="N26" s="450"/>
      <c r="O26" s="450"/>
      <c r="P26" s="450"/>
      <c r="Q26" s="450"/>
      <c r="R26" s="450"/>
      <c r="S26" s="450"/>
      <c r="T26" s="451"/>
      <c r="U26" s="452">
        <v>323895307</v>
      </c>
      <c r="V26" s="453"/>
      <c r="W26" s="453"/>
      <c r="X26" s="453"/>
      <c r="Y26" s="453"/>
      <c r="Z26" s="454"/>
      <c r="AA26" s="135" t="s">
        <v>13</v>
      </c>
      <c r="AB26" s="139"/>
      <c r="AC26" s="139"/>
    </row>
    <row r="27" spans="2:38" ht="16.5" customHeight="1" thickBot="1">
      <c r="B27" s="447"/>
      <c r="C27" s="455" t="s">
        <v>2034</v>
      </c>
      <c r="D27" s="456"/>
      <c r="E27" s="456"/>
      <c r="F27" s="456"/>
      <c r="G27" s="456"/>
      <c r="H27" s="456"/>
      <c r="I27" s="456"/>
      <c r="J27" s="456"/>
      <c r="K27" s="456"/>
      <c r="L27" s="456"/>
      <c r="M27" s="456"/>
      <c r="N27" s="456"/>
      <c r="O27" s="456"/>
      <c r="P27" s="456"/>
      <c r="Q27" s="456"/>
      <c r="R27" s="456"/>
      <c r="S27" s="456"/>
      <c r="T27" s="457"/>
      <c r="U27" s="452">
        <v>112647</v>
      </c>
      <c r="V27" s="453"/>
      <c r="W27" s="453"/>
      <c r="X27" s="453"/>
      <c r="Y27" s="453"/>
      <c r="Z27" s="454"/>
      <c r="AA27" s="135" t="s">
        <v>13</v>
      </c>
      <c r="AB27" s="139"/>
      <c r="AC27" s="139"/>
    </row>
    <row r="28" spans="2:38" ht="21.75" customHeight="1" thickBot="1">
      <c r="B28" s="448"/>
      <c r="C28" s="458" t="s">
        <v>2035</v>
      </c>
      <c r="D28" s="459"/>
      <c r="E28" s="459"/>
      <c r="F28" s="459"/>
      <c r="G28" s="459"/>
      <c r="H28" s="459"/>
      <c r="I28" s="459"/>
      <c r="J28" s="459"/>
      <c r="K28" s="459"/>
      <c r="L28" s="459"/>
      <c r="M28" s="459"/>
      <c r="N28" s="459"/>
      <c r="O28" s="459"/>
      <c r="P28" s="459"/>
      <c r="Q28" s="459"/>
      <c r="R28" s="459"/>
      <c r="S28" s="459"/>
      <c r="T28" s="460"/>
      <c r="U28" s="461">
        <v>13528650</v>
      </c>
      <c r="V28" s="462"/>
      <c r="W28" s="462"/>
      <c r="X28" s="462"/>
      <c r="Y28" s="462"/>
      <c r="Z28" s="463"/>
      <c r="AA28" s="138" t="s">
        <v>13</v>
      </c>
      <c r="AB28" s="139"/>
      <c r="AC28" s="139"/>
    </row>
    <row r="29" spans="2:38" ht="9" customHeight="1">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row>
    <row r="30" spans="2:38" ht="17.25" customHeight="1">
      <c r="B30" s="50" t="s">
        <v>65</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row>
    <row r="31" spans="2:38" ht="22.5" customHeight="1">
      <c r="B31" s="65" t="s">
        <v>18</v>
      </c>
      <c r="C31" s="370" t="s">
        <v>2071</v>
      </c>
      <c r="D31" s="370"/>
      <c r="E31" s="370"/>
      <c r="F31" s="370"/>
      <c r="G31" s="370"/>
      <c r="H31" s="370"/>
      <c r="I31" s="370"/>
      <c r="J31" s="370"/>
      <c r="K31" s="370"/>
      <c r="L31" s="370"/>
      <c r="M31" s="370"/>
      <c r="N31" s="370"/>
      <c r="O31" s="370"/>
      <c r="P31" s="370"/>
      <c r="Q31" s="370"/>
      <c r="R31" s="370"/>
      <c r="S31" s="370"/>
      <c r="T31" s="370"/>
      <c r="U31" s="370"/>
      <c r="V31" s="370"/>
      <c r="W31" s="370"/>
      <c r="X31" s="370"/>
      <c r="Y31" s="370"/>
      <c r="Z31" s="370"/>
      <c r="AA31" s="370"/>
      <c r="AB31" s="370"/>
      <c r="AC31" s="370"/>
      <c r="AD31" s="370"/>
      <c r="AE31" s="370"/>
      <c r="AF31" s="370"/>
      <c r="AG31" s="370"/>
      <c r="AH31" s="370"/>
      <c r="AI31" s="370"/>
      <c r="AJ31" s="370"/>
      <c r="AK31" s="370"/>
    </row>
    <row r="32" spans="2:38" ht="3" customHeight="1">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row>
    <row r="33" spans="2:39">
      <c r="C33" s="66" t="s">
        <v>97</v>
      </c>
      <c r="D33" s="54" t="s">
        <v>103</v>
      </c>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row>
    <row r="34" spans="2:39">
      <c r="C34" s="59"/>
      <c r="D34" s="67"/>
      <c r="E34" s="68" t="s">
        <v>2019</v>
      </c>
      <c r="F34" s="54"/>
      <c r="G34" s="54"/>
      <c r="H34" s="54"/>
      <c r="I34" s="54"/>
      <c r="J34" s="54"/>
      <c r="K34" s="54"/>
      <c r="L34" s="54"/>
      <c r="M34" s="66"/>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130" t="b">
        <v>1</v>
      </c>
    </row>
    <row r="35" spans="2:39" ht="3" customHeight="1">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53"/>
    </row>
    <row r="36" spans="2:39">
      <c r="C36" s="66" t="s">
        <v>98</v>
      </c>
      <c r="D36" s="54" t="s">
        <v>2085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53"/>
    </row>
    <row r="37" spans="2:39">
      <c r="C37" s="59"/>
      <c r="D37" s="67"/>
      <c r="E37" s="68" t="s">
        <v>2019</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130" t="b">
        <v>0</v>
      </c>
    </row>
    <row r="38" spans="2:39" ht="3" customHeight="1">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59"/>
      <c r="AM38" s="53"/>
    </row>
    <row r="39" spans="2:39">
      <c r="C39" s="66" t="s">
        <v>99</v>
      </c>
      <c r="D39" s="54" t="s">
        <v>105</v>
      </c>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53"/>
    </row>
    <row r="40" spans="2:39">
      <c r="C40" s="59"/>
      <c r="D40" s="71" t="s">
        <v>18</v>
      </c>
      <c r="E40" s="68" t="s">
        <v>93</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94</v>
      </c>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67"/>
      <c r="E42" s="68" t="s">
        <v>2019</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130" t="b">
        <v>0</v>
      </c>
    </row>
    <row r="43" spans="2:39" ht="2.25" customHeight="1">
      <c r="C43" s="66"/>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53"/>
    </row>
    <row r="44" spans="2:39">
      <c r="C44" s="73" t="s">
        <v>100</v>
      </c>
      <c r="D44" s="74" t="s">
        <v>2002</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53"/>
    </row>
    <row r="45" spans="2:39">
      <c r="C45" s="59"/>
      <c r="D45" s="67"/>
      <c r="E45" s="68" t="s">
        <v>2019</v>
      </c>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130" t="b">
        <v>0</v>
      </c>
    </row>
    <row r="46" spans="2:39" ht="8.25" customHeight="1">
      <c r="C46" s="66"/>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9"/>
    </row>
    <row r="47" spans="2:39" ht="22.5" customHeight="1">
      <c r="B47" s="50" t="s">
        <v>18</v>
      </c>
      <c r="C47" s="362" t="s">
        <v>2017</v>
      </c>
      <c r="D47" s="362"/>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62"/>
      <c r="AD47" s="362"/>
      <c r="AE47" s="362"/>
      <c r="AF47" s="362"/>
      <c r="AG47" s="362"/>
      <c r="AH47" s="362"/>
      <c r="AI47" s="362"/>
      <c r="AJ47" s="362"/>
      <c r="AK47" s="362"/>
    </row>
    <row r="48" spans="2:39" ht="6" customHeight="1" thickBot="1">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row>
    <row r="49" spans="2:37" ht="3" customHeight="1">
      <c r="B49" s="79"/>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140"/>
    </row>
    <row r="50" spans="2:37" ht="32.25" customHeight="1">
      <c r="B50" s="81"/>
      <c r="C50" s="469" t="s">
        <v>102</v>
      </c>
      <c r="D50" s="469"/>
      <c r="E50" s="469"/>
      <c r="F50" s="469"/>
      <c r="G50" s="469"/>
      <c r="H50" s="469"/>
      <c r="I50" s="469"/>
      <c r="J50" s="469"/>
      <c r="K50" s="469"/>
      <c r="L50" s="469"/>
      <c r="M50" s="469"/>
      <c r="N50" s="469"/>
      <c r="O50" s="469"/>
      <c r="P50" s="469"/>
      <c r="Q50" s="469"/>
      <c r="R50" s="469"/>
      <c r="S50" s="469"/>
      <c r="T50" s="469"/>
      <c r="U50" s="469"/>
      <c r="V50" s="469"/>
      <c r="W50" s="469"/>
      <c r="X50" s="469"/>
      <c r="Y50" s="469"/>
      <c r="Z50" s="469"/>
      <c r="AA50" s="469"/>
      <c r="AB50" s="469"/>
      <c r="AC50" s="469"/>
      <c r="AD50" s="469"/>
      <c r="AE50" s="469"/>
      <c r="AF50" s="469"/>
      <c r="AG50" s="469"/>
      <c r="AH50" s="469"/>
      <c r="AI50" s="469"/>
      <c r="AJ50" s="141"/>
      <c r="AK50" s="83"/>
    </row>
    <row r="51" spans="2:37" ht="3.75" customHeight="1">
      <c r="B51" s="81"/>
      <c r="C51" s="133"/>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83"/>
    </row>
    <row r="52" spans="2:37">
      <c r="B52" s="85"/>
      <c r="C52" s="142" t="s">
        <v>11</v>
      </c>
      <c r="D52" s="142"/>
      <c r="E52" s="506">
        <v>7</v>
      </c>
      <c r="F52" s="507"/>
      <c r="G52" s="142" t="s">
        <v>51</v>
      </c>
      <c r="H52" s="506" t="s">
        <v>52</v>
      </c>
      <c r="I52" s="507"/>
      <c r="J52" s="142" t="s">
        <v>53</v>
      </c>
      <c r="K52" s="506" t="s">
        <v>52</v>
      </c>
      <c r="L52" s="507"/>
      <c r="M52" s="142" t="s">
        <v>54</v>
      </c>
      <c r="N52" s="141"/>
      <c r="O52" s="508" t="s">
        <v>55</v>
      </c>
      <c r="P52" s="508"/>
      <c r="Q52" s="508"/>
      <c r="R52" s="509" t="s">
        <v>61</v>
      </c>
      <c r="S52" s="509"/>
      <c r="T52" s="509"/>
      <c r="U52" s="509"/>
      <c r="V52" s="509"/>
      <c r="W52" s="509"/>
      <c r="X52" s="509"/>
      <c r="Y52" s="509"/>
      <c r="Z52" s="509"/>
      <c r="AA52" s="509"/>
      <c r="AB52" s="509"/>
      <c r="AC52" s="509"/>
      <c r="AD52" s="509"/>
      <c r="AE52" s="509"/>
      <c r="AF52" s="509"/>
      <c r="AG52" s="509"/>
      <c r="AH52" s="509"/>
      <c r="AI52" s="509"/>
      <c r="AJ52" s="143"/>
      <c r="AK52" s="88"/>
    </row>
    <row r="53" spans="2:37">
      <c r="B53" s="85"/>
      <c r="C53" s="144"/>
      <c r="D53" s="142"/>
      <c r="E53" s="142"/>
      <c r="F53" s="142"/>
      <c r="G53" s="142"/>
      <c r="H53" s="142"/>
      <c r="I53" s="142"/>
      <c r="J53" s="142"/>
      <c r="K53" s="142"/>
      <c r="L53" s="142"/>
      <c r="M53" s="142"/>
      <c r="N53" s="142"/>
      <c r="O53" s="510" t="s">
        <v>56</v>
      </c>
      <c r="P53" s="510"/>
      <c r="Q53" s="510"/>
      <c r="R53" s="511" t="s">
        <v>57</v>
      </c>
      <c r="S53" s="511"/>
      <c r="T53" s="512" t="s">
        <v>58</v>
      </c>
      <c r="U53" s="512"/>
      <c r="V53" s="512"/>
      <c r="W53" s="512"/>
      <c r="X53" s="512"/>
      <c r="Y53" s="513" t="s">
        <v>59</v>
      </c>
      <c r="Z53" s="513"/>
      <c r="AA53" s="512" t="s">
        <v>60</v>
      </c>
      <c r="AB53" s="512"/>
      <c r="AC53" s="512"/>
      <c r="AD53" s="512"/>
      <c r="AE53" s="512"/>
      <c r="AF53" s="512"/>
      <c r="AG53" s="512"/>
      <c r="AH53" s="512"/>
      <c r="AI53" s="512"/>
      <c r="AJ53" s="144"/>
      <c r="AK53" s="90"/>
    </row>
    <row r="54" spans="2:37" ht="7.5" customHeight="1" thickBot="1">
      <c r="B54" s="91"/>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3"/>
    </row>
    <row r="55" spans="2:37" ht="6.75" customHeight="1">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row>
    <row r="56" spans="2:37" s="50" customFormat="1" ht="21" customHeight="1">
      <c r="B56" s="50" t="s">
        <v>2006</v>
      </c>
    </row>
    <row r="57" spans="2:37">
      <c r="B57" s="279" t="s">
        <v>55</v>
      </c>
      <c r="C57" s="279"/>
      <c r="D57" s="279"/>
      <c r="E57" s="373" t="s">
        <v>1988</v>
      </c>
      <c r="F57" s="373"/>
      <c r="G57" s="373"/>
      <c r="H57" s="519" t="str">
        <f>IF('別紙様式7-1（計画書）'!H63="","",'別紙様式7-1（計画書）'!H63)</f>
        <v>マルマルケアサービス</v>
      </c>
      <c r="I57" s="519"/>
      <c r="J57" s="519"/>
      <c r="K57" s="519"/>
      <c r="L57" s="519"/>
      <c r="M57" s="519"/>
      <c r="N57" s="519"/>
      <c r="O57" s="519"/>
      <c r="P57" s="519"/>
      <c r="Q57" s="519"/>
      <c r="R57" s="279" t="s">
        <v>1990</v>
      </c>
      <c r="S57" s="279"/>
      <c r="T57" s="279"/>
      <c r="U57" s="94" t="s">
        <v>1991</v>
      </c>
      <c r="V57" s="520">
        <f>IF('別紙様式7-1（計画書）'!V63="","",'別紙様式7-1（計画書）'!V63)</f>
        <v>100</v>
      </c>
      <c r="W57" s="520"/>
      <c r="X57" s="95" t="s">
        <v>1992</v>
      </c>
      <c r="Y57" s="520">
        <f>IF('別紙様式7-1（計画書）'!Y63="","",'別紙様式7-1（計画書）'!Y63)</f>
        <v>1234</v>
      </c>
      <c r="Z57" s="521"/>
      <c r="AG57" s="59"/>
      <c r="AH57" s="59"/>
      <c r="AI57" s="59"/>
    </row>
    <row r="58" spans="2:37">
      <c r="B58" s="279"/>
      <c r="C58" s="279"/>
      <c r="D58" s="279"/>
      <c r="E58" s="376" t="s">
        <v>1993</v>
      </c>
      <c r="F58" s="376"/>
      <c r="G58" s="376"/>
      <c r="H58" s="502" t="str">
        <f>IF('別紙様式7-1（計画書）'!H64="","",'別紙様式7-1（計画書）'!H64)</f>
        <v>○○ケアサービス</v>
      </c>
      <c r="I58" s="502"/>
      <c r="J58" s="502"/>
      <c r="K58" s="502"/>
      <c r="L58" s="502"/>
      <c r="M58" s="502"/>
      <c r="N58" s="502"/>
      <c r="O58" s="502"/>
      <c r="P58" s="502"/>
      <c r="Q58" s="502"/>
      <c r="R58" s="279"/>
      <c r="S58" s="279"/>
      <c r="T58" s="279"/>
      <c r="U58" s="503" t="str">
        <f>IF('別紙様式7-1（計画書）'!U64="","",'別紙様式7-1（計画書）'!U64)</f>
        <v>東京都千代田区霞が関 1－2－2　○○ビル18F</v>
      </c>
      <c r="V58" s="504"/>
      <c r="W58" s="504"/>
      <c r="X58" s="504"/>
      <c r="Y58" s="504"/>
      <c r="Z58" s="504"/>
      <c r="AA58" s="504"/>
      <c r="AB58" s="504"/>
      <c r="AC58" s="504"/>
      <c r="AD58" s="504"/>
      <c r="AE58" s="504"/>
      <c r="AF58" s="504"/>
      <c r="AG58" s="504"/>
      <c r="AH58" s="504"/>
      <c r="AI58" s="504"/>
      <c r="AJ58" s="504"/>
      <c r="AK58" s="505"/>
    </row>
    <row r="59" spans="2:37">
      <c r="B59" s="96"/>
      <c r="C59" s="96"/>
      <c r="D59" s="96"/>
      <c r="E59" s="66"/>
      <c r="F59" s="66"/>
      <c r="G59" s="66"/>
      <c r="H59" s="66"/>
      <c r="I59" s="66"/>
      <c r="J59" s="66"/>
      <c r="K59" s="66"/>
      <c r="L59" s="66"/>
      <c r="M59" s="66"/>
      <c r="N59" s="66"/>
      <c r="O59" s="97"/>
      <c r="P59" s="97"/>
      <c r="Q59" s="64"/>
      <c r="R59" s="64"/>
      <c r="S59" s="64"/>
      <c r="T59" s="64"/>
      <c r="U59" s="64"/>
      <c r="V59" s="64"/>
      <c r="W59" s="64"/>
      <c r="X59" s="64"/>
      <c r="Y59" s="64"/>
      <c r="Z59" s="59"/>
      <c r="AA59" s="59"/>
      <c r="AB59" s="59"/>
      <c r="AC59" s="59"/>
      <c r="AD59" s="59"/>
      <c r="AE59" s="59"/>
      <c r="AF59" s="59"/>
      <c r="AG59" s="98"/>
      <c r="AH59" s="98"/>
      <c r="AI59" s="98"/>
      <c r="AJ59" s="99"/>
      <c r="AK59" s="99"/>
    </row>
    <row r="60" spans="2:37">
      <c r="B60" s="279" t="s">
        <v>1994</v>
      </c>
      <c r="C60" s="279"/>
      <c r="D60" s="279"/>
      <c r="E60" s="279" t="s">
        <v>57</v>
      </c>
      <c r="F60" s="279"/>
      <c r="G60" s="279"/>
      <c r="H60" s="517" t="str">
        <f>IF('別紙様式7-1（計画書）'!H66="","",'別紙様式7-1（計画書）'!H66)</f>
        <v>代表取締役</v>
      </c>
      <c r="I60" s="517"/>
      <c r="J60" s="517"/>
      <c r="K60" s="517"/>
      <c r="L60" s="517"/>
      <c r="M60" s="517"/>
      <c r="N60" s="517"/>
      <c r="O60" s="279" t="s">
        <v>1995</v>
      </c>
      <c r="P60" s="279"/>
      <c r="Q60" s="279"/>
      <c r="R60" s="373" t="s">
        <v>1988</v>
      </c>
      <c r="S60" s="373"/>
      <c r="T60" s="373"/>
      <c r="U60" s="519" t="str">
        <f>IF('別紙様式7-1（計画書）'!U66="","",'別紙様式7-1（計画書）'!U66)</f>
        <v>コウロウ　タロウ</v>
      </c>
      <c r="V60" s="519"/>
      <c r="W60" s="519"/>
      <c r="X60" s="519"/>
      <c r="Y60" s="519"/>
      <c r="Z60" s="519"/>
      <c r="AA60" s="519"/>
      <c r="AB60" s="408" t="s">
        <v>1997</v>
      </c>
      <c r="AC60" s="409"/>
      <c r="AD60" s="409"/>
      <c r="AE60" s="410"/>
      <c r="AF60" s="517" t="str">
        <f>IF('別紙様式7-1（計画書）'!AF66="","",'別紙様式7-1（計画書）'!AF66)</f>
        <v>03-XXXX-XXXX</v>
      </c>
      <c r="AG60" s="517"/>
      <c r="AH60" s="517"/>
      <c r="AI60" s="517"/>
      <c r="AJ60" s="517"/>
      <c r="AK60" s="517"/>
    </row>
    <row r="61" spans="2:37">
      <c r="B61" s="279"/>
      <c r="C61" s="279"/>
      <c r="D61" s="279"/>
      <c r="E61" s="279" t="s">
        <v>59</v>
      </c>
      <c r="F61" s="279"/>
      <c r="G61" s="279"/>
      <c r="H61" s="517" t="str">
        <f>IF('別紙様式7-1（計画書）'!H67="","",'別紙様式7-1（計画書）'!H67)</f>
        <v>厚労 花子</v>
      </c>
      <c r="I61" s="517"/>
      <c r="J61" s="517"/>
      <c r="K61" s="517"/>
      <c r="L61" s="517"/>
      <c r="M61" s="517"/>
      <c r="N61" s="517"/>
      <c r="O61" s="279"/>
      <c r="P61" s="279"/>
      <c r="Q61" s="279"/>
      <c r="R61" s="376" t="s">
        <v>59</v>
      </c>
      <c r="S61" s="376"/>
      <c r="T61" s="376"/>
      <c r="U61" s="518" t="str">
        <f>IF('別紙様式7-1（計画書）'!U67="","",'別紙様式7-1（計画書）'!U67)</f>
        <v>厚労 太郎</v>
      </c>
      <c r="V61" s="518"/>
      <c r="W61" s="518"/>
      <c r="X61" s="518"/>
      <c r="Y61" s="518"/>
      <c r="Z61" s="518"/>
      <c r="AA61" s="518"/>
      <c r="AB61" s="408" t="s">
        <v>2000</v>
      </c>
      <c r="AC61" s="409"/>
      <c r="AD61" s="409"/>
      <c r="AE61" s="410"/>
      <c r="AF61" s="517" t="str">
        <f>IF('別紙様式7-1（計画書）'!AF67="","",'別紙様式7-1（計画書）'!AF67)</f>
        <v>aaa@aaa.aa.jp</v>
      </c>
      <c r="AG61" s="517"/>
      <c r="AH61" s="517"/>
      <c r="AI61" s="517"/>
      <c r="AJ61" s="517"/>
      <c r="AK61" s="517"/>
    </row>
    <row r="63" spans="2:37" ht="33" customHeight="1" thickBot="1">
      <c r="B63" s="370" t="s">
        <v>2077</v>
      </c>
      <c r="C63" s="370"/>
      <c r="D63" s="370"/>
      <c r="E63" s="370"/>
      <c r="F63" s="370"/>
      <c r="G63" s="370"/>
      <c r="H63" s="370"/>
      <c r="I63" s="370"/>
      <c r="J63" s="370"/>
      <c r="K63" s="370"/>
      <c r="L63" s="370"/>
      <c r="M63" s="370"/>
      <c r="N63" s="370"/>
      <c r="O63" s="370"/>
      <c r="P63" s="370"/>
      <c r="Q63" s="370"/>
      <c r="R63" s="370"/>
      <c r="S63" s="370"/>
      <c r="T63" s="370"/>
      <c r="U63" s="370"/>
      <c r="V63" s="370"/>
      <c r="W63" s="370"/>
      <c r="X63" s="370"/>
      <c r="Y63" s="370"/>
      <c r="Z63" s="370"/>
      <c r="AA63" s="370"/>
      <c r="AB63" s="370"/>
      <c r="AC63" s="370"/>
      <c r="AD63" s="370"/>
      <c r="AE63" s="370"/>
      <c r="AF63" s="370"/>
      <c r="AG63" s="370"/>
      <c r="AH63" s="370"/>
      <c r="AI63" s="370"/>
      <c r="AJ63" s="370"/>
      <c r="AK63" s="370"/>
    </row>
    <row r="64" spans="2:37" ht="14.25" thickBot="1">
      <c r="B64" s="432" t="s">
        <v>19</v>
      </c>
      <c r="C64" s="433"/>
      <c r="D64" s="433"/>
      <c r="E64" s="434"/>
      <c r="F64" s="514" t="s">
        <v>20</v>
      </c>
      <c r="G64" s="515"/>
      <c r="H64" s="515"/>
      <c r="I64" s="515"/>
      <c r="J64" s="515"/>
      <c r="K64" s="515"/>
      <c r="L64" s="515"/>
      <c r="M64" s="515"/>
      <c r="N64" s="515"/>
      <c r="O64" s="515"/>
      <c r="P64" s="515"/>
      <c r="Q64" s="515"/>
      <c r="R64" s="515"/>
      <c r="S64" s="515"/>
      <c r="T64" s="515"/>
      <c r="U64" s="515"/>
      <c r="V64" s="515"/>
      <c r="W64" s="515"/>
      <c r="X64" s="515"/>
      <c r="Y64" s="515"/>
      <c r="Z64" s="515"/>
      <c r="AA64" s="515"/>
      <c r="AB64" s="515"/>
      <c r="AC64" s="515"/>
      <c r="AD64" s="515"/>
      <c r="AE64" s="515"/>
      <c r="AF64" s="515"/>
      <c r="AG64" s="515"/>
      <c r="AH64" s="515"/>
      <c r="AI64" s="515"/>
      <c r="AJ64" s="516"/>
      <c r="AK64" s="100" t="str">
        <f>IFERROR(IF(COUNTIF(AM65:AM88,TRUE)&gt;=1,"○","×"),"")</f>
        <v>○</v>
      </c>
    </row>
    <row r="65" spans="2:39" ht="13.5" customHeight="1">
      <c r="B65" s="394" t="s">
        <v>21</v>
      </c>
      <c r="C65" s="395"/>
      <c r="D65" s="395"/>
      <c r="E65" s="429"/>
      <c r="F65" s="101"/>
      <c r="G65" s="427" t="s">
        <v>22</v>
      </c>
      <c r="H65" s="427"/>
      <c r="I65" s="427"/>
      <c r="J65" s="427"/>
      <c r="K65" s="427"/>
      <c r="L65" s="427"/>
      <c r="M65" s="427"/>
      <c r="N65" s="427"/>
      <c r="O65" s="427"/>
      <c r="P65" s="427"/>
      <c r="Q65" s="427"/>
      <c r="R65" s="427"/>
      <c r="S65" s="427"/>
      <c r="T65" s="427"/>
      <c r="U65" s="427"/>
      <c r="V65" s="427"/>
      <c r="W65" s="427"/>
      <c r="X65" s="427"/>
      <c r="Y65" s="427"/>
      <c r="Z65" s="427"/>
      <c r="AA65" s="427"/>
      <c r="AB65" s="427"/>
      <c r="AC65" s="427"/>
      <c r="AD65" s="427"/>
      <c r="AE65" s="427"/>
      <c r="AF65" s="427"/>
      <c r="AG65" s="427"/>
      <c r="AH65" s="427"/>
      <c r="AI65" s="427"/>
      <c r="AJ65" s="427"/>
      <c r="AK65" s="428"/>
      <c r="AM65" s="131" t="b">
        <v>0</v>
      </c>
    </row>
    <row r="66" spans="2:39" ht="13.5" customHeight="1">
      <c r="B66" s="396"/>
      <c r="C66" s="397"/>
      <c r="D66" s="397"/>
      <c r="E66" s="430"/>
      <c r="F66" s="102"/>
      <c r="G66" s="367" t="s">
        <v>23</v>
      </c>
      <c r="H66" s="367"/>
      <c r="I66" s="367"/>
      <c r="J66" s="367"/>
      <c r="K66" s="367"/>
      <c r="L66" s="367"/>
      <c r="M66" s="367"/>
      <c r="N66" s="367"/>
      <c r="O66" s="367"/>
      <c r="P66" s="367"/>
      <c r="Q66" s="367"/>
      <c r="R66" s="367"/>
      <c r="S66" s="367"/>
      <c r="T66" s="367"/>
      <c r="U66" s="367"/>
      <c r="V66" s="367"/>
      <c r="W66" s="367"/>
      <c r="X66" s="367"/>
      <c r="Y66" s="367"/>
      <c r="Z66" s="367"/>
      <c r="AA66" s="367"/>
      <c r="AB66" s="367"/>
      <c r="AC66" s="367"/>
      <c r="AD66" s="367"/>
      <c r="AE66" s="367"/>
      <c r="AF66" s="367"/>
      <c r="AG66" s="367"/>
      <c r="AH66" s="367"/>
      <c r="AI66" s="367"/>
      <c r="AJ66" s="367"/>
      <c r="AK66" s="103"/>
      <c r="AM66" s="131" t="b">
        <v>0</v>
      </c>
    </row>
    <row r="67" spans="2:39" ht="21" customHeight="1">
      <c r="B67" s="396"/>
      <c r="C67" s="397"/>
      <c r="D67" s="397"/>
      <c r="E67" s="430"/>
      <c r="F67" s="102"/>
      <c r="G67" s="367" t="s">
        <v>24</v>
      </c>
      <c r="H67" s="367"/>
      <c r="I67" s="367"/>
      <c r="J67" s="367"/>
      <c r="K67" s="367"/>
      <c r="L67" s="367"/>
      <c r="M67" s="367"/>
      <c r="N67" s="367"/>
      <c r="O67" s="367"/>
      <c r="P67" s="367"/>
      <c r="Q67" s="367"/>
      <c r="R67" s="367"/>
      <c r="S67" s="367"/>
      <c r="T67" s="367"/>
      <c r="U67" s="367"/>
      <c r="V67" s="367"/>
      <c r="W67" s="367"/>
      <c r="X67" s="367"/>
      <c r="Y67" s="367"/>
      <c r="Z67" s="367"/>
      <c r="AA67" s="367"/>
      <c r="AB67" s="367"/>
      <c r="AC67" s="367"/>
      <c r="AD67" s="367"/>
      <c r="AE67" s="367"/>
      <c r="AF67" s="367"/>
      <c r="AG67" s="367"/>
      <c r="AH67" s="367"/>
      <c r="AI67" s="367"/>
      <c r="AJ67" s="367"/>
      <c r="AK67" s="103"/>
      <c r="AM67" s="131" t="b">
        <v>0</v>
      </c>
    </row>
    <row r="68" spans="2:39" ht="13.5" customHeight="1">
      <c r="B68" s="398"/>
      <c r="C68" s="399"/>
      <c r="D68" s="399"/>
      <c r="E68" s="431"/>
      <c r="F68" s="104"/>
      <c r="G68" s="368" t="s">
        <v>25</v>
      </c>
      <c r="H68" s="368"/>
      <c r="I68" s="368"/>
      <c r="J68" s="368"/>
      <c r="K68" s="368"/>
      <c r="L68" s="368"/>
      <c r="M68" s="368"/>
      <c r="N68" s="368"/>
      <c r="O68" s="368"/>
      <c r="P68" s="368"/>
      <c r="Q68" s="368"/>
      <c r="R68" s="368"/>
      <c r="S68" s="368"/>
      <c r="T68" s="368"/>
      <c r="U68" s="368"/>
      <c r="V68" s="368"/>
      <c r="W68" s="368"/>
      <c r="X68" s="368"/>
      <c r="Y68" s="368"/>
      <c r="Z68" s="368"/>
      <c r="AA68" s="368"/>
      <c r="AB68" s="368"/>
      <c r="AC68" s="368"/>
      <c r="AD68" s="368"/>
      <c r="AE68" s="368"/>
      <c r="AF68" s="368"/>
      <c r="AG68" s="368"/>
      <c r="AH68" s="368"/>
      <c r="AI68" s="368"/>
      <c r="AJ68" s="368"/>
      <c r="AK68" s="105"/>
      <c r="AM68" s="131" t="b">
        <v>0</v>
      </c>
    </row>
    <row r="69" spans="2:39" ht="32.25" customHeight="1">
      <c r="B69" s="394" t="s">
        <v>26</v>
      </c>
      <c r="C69" s="395"/>
      <c r="D69" s="395"/>
      <c r="E69" s="429"/>
      <c r="F69" s="106"/>
      <c r="G69" s="419" t="s">
        <v>27</v>
      </c>
      <c r="H69" s="419"/>
      <c r="I69" s="419"/>
      <c r="J69" s="419"/>
      <c r="K69" s="419"/>
      <c r="L69" s="419"/>
      <c r="M69" s="419"/>
      <c r="N69" s="419"/>
      <c r="O69" s="419"/>
      <c r="P69" s="419"/>
      <c r="Q69" s="419"/>
      <c r="R69" s="419"/>
      <c r="S69" s="419"/>
      <c r="T69" s="419"/>
      <c r="U69" s="419"/>
      <c r="V69" s="419"/>
      <c r="W69" s="419"/>
      <c r="X69" s="419"/>
      <c r="Y69" s="419"/>
      <c r="Z69" s="419"/>
      <c r="AA69" s="419"/>
      <c r="AB69" s="419"/>
      <c r="AC69" s="419"/>
      <c r="AD69" s="419"/>
      <c r="AE69" s="419"/>
      <c r="AF69" s="419"/>
      <c r="AG69" s="419"/>
      <c r="AH69" s="419"/>
      <c r="AI69" s="419"/>
      <c r="AJ69" s="419"/>
      <c r="AK69" s="107"/>
      <c r="AM69" s="131" t="b">
        <v>0</v>
      </c>
    </row>
    <row r="70" spans="2:39" ht="13.5" customHeight="1">
      <c r="B70" s="396"/>
      <c r="C70" s="397"/>
      <c r="D70" s="397"/>
      <c r="E70" s="430"/>
      <c r="F70" s="102"/>
      <c r="G70" s="367" t="s">
        <v>28</v>
      </c>
      <c r="H70" s="367"/>
      <c r="I70" s="367"/>
      <c r="J70" s="367"/>
      <c r="K70" s="367"/>
      <c r="L70" s="367"/>
      <c r="M70" s="367"/>
      <c r="N70" s="367"/>
      <c r="O70" s="367"/>
      <c r="P70" s="367"/>
      <c r="Q70" s="367"/>
      <c r="R70" s="367"/>
      <c r="S70" s="367"/>
      <c r="T70" s="367"/>
      <c r="U70" s="367"/>
      <c r="V70" s="367"/>
      <c r="W70" s="367"/>
      <c r="X70" s="367"/>
      <c r="Y70" s="367"/>
      <c r="Z70" s="367"/>
      <c r="AA70" s="367"/>
      <c r="AB70" s="367"/>
      <c r="AC70" s="367"/>
      <c r="AD70" s="367"/>
      <c r="AE70" s="367"/>
      <c r="AF70" s="367"/>
      <c r="AG70" s="367"/>
      <c r="AH70" s="367"/>
      <c r="AI70" s="367"/>
      <c r="AJ70" s="367"/>
      <c r="AK70" s="108"/>
      <c r="AM70" s="131" t="b">
        <v>0</v>
      </c>
    </row>
    <row r="71" spans="2:39" ht="13.5" customHeight="1">
      <c r="B71" s="396"/>
      <c r="C71" s="397"/>
      <c r="D71" s="397"/>
      <c r="E71" s="430"/>
      <c r="F71" s="102"/>
      <c r="G71" s="367" t="s">
        <v>29</v>
      </c>
      <c r="H71" s="367"/>
      <c r="I71" s="367"/>
      <c r="J71" s="367"/>
      <c r="K71" s="367"/>
      <c r="L71" s="367"/>
      <c r="M71" s="367"/>
      <c r="N71" s="367"/>
      <c r="O71" s="367"/>
      <c r="P71" s="367"/>
      <c r="Q71" s="367"/>
      <c r="R71" s="367"/>
      <c r="S71" s="367"/>
      <c r="T71" s="367"/>
      <c r="U71" s="367"/>
      <c r="V71" s="367"/>
      <c r="W71" s="367"/>
      <c r="X71" s="367"/>
      <c r="Y71" s="367"/>
      <c r="Z71" s="367"/>
      <c r="AA71" s="367"/>
      <c r="AB71" s="367"/>
      <c r="AC71" s="367"/>
      <c r="AD71" s="367"/>
      <c r="AE71" s="367"/>
      <c r="AF71" s="367"/>
      <c r="AG71" s="367"/>
      <c r="AH71" s="367"/>
      <c r="AI71" s="367"/>
      <c r="AJ71" s="367"/>
      <c r="AK71" s="103"/>
      <c r="AM71" s="131" t="b">
        <v>0</v>
      </c>
    </row>
    <row r="72" spans="2:39" ht="13.5" customHeight="1">
      <c r="B72" s="398"/>
      <c r="C72" s="399"/>
      <c r="D72" s="399"/>
      <c r="E72" s="431"/>
      <c r="F72" s="109"/>
      <c r="G72" s="420" t="s">
        <v>30</v>
      </c>
      <c r="H72" s="420"/>
      <c r="I72" s="420"/>
      <c r="J72" s="420"/>
      <c r="K72" s="420"/>
      <c r="L72" s="420"/>
      <c r="M72" s="420"/>
      <c r="N72" s="420"/>
      <c r="O72" s="420"/>
      <c r="P72" s="420"/>
      <c r="Q72" s="420"/>
      <c r="R72" s="420"/>
      <c r="S72" s="420"/>
      <c r="T72" s="420"/>
      <c r="U72" s="420"/>
      <c r="V72" s="420"/>
      <c r="W72" s="420"/>
      <c r="X72" s="420"/>
      <c r="Y72" s="420"/>
      <c r="Z72" s="420"/>
      <c r="AA72" s="420"/>
      <c r="AB72" s="420"/>
      <c r="AC72" s="420"/>
      <c r="AD72" s="420"/>
      <c r="AE72" s="420"/>
      <c r="AF72" s="420"/>
      <c r="AG72" s="420"/>
      <c r="AH72" s="420"/>
      <c r="AI72" s="420"/>
      <c r="AJ72" s="420"/>
      <c r="AK72" s="418"/>
      <c r="AM72" s="131" t="b">
        <v>0</v>
      </c>
    </row>
    <row r="73" spans="2:39" ht="13.5" customHeight="1">
      <c r="B73" s="394" t="s">
        <v>31</v>
      </c>
      <c r="C73" s="395"/>
      <c r="D73" s="395"/>
      <c r="E73" s="429"/>
      <c r="F73" s="110"/>
      <c r="G73" s="419" t="s">
        <v>32</v>
      </c>
      <c r="H73" s="419"/>
      <c r="I73" s="419"/>
      <c r="J73" s="419"/>
      <c r="K73" s="419"/>
      <c r="L73" s="419"/>
      <c r="M73" s="419"/>
      <c r="N73" s="419"/>
      <c r="O73" s="419"/>
      <c r="P73" s="419"/>
      <c r="Q73" s="419"/>
      <c r="R73" s="419"/>
      <c r="S73" s="419"/>
      <c r="T73" s="419"/>
      <c r="U73" s="419"/>
      <c r="V73" s="419"/>
      <c r="W73" s="419"/>
      <c r="X73" s="419"/>
      <c r="Y73" s="419"/>
      <c r="Z73" s="419"/>
      <c r="AA73" s="419"/>
      <c r="AB73" s="419"/>
      <c r="AC73" s="419"/>
      <c r="AD73" s="419"/>
      <c r="AE73" s="419"/>
      <c r="AF73" s="419"/>
      <c r="AG73" s="419"/>
      <c r="AH73" s="419"/>
      <c r="AI73" s="419"/>
      <c r="AJ73" s="419"/>
      <c r="AK73" s="108"/>
      <c r="AM73" s="131" t="b">
        <v>0</v>
      </c>
    </row>
    <row r="74" spans="2:39" ht="26.25" customHeight="1">
      <c r="B74" s="396"/>
      <c r="C74" s="397"/>
      <c r="D74" s="397"/>
      <c r="E74" s="430"/>
      <c r="F74" s="102"/>
      <c r="G74" s="367" t="s">
        <v>33</v>
      </c>
      <c r="H74" s="367"/>
      <c r="I74" s="367"/>
      <c r="J74" s="367"/>
      <c r="K74" s="367"/>
      <c r="L74" s="367"/>
      <c r="M74" s="367"/>
      <c r="N74" s="367"/>
      <c r="O74" s="367"/>
      <c r="P74" s="367"/>
      <c r="Q74" s="367"/>
      <c r="R74" s="367"/>
      <c r="S74" s="367"/>
      <c r="T74" s="367"/>
      <c r="U74" s="367"/>
      <c r="V74" s="367"/>
      <c r="W74" s="367"/>
      <c r="X74" s="367"/>
      <c r="Y74" s="367"/>
      <c r="Z74" s="367"/>
      <c r="AA74" s="367"/>
      <c r="AB74" s="367"/>
      <c r="AC74" s="367"/>
      <c r="AD74" s="367"/>
      <c r="AE74" s="367"/>
      <c r="AF74" s="367"/>
      <c r="AG74" s="367"/>
      <c r="AH74" s="367"/>
      <c r="AI74" s="367"/>
      <c r="AJ74" s="367"/>
      <c r="AK74" s="103"/>
      <c r="AM74" s="131" t="b">
        <v>0</v>
      </c>
    </row>
    <row r="75" spans="2:39" ht="13.5" customHeight="1">
      <c r="B75" s="396"/>
      <c r="C75" s="397"/>
      <c r="D75" s="397"/>
      <c r="E75" s="430"/>
      <c r="F75" s="102"/>
      <c r="G75" s="367" t="s">
        <v>34</v>
      </c>
      <c r="H75" s="367"/>
      <c r="I75" s="367"/>
      <c r="J75" s="367"/>
      <c r="K75" s="367"/>
      <c r="L75" s="367"/>
      <c r="M75" s="367"/>
      <c r="N75" s="367"/>
      <c r="O75" s="367"/>
      <c r="P75" s="367"/>
      <c r="Q75" s="367"/>
      <c r="R75" s="367"/>
      <c r="S75" s="367"/>
      <c r="T75" s="367"/>
      <c r="U75" s="367"/>
      <c r="V75" s="367"/>
      <c r="W75" s="367"/>
      <c r="X75" s="367"/>
      <c r="Y75" s="367"/>
      <c r="Z75" s="367"/>
      <c r="AA75" s="367"/>
      <c r="AB75" s="367"/>
      <c r="AC75" s="367"/>
      <c r="AD75" s="367"/>
      <c r="AE75" s="367"/>
      <c r="AF75" s="367"/>
      <c r="AG75" s="367"/>
      <c r="AH75" s="367"/>
      <c r="AI75" s="367"/>
      <c r="AJ75" s="367"/>
      <c r="AK75" s="103"/>
      <c r="AM75" s="131" t="b">
        <v>0</v>
      </c>
    </row>
    <row r="76" spans="2:39" ht="14.25" customHeight="1">
      <c r="B76" s="398"/>
      <c r="C76" s="399"/>
      <c r="D76" s="399"/>
      <c r="E76" s="431"/>
      <c r="F76" s="104"/>
      <c r="G76" s="392" t="s">
        <v>35</v>
      </c>
      <c r="H76" s="392"/>
      <c r="I76" s="392"/>
      <c r="J76" s="392"/>
      <c r="K76" s="392"/>
      <c r="L76" s="392"/>
      <c r="M76" s="392"/>
      <c r="N76" s="392"/>
      <c r="O76" s="392"/>
      <c r="P76" s="392"/>
      <c r="Q76" s="392"/>
      <c r="R76" s="392"/>
      <c r="S76" s="392"/>
      <c r="T76" s="392"/>
      <c r="U76" s="392"/>
      <c r="V76" s="392"/>
      <c r="W76" s="392"/>
      <c r="X76" s="392"/>
      <c r="Y76" s="392"/>
      <c r="Z76" s="392"/>
      <c r="AA76" s="392"/>
      <c r="AB76" s="392"/>
      <c r="AC76" s="392"/>
      <c r="AD76" s="392"/>
      <c r="AE76" s="392"/>
      <c r="AF76" s="392"/>
      <c r="AG76" s="392"/>
      <c r="AH76" s="392"/>
      <c r="AI76" s="392"/>
      <c r="AJ76" s="392"/>
      <c r="AK76" s="111"/>
      <c r="AM76" s="131" t="b">
        <v>0</v>
      </c>
    </row>
    <row r="77" spans="2:39" ht="24.75" customHeight="1">
      <c r="B77" s="394" t="s">
        <v>36</v>
      </c>
      <c r="C77" s="395"/>
      <c r="D77" s="395"/>
      <c r="E77" s="429"/>
      <c r="F77" s="106"/>
      <c r="G77" s="417" t="s">
        <v>37</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08"/>
      <c r="AM77" s="131" t="b">
        <v>0</v>
      </c>
    </row>
    <row r="78" spans="2:39" ht="27" customHeight="1">
      <c r="B78" s="396"/>
      <c r="C78" s="397"/>
      <c r="D78" s="397"/>
      <c r="E78" s="430"/>
      <c r="F78" s="102"/>
      <c r="G78" s="401" t="s">
        <v>38</v>
      </c>
      <c r="H78" s="401"/>
      <c r="I78" s="401"/>
      <c r="J78" s="401"/>
      <c r="K78" s="401"/>
      <c r="L78" s="401"/>
      <c r="M78" s="401"/>
      <c r="N78" s="401"/>
      <c r="O78" s="401"/>
      <c r="P78" s="401"/>
      <c r="Q78" s="401"/>
      <c r="R78" s="401"/>
      <c r="S78" s="401"/>
      <c r="T78" s="401"/>
      <c r="U78" s="401"/>
      <c r="V78" s="401"/>
      <c r="W78" s="401"/>
      <c r="X78" s="401"/>
      <c r="Y78" s="401"/>
      <c r="Z78" s="401"/>
      <c r="AA78" s="401"/>
      <c r="AB78" s="401"/>
      <c r="AC78" s="401"/>
      <c r="AD78" s="401"/>
      <c r="AE78" s="401"/>
      <c r="AF78" s="401"/>
      <c r="AG78" s="401"/>
      <c r="AH78" s="401"/>
      <c r="AI78" s="401"/>
      <c r="AJ78" s="401"/>
      <c r="AK78" s="108"/>
      <c r="AM78" s="131" t="b">
        <v>0</v>
      </c>
    </row>
    <row r="79" spans="2:39" ht="13.5" customHeight="1">
      <c r="B79" s="396"/>
      <c r="C79" s="397"/>
      <c r="D79" s="397"/>
      <c r="E79" s="430"/>
      <c r="F79" s="102"/>
      <c r="G79" s="401" t="s">
        <v>39</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12"/>
      <c r="AM79" s="131" t="b">
        <v>0</v>
      </c>
    </row>
    <row r="80" spans="2:39" ht="13.5" customHeight="1">
      <c r="B80" s="398"/>
      <c r="C80" s="399"/>
      <c r="D80" s="399"/>
      <c r="E80" s="431"/>
      <c r="F80" s="109"/>
      <c r="G80" s="392" t="s">
        <v>40</v>
      </c>
      <c r="H80" s="392"/>
      <c r="I80" s="392"/>
      <c r="J80" s="392"/>
      <c r="K80" s="392"/>
      <c r="L80" s="392"/>
      <c r="M80" s="392"/>
      <c r="N80" s="392"/>
      <c r="O80" s="392"/>
      <c r="P80" s="392"/>
      <c r="Q80" s="392"/>
      <c r="R80" s="392"/>
      <c r="S80" s="392"/>
      <c r="T80" s="392"/>
      <c r="U80" s="392"/>
      <c r="V80" s="392"/>
      <c r="W80" s="392"/>
      <c r="X80" s="392"/>
      <c r="Y80" s="392"/>
      <c r="Z80" s="392"/>
      <c r="AA80" s="392"/>
      <c r="AB80" s="392"/>
      <c r="AC80" s="392"/>
      <c r="AD80" s="392"/>
      <c r="AE80" s="392"/>
      <c r="AF80" s="392"/>
      <c r="AG80" s="392"/>
      <c r="AH80" s="392"/>
      <c r="AI80" s="392"/>
      <c r="AJ80" s="392"/>
      <c r="AK80" s="418"/>
      <c r="AM80" s="131" t="b">
        <v>0</v>
      </c>
    </row>
    <row r="81" spans="2:39" ht="21.75" customHeight="1">
      <c r="B81" s="394" t="s">
        <v>41</v>
      </c>
      <c r="C81" s="395"/>
      <c r="D81" s="395"/>
      <c r="E81" s="429"/>
      <c r="F81" s="110"/>
      <c r="G81" s="400" t="s">
        <v>42</v>
      </c>
      <c r="H81" s="400"/>
      <c r="I81" s="400"/>
      <c r="J81" s="400"/>
      <c r="K81" s="400"/>
      <c r="L81" s="400"/>
      <c r="M81" s="400"/>
      <c r="N81" s="400"/>
      <c r="O81" s="400"/>
      <c r="P81" s="400"/>
      <c r="Q81" s="400"/>
      <c r="R81" s="400"/>
      <c r="S81" s="400"/>
      <c r="T81" s="400"/>
      <c r="U81" s="400"/>
      <c r="V81" s="400"/>
      <c r="W81" s="400"/>
      <c r="X81" s="400"/>
      <c r="Y81" s="400"/>
      <c r="Z81" s="400"/>
      <c r="AA81" s="400"/>
      <c r="AB81" s="400"/>
      <c r="AC81" s="400"/>
      <c r="AD81" s="400"/>
      <c r="AE81" s="400"/>
      <c r="AF81" s="400"/>
      <c r="AG81" s="400"/>
      <c r="AH81" s="400"/>
      <c r="AI81" s="400"/>
      <c r="AJ81" s="400"/>
      <c r="AK81" s="108"/>
      <c r="AM81" s="131" t="b">
        <v>0</v>
      </c>
    </row>
    <row r="82" spans="2:39" ht="24" customHeight="1">
      <c r="B82" s="396"/>
      <c r="C82" s="397"/>
      <c r="D82" s="397"/>
      <c r="E82" s="430"/>
      <c r="F82" s="102"/>
      <c r="G82" s="401" t="s">
        <v>43</v>
      </c>
      <c r="H82" s="401"/>
      <c r="I82" s="401"/>
      <c r="J82" s="401"/>
      <c r="K82" s="401"/>
      <c r="L82" s="401"/>
      <c r="M82" s="401"/>
      <c r="N82" s="401"/>
      <c r="O82" s="401"/>
      <c r="P82" s="401"/>
      <c r="Q82" s="401"/>
      <c r="R82" s="401"/>
      <c r="S82" s="401"/>
      <c r="T82" s="401"/>
      <c r="U82" s="401"/>
      <c r="V82" s="401"/>
      <c r="W82" s="401"/>
      <c r="X82" s="401"/>
      <c r="Y82" s="401"/>
      <c r="Z82" s="401"/>
      <c r="AA82" s="401"/>
      <c r="AB82" s="401"/>
      <c r="AC82" s="401"/>
      <c r="AD82" s="401"/>
      <c r="AE82" s="401"/>
      <c r="AF82" s="401"/>
      <c r="AG82" s="401"/>
      <c r="AH82" s="401"/>
      <c r="AI82" s="401"/>
      <c r="AJ82" s="401"/>
      <c r="AK82" s="103"/>
      <c r="AM82" s="131" t="b">
        <v>0</v>
      </c>
    </row>
    <row r="83" spans="2:39" ht="23.25" customHeight="1">
      <c r="B83" s="396"/>
      <c r="C83" s="397"/>
      <c r="D83" s="397"/>
      <c r="E83" s="430"/>
      <c r="F83" s="102"/>
      <c r="G83" s="401" t="s">
        <v>44</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13.5" customHeight="1">
      <c r="B84" s="398"/>
      <c r="C84" s="399"/>
      <c r="D84" s="399"/>
      <c r="E84" s="431"/>
      <c r="F84" s="109"/>
      <c r="G84" s="392" t="s">
        <v>45</v>
      </c>
      <c r="H84" s="392"/>
      <c r="I84" s="392"/>
      <c r="J84" s="392"/>
      <c r="K84" s="392"/>
      <c r="L84" s="392"/>
      <c r="M84" s="392"/>
      <c r="N84" s="392"/>
      <c r="O84" s="392"/>
      <c r="P84" s="392"/>
      <c r="Q84" s="392"/>
      <c r="R84" s="392"/>
      <c r="S84" s="392"/>
      <c r="T84" s="392"/>
      <c r="U84" s="392"/>
      <c r="V84" s="392"/>
      <c r="W84" s="392"/>
      <c r="X84" s="392"/>
      <c r="Y84" s="392"/>
      <c r="Z84" s="392"/>
      <c r="AA84" s="392"/>
      <c r="AB84" s="392"/>
      <c r="AC84" s="392"/>
      <c r="AD84" s="392"/>
      <c r="AE84" s="392"/>
      <c r="AF84" s="392"/>
      <c r="AG84" s="392"/>
      <c r="AH84" s="392"/>
      <c r="AI84" s="392"/>
      <c r="AJ84" s="392"/>
      <c r="AK84" s="111"/>
      <c r="AM84" s="131" t="b">
        <v>0</v>
      </c>
    </row>
    <row r="85" spans="2:39" ht="23.25" customHeight="1">
      <c r="B85" s="394" t="s">
        <v>46</v>
      </c>
      <c r="C85" s="395"/>
      <c r="D85" s="395"/>
      <c r="E85" s="429"/>
      <c r="F85" s="110"/>
      <c r="G85" s="400" t="s">
        <v>47</v>
      </c>
      <c r="H85" s="400"/>
      <c r="I85" s="400"/>
      <c r="J85" s="400"/>
      <c r="K85" s="400"/>
      <c r="L85" s="400"/>
      <c r="M85" s="400"/>
      <c r="N85" s="400"/>
      <c r="O85" s="400"/>
      <c r="P85" s="400"/>
      <c r="Q85" s="400"/>
      <c r="R85" s="400"/>
      <c r="S85" s="400"/>
      <c r="T85" s="400"/>
      <c r="U85" s="400"/>
      <c r="V85" s="400"/>
      <c r="W85" s="400"/>
      <c r="X85" s="400"/>
      <c r="Y85" s="400"/>
      <c r="Z85" s="400"/>
      <c r="AA85" s="400"/>
      <c r="AB85" s="400"/>
      <c r="AC85" s="400"/>
      <c r="AD85" s="400"/>
      <c r="AE85" s="400"/>
      <c r="AF85" s="400"/>
      <c r="AG85" s="400"/>
      <c r="AH85" s="400"/>
      <c r="AI85" s="400"/>
      <c r="AJ85" s="400"/>
      <c r="AK85" s="404"/>
      <c r="AM85" s="131" t="b">
        <v>1</v>
      </c>
    </row>
    <row r="86" spans="2:39" ht="13.5" customHeight="1">
      <c r="B86" s="396"/>
      <c r="C86" s="397"/>
      <c r="D86" s="397"/>
      <c r="E86" s="430"/>
      <c r="F86" s="102"/>
      <c r="G86" s="401" t="s">
        <v>48</v>
      </c>
      <c r="H86" s="401"/>
      <c r="I86" s="401"/>
      <c r="J86" s="401"/>
      <c r="K86" s="401"/>
      <c r="L86" s="401"/>
      <c r="M86" s="401"/>
      <c r="N86" s="401"/>
      <c r="O86" s="401"/>
      <c r="P86" s="401"/>
      <c r="Q86" s="401"/>
      <c r="R86" s="401"/>
      <c r="S86" s="401"/>
      <c r="T86" s="401"/>
      <c r="U86" s="401"/>
      <c r="V86" s="401"/>
      <c r="W86" s="401"/>
      <c r="X86" s="401"/>
      <c r="Y86" s="401"/>
      <c r="Z86" s="401"/>
      <c r="AA86" s="401"/>
      <c r="AB86" s="401"/>
      <c r="AC86" s="401"/>
      <c r="AD86" s="401"/>
      <c r="AE86" s="401"/>
      <c r="AF86" s="401"/>
      <c r="AG86" s="401"/>
      <c r="AH86" s="401"/>
      <c r="AI86" s="401"/>
      <c r="AJ86" s="401"/>
      <c r="AK86" s="103"/>
      <c r="AM86" s="131" t="b">
        <v>0</v>
      </c>
    </row>
    <row r="87" spans="2:39" ht="13.5" customHeight="1">
      <c r="B87" s="396"/>
      <c r="C87" s="397"/>
      <c r="D87" s="397"/>
      <c r="E87" s="430"/>
      <c r="F87" s="102"/>
      <c r="G87" s="401" t="s">
        <v>49</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4.25" customHeight="1" thickBot="1">
      <c r="B88" s="398"/>
      <c r="C88" s="399"/>
      <c r="D88" s="399"/>
      <c r="E88" s="431"/>
      <c r="F88" s="113"/>
      <c r="G88" s="405" t="s">
        <v>50</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14"/>
      <c r="AM88" s="131" t="b">
        <v>0</v>
      </c>
    </row>
  </sheetData>
  <sheetProtection algorithmName="SHA-512" hashValue="h5ZVIeqFlW6jBv7hnj6gvSYkdlKY/X79sMORHcrGZJl9AU4a8LvQ44NYmBrs3ilKdu+NLnfQFZkBCly9bTALBw==" saltValue="anY9JS1+lAaA0J4WFYhi4A==" spinCount="100000" sheet="1" scenarios="1" formatCells="0" autoFilter="0"/>
  <mergeCells count="129">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AK16:AK17"/>
    <mergeCell ref="B17:M19"/>
    <mergeCell ref="N17:R19"/>
    <mergeCell ref="AC22:AC25"/>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8:AJ68"/>
    <mergeCell ref="G67:AJ67"/>
    <mergeCell ref="G66:AJ66"/>
    <mergeCell ref="G71:AJ71"/>
    <mergeCell ref="G70:AJ70"/>
    <mergeCell ref="G69:AJ69"/>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B81:E84"/>
    <mergeCell ref="B85:E88"/>
    <mergeCell ref="B65:E68"/>
    <mergeCell ref="B64:E64"/>
    <mergeCell ref="B73:E76"/>
    <mergeCell ref="B69:E72"/>
    <mergeCell ref="B77:E80"/>
    <mergeCell ref="G88:AJ88"/>
    <mergeCell ref="G87:AJ87"/>
    <mergeCell ref="G86:AJ86"/>
    <mergeCell ref="G85:AK85"/>
    <mergeCell ref="G84:AJ84"/>
    <mergeCell ref="G83:AJ83"/>
    <mergeCell ref="G82:AJ82"/>
    <mergeCell ref="G81:AJ81"/>
    <mergeCell ref="G80:AK80"/>
    <mergeCell ref="G76:AJ76"/>
    <mergeCell ref="G75:AJ75"/>
    <mergeCell ref="G74:AJ74"/>
    <mergeCell ref="G73:AJ73"/>
    <mergeCell ref="G79:AJ79"/>
    <mergeCell ref="G78:AJ78"/>
    <mergeCell ref="G77:AJ77"/>
    <mergeCell ref="G72:AK72"/>
  </mergeCells>
  <phoneticPr fontId="4"/>
  <conditionalFormatting sqref="C44:AK45">
    <cfRule type="expression" dxfId="1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2037</v>
      </c>
      <c r="B1" s="28"/>
      <c r="C1" s="28"/>
      <c r="D1" s="28"/>
      <c r="E1" s="28"/>
      <c r="F1" s="28"/>
      <c r="G1" s="28"/>
      <c r="H1" s="28"/>
      <c r="I1" s="28"/>
    </row>
    <row r="2" spans="1:9" ht="7.5" customHeight="1">
      <c r="A2" s="33"/>
      <c r="B2" s="27"/>
      <c r="C2" s="27"/>
      <c r="D2" s="27"/>
      <c r="E2" s="27"/>
      <c r="F2" s="27"/>
      <c r="G2" s="27"/>
      <c r="H2" s="27"/>
      <c r="I2" s="27"/>
    </row>
    <row r="3" spans="1:9" ht="33.75" customHeight="1">
      <c r="A3" s="38" t="s">
        <v>2086</v>
      </c>
      <c r="B3" s="27"/>
      <c r="C3" s="27"/>
      <c r="D3" s="27"/>
      <c r="E3" s="27"/>
      <c r="F3" s="27"/>
      <c r="G3" s="27"/>
      <c r="H3" s="27"/>
      <c r="I3" s="27"/>
    </row>
    <row r="4" spans="1:9" ht="51.75" customHeight="1">
      <c r="A4" s="43" t="s">
        <v>68</v>
      </c>
      <c r="B4" s="30" t="s">
        <v>69</v>
      </c>
      <c r="C4" s="30" t="s">
        <v>70</v>
      </c>
      <c r="D4" s="530" t="s">
        <v>71</v>
      </c>
      <c r="E4" s="531"/>
      <c r="F4" s="30" t="s">
        <v>72</v>
      </c>
      <c r="G4" s="32" t="s">
        <v>73</v>
      </c>
      <c r="H4" s="32" t="s">
        <v>74</v>
      </c>
      <c r="I4" s="32" t="s">
        <v>75</v>
      </c>
    </row>
    <row r="5" spans="1:9" ht="118.5" customHeight="1">
      <c r="A5" s="31" t="s">
        <v>76</v>
      </c>
      <c r="B5" s="44" t="s">
        <v>77</v>
      </c>
      <c r="C5" s="45" t="s">
        <v>78</v>
      </c>
      <c r="D5" s="532" t="s">
        <v>2038</v>
      </c>
      <c r="E5" s="533"/>
      <c r="F5" s="45" t="s">
        <v>2039</v>
      </c>
      <c r="G5" s="45" t="s">
        <v>79</v>
      </c>
      <c r="H5" s="45" t="s">
        <v>2040</v>
      </c>
      <c r="I5" s="45" t="s">
        <v>2041</v>
      </c>
    </row>
    <row r="6" spans="1:9" ht="135.75" customHeight="1">
      <c r="A6" s="31" t="s">
        <v>76</v>
      </c>
      <c r="B6" s="44" t="s">
        <v>80</v>
      </c>
      <c r="C6" s="45" t="s">
        <v>2042</v>
      </c>
      <c r="D6" s="532" t="s">
        <v>2043</v>
      </c>
      <c r="E6" s="533"/>
      <c r="F6" s="45" t="s">
        <v>2044</v>
      </c>
      <c r="G6" s="45" t="s">
        <v>81</v>
      </c>
      <c r="H6" s="45" t="s">
        <v>2045</v>
      </c>
      <c r="I6" s="45" t="s">
        <v>2041</v>
      </c>
    </row>
    <row r="7" spans="1:9" ht="175.5" customHeight="1">
      <c r="A7" s="31" t="s">
        <v>82</v>
      </c>
      <c r="B7" s="44" t="s">
        <v>83</v>
      </c>
      <c r="C7" s="45" t="s">
        <v>2046</v>
      </c>
      <c r="D7" s="532" t="s">
        <v>2047</v>
      </c>
      <c r="E7" s="533"/>
      <c r="F7" s="45" t="s">
        <v>2048</v>
      </c>
      <c r="G7" s="45" t="s">
        <v>84</v>
      </c>
      <c r="H7" s="45" t="s">
        <v>2049</v>
      </c>
      <c r="I7" s="45" t="s">
        <v>2050</v>
      </c>
    </row>
    <row r="8" spans="1:9" ht="155.25" customHeight="1">
      <c r="A8" s="31" t="s">
        <v>85</v>
      </c>
      <c r="B8" s="43"/>
      <c r="C8" s="45" t="s">
        <v>2051</v>
      </c>
      <c r="D8" s="532" t="s">
        <v>2052</v>
      </c>
      <c r="E8" s="533"/>
      <c r="F8" s="45" t="s">
        <v>2053</v>
      </c>
      <c r="G8" s="45" t="s">
        <v>86</v>
      </c>
      <c r="H8" s="45" t="s">
        <v>2054</v>
      </c>
      <c r="I8" s="45" t="s">
        <v>2055</v>
      </c>
    </row>
    <row r="9" spans="1:9" ht="150.75" customHeight="1">
      <c r="A9" s="31" t="s">
        <v>87</v>
      </c>
      <c r="B9" s="43"/>
      <c r="C9" s="45" t="s">
        <v>88</v>
      </c>
      <c r="D9" s="532" t="s">
        <v>2056</v>
      </c>
      <c r="E9" s="533"/>
      <c r="F9" s="45" t="s">
        <v>2057</v>
      </c>
      <c r="G9" s="45" t="s">
        <v>89</v>
      </c>
      <c r="H9" s="45" t="s">
        <v>2058</v>
      </c>
      <c r="I9" s="45" t="s">
        <v>2059</v>
      </c>
    </row>
    <row r="10" spans="1:9" ht="78" customHeight="1">
      <c r="A10" s="529" t="s">
        <v>2099</v>
      </c>
      <c r="B10" s="529"/>
      <c r="C10" s="529"/>
      <c r="D10" s="529"/>
      <c r="E10" s="529"/>
      <c r="F10" s="529"/>
      <c r="G10" s="529"/>
      <c r="H10" s="529"/>
      <c r="I10" s="529"/>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23" t="s">
        <v>2083</v>
      </c>
      <c r="B13" s="524"/>
      <c r="C13" s="524"/>
      <c r="D13" s="524"/>
      <c r="E13" s="524"/>
      <c r="F13" s="524"/>
      <c r="G13" s="524"/>
      <c r="H13" s="524"/>
      <c r="I13" s="525"/>
    </row>
    <row r="14" spans="1:9" ht="42.75" customHeight="1">
      <c r="A14" s="37"/>
      <c r="B14" s="27"/>
      <c r="C14" s="27"/>
      <c r="D14" s="27"/>
      <c r="E14" s="27"/>
      <c r="F14" s="27"/>
      <c r="G14" s="27"/>
      <c r="H14" s="27"/>
      <c r="I14" s="27"/>
    </row>
    <row r="15" spans="1:9" ht="30" customHeight="1">
      <c r="A15" s="36" t="s">
        <v>2100</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26" t="s">
        <v>2087</v>
      </c>
      <c r="B17" s="527"/>
      <c r="C17" s="39" t="s">
        <v>70</v>
      </c>
      <c r="D17" s="40" t="s">
        <v>2098</v>
      </c>
      <c r="E17" s="40" t="s">
        <v>2089</v>
      </c>
      <c r="F17" s="40" t="s">
        <v>2088</v>
      </c>
      <c r="G17" s="34"/>
      <c r="H17" s="34"/>
      <c r="I17" s="34"/>
    </row>
    <row r="18" spans="1:9" ht="115.5" customHeight="1">
      <c r="A18" s="528" t="s">
        <v>2090</v>
      </c>
      <c r="B18" s="527"/>
      <c r="C18" s="41" t="s">
        <v>2046</v>
      </c>
      <c r="D18" s="41" t="s">
        <v>2049</v>
      </c>
      <c r="E18" s="41" t="s">
        <v>2093</v>
      </c>
      <c r="F18" s="41" t="s">
        <v>2094</v>
      </c>
      <c r="G18" s="34"/>
      <c r="H18" s="34"/>
      <c r="I18" s="34"/>
    </row>
    <row r="19" spans="1:9" ht="93" customHeight="1">
      <c r="A19" s="528" t="s">
        <v>2091</v>
      </c>
      <c r="B19" s="527"/>
      <c r="C19" s="41" t="s">
        <v>2051</v>
      </c>
      <c r="D19" s="41" t="s">
        <v>2054</v>
      </c>
      <c r="E19" s="41" t="s">
        <v>2095</v>
      </c>
      <c r="F19" s="42" t="s">
        <v>2097</v>
      </c>
      <c r="G19" s="27"/>
      <c r="H19" s="27"/>
      <c r="I19" s="27"/>
    </row>
    <row r="20" spans="1:9" ht="95.25" customHeight="1">
      <c r="A20" s="528" t="s">
        <v>2092</v>
      </c>
      <c r="B20" s="527"/>
      <c r="C20" s="41" t="s">
        <v>88</v>
      </c>
      <c r="D20" s="41" t="s">
        <v>2058</v>
      </c>
      <c r="E20" s="41" t="s">
        <v>2096</v>
      </c>
      <c r="F20" s="42" t="s">
        <v>2097</v>
      </c>
      <c r="G20" s="27"/>
      <c r="H20" s="27"/>
      <c r="I20" s="27"/>
    </row>
    <row r="21" spans="1:9" ht="15.75" customHeight="1">
      <c r="A21" s="27"/>
      <c r="B21" s="27"/>
      <c r="C21" s="27"/>
      <c r="D21" s="27"/>
      <c r="E21" s="27"/>
      <c r="F21" s="27"/>
      <c r="G21" s="27"/>
      <c r="H21" s="27"/>
      <c r="I21" s="27"/>
    </row>
    <row r="22" spans="1:9" ht="97.5" customHeight="1">
      <c r="A22" s="522" t="s">
        <v>2099</v>
      </c>
      <c r="B22" s="522"/>
      <c r="C22" s="522"/>
      <c r="D22" s="522"/>
      <c r="E22" s="522"/>
      <c r="F22" s="522"/>
      <c r="G22" s="522"/>
      <c r="H22" s="522"/>
      <c r="I22" s="522"/>
    </row>
    <row r="23" spans="1:9" ht="40.5" customHeight="1">
      <c r="A23" s="46" t="s">
        <v>95</v>
      </c>
      <c r="B23" s="46"/>
      <c r="C23" s="46"/>
      <c r="D23" s="46"/>
      <c r="E23" s="46"/>
      <c r="F23" s="46"/>
      <c r="G23" s="46"/>
      <c r="H23" s="46"/>
      <c r="I23" s="46"/>
    </row>
    <row r="24" spans="1:9" ht="77.25" customHeight="1">
      <c r="A24" s="523" t="s">
        <v>2083</v>
      </c>
      <c r="B24" s="524"/>
      <c r="C24" s="524"/>
      <c r="D24" s="524"/>
      <c r="E24" s="524"/>
      <c r="F24" s="524"/>
      <c r="G24" s="524"/>
      <c r="H24" s="524"/>
      <c r="I24" s="525"/>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40" t="s">
        <v>1964</v>
      </c>
      <c r="B2" s="543" t="s">
        <v>1965</v>
      </c>
      <c r="C2" s="544"/>
      <c r="D2" s="544"/>
      <c r="E2" s="545"/>
      <c r="F2" s="546" t="s">
        <v>1966</v>
      </c>
      <c r="G2" s="547"/>
      <c r="H2" s="548"/>
      <c r="I2" s="540" t="s">
        <v>1967</v>
      </c>
      <c r="J2" s="549"/>
      <c r="K2" s="551" t="s">
        <v>1968</v>
      </c>
      <c r="L2" s="552"/>
      <c r="M2" s="552"/>
      <c r="N2" s="553"/>
      <c r="O2" s="159"/>
    </row>
    <row r="3" spans="1:15" ht="26.25" customHeight="1" thickBot="1">
      <c r="A3" s="541"/>
      <c r="B3" s="534" t="s">
        <v>1969</v>
      </c>
      <c r="C3" s="535"/>
      <c r="D3" s="535"/>
      <c r="E3" s="536"/>
      <c r="F3" s="534" t="s">
        <v>1970</v>
      </c>
      <c r="G3" s="535"/>
      <c r="H3" s="536"/>
      <c r="I3" s="542"/>
      <c r="J3" s="550"/>
      <c r="K3" s="537" t="s">
        <v>1987</v>
      </c>
      <c r="L3" s="538"/>
      <c r="M3" s="538"/>
      <c r="N3" s="539"/>
      <c r="O3" s="159"/>
    </row>
    <row r="4" spans="1:15" ht="23.25" thickBot="1">
      <c r="A4" s="542"/>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2015-06-05T18:19:34Z</dcterms:modified>
</cp:coreProperties>
</file>