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8835" tabRatio="886"/>
  </bookViews>
  <sheets>
    <sheet name="目次" sheetId="54" r:id="rId1"/>
    <sheet name="121" sheetId="47" r:id="rId2"/>
    <sheet name="122" sheetId="48" r:id="rId3"/>
    <sheet name="123・124" sheetId="55" r:id="rId4"/>
    <sheet name="125･126・127" sheetId="31" r:id="rId5"/>
    <sheet name="128・129" sheetId="45" r:id="rId6"/>
    <sheet name="130・131" sheetId="56" r:id="rId7"/>
    <sheet name="132・133" sheetId="27" r:id="rId8"/>
    <sheet name="134" sheetId="57" r:id="rId9"/>
    <sheet name="135" sheetId="58" r:id="rId10"/>
    <sheet name="136-1" sheetId="68" r:id="rId11"/>
    <sheet name="136-2" sheetId="69" r:id="rId12"/>
    <sheet name="137" sheetId="64" r:id="rId13"/>
    <sheet name="138" sheetId="65" r:id="rId14"/>
    <sheet name="139" sheetId="61" r:id="rId15"/>
    <sheet name="140-1" sheetId="62" r:id="rId16"/>
    <sheet name="140-2" sheetId="63" r:id="rId17"/>
  </sheets>
  <definedNames>
    <definedName name="_xlnm.Print_Area" localSheetId="1">'121'!$A$1:$F$62</definedName>
    <definedName name="_xlnm.Print_Area" localSheetId="2">'122'!$A$1:$U$75</definedName>
    <definedName name="_xlnm.Print_Area" localSheetId="4">'125･126・127'!$A$1:$M$59</definedName>
    <definedName name="_xlnm.Print_Area" localSheetId="5">'128・129'!$A$1:$U$59</definedName>
    <definedName name="_xlnm.Print_Area" localSheetId="7">'132・133'!$A$1:$J$56</definedName>
    <definedName name="_xlnm.Print_Area" localSheetId="8">'134'!$A$1:$AE$64</definedName>
    <definedName name="_xlnm.Print_Area" localSheetId="9">'135'!$A$1:$AD$61</definedName>
    <definedName name="_xlnm.Print_Area" localSheetId="10">'136-1'!$A$1:$H$53</definedName>
    <definedName name="_xlnm.Print_Area" localSheetId="11">'136-2'!$A$1:$H$58</definedName>
    <definedName name="_xlnm.Print_Area" localSheetId="12">'137'!$A$1:$I$39</definedName>
    <definedName name="_xlnm.Print_Area" localSheetId="13">'138'!$A$1:$G$33</definedName>
    <definedName name="_xlnm.Print_Area" localSheetId="15">'140-1'!$A$1:$Q$72</definedName>
    <definedName name="_xlnm.Print_Area" localSheetId="16">'140-2'!$A$1:$V$69</definedName>
    <definedName name="_xlnm.Print_Area" localSheetId="0">目次!$A$1:$B$31</definedName>
  </definedNames>
  <calcPr calcId="162913"/>
</workbook>
</file>

<file path=xl/calcChain.xml><?xml version="1.0" encoding="utf-8"?>
<calcChain xmlns="http://schemas.openxmlformats.org/spreadsheetml/2006/main">
  <c r="T11" i="63" l="1"/>
  <c r="S11" i="63"/>
  <c r="R11" i="63"/>
  <c r="Q11" i="63"/>
  <c r="Q7" i="63" s="1"/>
  <c r="P11" i="63"/>
  <c r="O11" i="63"/>
  <c r="O7" i="63" s="1"/>
  <c r="N11" i="63"/>
  <c r="M11" i="63"/>
  <c r="M7" i="63" s="1"/>
  <c r="L11" i="63"/>
  <c r="K11" i="63"/>
  <c r="J11" i="63"/>
  <c r="T9" i="63"/>
  <c r="T7" i="63" s="1"/>
  <c r="S9" i="63"/>
  <c r="R9" i="63"/>
  <c r="Q9" i="63"/>
  <c r="P9" i="63"/>
  <c r="P7" i="63" s="1"/>
  <c r="O9" i="63"/>
  <c r="N9" i="63"/>
  <c r="M9" i="63"/>
  <c r="L9" i="63"/>
  <c r="K9" i="63"/>
  <c r="J9" i="63"/>
  <c r="R7" i="63"/>
  <c r="S7" i="63" l="1"/>
  <c r="N7" i="63"/>
  <c r="K7" i="63"/>
  <c r="L7" i="63"/>
  <c r="J7" i="63"/>
  <c r="I11" i="63"/>
  <c r="H11" i="63"/>
  <c r="I9" i="63"/>
  <c r="H9" i="63"/>
  <c r="H7" i="63" s="1"/>
  <c r="I7" i="63"/>
  <c r="E12" i="62"/>
  <c r="D12" i="62"/>
  <c r="C12" i="62"/>
  <c r="E10" i="62"/>
  <c r="E8" i="62" s="1"/>
  <c r="D10" i="62"/>
  <c r="C10" i="62"/>
  <c r="D8" i="62"/>
  <c r="C8" i="62"/>
  <c r="F50" i="68" l="1"/>
  <c r="D50" i="68"/>
  <c r="G50" i="68" s="1"/>
  <c r="F49" i="68"/>
  <c r="D49" i="68"/>
  <c r="G49" i="68" s="1"/>
  <c r="F48" i="68"/>
  <c r="D48" i="68"/>
  <c r="G48" i="68" s="1"/>
  <c r="F47" i="68"/>
  <c r="D47" i="68"/>
  <c r="G47" i="68" s="1"/>
  <c r="F46" i="68"/>
  <c r="D46" i="68"/>
  <c r="G46" i="68" s="1"/>
  <c r="F45" i="68"/>
  <c r="D45" i="68"/>
  <c r="G45" i="68" s="1"/>
  <c r="F43" i="68"/>
  <c r="D43" i="68"/>
  <c r="G43" i="68" s="1"/>
  <c r="F42" i="68"/>
  <c r="D42" i="68"/>
  <c r="G42" i="68" s="1"/>
  <c r="F41" i="68"/>
  <c r="D41" i="68"/>
  <c r="G41" i="68" s="1"/>
  <c r="F40" i="68"/>
  <c r="D40" i="68"/>
  <c r="G40" i="68" s="1"/>
  <c r="F39" i="68"/>
  <c r="D39" i="68"/>
  <c r="G39" i="68" s="1"/>
  <c r="F38" i="68"/>
  <c r="D38" i="68"/>
  <c r="G38" i="68" s="1"/>
  <c r="H25" i="68"/>
  <c r="H24" i="68"/>
  <c r="H23" i="68"/>
  <c r="H22" i="68"/>
  <c r="H21" i="68"/>
  <c r="H20" i="68"/>
  <c r="H18" i="68"/>
  <c r="H17" i="68"/>
  <c r="H16" i="68"/>
  <c r="H15" i="68"/>
  <c r="H14" i="68"/>
  <c r="H13" i="68"/>
  <c r="E38" i="68" l="1"/>
  <c r="E39" i="68"/>
  <c r="E40" i="68"/>
  <c r="E41" i="68"/>
  <c r="E42" i="68"/>
  <c r="E43" i="68"/>
  <c r="E45" i="68"/>
  <c r="E46" i="68"/>
  <c r="E47" i="68"/>
  <c r="E48" i="68"/>
  <c r="E49" i="68"/>
  <c r="E50" i="68"/>
  <c r="J29" i="57"/>
  <c r="I29" i="57"/>
  <c r="J28" i="57"/>
  <c r="I28" i="57"/>
  <c r="J27" i="57"/>
  <c r="I27" i="57"/>
  <c r="J26" i="57"/>
  <c r="I26" i="57"/>
  <c r="J25" i="57"/>
  <c r="I25" i="57"/>
  <c r="J24" i="57"/>
  <c r="I24" i="57"/>
  <c r="J22" i="57"/>
  <c r="I22" i="57"/>
  <c r="J21" i="57"/>
  <c r="I21" i="57"/>
  <c r="J20" i="57"/>
  <c r="I20" i="57"/>
  <c r="J19" i="57"/>
  <c r="I19" i="57"/>
  <c r="J18" i="57"/>
  <c r="I18" i="57"/>
  <c r="J17" i="57"/>
  <c r="I17" i="57"/>
  <c r="F66" i="63" l="1"/>
  <c r="F63" i="63"/>
  <c r="F62" i="63"/>
  <c r="F59" i="63"/>
  <c r="F56" i="63"/>
  <c r="F55" i="63"/>
  <c r="F52" i="63"/>
  <c r="F49" i="63"/>
  <c r="F46" i="63"/>
  <c r="F43" i="63"/>
  <c r="F40" i="63"/>
  <c r="F37" i="63"/>
  <c r="F34" i="63"/>
  <c r="F33" i="63"/>
  <c r="F32" i="63"/>
  <c r="F31" i="63"/>
  <c r="F29" i="63"/>
  <c r="F28" i="63"/>
  <c r="F27" i="63"/>
  <c r="F26" i="63"/>
  <c r="F25" i="63"/>
  <c r="F23" i="63"/>
  <c r="F22" i="63"/>
  <c r="F21" i="63"/>
  <c r="F20" i="63"/>
  <c r="F19" i="63"/>
  <c r="F13" i="63"/>
  <c r="F11" i="63"/>
  <c r="F9" i="63"/>
  <c r="F7" i="63"/>
  <c r="J16" i="45"/>
  <c r="H16" i="45"/>
  <c r="R15" i="45"/>
  <c r="H15" i="45"/>
</calcChain>
</file>

<file path=xl/sharedStrings.xml><?xml version="1.0" encoding="utf-8"?>
<sst xmlns="http://schemas.openxmlformats.org/spreadsheetml/2006/main" count="1815" uniqueCount="832">
  <si>
    <t>要求</t>
  </si>
  <si>
    <t>解決</t>
  </si>
  <si>
    <t>その他</t>
  </si>
  <si>
    <t>実人員</t>
  </si>
  <si>
    <t>金　額</t>
  </si>
  <si>
    <t>県　立</t>
  </si>
  <si>
    <t>資料：岡山労働局</t>
    <rPh sb="3" eb="5">
      <t>オカヤマ</t>
    </rPh>
    <rPh sb="5" eb="8">
      <t>ロウドウキョク</t>
    </rPh>
    <phoneticPr fontId="1"/>
  </si>
  <si>
    <t>労働者数</t>
    <rPh sb="0" eb="3">
      <t>ロウドウシャ</t>
    </rPh>
    <rPh sb="3" eb="4">
      <t>スウ</t>
    </rPh>
    <phoneticPr fontId="1"/>
  </si>
  <si>
    <t>総　数</t>
    <rPh sb="0" eb="3">
      <t>ソウスウ</t>
    </rPh>
    <phoneticPr fontId="1"/>
  </si>
  <si>
    <t>年月</t>
    <rPh sb="0" eb="2">
      <t>ネンゲツ</t>
    </rPh>
    <phoneticPr fontId="1"/>
  </si>
  <si>
    <t>争議行為を伴ったもの</t>
    <rPh sb="0" eb="2">
      <t>ソウギ</t>
    </rPh>
    <rPh sb="2" eb="4">
      <t>コウイ</t>
    </rPh>
    <rPh sb="5" eb="6">
      <t>トモナ</t>
    </rPh>
    <phoneticPr fontId="1"/>
  </si>
  <si>
    <t>争議行為は伴わぬ
が調整のため第三
者が関与したもの</t>
    <rPh sb="0" eb="2">
      <t>ソウギ</t>
    </rPh>
    <rPh sb="2" eb="4">
      <t>コウイ</t>
    </rPh>
    <rPh sb="5" eb="6">
      <t>トモナ</t>
    </rPh>
    <rPh sb="10" eb="12">
      <t>チョウセイ</t>
    </rPh>
    <rPh sb="15" eb="19">
      <t>ダイサンシャ</t>
    </rPh>
    <rPh sb="20" eb="22">
      <t>カンヨ</t>
    </rPh>
    <phoneticPr fontId="1"/>
  </si>
  <si>
    <t>(内)半日以上の同盟罷業</t>
    <rPh sb="1" eb="2">
      <t>ウチ</t>
    </rPh>
    <rPh sb="3" eb="5">
      <t>ハンニチ</t>
    </rPh>
    <rPh sb="5" eb="7">
      <t>イジョウ</t>
    </rPh>
    <rPh sb="8" eb="10">
      <t>ドウメイ</t>
    </rPh>
    <rPh sb="10" eb="12">
      <t>ヒギョウ</t>
    </rPh>
    <phoneticPr fontId="1"/>
  </si>
  <si>
    <t>(内)同盟怠業及び
４時間未満の罷業</t>
    <rPh sb="1" eb="2">
      <t>ウチ</t>
    </rPh>
    <rPh sb="3" eb="5">
      <t>ドウメイ</t>
    </rPh>
    <rPh sb="5" eb="7">
      <t>タイギョウ</t>
    </rPh>
    <rPh sb="7" eb="8">
      <t>オヨ</t>
    </rPh>
    <rPh sb="11" eb="13">
      <t>ジカン</t>
    </rPh>
    <rPh sb="13" eb="15">
      <t>ミマン</t>
    </rPh>
    <rPh sb="16" eb="18">
      <t>ヒギョウ</t>
    </rPh>
    <phoneticPr fontId="1"/>
  </si>
  <si>
    <t>件数</t>
    <rPh sb="0" eb="2">
      <t>ケンスウ</t>
    </rPh>
    <phoneticPr fontId="1"/>
  </si>
  <si>
    <t>参加人員</t>
    <rPh sb="0" eb="2">
      <t>サンカ</t>
    </rPh>
    <rPh sb="2" eb="4">
      <t>ジンイン</t>
    </rPh>
    <phoneticPr fontId="1"/>
  </si>
  <si>
    <t>損失日数</t>
    <rPh sb="0" eb="2">
      <t>ソンシツ</t>
    </rPh>
    <rPh sb="2" eb="4">
      <t>ニッスウ</t>
    </rPh>
    <phoneticPr fontId="1"/>
  </si>
  <si>
    <t>年次</t>
    <rPh sb="0" eb="2">
      <t>ネンジ</t>
    </rPh>
    <phoneticPr fontId="1"/>
  </si>
  <si>
    <t>総数</t>
    <rPh sb="0" eb="2">
      <t>ソウスウ</t>
    </rPh>
    <phoneticPr fontId="1"/>
  </si>
  <si>
    <t>組合活動</t>
    <rPh sb="0" eb="2">
      <t>クミアイ</t>
    </rPh>
    <rPh sb="2" eb="4">
      <t>カツドウ</t>
    </rPh>
    <phoneticPr fontId="1"/>
  </si>
  <si>
    <t>労働協約及び協定書に関するもの</t>
    <rPh sb="0" eb="2">
      <t>ロウドウ</t>
    </rPh>
    <rPh sb="2" eb="4">
      <t>キョウヤク</t>
    </rPh>
    <rPh sb="4" eb="5">
      <t>オヨ</t>
    </rPh>
    <rPh sb="6" eb="9">
      <t>キョウテイショ</t>
    </rPh>
    <rPh sb="10" eb="11">
      <t>カン</t>
    </rPh>
    <phoneticPr fontId="1"/>
  </si>
  <si>
    <t>賃金に関するもの</t>
    <rPh sb="0" eb="2">
      <t>チンギン</t>
    </rPh>
    <rPh sb="3" eb="4">
      <t>カン</t>
    </rPh>
    <phoneticPr fontId="1"/>
  </si>
  <si>
    <t>一時金に関するもの</t>
    <rPh sb="0" eb="3">
      <t>イチジキン</t>
    </rPh>
    <rPh sb="4" eb="5">
      <t>カン</t>
    </rPh>
    <phoneticPr fontId="1"/>
  </si>
  <si>
    <t>県　　内
民間労組</t>
    <rPh sb="0" eb="1">
      <t>ケン</t>
    </rPh>
    <rPh sb="3" eb="4">
      <t>ナイ</t>
    </rPh>
    <rPh sb="5" eb="7">
      <t>ミンカン</t>
    </rPh>
    <rPh sb="7" eb="9">
      <t>ロウソ</t>
    </rPh>
    <phoneticPr fontId="1"/>
  </si>
  <si>
    <t>官公労</t>
    <rPh sb="0" eb="2">
      <t>カンコウ</t>
    </rPh>
    <rPh sb="2" eb="3">
      <t>ロウ</t>
    </rPh>
    <phoneticPr fontId="1"/>
  </si>
  <si>
    <t>その他</t>
    <rPh sb="0" eb="3">
      <t>ソノタ</t>
    </rPh>
    <phoneticPr fontId="1"/>
  </si>
  <si>
    <t>夏季
手当</t>
    <rPh sb="0" eb="2">
      <t>カキ</t>
    </rPh>
    <rPh sb="3" eb="5">
      <t>テアテ</t>
    </rPh>
    <phoneticPr fontId="1"/>
  </si>
  <si>
    <t>年末
手当</t>
    <rPh sb="0" eb="2">
      <t>ネンマツ</t>
    </rPh>
    <rPh sb="3" eb="5">
      <t>テアテ</t>
    </rPh>
    <phoneticPr fontId="1"/>
  </si>
  <si>
    <t>総 数</t>
    <rPh sb="0" eb="3">
      <t>ソウスウ</t>
    </rPh>
    <phoneticPr fontId="1"/>
  </si>
  <si>
    <t>労働組合法関係</t>
    <rPh sb="0" eb="2">
      <t>ロウドウ</t>
    </rPh>
    <rPh sb="2" eb="5">
      <t>クミアイホウ</t>
    </rPh>
    <rPh sb="5" eb="7">
      <t>カンケイ</t>
    </rPh>
    <phoneticPr fontId="1"/>
  </si>
  <si>
    <t>国家公務員法関係</t>
    <rPh sb="0" eb="2">
      <t>コッカ</t>
    </rPh>
    <rPh sb="2" eb="5">
      <t>コウムイン</t>
    </rPh>
    <rPh sb="5" eb="6">
      <t>ホウ</t>
    </rPh>
    <rPh sb="6" eb="8">
      <t>カンケイ</t>
    </rPh>
    <phoneticPr fontId="1"/>
  </si>
  <si>
    <t>地方公務員法関係</t>
    <rPh sb="0" eb="2">
      <t>チホウ</t>
    </rPh>
    <rPh sb="2" eb="5">
      <t>コウムイン</t>
    </rPh>
    <rPh sb="5" eb="6">
      <t>ホウ</t>
    </rPh>
    <rPh sb="6" eb="8">
      <t>カンケイ</t>
    </rPh>
    <phoneticPr fontId="1"/>
  </si>
  <si>
    <t>組合数</t>
    <rPh sb="0" eb="2">
      <t>クミアイイン</t>
    </rPh>
    <rPh sb="2" eb="3">
      <t>スウ</t>
    </rPh>
    <phoneticPr fontId="1"/>
  </si>
  <si>
    <t>組合員数</t>
    <rPh sb="0" eb="3">
      <t>クミアイイン</t>
    </rPh>
    <rPh sb="3" eb="4">
      <t>スウ</t>
    </rPh>
    <phoneticPr fontId="1"/>
  </si>
  <si>
    <t>組合数</t>
    <rPh sb="0" eb="3">
      <t>クミアイスウ</t>
    </rPh>
    <phoneticPr fontId="1"/>
  </si>
  <si>
    <t>求職</t>
    <rPh sb="0" eb="2">
      <t>キュウショク</t>
    </rPh>
    <phoneticPr fontId="1"/>
  </si>
  <si>
    <t>就職</t>
    <rPh sb="0" eb="2">
      <t>シュウショク</t>
    </rPh>
    <phoneticPr fontId="1"/>
  </si>
  <si>
    <t>月間有効
求職者数
(Ａ)</t>
    <rPh sb="0" eb="2">
      <t>ゲッカン</t>
    </rPh>
    <rPh sb="2" eb="4">
      <t>ユウコウ</t>
    </rPh>
    <rPh sb="5" eb="8">
      <t>キュウショクシャ</t>
    </rPh>
    <rPh sb="8" eb="9">
      <t>スウ</t>
    </rPh>
    <phoneticPr fontId="1"/>
  </si>
  <si>
    <t>（内）
常　用</t>
    <rPh sb="1" eb="2">
      <t>ウチ</t>
    </rPh>
    <rPh sb="4" eb="7">
      <t>ジョウヨウ</t>
    </rPh>
    <phoneticPr fontId="1"/>
  </si>
  <si>
    <t>新　規
求人数</t>
    <rPh sb="0" eb="3">
      <t>シンキ</t>
    </rPh>
    <rPh sb="4" eb="7">
      <t>キュウジンスウ</t>
    </rPh>
    <phoneticPr fontId="1"/>
  </si>
  <si>
    <t>新規求職
申込件数（Ｂ）</t>
    <rPh sb="0" eb="2">
      <t>シンキ</t>
    </rPh>
    <rPh sb="2" eb="4">
      <t>キュウショク</t>
    </rPh>
    <rPh sb="5" eb="7">
      <t>モウシコミ</t>
    </rPh>
    <rPh sb="7" eb="9">
      <t>ケンスウ</t>
    </rPh>
    <phoneticPr fontId="1"/>
  </si>
  <si>
    <t>月間有効
求 人 数
（Ｃ）</t>
    <rPh sb="0" eb="2">
      <t>ゲッカン</t>
    </rPh>
    <rPh sb="2" eb="4">
      <t>ユウコウ</t>
    </rPh>
    <rPh sb="5" eb="10">
      <t>キュウジンスウ</t>
    </rPh>
    <phoneticPr fontId="1"/>
  </si>
  <si>
    <t>就　職
者　数
（Ｄ）</t>
    <rPh sb="0" eb="3">
      <t>シュウショク</t>
    </rPh>
    <rPh sb="4" eb="5">
      <t>シャ</t>
    </rPh>
    <rPh sb="6" eb="7">
      <t>スウ</t>
    </rPh>
    <phoneticPr fontId="1"/>
  </si>
  <si>
    <t>就職率
(Ｄ/Ｂ)
　　％</t>
    <rPh sb="0" eb="3">
      <t>シュウショクリツ</t>
    </rPh>
    <phoneticPr fontId="1"/>
  </si>
  <si>
    <t>求　人
充足率(対新規)％</t>
    <rPh sb="0" eb="3">
      <t>キュウジン</t>
    </rPh>
    <rPh sb="4" eb="7">
      <t>ジュウソクリツ</t>
    </rPh>
    <rPh sb="8" eb="9">
      <t>タイ</t>
    </rPh>
    <rPh sb="9" eb="11">
      <t>シンキ</t>
    </rPh>
    <phoneticPr fontId="1"/>
  </si>
  <si>
    <t>介護扶助</t>
    <rPh sb="0" eb="2">
      <t>カイゴ</t>
    </rPh>
    <rPh sb="2" eb="4">
      <t>フジョ</t>
    </rPh>
    <phoneticPr fontId="1"/>
  </si>
  <si>
    <t>年　月　・　産　業</t>
    <rPh sb="0" eb="3">
      <t>ネンゲツ</t>
    </rPh>
    <rPh sb="6" eb="9">
      <t>サンギョウ</t>
    </rPh>
    <phoneticPr fontId="1"/>
  </si>
  <si>
    <t>常用労働者</t>
    <rPh sb="0" eb="2">
      <t>ジョウヨウ</t>
    </rPh>
    <rPh sb="2" eb="4">
      <t>ロウドウリョク</t>
    </rPh>
    <rPh sb="4" eb="5">
      <t>シャ</t>
    </rPh>
    <phoneticPr fontId="1"/>
  </si>
  <si>
    <t>年　月
・
産　業</t>
    <rPh sb="0" eb="3">
      <t>ネンゲツ</t>
    </rPh>
    <rPh sb="6" eb="9">
      <t>サンギョウ</t>
    </rPh>
    <phoneticPr fontId="1"/>
  </si>
  <si>
    <t>現金給与総額</t>
    <rPh sb="0" eb="2">
      <t>ゲンキン</t>
    </rPh>
    <rPh sb="2" eb="4">
      <t>キュウヨ</t>
    </rPh>
    <rPh sb="4" eb="6">
      <t>ソウガク</t>
    </rPh>
    <phoneticPr fontId="1"/>
  </si>
  <si>
    <t>きまって支給する給与</t>
    <rPh sb="4" eb="6">
      <t>シキュウ</t>
    </rPh>
    <rPh sb="8" eb="10">
      <t>キュウヨ</t>
    </rPh>
    <phoneticPr fontId="1"/>
  </si>
  <si>
    <t>特別に支払われた給与</t>
    <rPh sb="0" eb="2">
      <t>トクベツ</t>
    </rPh>
    <rPh sb="3" eb="5">
      <t>シハラ</t>
    </rPh>
    <rPh sb="8" eb="10">
      <t>キュウヨ</t>
    </rPh>
    <phoneticPr fontId="1"/>
  </si>
  <si>
    <t>出勤日数</t>
    <rPh sb="0" eb="2">
      <t>シュッキン</t>
    </rPh>
    <rPh sb="2" eb="4">
      <t>ニッスウ</t>
    </rPh>
    <phoneticPr fontId="1"/>
  </si>
  <si>
    <t>総実労働時間</t>
    <rPh sb="0" eb="1">
      <t>ソウ</t>
    </rPh>
    <rPh sb="1" eb="2">
      <t>ジツ</t>
    </rPh>
    <rPh sb="2" eb="4">
      <t>ロウドウ</t>
    </rPh>
    <rPh sb="4" eb="6">
      <t>ジカン</t>
    </rPh>
    <phoneticPr fontId="1"/>
  </si>
  <si>
    <t>男</t>
    <rPh sb="0" eb="1">
      <t>オトコ</t>
    </rPh>
    <phoneticPr fontId="1"/>
  </si>
  <si>
    <t>女</t>
    <rPh sb="0" eb="1">
      <t>オンナ</t>
    </rPh>
    <phoneticPr fontId="1"/>
  </si>
  <si>
    <t>医療介
護資金</t>
    <rPh sb="0" eb="2">
      <t>イリョウ</t>
    </rPh>
    <rPh sb="2" eb="3">
      <t>スケ</t>
    </rPh>
    <rPh sb="4" eb="5">
      <t>マモル</t>
    </rPh>
    <rPh sb="5" eb="7">
      <t>シキン</t>
    </rPh>
    <phoneticPr fontId="1"/>
  </si>
  <si>
    <t>（１）事業所規模　5人以上</t>
    <rPh sb="3" eb="6">
      <t>ジギョウショ</t>
    </rPh>
    <rPh sb="6" eb="8">
      <t>キボ</t>
    </rPh>
    <rPh sb="10" eb="13">
      <t>ニンイジョウ</t>
    </rPh>
    <phoneticPr fontId="1"/>
  </si>
  <si>
    <t>（２）事業所規模　30人以上</t>
    <rPh sb="3" eb="6">
      <t>ジギョウショ</t>
    </rPh>
    <rPh sb="6" eb="8">
      <t>キボ</t>
    </rPh>
    <rPh sb="11" eb="14">
      <t>ニンイジョウ</t>
    </rPh>
    <phoneticPr fontId="1"/>
  </si>
  <si>
    <t>（単位　金額　千円、保護率　‰）　</t>
    <rPh sb="7" eb="8">
      <t>セン</t>
    </rPh>
    <phoneticPr fontId="1"/>
  </si>
  <si>
    <t>（単位　千円）</t>
    <rPh sb="4" eb="5">
      <t>セン</t>
    </rPh>
    <phoneticPr fontId="1"/>
  </si>
  <si>
    <t>年 度・月</t>
    <rPh sb="0" eb="3">
      <t>ネンド</t>
    </rPh>
    <rPh sb="4" eb="5">
      <t>ツキ</t>
    </rPh>
    <phoneticPr fontId="1"/>
  </si>
  <si>
    <t>保険料</t>
    <rPh sb="0" eb="3">
      <t>ホケンリョウ</t>
    </rPh>
    <phoneticPr fontId="1"/>
  </si>
  <si>
    <t>離 職 票
提出件数</t>
    <rPh sb="0" eb="3">
      <t>リショク</t>
    </rPh>
    <rPh sb="4" eb="5">
      <t>ヒョウ</t>
    </rPh>
    <rPh sb="6" eb="8">
      <t>テイシュツ</t>
    </rPh>
    <rPh sb="8" eb="10">
      <t>ケンスウ</t>
    </rPh>
    <phoneticPr fontId="1"/>
  </si>
  <si>
    <t>初回受給
者　　数</t>
    <rPh sb="0" eb="2">
      <t>ショカイ</t>
    </rPh>
    <rPh sb="2" eb="4">
      <t>ジュキュウ</t>
    </rPh>
    <rPh sb="5" eb="6">
      <t>シャ</t>
    </rPh>
    <rPh sb="8" eb="9">
      <t>スウ</t>
    </rPh>
    <phoneticPr fontId="1"/>
  </si>
  <si>
    <t>保 険 金
給付総額</t>
    <rPh sb="0" eb="3">
      <t>ホケンシャ</t>
    </rPh>
    <rPh sb="4" eb="5">
      <t>キン</t>
    </rPh>
    <rPh sb="6" eb="8">
      <t>キュウフ</t>
    </rPh>
    <rPh sb="8" eb="10">
      <t>ソウガク</t>
    </rPh>
    <phoneticPr fontId="1"/>
  </si>
  <si>
    <t>徴収決定
済　　額</t>
    <rPh sb="0" eb="2">
      <t>チョウシュウ</t>
    </rPh>
    <rPh sb="2" eb="4">
      <t>ケッテイ</t>
    </rPh>
    <rPh sb="5" eb="6">
      <t>ス</t>
    </rPh>
    <rPh sb="8" eb="9">
      <t>ガク</t>
    </rPh>
    <phoneticPr fontId="1"/>
  </si>
  <si>
    <t>収納済額</t>
    <rPh sb="0" eb="2">
      <t>シュウノウ</t>
    </rPh>
    <rPh sb="2" eb="3">
      <t>ズミ</t>
    </rPh>
    <rPh sb="3" eb="4">
      <t>ガク</t>
    </rPh>
    <phoneticPr fontId="1"/>
  </si>
  <si>
    <t>年　度・月</t>
    <rPh sb="0" eb="3">
      <t>ネンド</t>
    </rPh>
    <rPh sb="4" eb="5">
      <t>ツキ</t>
    </rPh>
    <phoneticPr fontId="1"/>
  </si>
  <si>
    <t>保険料収入</t>
    <rPh sb="0" eb="3">
      <t>ホケンリョウ</t>
    </rPh>
    <rPh sb="3" eb="5">
      <t>シュウニュウ</t>
    </rPh>
    <phoneticPr fontId="1"/>
  </si>
  <si>
    <t>受給者実人員</t>
    <rPh sb="0" eb="3">
      <t>ジュキュウシャ</t>
    </rPh>
    <rPh sb="3" eb="4">
      <t>ジツ</t>
    </rPh>
    <rPh sb="4" eb="6">
      <t>ジンイン</t>
    </rPh>
    <phoneticPr fontId="1"/>
  </si>
  <si>
    <t>保　　険　　金
給　付　総　額</t>
    <rPh sb="0" eb="7">
      <t>ホケンキン</t>
    </rPh>
    <rPh sb="8" eb="11">
      <t>キュウフ</t>
    </rPh>
    <rPh sb="12" eb="15">
      <t>ソウガク</t>
    </rPh>
    <phoneticPr fontId="1"/>
  </si>
  <si>
    <t>年　度・区　分</t>
    <rPh sb="0" eb="3">
      <t>ネンド</t>
    </rPh>
    <rPh sb="4" eb="7">
      <t>クブン</t>
    </rPh>
    <phoneticPr fontId="1"/>
  </si>
  <si>
    <t>事業開
始資金</t>
    <rPh sb="0" eb="2">
      <t>ジギョウ</t>
    </rPh>
    <rPh sb="2" eb="5">
      <t>カイシ</t>
    </rPh>
    <rPh sb="5" eb="7">
      <t>シキン</t>
    </rPh>
    <phoneticPr fontId="1"/>
  </si>
  <si>
    <t>就職支
度資金</t>
    <rPh sb="0" eb="2">
      <t>シュウショク</t>
    </rPh>
    <rPh sb="2" eb="5">
      <t>シタク</t>
    </rPh>
    <rPh sb="5" eb="7">
      <t>シキン</t>
    </rPh>
    <phoneticPr fontId="1"/>
  </si>
  <si>
    <t>技能習
得資金</t>
    <rPh sb="0" eb="1">
      <t>ギジュツ</t>
    </rPh>
    <rPh sb="1" eb="2">
      <t>ノウ</t>
    </rPh>
    <rPh sb="2" eb="5">
      <t>シュウトク</t>
    </rPh>
    <rPh sb="5" eb="7">
      <t>シキン</t>
    </rPh>
    <phoneticPr fontId="1"/>
  </si>
  <si>
    <t>生　活
資　金</t>
    <rPh sb="0" eb="3">
      <t>セイカツ</t>
    </rPh>
    <rPh sb="4" eb="7">
      <t>シキン</t>
    </rPh>
    <phoneticPr fontId="1"/>
  </si>
  <si>
    <t>事業継
続資金</t>
    <rPh sb="0" eb="2">
      <t>ジギョウ</t>
    </rPh>
    <rPh sb="2" eb="5">
      <t>ケイゾク</t>
    </rPh>
    <rPh sb="5" eb="7">
      <t>シキン</t>
    </rPh>
    <phoneticPr fontId="1"/>
  </si>
  <si>
    <t>住　宅
資　金</t>
    <rPh sb="0" eb="3">
      <t>ジュウタク</t>
    </rPh>
    <rPh sb="4" eb="7">
      <t>シキン</t>
    </rPh>
    <phoneticPr fontId="1"/>
  </si>
  <si>
    <t>転　宅
資　金</t>
    <rPh sb="0" eb="3">
      <t>テンタク</t>
    </rPh>
    <rPh sb="4" eb="7">
      <t>シキン</t>
    </rPh>
    <phoneticPr fontId="1"/>
  </si>
  <si>
    <t>修　学
資　金</t>
    <rPh sb="0" eb="3">
      <t>シュウガク</t>
    </rPh>
    <rPh sb="4" eb="7">
      <t>シキン</t>
    </rPh>
    <phoneticPr fontId="1"/>
  </si>
  <si>
    <t>修　業
資　金</t>
    <rPh sb="0" eb="1">
      <t>シュウ</t>
    </rPh>
    <rPh sb="1" eb="2">
      <t>シュウギョウ</t>
    </rPh>
    <rPh sb="4" eb="7">
      <t>シキン</t>
    </rPh>
    <phoneticPr fontId="1"/>
  </si>
  <si>
    <t>就学支
度資金</t>
    <rPh sb="0" eb="1">
      <t>シュウ</t>
    </rPh>
    <rPh sb="1" eb="2">
      <t>シュウガク</t>
    </rPh>
    <rPh sb="2" eb="5">
      <t>シタク</t>
    </rPh>
    <rPh sb="5" eb="7">
      <t>シキン</t>
    </rPh>
    <phoneticPr fontId="1"/>
  </si>
  <si>
    <t>結　婚
資　金</t>
    <rPh sb="0" eb="3">
      <t>ケッコン</t>
    </rPh>
    <rPh sb="4" eb="7">
      <t>シキン</t>
    </rPh>
    <phoneticPr fontId="1"/>
  </si>
  <si>
    <t>年度</t>
    <rPh sb="0" eb="2">
      <t>ネンド</t>
    </rPh>
    <phoneticPr fontId="1"/>
  </si>
  <si>
    <t>訓練職種</t>
    <rPh sb="0" eb="2">
      <t>クンレン</t>
    </rPh>
    <rPh sb="2" eb="4">
      <t>ショクシュ</t>
    </rPh>
    <phoneticPr fontId="1"/>
  </si>
  <si>
    <t>応募者数</t>
    <rPh sb="0" eb="4">
      <t>オウボシャスウ</t>
    </rPh>
    <phoneticPr fontId="1"/>
  </si>
  <si>
    <t>入校者数</t>
    <rPh sb="0" eb="2">
      <t>ニュウコウ</t>
    </rPh>
    <rPh sb="2" eb="3">
      <t>シャ</t>
    </rPh>
    <rPh sb="3" eb="4">
      <t>スウ</t>
    </rPh>
    <phoneticPr fontId="1"/>
  </si>
  <si>
    <t>中退者数</t>
    <rPh sb="0" eb="3">
      <t>チュウタイシャ</t>
    </rPh>
    <rPh sb="3" eb="4">
      <t>スウ</t>
    </rPh>
    <phoneticPr fontId="1"/>
  </si>
  <si>
    <t>修了者数</t>
    <rPh sb="0" eb="3">
      <t>シュウリョウシャ</t>
    </rPh>
    <rPh sb="3" eb="4">
      <t>スウ</t>
    </rPh>
    <phoneticPr fontId="1"/>
  </si>
  <si>
    <t>修了者内訳</t>
    <rPh sb="0" eb="3">
      <t>シュウリョウシャ</t>
    </rPh>
    <rPh sb="3" eb="5">
      <t>ウチワケ</t>
    </rPh>
    <phoneticPr fontId="1"/>
  </si>
  <si>
    <t>就職者数</t>
    <rPh sb="0" eb="3">
      <t>シュウショクシャ</t>
    </rPh>
    <rPh sb="3" eb="4">
      <t>スウ</t>
    </rPh>
    <phoneticPr fontId="1"/>
  </si>
  <si>
    <t>調　　　査
産　業　計</t>
    <rPh sb="0" eb="1">
      <t>チョウ</t>
    </rPh>
    <rPh sb="4" eb="5">
      <t>サ</t>
    </rPh>
    <rPh sb="6" eb="7">
      <t>サン</t>
    </rPh>
    <rPh sb="8" eb="9">
      <t>ギョウ</t>
    </rPh>
    <rPh sb="10" eb="11">
      <t>ケイ</t>
    </rPh>
    <phoneticPr fontId="1"/>
  </si>
  <si>
    <t>建　設　業</t>
    <rPh sb="0" eb="1">
      <t>ケン</t>
    </rPh>
    <rPh sb="2" eb="3">
      <t>セツ</t>
    </rPh>
    <rPh sb="4" eb="5">
      <t>ギョウ</t>
    </rPh>
    <phoneticPr fontId="1"/>
  </si>
  <si>
    <t>製　造　業</t>
    <rPh sb="0" eb="1">
      <t>セイ</t>
    </rPh>
    <rPh sb="2" eb="3">
      <t>ヅクリ</t>
    </rPh>
    <rPh sb="4" eb="5">
      <t>ギョウ</t>
    </rPh>
    <phoneticPr fontId="1"/>
  </si>
  <si>
    <t>年度平均</t>
    <rPh sb="0" eb="2">
      <t>ネンド</t>
    </rPh>
    <rPh sb="2" eb="4">
      <t>ヘイキン</t>
    </rPh>
    <phoneticPr fontId="1"/>
  </si>
  <si>
    <t>（単位　円、時間、人）</t>
    <phoneticPr fontId="1"/>
  </si>
  <si>
    <t>実数（停止含む）</t>
    <rPh sb="0" eb="2">
      <t>ジッスウ</t>
    </rPh>
    <rPh sb="3" eb="5">
      <t>テイシ</t>
    </rPh>
    <rPh sb="5" eb="6">
      <t>フク</t>
    </rPh>
    <phoneticPr fontId="1"/>
  </si>
  <si>
    <t>　　</t>
    <phoneticPr fontId="1"/>
  </si>
  <si>
    <t>　11　繊維工業</t>
    <phoneticPr fontId="1"/>
  </si>
  <si>
    <t>地方公営企業等
労働関係法関係</t>
    <rPh sb="0" eb="2">
      <t>チホウ</t>
    </rPh>
    <rPh sb="2" eb="4">
      <t>コウエイ</t>
    </rPh>
    <rPh sb="4" eb="6">
      <t>キギョウ</t>
    </rPh>
    <rPh sb="6" eb="7">
      <t>トウ</t>
    </rPh>
    <rPh sb="8" eb="10">
      <t>ロウドウ</t>
    </rPh>
    <rPh sb="10" eb="13">
      <t>カンケイホウ</t>
    </rPh>
    <rPh sb="13" eb="15">
      <t>カンケイ</t>
    </rPh>
    <phoneticPr fontId="1"/>
  </si>
  <si>
    <t>求職状況</t>
    <rPh sb="0" eb="1">
      <t>モトム</t>
    </rPh>
    <rPh sb="1" eb="2">
      <t>ショク</t>
    </rPh>
    <rPh sb="2" eb="3">
      <t>ジョウ</t>
    </rPh>
    <rPh sb="3" eb="4">
      <t>キョウ</t>
    </rPh>
    <phoneticPr fontId="1"/>
  </si>
  <si>
    <t>支　　給
終了者数
(所定内
給付)</t>
    <rPh sb="0" eb="4">
      <t>シキュウ</t>
    </rPh>
    <rPh sb="5" eb="7">
      <t>シュウリョウ</t>
    </rPh>
    <rPh sb="7" eb="8">
      <t>シャ</t>
    </rPh>
    <rPh sb="8" eb="9">
      <t>スウ</t>
    </rPh>
    <rPh sb="11" eb="14">
      <t>ショテイナイ</t>
    </rPh>
    <rPh sb="15" eb="17">
      <t>キュウフ</t>
    </rPh>
    <phoneticPr fontId="1"/>
  </si>
  <si>
    <t>受 給 者
実 人 員
(所定内
給付)</t>
    <rPh sb="0" eb="5">
      <t>ジュキュウシャ</t>
    </rPh>
    <rPh sb="6" eb="7">
      <t>ジツ</t>
    </rPh>
    <rPh sb="8" eb="11">
      <t>ジンイン</t>
    </rPh>
    <rPh sb="13" eb="16">
      <t>ショテイナイ</t>
    </rPh>
    <rPh sb="17" eb="19">
      <t>キュウフ</t>
    </rPh>
    <phoneticPr fontId="1"/>
  </si>
  <si>
    <t>適用事業
所　　数
(年度末・月末)</t>
    <rPh sb="0" eb="2">
      <t>テキヨウ</t>
    </rPh>
    <rPh sb="2" eb="4">
      <t>ジギョウ</t>
    </rPh>
    <rPh sb="5" eb="6">
      <t>ショ</t>
    </rPh>
    <rPh sb="8" eb="9">
      <t>スウ</t>
    </rPh>
    <rPh sb="11" eb="13">
      <t>ネンド</t>
    </rPh>
    <rPh sb="13" eb="14">
      <t>マツ</t>
    </rPh>
    <rPh sb="15" eb="16">
      <t>ツキ</t>
    </rPh>
    <rPh sb="16" eb="17">
      <t>マツ</t>
    </rPh>
    <phoneticPr fontId="1"/>
  </si>
  <si>
    <t>被 保 険
者　　数
(年度末・月末)</t>
    <rPh sb="0" eb="7">
      <t>ヒホケンシャ</t>
    </rPh>
    <rPh sb="9" eb="10">
      <t>スウ</t>
    </rPh>
    <rPh sb="12" eb="14">
      <t>ネンド</t>
    </rPh>
    <rPh sb="14" eb="15">
      <t>マツ</t>
    </rPh>
    <rPh sb="16" eb="17">
      <t>ツキ</t>
    </rPh>
    <rPh sb="17" eb="18">
      <t>マツ</t>
    </rPh>
    <phoneticPr fontId="1"/>
  </si>
  <si>
    <t>被保険者手帳交付数</t>
    <rPh sb="0" eb="4">
      <t>ヒホケンシャ</t>
    </rPh>
    <rPh sb="4" eb="6">
      <t>テチョウ</t>
    </rPh>
    <rPh sb="6" eb="8">
      <t>コウフ</t>
    </rPh>
    <rPh sb="8" eb="9">
      <t>スウ</t>
    </rPh>
    <phoneticPr fontId="1"/>
  </si>
  <si>
    <t>小計</t>
    <rPh sb="0" eb="2">
      <t>ショウケイ</t>
    </rPh>
    <phoneticPr fontId="1"/>
  </si>
  <si>
    <t>全 国 的
民間労組</t>
    <rPh sb="0" eb="5">
      <t>ゼンコクテキ</t>
    </rPh>
    <rPh sb="6" eb="8">
      <t>ミンカン</t>
    </rPh>
    <rPh sb="8" eb="10">
      <t>ロウソ</t>
    </rPh>
    <phoneticPr fontId="1"/>
  </si>
  <si>
    <t>　　　3</t>
  </si>
  <si>
    <t>　　　6</t>
  </si>
  <si>
    <t>　　　7</t>
  </si>
  <si>
    <t>　　　8</t>
  </si>
  <si>
    <t>　　　9</t>
  </si>
  <si>
    <t xml:space="preserve">  3</t>
  </si>
  <si>
    <t xml:space="preserve">  6</t>
  </si>
  <si>
    <t xml:space="preserve">  7</t>
  </si>
  <si>
    <t xml:space="preserve">  8</t>
  </si>
  <si>
    <t xml:space="preserve">  9</t>
  </si>
  <si>
    <t xml:space="preserve">  11</t>
  </si>
  <si>
    <t xml:space="preserve">  12</t>
  </si>
  <si>
    <t>求人</t>
    <rPh sb="0" eb="2">
      <t>キュウジン</t>
    </rPh>
    <phoneticPr fontId="10"/>
  </si>
  <si>
    <t>資料：県障害福祉課</t>
    <rPh sb="4" eb="6">
      <t>ショウガイ</t>
    </rPh>
    <phoneticPr fontId="1"/>
  </si>
  <si>
    <t>入院外</t>
    <rPh sb="0" eb="2">
      <t>ニュウイン</t>
    </rPh>
    <rPh sb="2" eb="3">
      <t>ガイ</t>
    </rPh>
    <phoneticPr fontId="1"/>
  </si>
  <si>
    <t>入院</t>
    <rPh sb="0" eb="2">
      <t>ニュウイン</t>
    </rPh>
    <phoneticPr fontId="1"/>
  </si>
  <si>
    <t>保護費</t>
    <rPh sb="0" eb="3">
      <t>ホゴヒ</t>
    </rPh>
    <phoneticPr fontId="1"/>
  </si>
  <si>
    <t>人員</t>
    <rPh sb="0" eb="2">
      <t>ジンイン</t>
    </rPh>
    <phoneticPr fontId="1"/>
  </si>
  <si>
    <t>世帯</t>
    <rPh sb="0" eb="2">
      <t>セタイ</t>
    </rPh>
    <phoneticPr fontId="1"/>
  </si>
  <si>
    <t>年度・月</t>
    <rPh sb="0" eb="2">
      <t>ネンド</t>
    </rPh>
    <rPh sb="3" eb="4">
      <t>ツキ</t>
    </rPh>
    <phoneticPr fontId="1"/>
  </si>
  <si>
    <t>医療扶助</t>
    <rPh sb="0" eb="2">
      <t>イリョウ</t>
    </rPh>
    <rPh sb="2" eb="4">
      <t>フジョ</t>
    </rPh>
    <phoneticPr fontId="1"/>
  </si>
  <si>
    <t>教育扶助</t>
    <rPh sb="0" eb="2">
      <t>キョウイク</t>
    </rPh>
    <rPh sb="2" eb="4">
      <t>フジョ</t>
    </rPh>
    <phoneticPr fontId="1"/>
  </si>
  <si>
    <t>住宅扶助</t>
    <rPh sb="0" eb="2">
      <t>ジュウタク</t>
    </rPh>
    <rPh sb="2" eb="4">
      <t>フジョ</t>
    </rPh>
    <phoneticPr fontId="1"/>
  </si>
  <si>
    <t>生活扶助</t>
    <rPh sb="0" eb="2">
      <t>セイカツ</t>
    </rPh>
    <rPh sb="2" eb="4">
      <t>フジョ</t>
    </rPh>
    <phoneticPr fontId="1"/>
  </si>
  <si>
    <t>保護率</t>
    <rPh sb="0" eb="2">
      <t>ホゴ</t>
    </rPh>
    <rPh sb="2" eb="3">
      <t>リツ</t>
    </rPh>
    <phoneticPr fontId="1"/>
  </si>
  <si>
    <t>7　</t>
  </si>
  <si>
    <t>8　</t>
  </si>
  <si>
    <t>9　</t>
  </si>
  <si>
    <t>2　</t>
  </si>
  <si>
    <t>3　</t>
  </si>
  <si>
    <t>児童福
祉司の
指　導</t>
    <rPh sb="0" eb="2">
      <t>ジドウ</t>
    </rPh>
    <rPh sb="2" eb="5">
      <t>フクシ</t>
    </rPh>
    <rPh sb="5" eb="6">
      <t>シ</t>
    </rPh>
    <rPh sb="8" eb="11">
      <t>シドウ</t>
    </rPh>
    <phoneticPr fontId="1"/>
  </si>
  <si>
    <t>性格
行動
相談</t>
    <rPh sb="0" eb="2">
      <t>セイカク</t>
    </rPh>
    <rPh sb="3" eb="5">
      <t>コウドウ</t>
    </rPh>
    <rPh sb="6" eb="8">
      <t>ソウダン</t>
    </rPh>
    <phoneticPr fontId="1"/>
  </si>
  <si>
    <t>知的
障害
相談</t>
    <rPh sb="0" eb="2">
      <t>チテキ</t>
    </rPh>
    <rPh sb="3" eb="5">
      <t>ショウガイ</t>
    </rPh>
    <rPh sb="6" eb="8">
      <t>ソウダン</t>
    </rPh>
    <phoneticPr fontId="1"/>
  </si>
  <si>
    <t>重症心
身障害
相　談</t>
    <rPh sb="0" eb="1">
      <t>ジュウショウ</t>
    </rPh>
    <rPh sb="1" eb="2">
      <t>ショウ</t>
    </rPh>
    <rPh sb="2" eb="5">
      <t>シンシン</t>
    </rPh>
    <rPh sb="5" eb="7">
      <t>ショウガイ</t>
    </rPh>
    <rPh sb="8" eb="11">
      <t>ソウダン</t>
    </rPh>
    <phoneticPr fontId="1"/>
  </si>
  <si>
    <t>肢　体
不自由
相　談</t>
    <rPh sb="0" eb="3">
      <t>シタイ</t>
    </rPh>
    <rPh sb="4" eb="7">
      <t>フジユウ</t>
    </rPh>
    <rPh sb="8" eb="11">
      <t>ソウダン</t>
    </rPh>
    <phoneticPr fontId="1"/>
  </si>
  <si>
    <t xml:space="preserve">    6</t>
  </si>
  <si>
    <t xml:space="preserve">    7</t>
  </si>
  <si>
    <t xml:space="preserve">    8</t>
  </si>
  <si>
    <t xml:space="preserve">    9</t>
  </si>
  <si>
    <t xml:space="preserve">    11</t>
  </si>
  <si>
    <t xml:space="preserve">    12</t>
  </si>
  <si>
    <t xml:space="preserve">    3</t>
  </si>
  <si>
    <t xml:space="preserve"> </t>
    <phoneticPr fontId="10"/>
  </si>
  <si>
    <t>4</t>
  </si>
  <si>
    <t>5</t>
  </si>
  <si>
    <t>6</t>
  </si>
  <si>
    <t>（つづき）</t>
    <phoneticPr fontId="1"/>
  </si>
  <si>
    <t>その他</t>
    <rPh sb="2" eb="3">
      <t>タ</t>
    </rPh>
    <phoneticPr fontId="1"/>
  </si>
  <si>
    <t>注）1 計上数及び指数は新規学校卒業者を除きパートタイムを含む。</t>
    <phoneticPr fontId="10"/>
  </si>
  <si>
    <t>児　童
福祉施
設に入
所通所</t>
    <rPh sb="0" eb="1">
      <t>ジ</t>
    </rPh>
    <rPh sb="2" eb="3">
      <t>ドウ</t>
    </rPh>
    <rPh sb="4" eb="5">
      <t>フク</t>
    </rPh>
    <rPh sb="5" eb="6">
      <t>シ</t>
    </rPh>
    <rPh sb="6" eb="7">
      <t>シ</t>
    </rPh>
    <rPh sb="8" eb="9">
      <t>セツ</t>
    </rPh>
    <rPh sb="10" eb="11">
      <t>ハイ</t>
    </rPh>
    <rPh sb="12" eb="13">
      <t>ショ</t>
    </rPh>
    <rPh sb="13" eb="14">
      <t>ツウ</t>
    </rPh>
    <rPh sb="14" eb="15">
      <t>ショ</t>
    </rPh>
    <phoneticPr fontId="1"/>
  </si>
  <si>
    <t>事業所規模　5人以上</t>
    <phoneticPr fontId="10"/>
  </si>
  <si>
    <t>　　2 「常用」とは、雇用期間を定めない仕事又は４か月以上雇用期間を定めている仕事及び労働をいう。</t>
    <rPh sb="22" eb="23">
      <t>マタ</t>
    </rPh>
    <rPh sb="34" eb="35">
      <t>サダ</t>
    </rPh>
    <rPh sb="41" eb="42">
      <t>オヨ</t>
    </rPh>
    <phoneticPr fontId="1"/>
  </si>
  <si>
    <t>　　3 求人倍率の各月は、季節調整値</t>
    <rPh sb="13" eb="15">
      <t>キセツ</t>
    </rPh>
    <rPh sb="15" eb="18">
      <t>チョウセイチ</t>
    </rPh>
    <phoneticPr fontId="1"/>
  </si>
  <si>
    <t>　　2　その他欄は、出産扶助、生業扶助及び葬祭扶助が含まれる。</t>
    <rPh sb="19" eb="20">
      <t>オヨ</t>
    </rPh>
    <phoneticPr fontId="1"/>
  </si>
  <si>
    <t>有効求職者</t>
    <rPh sb="0" eb="2">
      <t>ユウコウ</t>
    </rPh>
    <rPh sb="2" eb="5">
      <t>キュウショクシャ</t>
    </rPh>
    <phoneticPr fontId="1"/>
  </si>
  <si>
    <t xml:space="preserve">  4～6</t>
    <phoneticPr fontId="10"/>
  </si>
  <si>
    <t xml:space="preserve">  7～9</t>
    <phoneticPr fontId="10"/>
  </si>
  <si>
    <t xml:space="preserve">  10～12</t>
    <phoneticPr fontId="10"/>
  </si>
  <si>
    <t xml:space="preserve">  10</t>
    <phoneticPr fontId="1"/>
  </si>
  <si>
    <t>2</t>
    <phoneticPr fontId="1"/>
  </si>
  <si>
    <t>　18　プラスチック製品</t>
    <rPh sb="10" eb="12">
      <t>セイヒン</t>
    </rPh>
    <phoneticPr fontId="1"/>
  </si>
  <si>
    <t>　19　ゴム製品</t>
    <phoneticPr fontId="1"/>
  </si>
  <si>
    <t>　21　窯業・土石製品</t>
    <rPh sb="4" eb="6">
      <t>ヨウギョウ</t>
    </rPh>
    <rPh sb="7" eb="9">
      <t>ドセキ</t>
    </rPh>
    <rPh sb="9" eb="11">
      <t>セイヒン</t>
    </rPh>
    <phoneticPr fontId="1"/>
  </si>
  <si>
    <t>　22　鉄鋼業</t>
    <phoneticPr fontId="1"/>
  </si>
  <si>
    <t>　23　非鉄金属製造業</t>
    <phoneticPr fontId="1"/>
  </si>
  <si>
    <t>　24　金属製品製造業</t>
    <phoneticPr fontId="1"/>
  </si>
  <si>
    <t>　31　輸送用機械器具</t>
    <phoneticPr fontId="1"/>
  </si>
  <si>
    <t>Ｆ　電気・ガス・熱供給・水道業</t>
    <phoneticPr fontId="1"/>
  </si>
  <si>
    <t>Ｈ　運輸業,郵便業</t>
    <rPh sb="2" eb="5">
      <t>ウンユギョウ</t>
    </rPh>
    <rPh sb="6" eb="8">
      <t>ユウビン</t>
    </rPh>
    <rPh sb="8" eb="9">
      <t>ギョウ</t>
    </rPh>
    <phoneticPr fontId="1"/>
  </si>
  <si>
    <t>Ｉ　卸売業,小売業</t>
    <rPh sb="2" eb="4">
      <t>オロシウリ</t>
    </rPh>
    <rPh sb="4" eb="5">
      <t>ギョウ</t>
    </rPh>
    <rPh sb="6" eb="9">
      <t>コウリギョウ</t>
    </rPh>
    <phoneticPr fontId="1"/>
  </si>
  <si>
    <t>　1　卸売業</t>
    <rPh sb="3" eb="6">
      <t>オロシウリギョウ</t>
    </rPh>
    <phoneticPr fontId="1"/>
  </si>
  <si>
    <t>　2　小売業</t>
    <rPh sb="3" eb="6">
      <t>コウリギョウ</t>
    </rPh>
    <phoneticPr fontId="1"/>
  </si>
  <si>
    <t>Ｊ　金融業,保険業</t>
    <rPh sb="4" eb="5">
      <t>ギョウ</t>
    </rPh>
    <phoneticPr fontId="1"/>
  </si>
  <si>
    <t>Ｎ　生活関連サービス業,娯楽業</t>
    <rPh sb="2" eb="4">
      <t>セイカツ</t>
    </rPh>
    <rPh sb="4" eb="6">
      <t>カンレン</t>
    </rPh>
    <rPh sb="10" eb="11">
      <t>ギョウ</t>
    </rPh>
    <rPh sb="12" eb="15">
      <t>ゴラクギョウ</t>
    </rPh>
    <phoneticPr fontId="1"/>
  </si>
  <si>
    <t>　83　医療業</t>
    <rPh sb="4" eb="6">
      <t>イリョウ</t>
    </rPh>
    <rPh sb="6" eb="7">
      <t>ギョウ</t>
    </rPh>
    <phoneticPr fontId="1"/>
  </si>
  <si>
    <t>Ｄ　建設業</t>
    <phoneticPr fontId="1"/>
  </si>
  <si>
    <t>Ｅ　製造業</t>
    <phoneticPr fontId="1"/>
  </si>
  <si>
    <t>　12　木材・木製品</t>
    <rPh sb="4" eb="6">
      <t>モクザイ</t>
    </rPh>
    <rPh sb="7" eb="10">
      <t>モクセイヒン</t>
    </rPh>
    <phoneticPr fontId="1"/>
  </si>
  <si>
    <t>　14　パルプ・紙</t>
    <phoneticPr fontId="1"/>
  </si>
  <si>
    <t>　15　印刷・同関連業</t>
    <phoneticPr fontId="1"/>
  </si>
  <si>
    <t>Ｇ　情報通信業</t>
    <rPh sb="2" eb="4">
      <t>ジョウホウ</t>
    </rPh>
    <phoneticPr fontId="1"/>
  </si>
  <si>
    <t>Ｍ　宿泊業,飲食サービス業</t>
    <rPh sb="2" eb="4">
      <t>シュクハク</t>
    </rPh>
    <rPh sb="4" eb="5">
      <t>ギョウ</t>
    </rPh>
    <rPh sb="6" eb="8">
      <t>インショク</t>
    </rPh>
    <rPh sb="12" eb="13">
      <t>ギョウ</t>
    </rPh>
    <phoneticPr fontId="1"/>
  </si>
  <si>
    <t>Ｐ　医療，福祉</t>
    <rPh sb="2" eb="4">
      <t>イリョウ</t>
    </rPh>
    <rPh sb="5" eb="7">
      <t>フクシ</t>
    </rPh>
    <phoneticPr fontId="1"/>
  </si>
  <si>
    <t>Ｑ　複合サービス事業</t>
    <rPh sb="2" eb="4">
      <t>フクゴウ</t>
    </rPh>
    <rPh sb="8" eb="10">
      <t>ジギョウ</t>
    </rPh>
    <phoneticPr fontId="1"/>
  </si>
  <si>
    <r>
      <t xml:space="preserve">Ｒ　サービス業 </t>
    </r>
    <r>
      <rPr>
        <sz val="6"/>
        <rFont val="ＭＳ ゴシック"/>
        <family val="3"/>
        <charset val="128"/>
      </rPr>
      <t>(他に分類されないもの）</t>
    </r>
    <rPh sb="6" eb="7">
      <t>ギョウ</t>
    </rPh>
    <rPh sb="9" eb="10">
      <t>ホカ</t>
    </rPh>
    <rPh sb="11" eb="13">
      <t>ブンルイ</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</si>
  <si>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</si>
  <si>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</si>
  <si>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</si>
  <si>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</si>
  <si>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</si>
  <si>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</si>
  <si>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</si>
  <si>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（１）児童相談所における相談受付状況</t>
    <rPh sb="3" eb="5">
      <t>ジドウ</t>
    </rPh>
    <rPh sb="5" eb="7">
      <t>ソウダン</t>
    </rPh>
    <rPh sb="7" eb="8">
      <t>ジョ</t>
    </rPh>
    <rPh sb="12" eb="14">
      <t>ソウダン</t>
    </rPh>
    <rPh sb="14" eb="16">
      <t>ウケツケ</t>
    </rPh>
    <rPh sb="16" eb="18">
      <t>ジョウキョウ</t>
    </rPh>
    <phoneticPr fontId="1"/>
  </si>
  <si>
    <t>障害相　　談総数</t>
    <rPh sb="6" eb="8">
      <t>ソウスウ</t>
    </rPh>
    <phoneticPr fontId="10"/>
  </si>
  <si>
    <t>資料：厚生労働省「福祉行政報告例」</t>
    <rPh sb="3" eb="5">
      <t>コウセイ</t>
    </rPh>
    <rPh sb="5" eb="8">
      <t>ロウドウショウ</t>
    </rPh>
    <rPh sb="9" eb="11">
      <t>フクシ</t>
    </rPh>
    <rPh sb="11" eb="13">
      <t>ギョウセイ</t>
    </rPh>
    <rPh sb="13" eb="16">
      <t>ホウコクレイ</t>
    </rPh>
    <phoneticPr fontId="1"/>
  </si>
  <si>
    <t>（２）児童相談所における対応件数</t>
    <rPh sb="3" eb="5">
      <t>ジドウ</t>
    </rPh>
    <rPh sb="5" eb="7">
      <t>ソウダン</t>
    </rPh>
    <rPh sb="7" eb="8">
      <t>ジョ</t>
    </rPh>
    <rPh sb="12" eb="14">
      <t>タイオウ</t>
    </rPh>
    <rPh sb="14" eb="16">
      <t>ケンスウ</t>
    </rPh>
    <phoneticPr fontId="1"/>
  </si>
  <si>
    <t>育成相談
総　　数</t>
    <rPh sb="5" eb="6">
      <t>フサ</t>
    </rPh>
    <rPh sb="8" eb="9">
      <t>カズ</t>
    </rPh>
    <phoneticPr fontId="10"/>
  </si>
  <si>
    <t>児童委員の
指　　　導</t>
    <rPh sb="0" eb="2">
      <t>ジドウ</t>
    </rPh>
    <rPh sb="2" eb="4">
      <t>イイン</t>
    </rPh>
    <rPh sb="6" eb="7">
      <t>ユビ</t>
    </rPh>
    <rPh sb="10" eb="11">
      <t>シルベ</t>
    </rPh>
    <phoneticPr fontId="1"/>
  </si>
  <si>
    <t>非　行
相　談</t>
    <rPh sb="0" eb="1">
      <t>ヒ</t>
    </rPh>
    <rPh sb="2" eb="3">
      <t>ギョウ</t>
    </rPh>
    <rPh sb="4" eb="5">
      <t>ソウ</t>
    </rPh>
    <rPh sb="6" eb="7">
      <t>ダン</t>
    </rPh>
    <phoneticPr fontId="1"/>
  </si>
  <si>
    <t>児童虐待
相　　談</t>
    <phoneticPr fontId="10"/>
  </si>
  <si>
    <t>児童家庭支援センター指導・指導委託</t>
    <phoneticPr fontId="10"/>
  </si>
  <si>
    <t>法第２７条第１項第４号による
家庭裁判所
送　　　致</t>
    <phoneticPr fontId="10"/>
  </si>
  <si>
    <t xml:space="preserve">     （単位　件）</t>
    <rPh sb="9" eb="10">
      <t>ケン</t>
    </rPh>
    <phoneticPr fontId="10"/>
  </si>
  <si>
    <t>不登校
相　談</t>
    <rPh sb="0" eb="3">
      <t>フトウコウ</t>
    </rPh>
    <rPh sb="4" eb="7">
      <t>ソウダン</t>
    </rPh>
    <phoneticPr fontId="1"/>
  </si>
  <si>
    <t>適性
相談</t>
    <rPh sb="0" eb="1">
      <t>テキセイ</t>
    </rPh>
    <rPh sb="1" eb="2">
      <t>セイ</t>
    </rPh>
    <rPh sb="3" eb="4">
      <t>ソウ</t>
    </rPh>
    <rPh sb="4" eb="5">
      <t>ダン</t>
    </rPh>
    <phoneticPr fontId="1"/>
  </si>
  <si>
    <t>その他
の相談</t>
    <rPh sb="0" eb="3">
      <t>ソノタ</t>
    </rPh>
    <rPh sb="5" eb="7">
      <t>ソウダン</t>
    </rPh>
    <phoneticPr fontId="1"/>
  </si>
  <si>
    <t>面接
指導</t>
    <rPh sb="0" eb="2">
      <t>メンセツ</t>
    </rPh>
    <rPh sb="3" eb="5">
      <t>シドウ</t>
    </rPh>
    <phoneticPr fontId="1"/>
  </si>
  <si>
    <t>訓戒・
誓　約</t>
    <rPh sb="0" eb="2">
      <t>クンカイ</t>
    </rPh>
    <rPh sb="4" eb="7">
      <t>セイヤク</t>
    </rPh>
    <phoneticPr fontId="1"/>
  </si>
  <si>
    <t>指定医療
機関委託</t>
    <rPh sb="0" eb="2">
      <t>シテイ</t>
    </rPh>
    <rPh sb="2" eb="4">
      <t>イリョウ</t>
    </rPh>
    <rPh sb="5" eb="7">
      <t>キカン</t>
    </rPh>
    <rPh sb="7" eb="9">
      <t>イタク</t>
    </rPh>
    <phoneticPr fontId="1"/>
  </si>
  <si>
    <t>里親
委託</t>
    <rPh sb="0" eb="2">
      <t>サトオヤ</t>
    </rPh>
    <rPh sb="3" eb="5">
      <t>イタク</t>
    </rPh>
    <phoneticPr fontId="1"/>
  </si>
  <si>
    <t>保健
相談</t>
    <rPh sb="0" eb="1">
      <t>タモツ</t>
    </rPh>
    <rPh sb="1" eb="2">
      <t>ケン</t>
    </rPh>
    <rPh sb="3" eb="4">
      <t>ソウ</t>
    </rPh>
    <rPh sb="4" eb="5">
      <t>ダン</t>
    </rPh>
    <phoneticPr fontId="1"/>
  </si>
  <si>
    <t>養護
相談</t>
    <rPh sb="0" eb="1">
      <t>マモル</t>
    </rPh>
    <rPh sb="1" eb="2">
      <t>マモル</t>
    </rPh>
    <rPh sb="3" eb="4">
      <t>ソウ</t>
    </rPh>
    <rPh sb="4" eb="5">
      <t>ダン</t>
    </rPh>
    <phoneticPr fontId="1"/>
  </si>
  <si>
    <t>Ｏ　教育，学習支援業</t>
    <phoneticPr fontId="1"/>
  </si>
  <si>
    <t xml:space="preserve"> 産業別常用雇用指数</t>
    <rPh sb="1" eb="4">
      <t>サンギョウベツ</t>
    </rPh>
    <rPh sb="4" eb="6">
      <t>ジョウヨウ</t>
    </rPh>
    <rPh sb="6" eb="8">
      <t>コヨウ</t>
    </rPh>
    <rPh sb="8" eb="10">
      <t>シスウ</t>
    </rPh>
    <phoneticPr fontId="1"/>
  </si>
  <si>
    <t>（２）事業所規模　30人以上</t>
    <rPh sb="3" eb="6">
      <t>ジギョウショ</t>
    </rPh>
    <rPh sb="6" eb="8">
      <t>キボ</t>
    </rPh>
    <rPh sb="11" eb="12">
      <t>ヒト</t>
    </rPh>
    <rPh sb="12" eb="14">
      <t>イジョウ</t>
    </rPh>
    <phoneticPr fontId="1"/>
  </si>
  <si>
    <t>（１）児童相談所における相談受付状況</t>
    <rPh sb="3" eb="5">
      <t>ジドウ</t>
    </rPh>
    <rPh sb="5" eb="8">
      <t>ソウダンショ</t>
    </rPh>
    <rPh sb="12" eb="14">
      <t>ソウダン</t>
    </rPh>
    <rPh sb="14" eb="16">
      <t>ウケツケ</t>
    </rPh>
    <rPh sb="16" eb="18">
      <t>ジョウキョウ</t>
    </rPh>
    <phoneticPr fontId="10"/>
  </si>
  <si>
    <t>（２）児童相談所における対応件数</t>
    <rPh sb="3" eb="5">
      <t>ジドウ</t>
    </rPh>
    <rPh sb="5" eb="8">
      <t>ソウダンショ</t>
    </rPh>
    <rPh sb="12" eb="14">
      <t>タイオウ</t>
    </rPh>
    <rPh sb="14" eb="16">
      <t>ケンスウ</t>
    </rPh>
    <phoneticPr fontId="10"/>
  </si>
  <si>
    <t>育　児
しつけ
相　談</t>
    <rPh sb="0" eb="1">
      <t>イク</t>
    </rPh>
    <rPh sb="2" eb="3">
      <t>ジ</t>
    </rPh>
    <rPh sb="8" eb="11">
      <t>ソウダン</t>
    </rPh>
    <phoneticPr fontId="1"/>
  </si>
  <si>
    <t>21</t>
    <phoneticPr fontId="1"/>
  </si>
  <si>
    <t>生活関連サービス業,
娯楽業</t>
    <rPh sb="0" eb="2">
      <t>セイカツ</t>
    </rPh>
    <rPh sb="2" eb="4">
      <t>カンレン</t>
    </rPh>
    <rPh sb="8" eb="9">
      <t>ギョウ</t>
    </rPh>
    <rPh sb="11" eb="14">
      <t>ゴラクギョウ</t>
    </rPh>
    <phoneticPr fontId="1"/>
  </si>
  <si>
    <t>宿泊業,
飲食サービス業</t>
    <rPh sb="0" eb="2">
      <t>シュクハク</t>
    </rPh>
    <rPh sb="2" eb="3">
      <t>ギョウ</t>
    </rPh>
    <rPh sb="5" eb="7">
      <t>インショク</t>
    </rPh>
    <rPh sb="11" eb="12">
      <t>ギョウ</t>
    </rPh>
    <phoneticPr fontId="9"/>
  </si>
  <si>
    <r>
      <t xml:space="preserve">サービス業
</t>
    </r>
    <r>
      <rPr>
        <sz val="6"/>
        <rFont val="ＭＳ 明朝"/>
        <family val="1"/>
        <charset val="128"/>
      </rPr>
      <t>（他に分類されないもの）</t>
    </r>
    <rPh sb="4" eb="5">
      <t>ギョウ</t>
    </rPh>
    <rPh sb="7" eb="8">
      <t>ホカ</t>
    </rPh>
    <rPh sb="9" eb="11">
      <t>ブンルイ</t>
    </rPh>
    <phoneticPr fontId="9"/>
  </si>
  <si>
    <t>学術研究,
専門・技術サービス業</t>
    <rPh sb="0" eb="1">
      <t>ガク</t>
    </rPh>
    <rPh sb="1" eb="2">
      <t>ジュツ</t>
    </rPh>
    <rPh sb="2" eb="3">
      <t>ケン</t>
    </rPh>
    <rPh sb="3" eb="4">
      <t>キワム</t>
    </rPh>
    <rPh sb="6" eb="8">
      <t>センモン</t>
    </rPh>
    <rPh sb="9" eb="11">
      <t>ギジュツ</t>
    </rPh>
    <rPh sb="15" eb="16">
      <t>ギョウ</t>
    </rPh>
    <phoneticPr fontId="9"/>
  </si>
  <si>
    <t xml:space="preserve"> 労働争議発生状況</t>
    <phoneticPr fontId="1"/>
  </si>
  <si>
    <t xml:space="preserve"> 労働争議項目別要求及び解決件数</t>
    <phoneticPr fontId="1"/>
  </si>
  <si>
    <t xml:space="preserve"> 労働組合及び組合員数</t>
    <phoneticPr fontId="1"/>
  </si>
  <si>
    <t xml:space="preserve"> 一般職業紹介状況</t>
    <phoneticPr fontId="1"/>
  </si>
  <si>
    <t xml:space="preserve"> 日雇職業紹介状況</t>
    <phoneticPr fontId="1"/>
  </si>
  <si>
    <t xml:space="preserve"> 生活保護状況</t>
    <phoneticPr fontId="1"/>
  </si>
  <si>
    <t xml:space="preserve"> 児童相談状況</t>
    <phoneticPr fontId="1"/>
  </si>
  <si>
    <t xml:space="preserve"> 公共職業訓練状況</t>
    <phoneticPr fontId="1"/>
  </si>
  <si>
    <t xml:space="preserve"> 一般雇用保険状況</t>
    <phoneticPr fontId="1"/>
  </si>
  <si>
    <t xml:space="preserve"> 日雇雇用保険状況</t>
    <phoneticPr fontId="1"/>
  </si>
  <si>
    <t xml:space="preserve">  5</t>
    <phoneticPr fontId="1"/>
  </si>
  <si>
    <t>5　</t>
    <phoneticPr fontId="1"/>
  </si>
  <si>
    <t>10　</t>
    <phoneticPr fontId="1"/>
  </si>
  <si>
    <t>11　</t>
    <phoneticPr fontId="1"/>
  </si>
  <si>
    <t>12　</t>
    <phoneticPr fontId="1"/>
  </si>
  <si>
    <t>1　</t>
    <phoneticPr fontId="1"/>
  </si>
  <si>
    <t xml:space="preserve">  2</t>
    <phoneticPr fontId="1"/>
  </si>
  <si>
    <t xml:space="preserve">　 「不動産業,物品賃貸業」の結果が含まれる。 </t>
    <phoneticPr fontId="10"/>
  </si>
  <si>
    <t>Ｄ</t>
    <phoneticPr fontId="10"/>
  </si>
  <si>
    <t>Ｅ</t>
    <phoneticPr fontId="10"/>
  </si>
  <si>
    <t>09・10</t>
    <phoneticPr fontId="1"/>
  </si>
  <si>
    <t>11</t>
    <phoneticPr fontId="1"/>
  </si>
  <si>
    <t>12</t>
    <phoneticPr fontId="1"/>
  </si>
  <si>
    <t>14</t>
    <phoneticPr fontId="1"/>
  </si>
  <si>
    <t>15</t>
    <phoneticPr fontId="1"/>
  </si>
  <si>
    <t>18</t>
    <phoneticPr fontId="1"/>
  </si>
  <si>
    <t>19</t>
    <phoneticPr fontId="1"/>
  </si>
  <si>
    <t>22</t>
    <phoneticPr fontId="1"/>
  </si>
  <si>
    <t>23</t>
    <phoneticPr fontId="1"/>
  </si>
  <si>
    <t>24</t>
    <phoneticPr fontId="1"/>
  </si>
  <si>
    <t>31</t>
    <phoneticPr fontId="1"/>
  </si>
  <si>
    <t>Ｉ</t>
    <phoneticPr fontId="1"/>
  </si>
  <si>
    <t>1</t>
    <phoneticPr fontId="1"/>
  </si>
  <si>
    <t>Ｊ</t>
    <phoneticPr fontId="1"/>
  </si>
  <si>
    <r>
      <t>Ｌ　</t>
    </r>
    <r>
      <rPr>
        <sz val="7"/>
        <rFont val="ＭＳ ゴシック"/>
        <family val="3"/>
        <charset val="128"/>
      </rPr>
      <t>学術研究,専門・技術サービス業</t>
    </r>
    <rPh sb="2" eb="4">
      <t>ガクジュツ</t>
    </rPh>
    <rPh sb="4" eb="6">
      <t>ケンキュウ</t>
    </rPh>
    <rPh sb="7" eb="9">
      <t>センモン</t>
    </rPh>
    <rPh sb="10" eb="12">
      <t>ギジュツ</t>
    </rPh>
    <rPh sb="16" eb="17">
      <t>ギョウ</t>
    </rPh>
    <phoneticPr fontId="1"/>
  </si>
  <si>
    <t>Ｌ</t>
    <phoneticPr fontId="1"/>
  </si>
  <si>
    <t>Ｍ</t>
    <phoneticPr fontId="1"/>
  </si>
  <si>
    <t>Ｎ</t>
    <phoneticPr fontId="1"/>
  </si>
  <si>
    <t>Ｏ</t>
    <phoneticPr fontId="1"/>
  </si>
  <si>
    <t>Ｐ</t>
    <phoneticPr fontId="1"/>
  </si>
  <si>
    <t>83</t>
    <phoneticPr fontId="1"/>
  </si>
  <si>
    <t>Ｑ</t>
    <phoneticPr fontId="1"/>
  </si>
  <si>
    <t>Ｒ</t>
    <phoneticPr fontId="1"/>
  </si>
  <si>
    <t xml:space="preserve">   4 賃金指数は、現金給与総額の名目賃金指数である（新産業分類に接続できた指数のみ掲載）。
　 5 Ｃ鉱業,採石業,砂利採取業及びＫ不動産業,物品賃貸業は調査事業所が少ないため公表しない。</t>
    <rPh sb="28" eb="31">
      <t>シンサンギョウ</t>
    </rPh>
    <rPh sb="31" eb="33">
      <t>ブンルイ</t>
    </rPh>
    <rPh sb="34" eb="36">
      <t>セツゾク</t>
    </rPh>
    <rPh sb="39" eb="41">
      <t>シスウ</t>
    </rPh>
    <rPh sb="43" eb="45">
      <t>ケイサイ</t>
    </rPh>
    <phoneticPr fontId="1"/>
  </si>
  <si>
    <t>Ｆ</t>
    <phoneticPr fontId="10"/>
  </si>
  <si>
    <t>Ｇ</t>
    <phoneticPr fontId="10"/>
  </si>
  <si>
    <t>Ｈ</t>
    <phoneticPr fontId="10"/>
  </si>
  <si>
    <t>資料：県労働雇用政策課</t>
    <rPh sb="3" eb="4">
      <t>ケン</t>
    </rPh>
    <rPh sb="4" eb="6">
      <t>ロウドウ</t>
    </rPh>
    <rPh sb="6" eb="8">
      <t>コヨウ</t>
    </rPh>
    <rPh sb="8" eb="11">
      <t>セイサクカ</t>
    </rPh>
    <phoneticPr fontId="1"/>
  </si>
  <si>
    <t>121　産業別常用雇用指数</t>
    <rPh sb="4" eb="7">
      <t>サンギョウベツ</t>
    </rPh>
    <rPh sb="7" eb="9">
      <t>ジョウヨウ</t>
    </rPh>
    <rPh sb="9" eb="11">
      <t>コヨウ</t>
    </rPh>
    <rPh sb="11" eb="13">
      <t>シスウ</t>
    </rPh>
    <phoneticPr fontId="1"/>
  </si>
  <si>
    <t>15　　労働及び社会保障</t>
    <phoneticPr fontId="10"/>
  </si>
  <si>
    <t>122　産業別､男女別現金給与額､労働時間及び労働者数　</t>
    <phoneticPr fontId="1"/>
  </si>
  <si>
    <t>123　労働争議発生状況</t>
    <phoneticPr fontId="1"/>
  </si>
  <si>
    <t xml:space="preserve">     １日として計上してある。同盟罷業とは、１労働日４時間以上就業しなかった場合をいい、同盟怠業とは作業を継続しながらも量的、質的に能率を低下させることをいう。</t>
    <phoneticPr fontId="1"/>
  </si>
  <si>
    <t>　　 とは一致しないものがある。「作業所閉鎖」は、「半日以上の同盟罷業」に含めた。</t>
    <rPh sb="5" eb="6">
      <t>１</t>
    </rPh>
    <phoneticPr fontId="1"/>
  </si>
  <si>
    <t>退職金に関するもの</t>
    <rPh sb="0" eb="3">
      <t>タイショクキン</t>
    </rPh>
    <rPh sb="4" eb="5">
      <t>カン</t>
    </rPh>
    <phoneticPr fontId="1"/>
  </si>
  <si>
    <t>124　労働争議項目別要求及び解決件数</t>
    <phoneticPr fontId="1"/>
  </si>
  <si>
    <t>年間
臨給</t>
    <rPh sb="0" eb="2">
      <t>ネンカン</t>
    </rPh>
    <rPh sb="3" eb="4">
      <t>リン</t>
    </rPh>
    <rPh sb="4" eb="5">
      <t>キュウ</t>
    </rPh>
    <phoneticPr fontId="1"/>
  </si>
  <si>
    <t>退職金制度の確定又は増額</t>
    <rPh sb="0" eb="3">
      <t>タイショクキン</t>
    </rPh>
    <rPh sb="3" eb="5">
      <t>セイド</t>
    </rPh>
    <rPh sb="6" eb="8">
      <t>カクテイ</t>
    </rPh>
    <rPh sb="8" eb="9">
      <t>マタ</t>
    </rPh>
    <rPh sb="10" eb="12">
      <t>ゾウガク</t>
    </rPh>
    <phoneticPr fontId="1"/>
  </si>
  <si>
    <t>解    雇
休業手当</t>
    <rPh sb="0" eb="6">
      <t>カイコ</t>
    </rPh>
    <rPh sb="7" eb="9">
      <t>キュウギョウ</t>
    </rPh>
    <rPh sb="9" eb="11">
      <t>テアテ</t>
    </rPh>
    <phoneticPr fontId="1"/>
  </si>
  <si>
    <t>事業の休廃止及び解雇反対に関するもの</t>
    <rPh sb="0" eb="2">
      <t>ジギョウ</t>
    </rPh>
    <rPh sb="3" eb="4">
      <t>キュウ</t>
    </rPh>
    <rPh sb="4" eb="6">
      <t>ハイシ</t>
    </rPh>
    <rPh sb="6" eb="7">
      <t>オヨ</t>
    </rPh>
    <rPh sb="8" eb="10">
      <t>カイコ</t>
    </rPh>
    <rPh sb="10" eb="12">
      <t>ハンタイ</t>
    </rPh>
    <rPh sb="13" eb="14">
      <t>カン</t>
    </rPh>
    <phoneticPr fontId="1"/>
  </si>
  <si>
    <t>統一
行動</t>
    <rPh sb="0" eb="2">
      <t>トウイツ</t>
    </rPh>
    <rPh sb="3" eb="5">
      <t>コウドウ</t>
    </rPh>
    <phoneticPr fontId="1"/>
  </si>
  <si>
    <t>労働条件に関するもの</t>
    <rPh sb="0" eb="2">
      <t>ロウドウ</t>
    </rPh>
    <rPh sb="2" eb="4">
      <t>ジョウケン</t>
    </rPh>
    <rPh sb="5" eb="6">
      <t>カン</t>
    </rPh>
    <phoneticPr fontId="1"/>
  </si>
  <si>
    <t>賃金
増額</t>
    <rPh sb="0" eb="2">
      <t>チンギン</t>
    </rPh>
    <rPh sb="3" eb="5">
      <t>ゾウガク</t>
    </rPh>
    <phoneticPr fontId="1"/>
  </si>
  <si>
    <t xml:space="preserve">  4</t>
  </si>
  <si>
    <t xml:space="preserve">  5</t>
  </si>
  <si>
    <t xml:space="preserve">  10</t>
  </si>
  <si>
    <t>174　　労働及び社会保障</t>
    <rPh sb="5" eb="7">
      <t>ロウドウ</t>
    </rPh>
    <rPh sb="7" eb="8">
      <t>オヨ</t>
    </rPh>
    <rPh sb="9" eb="11">
      <t>シャカイ</t>
    </rPh>
    <rPh sb="11" eb="13">
      <t>ホショウ</t>
    </rPh>
    <phoneticPr fontId="1"/>
  </si>
  <si>
    <t>125　労働組合及び組合員数</t>
    <phoneticPr fontId="1"/>
  </si>
  <si>
    <t>126  一般職業紹介状況　</t>
    <phoneticPr fontId="1"/>
  </si>
  <si>
    <t>127  日雇職業紹介状況　</t>
    <phoneticPr fontId="1"/>
  </si>
  <si>
    <t>労働及び社会保障　　175</t>
    <rPh sb="0" eb="2">
      <t>ロウドウ</t>
    </rPh>
    <rPh sb="2" eb="3">
      <t>オヨ</t>
    </rPh>
    <rPh sb="4" eb="6">
      <t>シャカイ</t>
    </rPh>
    <rPh sb="6" eb="8">
      <t>ホショウ</t>
    </rPh>
    <phoneticPr fontId="1"/>
  </si>
  <si>
    <t>128　生活保護状況　</t>
    <phoneticPr fontId="1"/>
  </si>
  <si>
    <t>129　児童相談状況　</t>
    <phoneticPr fontId="1"/>
  </si>
  <si>
    <t>資料：県労働雇用政策課</t>
    <rPh sb="4" eb="5">
      <t>ロウ</t>
    </rPh>
    <rPh sb="6" eb="8">
      <t>コヨウ</t>
    </rPh>
    <rPh sb="8" eb="10">
      <t>セイサク</t>
    </rPh>
    <rPh sb="10" eb="11">
      <t>カ</t>
    </rPh>
    <phoneticPr fontId="1"/>
  </si>
  <si>
    <t>131　公共職業訓練状況　</t>
    <phoneticPr fontId="1"/>
  </si>
  <si>
    <t>132　一般雇用保険状況　</t>
    <phoneticPr fontId="1"/>
  </si>
  <si>
    <t>133　日雇雇用保険状況　</t>
    <phoneticPr fontId="1"/>
  </si>
  <si>
    <t xml:space="preserve"> 国民健康保険状況</t>
    <phoneticPr fontId="1"/>
  </si>
  <si>
    <t xml:space="preserve"> 労働者災害補償保険状況</t>
    <phoneticPr fontId="1"/>
  </si>
  <si>
    <t xml:space="preserve"> 厚生年金保険状況</t>
    <phoneticPr fontId="1"/>
  </si>
  <si>
    <t xml:space="preserve"> 国民年金状況</t>
    <phoneticPr fontId="1"/>
  </si>
  <si>
    <t xml:space="preserve"> 市町村別福祉</t>
    <phoneticPr fontId="1"/>
  </si>
  <si>
    <t xml:space="preserve"> 全国健康保険協会管掌健康保険状況（一般分） </t>
    <phoneticPr fontId="1"/>
  </si>
  <si>
    <t>（単位　千円）</t>
  </si>
  <si>
    <t xml:space="preserve">事業
所数      </t>
    <rPh sb="0" eb="2">
      <t>ジギョウ</t>
    </rPh>
    <rPh sb="4" eb="5">
      <t>ショ</t>
    </rPh>
    <rPh sb="5" eb="6">
      <t>スウ</t>
    </rPh>
    <phoneticPr fontId="1"/>
  </si>
  <si>
    <t>被保険
者　数</t>
    <rPh sb="0" eb="1">
      <t>ヒ</t>
    </rPh>
    <rPh sb="1" eb="3">
      <t>ホケン</t>
    </rPh>
    <rPh sb="5" eb="6">
      <t>シャ</t>
    </rPh>
    <rPh sb="7" eb="8">
      <t>カズ</t>
    </rPh>
    <phoneticPr fontId="1"/>
  </si>
  <si>
    <t>平均標準
報酬月額
（円）</t>
    <rPh sb="0" eb="2">
      <t>ヘイキン</t>
    </rPh>
    <rPh sb="2" eb="4">
      <t>ヒョウジュン</t>
    </rPh>
    <rPh sb="5" eb="7">
      <t>ホウシュウ</t>
    </rPh>
    <rPh sb="7" eb="9">
      <t>ゲツガク</t>
    </rPh>
    <rPh sb="11" eb="12">
      <t>エン</t>
    </rPh>
    <phoneticPr fontId="1"/>
  </si>
  <si>
    <t>年度
・
月</t>
    <rPh sb="0" eb="2">
      <t>ネンド</t>
    </rPh>
    <rPh sb="5" eb="6">
      <t>ツキ</t>
    </rPh>
    <phoneticPr fontId="1"/>
  </si>
  <si>
    <t>加入者
合計</t>
    <rPh sb="0" eb="3">
      <t>カニュウシャ</t>
    </rPh>
    <rPh sb="4" eb="5">
      <t>ア</t>
    </rPh>
    <rPh sb="5" eb="6">
      <t>ケイ</t>
    </rPh>
    <phoneticPr fontId="1"/>
  </si>
  <si>
    <t>被保険者
合計</t>
    <rPh sb="0" eb="4">
      <t>ヒホケンシャ</t>
    </rPh>
    <rPh sb="5" eb="6">
      <t>ゴウ</t>
    </rPh>
    <rPh sb="6" eb="7">
      <t>ケイ</t>
    </rPh>
    <phoneticPr fontId="10"/>
  </si>
  <si>
    <t>療養の給付</t>
    <rPh sb="0" eb="2">
      <t>リョウヨウ</t>
    </rPh>
    <rPh sb="3" eb="5">
      <t>キュウフ</t>
    </rPh>
    <phoneticPr fontId="10"/>
  </si>
  <si>
    <t>療養費</t>
    <rPh sb="0" eb="3">
      <t>リョウヨウヒ</t>
    </rPh>
    <phoneticPr fontId="10"/>
  </si>
  <si>
    <t>移送費</t>
    <rPh sb="0" eb="3">
      <t>イソウヒ</t>
    </rPh>
    <phoneticPr fontId="10"/>
  </si>
  <si>
    <t>高額療養費</t>
    <rPh sb="0" eb="2">
      <t>コウガク</t>
    </rPh>
    <rPh sb="2" eb="5">
      <t>リョウヨウヒ</t>
    </rPh>
    <phoneticPr fontId="10"/>
  </si>
  <si>
    <t>薬剤支給</t>
    <rPh sb="0" eb="2">
      <t>ヤクザイ</t>
    </rPh>
    <rPh sb="2" eb="4">
      <t>シキュウ</t>
    </rPh>
    <phoneticPr fontId="10"/>
  </si>
  <si>
    <t>(年度末
・月末)</t>
    <rPh sb="1" eb="3">
      <t>ネンド</t>
    </rPh>
    <rPh sb="3" eb="4">
      <t>マツ</t>
    </rPh>
    <rPh sb="6" eb="8">
      <t>ゲツマツ</t>
    </rPh>
    <phoneticPr fontId="1"/>
  </si>
  <si>
    <t>徴収決定済額</t>
    <rPh sb="0" eb="2">
      <t>チョウシュウ</t>
    </rPh>
    <rPh sb="2" eb="4">
      <t>ケッテイ</t>
    </rPh>
    <rPh sb="4" eb="5">
      <t>ス</t>
    </rPh>
    <rPh sb="5" eb="6">
      <t>ガク</t>
    </rPh>
    <phoneticPr fontId="1"/>
  </si>
  <si>
    <t>金額</t>
    <rPh sb="0" eb="2">
      <t>キンガク</t>
    </rPh>
    <phoneticPr fontId="1"/>
  </si>
  <si>
    <t>…</t>
  </si>
  <si>
    <t>4月</t>
    <rPh sb="1" eb="2">
      <t>ツキ</t>
    </rPh>
    <phoneticPr fontId="1"/>
  </si>
  <si>
    <t>6　</t>
  </si>
  <si>
    <t>被扶養者
合　　計</t>
    <rPh sb="0" eb="4">
      <t>ヒフヨウシャ</t>
    </rPh>
    <rPh sb="5" eb="6">
      <t>ゴウ</t>
    </rPh>
    <rPh sb="8" eb="9">
      <t>ケイ</t>
    </rPh>
    <phoneticPr fontId="10"/>
  </si>
  <si>
    <t>高齢受給者
（一般）</t>
    <rPh sb="0" eb="2">
      <t>コウレイ</t>
    </rPh>
    <rPh sb="2" eb="5">
      <t>ジュキュウシャ</t>
    </rPh>
    <rPh sb="7" eb="9">
      <t>イッパン</t>
    </rPh>
    <phoneticPr fontId="10"/>
  </si>
  <si>
    <t>高齢受給者
（一定以上
    所得者）</t>
    <rPh sb="0" eb="2">
      <t>コウレイ</t>
    </rPh>
    <rPh sb="2" eb="5">
      <t>ジュキュウシャ</t>
    </rPh>
    <rPh sb="7" eb="9">
      <t>イッテイ</t>
    </rPh>
    <rPh sb="9" eb="11">
      <t>イジョウ</t>
    </rPh>
    <rPh sb="16" eb="19">
      <t>ショトクシャ</t>
    </rPh>
    <phoneticPr fontId="10"/>
  </si>
  <si>
    <t>世帯合算
高額療養費</t>
    <rPh sb="0" eb="2">
      <t>セタイ</t>
    </rPh>
    <rPh sb="2" eb="4">
      <t>ガッサン</t>
    </rPh>
    <rPh sb="5" eb="7">
      <t>コウガク</t>
    </rPh>
    <rPh sb="7" eb="10">
      <t>リョウヨウヒ</t>
    </rPh>
    <phoneticPr fontId="10"/>
  </si>
  <si>
    <t>高額介護合算</t>
    <rPh sb="0" eb="2">
      <t>コウガク</t>
    </rPh>
    <rPh sb="2" eb="4">
      <t>カイゴ</t>
    </rPh>
    <rPh sb="4" eb="6">
      <t>ガッサン</t>
    </rPh>
    <phoneticPr fontId="10"/>
  </si>
  <si>
    <t>訪問看護療養費</t>
    <rPh sb="0" eb="2">
      <t>ホウモン</t>
    </rPh>
    <rPh sb="2" eb="4">
      <t>カンゴ</t>
    </rPh>
    <rPh sb="4" eb="7">
      <t>リョウヨウヒ</t>
    </rPh>
    <phoneticPr fontId="10"/>
  </si>
  <si>
    <t>家族療養費</t>
    <rPh sb="0" eb="2">
      <t>カゾク</t>
    </rPh>
    <rPh sb="2" eb="5">
      <t>リョウヨウヒ</t>
    </rPh>
    <phoneticPr fontId="10"/>
  </si>
  <si>
    <t>家族移送費</t>
    <rPh sb="0" eb="2">
      <t>カゾク</t>
    </rPh>
    <rPh sb="2" eb="5">
      <t>イソウヒ</t>
    </rPh>
    <phoneticPr fontId="10"/>
  </si>
  <si>
    <t>その他の現金給付
（家族埋葬料
・家族出産育児
一時金）</t>
    <rPh sb="2" eb="3">
      <t>タ</t>
    </rPh>
    <rPh sb="4" eb="6">
      <t>ゲンキン</t>
    </rPh>
    <rPh sb="6" eb="8">
      <t>キュウフ</t>
    </rPh>
    <rPh sb="10" eb="12">
      <t>カゾク</t>
    </rPh>
    <rPh sb="12" eb="15">
      <t>マイソウリョウ</t>
    </rPh>
    <rPh sb="17" eb="19">
      <t>カゾク</t>
    </rPh>
    <rPh sb="19" eb="21">
      <t>シュッサン</t>
    </rPh>
    <rPh sb="21" eb="23">
      <t>イクジ</t>
    </rPh>
    <rPh sb="24" eb="27">
      <t>イチジキン</t>
    </rPh>
    <phoneticPr fontId="10"/>
  </si>
  <si>
    <t>注）1　旧社会保険庁運営の政府管掌健康保険は、平成20年10月1日から全国健康保険協会運営の全国健康保険協会管掌健康保険に変更された。</t>
    <rPh sb="0" eb="1">
      <t>チュウ</t>
    </rPh>
    <rPh sb="4" eb="5">
      <t>キュウ</t>
    </rPh>
    <rPh sb="5" eb="7">
      <t>シャカイ</t>
    </rPh>
    <rPh sb="7" eb="10">
      <t>ホケンチョウ</t>
    </rPh>
    <rPh sb="10" eb="12">
      <t>ウンエイ</t>
    </rPh>
    <rPh sb="13" eb="15">
      <t>セイフ</t>
    </rPh>
    <rPh sb="15" eb="17">
      <t>カンショウ</t>
    </rPh>
    <rPh sb="17" eb="19">
      <t>ケンコウ</t>
    </rPh>
    <rPh sb="19" eb="21">
      <t>ホケン</t>
    </rPh>
    <rPh sb="23" eb="25">
      <t>ヘイセイ</t>
    </rPh>
    <rPh sb="27" eb="28">
      <t>ネン</t>
    </rPh>
    <rPh sb="30" eb="31">
      <t>ガツ</t>
    </rPh>
    <rPh sb="32" eb="33">
      <t>ニチ</t>
    </rPh>
    <rPh sb="35" eb="37">
      <t>ゼンコク</t>
    </rPh>
    <rPh sb="37" eb="39">
      <t>ケンコウ</t>
    </rPh>
    <rPh sb="39" eb="41">
      <t>ホケン</t>
    </rPh>
    <rPh sb="41" eb="43">
      <t>キョウカイ</t>
    </rPh>
    <rPh sb="43" eb="45">
      <t>ウンエイ</t>
    </rPh>
    <rPh sb="46" eb="48">
      <t>ゼンコク</t>
    </rPh>
    <rPh sb="48" eb="50">
      <t>ケンコウ</t>
    </rPh>
    <rPh sb="50" eb="52">
      <t>ホケン</t>
    </rPh>
    <rPh sb="52" eb="54">
      <t>キョウカイ</t>
    </rPh>
    <rPh sb="54" eb="56">
      <t>カンショウ</t>
    </rPh>
    <rPh sb="56" eb="58">
      <t>ケンコウ</t>
    </rPh>
    <rPh sb="58" eb="60">
      <t>ホケン</t>
    </rPh>
    <rPh sb="61" eb="63">
      <t>ヘンコウ</t>
    </rPh>
    <phoneticPr fontId="10"/>
  </si>
  <si>
    <t>資料：全国健康保険協会岡山支部、全国健康保険協会「事業年報」</t>
    <rPh sb="3" eb="5">
      <t>ゼンコク</t>
    </rPh>
    <rPh sb="5" eb="7">
      <t>ケンコウ</t>
    </rPh>
    <rPh sb="7" eb="9">
      <t>ホケン</t>
    </rPh>
    <rPh sb="9" eb="11">
      <t>キョウカイ</t>
    </rPh>
    <rPh sb="11" eb="13">
      <t>オカヤマ</t>
    </rPh>
    <rPh sb="13" eb="15">
      <t>シブ</t>
    </rPh>
    <rPh sb="16" eb="18">
      <t>ゼンコク</t>
    </rPh>
    <rPh sb="18" eb="20">
      <t>ケンコウ</t>
    </rPh>
    <rPh sb="20" eb="22">
      <t>ホケン</t>
    </rPh>
    <rPh sb="22" eb="24">
      <t>キョウカイ</t>
    </rPh>
    <rPh sb="25" eb="27">
      <t>ジギョウ</t>
    </rPh>
    <rPh sb="27" eb="29">
      <t>ネンポウ</t>
    </rPh>
    <phoneticPr fontId="1"/>
  </si>
  <si>
    <t xml:space="preserve">    2  徴収決定済額及び収納未済額は、翌年度への繰越額を含む。</t>
    <rPh sb="7" eb="9">
      <t>チョウシュウ</t>
    </rPh>
    <rPh sb="9" eb="11">
      <t>ケッテイ</t>
    </rPh>
    <rPh sb="11" eb="12">
      <t>ス</t>
    </rPh>
    <rPh sb="12" eb="13">
      <t>ガク</t>
    </rPh>
    <rPh sb="13" eb="14">
      <t>オヨ</t>
    </rPh>
    <rPh sb="15" eb="17">
      <t>シュウノウ</t>
    </rPh>
    <rPh sb="17" eb="20">
      <t>ミサイガク</t>
    </rPh>
    <rPh sb="22" eb="25">
      <t>ヨクネンド</t>
    </rPh>
    <rPh sb="27" eb="30">
      <t>クリコシガク</t>
    </rPh>
    <rPh sb="31" eb="32">
      <t>フク</t>
    </rPh>
    <phoneticPr fontId="10"/>
  </si>
  <si>
    <t xml:space="preserve">    3 「加入者合計」については、件数には「入院時食事療養・生活療養費(標準負担額差額支給分を除く)」を含まないが、金額には含む。</t>
    <rPh sb="7" eb="10">
      <t>カニュウシャ</t>
    </rPh>
    <rPh sb="10" eb="12">
      <t>ゴウケイ</t>
    </rPh>
    <rPh sb="19" eb="21">
      <t>ケンスウ</t>
    </rPh>
    <rPh sb="60" eb="62">
      <t>キンガク</t>
    </rPh>
    <rPh sb="64" eb="65">
      <t>フク</t>
    </rPh>
    <phoneticPr fontId="10"/>
  </si>
  <si>
    <t>　　5　任意継続被保険者の保険料徴収状況は含まれていない。</t>
    <rPh sb="4" eb="6">
      <t>ニンイ</t>
    </rPh>
    <rPh sb="6" eb="8">
      <t>ケイゾク</t>
    </rPh>
    <rPh sb="8" eb="12">
      <t>ヒホケンシャ</t>
    </rPh>
    <rPh sb="13" eb="16">
      <t>ホケンリョウ</t>
    </rPh>
    <rPh sb="16" eb="18">
      <t>チョウシュウ</t>
    </rPh>
    <rPh sb="18" eb="20">
      <t>ジョウキョウ</t>
    </rPh>
    <rPh sb="21" eb="22">
      <t>フク</t>
    </rPh>
    <phoneticPr fontId="10"/>
  </si>
  <si>
    <t>134　全国健康保険協会管掌健康保険状況（一般分）</t>
    <phoneticPr fontId="1"/>
  </si>
  <si>
    <t>（単位　千円）</t>
    <phoneticPr fontId="1"/>
  </si>
  <si>
    <t>健康保険印紙購入通帳数</t>
    <rPh sb="0" eb="2">
      <t>ケンコウ</t>
    </rPh>
    <rPh sb="2" eb="4">
      <t>ホケン</t>
    </rPh>
    <rPh sb="4" eb="6">
      <t>インシ</t>
    </rPh>
    <rPh sb="6" eb="8">
      <t>コウニュウ</t>
    </rPh>
    <rPh sb="8" eb="10">
      <t>ツウチョウ</t>
    </rPh>
    <rPh sb="10" eb="11">
      <t>スウ</t>
    </rPh>
    <phoneticPr fontId="1"/>
  </si>
  <si>
    <t xml:space="preserve">
有効な
手帳所
有者数
</t>
    <rPh sb="2" eb="4">
      <t>ユウコウ</t>
    </rPh>
    <rPh sb="6" eb="8">
      <t>テチョウ</t>
    </rPh>
    <rPh sb="8" eb="9">
      <t>ショ</t>
    </rPh>
    <rPh sb="10" eb="11">
      <t>アリ</t>
    </rPh>
    <rPh sb="11" eb="12">
      <t>シャ</t>
    </rPh>
    <rPh sb="12" eb="13">
      <t>スウ</t>
    </rPh>
    <phoneticPr fontId="1"/>
  </si>
  <si>
    <t xml:space="preserve">
平均標準賃金日額
（円）
</t>
    <rPh sb="2" eb="4">
      <t>ヘイキン</t>
    </rPh>
    <rPh sb="4" eb="6">
      <t>ヒョウジュン</t>
    </rPh>
    <rPh sb="6" eb="8">
      <t>チンギン</t>
    </rPh>
    <rPh sb="8" eb="10">
      <t>ニチガク</t>
    </rPh>
    <rPh sb="12" eb="13">
      <t>エン</t>
    </rPh>
    <phoneticPr fontId="10"/>
  </si>
  <si>
    <t xml:space="preserve">被扶養者
合　　計
</t>
    <rPh sb="0" eb="4">
      <t>ヒフヨウシャ</t>
    </rPh>
    <rPh sb="5" eb="6">
      <t>ゴウ</t>
    </rPh>
    <rPh sb="8" eb="9">
      <t>ケイ</t>
    </rPh>
    <phoneticPr fontId="10"/>
  </si>
  <si>
    <t>高齢受給者</t>
    <rPh sb="0" eb="2">
      <t>コウレイ</t>
    </rPh>
    <rPh sb="2" eb="5">
      <t>ジュキュウシャ</t>
    </rPh>
    <phoneticPr fontId="10"/>
  </si>
  <si>
    <t>特別療養費</t>
    <rPh sb="0" eb="2">
      <t>トクベツ</t>
    </rPh>
    <rPh sb="2" eb="5">
      <t>リョウヨウヒ</t>
    </rPh>
    <phoneticPr fontId="10"/>
  </si>
  <si>
    <t>136　国民健康保険状況　　</t>
    <phoneticPr fontId="1"/>
  </si>
  <si>
    <t>184　　労働及び社会保障</t>
    <rPh sb="5" eb="7">
      <t>ロウドウ</t>
    </rPh>
    <rPh sb="7" eb="8">
      <t>オヨ</t>
    </rPh>
    <rPh sb="9" eb="11">
      <t>シャカイ</t>
    </rPh>
    <rPh sb="11" eb="13">
      <t>ホショウ</t>
    </rPh>
    <phoneticPr fontId="1"/>
  </si>
  <si>
    <t>年 度</t>
    <rPh sb="0" eb="1">
      <t>トシ</t>
    </rPh>
    <rPh sb="2" eb="3">
      <t>タビ</t>
    </rPh>
    <phoneticPr fontId="1"/>
  </si>
  <si>
    <t>保険料</t>
    <rPh sb="0" eb="3">
      <t>ホケンリョウ</t>
    </rPh>
    <phoneticPr fontId="10"/>
  </si>
  <si>
    <t>保険給付合計</t>
    <rPh sb="0" eb="2">
      <t>ホケン</t>
    </rPh>
    <rPh sb="2" eb="4">
      <t>キュウフ</t>
    </rPh>
    <rPh sb="4" eb="6">
      <t>ゴウケイ</t>
    </rPh>
    <phoneticPr fontId="10"/>
  </si>
  <si>
    <t>療養（補償）給付</t>
    <rPh sb="0" eb="2">
      <t>リョウヨウ</t>
    </rPh>
    <rPh sb="3" eb="5">
      <t>ホショウ</t>
    </rPh>
    <rPh sb="6" eb="8">
      <t>キュウフ</t>
    </rPh>
    <phoneticPr fontId="1"/>
  </si>
  <si>
    <t>休業（補償）給付</t>
    <rPh sb="0" eb="2">
      <t>キュウギョウ</t>
    </rPh>
    <rPh sb="3" eb="5">
      <t>ホショウ</t>
    </rPh>
    <rPh sb="6" eb="8">
      <t>キュウフ</t>
    </rPh>
    <phoneticPr fontId="10"/>
  </si>
  <si>
    <t>障害（補償）一時金</t>
    <rPh sb="0" eb="2">
      <t>ショウガイ</t>
    </rPh>
    <rPh sb="3" eb="5">
      <t>ホショウ</t>
    </rPh>
    <rPh sb="6" eb="9">
      <t>イチジキン</t>
    </rPh>
    <phoneticPr fontId="10"/>
  </si>
  <si>
    <t>遺族（補償）一時金</t>
    <rPh sb="0" eb="2">
      <t>イゾク</t>
    </rPh>
    <rPh sb="3" eb="5">
      <t>ホショウ</t>
    </rPh>
    <rPh sb="6" eb="9">
      <t>イチジキン</t>
    </rPh>
    <phoneticPr fontId="1"/>
  </si>
  <si>
    <t>葬祭料
（葬祭給付）</t>
    <rPh sb="0" eb="3">
      <t>ソウサイリョウ</t>
    </rPh>
    <rPh sb="5" eb="7">
      <t>ソウサイ</t>
    </rPh>
    <rPh sb="7" eb="9">
      <t>キュウフ</t>
    </rPh>
    <phoneticPr fontId="1"/>
  </si>
  <si>
    <t>介護（補償）給付</t>
    <rPh sb="0" eb="2">
      <t>カイゴ</t>
    </rPh>
    <rPh sb="3" eb="5">
      <t>ホショウ</t>
    </rPh>
    <rPh sb="6" eb="8">
      <t>キュウフ</t>
    </rPh>
    <phoneticPr fontId="1"/>
  </si>
  <si>
    <t>年金等給付</t>
    <rPh sb="0" eb="2">
      <t>ネンキン</t>
    </rPh>
    <rPh sb="2" eb="3">
      <t>ナド</t>
    </rPh>
    <rPh sb="3" eb="5">
      <t>キュウフ</t>
    </rPh>
    <phoneticPr fontId="10"/>
  </si>
  <si>
    <t>二次健康
診断等給付</t>
    <rPh sb="0" eb="2">
      <t>ニジ</t>
    </rPh>
    <rPh sb="2" eb="4">
      <t>ケンコウ</t>
    </rPh>
    <rPh sb="5" eb="7">
      <t>シンダン</t>
    </rPh>
    <rPh sb="7" eb="8">
      <t>ナド</t>
    </rPh>
    <rPh sb="8" eb="10">
      <t>キュウフ</t>
    </rPh>
    <phoneticPr fontId="10"/>
  </si>
  <si>
    <t>徴収決定済額</t>
    <rPh sb="0" eb="2">
      <t>チョウシュウ</t>
    </rPh>
    <rPh sb="2" eb="4">
      <t>ケッテイ</t>
    </rPh>
    <rPh sb="4" eb="5">
      <t>ス</t>
    </rPh>
    <rPh sb="5" eb="6">
      <t>ガク</t>
    </rPh>
    <phoneticPr fontId="10"/>
  </si>
  <si>
    <t>収納済額</t>
    <rPh sb="0" eb="2">
      <t>シュウノウ</t>
    </rPh>
    <rPh sb="2" eb="3">
      <t>ス</t>
    </rPh>
    <rPh sb="3" eb="4">
      <t>ガク</t>
    </rPh>
    <phoneticPr fontId="10"/>
  </si>
  <si>
    <t>件数</t>
    <rPh sb="0" eb="2">
      <t>ケンスウ</t>
    </rPh>
    <phoneticPr fontId="10"/>
  </si>
  <si>
    <t>金額</t>
    <rPh sb="0" eb="2">
      <t>キンガク</t>
    </rPh>
    <phoneticPr fontId="10"/>
  </si>
  <si>
    <t>年度</t>
    <rPh sb="0" eb="1">
      <t>トシ</t>
    </rPh>
    <rPh sb="1" eb="2">
      <t>タビ</t>
    </rPh>
    <phoneticPr fontId="1"/>
  </si>
  <si>
    <t>事業所数</t>
    <rPh sb="0" eb="3">
      <t>ジギョウショ</t>
    </rPh>
    <rPh sb="3" eb="4">
      <t>スウ</t>
    </rPh>
    <phoneticPr fontId="1"/>
  </si>
  <si>
    <t>被保険者数</t>
    <rPh sb="0" eb="4">
      <t>ヒホケンシャ</t>
    </rPh>
    <rPh sb="4" eb="5">
      <t>スウ</t>
    </rPh>
    <phoneticPr fontId="1"/>
  </si>
  <si>
    <t>給付状況</t>
    <rPh sb="0" eb="2">
      <t>キュウフ</t>
    </rPh>
    <rPh sb="2" eb="4">
      <t>ジョウキョウ</t>
    </rPh>
    <phoneticPr fontId="10"/>
  </si>
  <si>
    <t>徴収決定済額</t>
    <rPh sb="0" eb="2">
      <t>チョウシュウ</t>
    </rPh>
    <rPh sb="2" eb="4">
      <t>ケッテイ</t>
    </rPh>
    <rPh sb="4" eb="5">
      <t>ズミ</t>
    </rPh>
    <rPh sb="5" eb="6">
      <t>ガク</t>
    </rPh>
    <phoneticPr fontId="1"/>
  </si>
  <si>
    <t>老齢給付</t>
    <rPh sb="0" eb="2">
      <t>ロウレイ</t>
    </rPh>
    <rPh sb="2" eb="4">
      <t>キュウフ</t>
    </rPh>
    <phoneticPr fontId="10"/>
  </si>
  <si>
    <t>障害給付</t>
    <rPh sb="0" eb="2">
      <t>ショウガイ</t>
    </rPh>
    <rPh sb="2" eb="4">
      <t>キュウフ</t>
    </rPh>
    <phoneticPr fontId="10"/>
  </si>
  <si>
    <t>遺族給付</t>
    <rPh sb="0" eb="2">
      <t>イゾク</t>
    </rPh>
    <rPh sb="2" eb="4">
      <t>キュウフ</t>
    </rPh>
    <phoneticPr fontId="10"/>
  </si>
  <si>
    <t>受給権者数</t>
    <rPh sb="0" eb="3">
      <t>ジュキュウケン</t>
    </rPh>
    <rPh sb="3" eb="4">
      <t>シャ</t>
    </rPh>
    <rPh sb="4" eb="5">
      <t>スウ</t>
    </rPh>
    <phoneticPr fontId="10"/>
  </si>
  <si>
    <t>年金総額</t>
    <rPh sb="0" eb="2">
      <t>ネンキン</t>
    </rPh>
    <rPh sb="2" eb="4">
      <t>ソウガク</t>
    </rPh>
    <phoneticPr fontId="10"/>
  </si>
  <si>
    <t>円</t>
    <rPh sb="0" eb="1">
      <t>エン</t>
    </rPh>
    <phoneticPr fontId="10"/>
  </si>
  <si>
    <t>千円</t>
    <rPh sb="0" eb="2">
      <t>センエン</t>
    </rPh>
    <phoneticPr fontId="10"/>
  </si>
  <si>
    <t>人</t>
    <rPh sb="0" eb="1">
      <t>ヒト</t>
    </rPh>
    <phoneticPr fontId="10"/>
  </si>
  <si>
    <t xml:space="preserve">千円 </t>
    <rPh sb="0" eb="2">
      <t>センエン</t>
    </rPh>
    <phoneticPr fontId="10"/>
  </si>
  <si>
    <t>資料：厚生労働省</t>
    <rPh sb="3" eb="5">
      <t>コウセイ</t>
    </rPh>
    <rPh sb="5" eb="8">
      <t>ロウドウショウ</t>
    </rPh>
    <phoneticPr fontId="1"/>
  </si>
  <si>
    <t>137　労働者災害補償保険状況</t>
    <phoneticPr fontId="10"/>
  </si>
  <si>
    <t>186　　労働及び社会保障</t>
    <rPh sb="5" eb="7">
      <t>ロウドウ</t>
    </rPh>
    <rPh sb="7" eb="8">
      <t>オヨ</t>
    </rPh>
    <rPh sb="9" eb="11">
      <t>シャカイ</t>
    </rPh>
    <rPh sb="11" eb="13">
      <t>ホショウ</t>
    </rPh>
    <phoneticPr fontId="1"/>
  </si>
  <si>
    <t>（１）国民年金被保険者と保険料免除者等の状況</t>
    <rPh sb="18" eb="19">
      <t>ナド</t>
    </rPh>
    <phoneticPr fontId="10"/>
  </si>
  <si>
    <t>（単位　人、％）</t>
    <phoneticPr fontId="1"/>
  </si>
  <si>
    <t>第１号被保険者</t>
    <rPh sb="0" eb="1">
      <t>ダイ</t>
    </rPh>
    <rPh sb="2" eb="3">
      <t>ゴウ</t>
    </rPh>
    <rPh sb="3" eb="7">
      <t>ヒホケンシャ</t>
    </rPh>
    <phoneticPr fontId="1"/>
  </si>
  <si>
    <t>任意加入被保険者</t>
    <rPh sb="0" eb="2">
      <t>ニンイ</t>
    </rPh>
    <rPh sb="2" eb="4">
      <t>カニュウ</t>
    </rPh>
    <rPh sb="4" eb="8">
      <t>ヒホケンシャ</t>
    </rPh>
    <phoneticPr fontId="1"/>
  </si>
  <si>
    <t>第３号被保険者</t>
    <rPh sb="0" eb="1">
      <t>ダイ</t>
    </rPh>
    <rPh sb="2" eb="3">
      <t>ゴウ</t>
    </rPh>
    <rPh sb="3" eb="7">
      <t>ヒホケンシャ</t>
    </rPh>
    <phoneticPr fontId="1"/>
  </si>
  <si>
    <t>学生納付
特例者数</t>
    <rPh sb="0" eb="2">
      <t>ガクセイ</t>
    </rPh>
    <rPh sb="2" eb="4">
      <t>ノウフ</t>
    </rPh>
    <phoneticPr fontId="10"/>
  </si>
  <si>
    <t>法定免除</t>
    <rPh sb="0" eb="2">
      <t>ホウテイ</t>
    </rPh>
    <rPh sb="2" eb="4">
      <t>メンジョ</t>
    </rPh>
    <phoneticPr fontId="1"/>
  </si>
  <si>
    <t>申請免除</t>
    <rPh sb="0" eb="2">
      <t>シンセイ</t>
    </rPh>
    <rPh sb="2" eb="4">
      <t>メンジョ</t>
    </rPh>
    <phoneticPr fontId="1"/>
  </si>
  <si>
    <t>（２）国民年金受給権者の状況</t>
    <phoneticPr fontId="10"/>
  </si>
  <si>
    <t>（単位　件、千円）</t>
    <rPh sb="4" eb="5">
      <t>ケン</t>
    </rPh>
    <rPh sb="6" eb="7">
      <t>セン</t>
    </rPh>
    <phoneticPr fontId="1"/>
  </si>
  <si>
    <t>基礎年金受給権者</t>
    <rPh sb="0" eb="2">
      <t>キソ</t>
    </rPh>
    <rPh sb="2" eb="4">
      <t>ネンキン</t>
    </rPh>
    <rPh sb="4" eb="7">
      <t>ジュキュウケン</t>
    </rPh>
    <rPh sb="7" eb="8">
      <t>シャ</t>
    </rPh>
    <phoneticPr fontId="1"/>
  </si>
  <si>
    <t>拠出制年金受給権者</t>
    <rPh sb="0" eb="2">
      <t>キョシュツ</t>
    </rPh>
    <rPh sb="2" eb="3">
      <t>セイ</t>
    </rPh>
    <rPh sb="3" eb="5">
      <t>ネンキン</t>
    </rPh>
    <rPh sb="5" eb="8">
      <t>ジュキュウケン</t>
    </rPh>
    <rPh sb="8" eb="9">
      <t>シャ</t>
    </rPh>
    <phoneticPr fontId="1"/>
  </si>
  <si>
    <t>老齢基礎年金</t>
    <rPh sb="0" eb="2">
      <t>ロウレイ</t>
    </rPh>
    <rPh sb="2" eb="4">
      <t>キソ</t>
    </rPh>
    <rPh sb="4" eb="6">
      <t>ネンキン</t>
    </rPh>
    <phoneticPr fontId="1"/>
  </si>
  <si>
    <t>障害基礎年金</t>
    <rPh sb="0" eb="2">
      <t>ショウガイ</t>
    </rPh>
    <rPh sb="2" eb="4">
      <t>キソ</t>
    </rPh>
    <rPh sb="4" eb="6">
      <t>ネンキン</t>
    </rPh>
    <phoneticPr fontId="1"/>
  </si>
  <si>
    <t>遺族基礎年金</t>
    <rPh sb="0" eb="2">
      <t>イゾク</t>
    </rPh>
    <rPh sb="2" eb="4">
      <t>キソ</t>
    </rPh>
    <rPh sb="4" eb="6">
      <t>ネンキン</t>
    </rPh>
    <phoneticPr fontId="1"/>
  </si>
  <si>
    <t>老齢年金・
通算老齢年金</t>
    <rPh sb="0" eb="2">
      <t>ロウレイ</t>
    </rPh>
    <rPh sb="2" eb="4">
      <t>ネンキン</t>
    </rPh>
    <rPh sb="6" eb="8">
      <t>ツウサン</t>
    </rPh>
    <rPh sb="8" eb="10">
      <t>ロウレイ</t>
    </rPh>
    <rPh sb="10" eb="12">
      <t>ネンキン</t>
    </rPh>
    <phoneticPr fontId="1"/>
  </si>
  <si>
    <t>障害年金</t>
    <rPh sb="0" eb="2">
      <t>ショウガイ</t>
    </rPh>
    <rPh sb="2" eb="4">
      <t>ネンキン</t>
    </rPh>
    <phoneticPr fontId="1"/>
  </si>
  <si>
    <t>遺族年金</t>
    <rPh sb="0" eb="2">
      <t>イゾク</t>
    </rPh>
    <rPh sb="2" eb="4">
      <t>ネンキン</t>
    </rPh>
    <phoneticPr fontId="1"/>
  </si>
  <si>
    <t>年金額</t>
    <rPh sb="0" eb="3">
      <t>ネンキンガク</t>
    </rPh>
    <phoneticPr fontId="1"/>
  </si>
  <si>
    <t>注）1 昭和60年に国民年金法等の一部が改正され、昭和61年4月1日から施行された。その改正前の法律に基づくものを旧法、改正後の法律に基づくものを新法という。
　　　拠出制年金は、旧法による給付、基礎年金は、新法による給付
　　2 障害・遺族基礎年金には、昭和61年4月1日に福祉年金から裁定替えされた障害福祉年金及び母子・準母子福祉年金を含む。
　　3 遺族年金は母子年金・遺児年金・寡婦年金を含む。</t>
    <rPh sb="83" eb="86">
      <t>キョシュツセイ</t>
    </rPh>
    <rPh sb="86" eb="88">
      <t>ネンキン</t>
    </rPh>
    <rPh sb="90" eb="92">
      <t>キュウホウ</t>
    </rPh>
    <rPh sb="95" eb="97">
      <t>キュウフ</t>
    </rPh>
    <rPh sb="109" eb="111">
      <t>キュウフ</t>
    </rPh>
    <rPh sb="138" eb="140">
      <t>フクシ</t>
    </rPh>
    <rPh sb="140" eb="142">
      <t>ネンキン</t>
    </rPh>
    <rPh sb="157" eb="158">
      <t>オヨ</t>
    </rPh>
    <rPh sb="178" eb="180">
      <t>イゾク</t>
    </rPh>
    <rPh sb="180" eb="182">
      <t>ネンキン</t>
    </rPh>
    <rPh sb="183" eb="185">
      <t>ボシ</t>
    </rPh>
    <rPh sb="185" eb="187">
      <t>ネンキン</t>
    </rPh>
    <rPh sb="188" eb="190">
      <t>イジ</t>
    </rPh>
    <rPh sb="190" eb="192">
      <t>ネンキン</t>
    </rPh>
    <rPh sb="193" eb="195">
      <t>カフ</t>
    </rPh>
    <rPh sb="195" eb="197">
      <t>ネンキン</t>
    </rPh>
    <rPh sb="198" eb="199">
      <t>フク</t>
    </rPh>
    <phoneticPr fontId="1"/>
  </si>
  <si>
    <t>（３）老齢福祉年金受給権者の状況</t>
    <phoneticPr fontId="1"/>
  </si>
  <si>
    <t>（４）国民年金保険料納付状況</t>
    <rPh sb="3" eb="5">
      <t>コクミン</t>
    </rPh>
    <rPh sb="5" eb="7">
      <t>ネンキン</t>
    </rPh>
    <rPh sb="7" eb="10">
      <t>ホケンリョウ</t>
    </rPh>
    <rPh sb="10" eb="12">
      <t>ノウフ</t>
    </rPh>
    <rPh sb="12" eb="14">
      <t>ジョウキョウ</t>
    </rPh>
    <phoneticPr fontId="1"/>
  </si>
  <si>
    <t>（単位　人、千円）</t>
    <rPh sb="6" eb="7">
      <t>セン</t>
    </rPh>
    <phoneticPr fontId="1"/>
  </si>
  <si>
    <t>受給権者総数</t>
    <rPh sb="0" eb="4">
      <t>ジュキュウケンシャ</t>
    </rPh>
    <rPh sb="4" eb="6">
      <t>ソウスウ</t>
    </rPh>
    <phoneticPr fontId="1"/>
  </si>
  <si>
    <t>支給年金額</t>
    <rPh sb="0" eb="2">
      <t>シキュウ</t>
    </rPh>
    <rPh sb="2" eb="5">
      <t>ネンキンガク</t>
    </rPh>
    <phoneticPr fontId="1"/>
  </si>
  <si>
    <t>全部支給の者</t>
    <rPh sb="0" eb="2">
      <t>ゼンブ</t>
    </rPh>
    <rPh sb="2" eb="4">
      <t>シキュウ</t>
    </rPh>
    <rPh sb="5" eb="6">
      <t>モノ</t>
    </rPh>
    <phoneticPr fontId="1"/>
  </si>
  <si>
    <t>全部支給停止の者</t>
    <rPh sb="0" eb="2">
      <t>ゼンブ</t>
    </rPh>
    <rPh sb="2" eb="4">
      <t>シキュウ</t>
    </rPh>
    <rPh sb="4" eb="6">
      <t>テイシ</t>
    </rPh>
    <rPh sb="7" eb="8">
      <t>モノ</t>
    </rPh>
    <phoneticPr fontId="10"/>
  </si>
  <si>
    <t>納付対象月数</t>
    <rPh sb="0" eb="2">
      <t>ノウフ</t>
    </rPh>
    <rPh sb="2" eb="4">
      <t>タイショウ</t>
    </rPh>
    <rPh sb="4" eb="6">
      <t>ツキスウ</t>
    </rPh>
    <phoneticPr fontId="1"/>
  </si>
  <si>
    <t>納付月数</t>
    <rPh sb="0" eb="2">
      <t>ノウフ</t>
    </rPh>
    <rPh sb="2" eb="4">
      <t>ツキスウ</t>
    </rPh>
    <phoneticPr fontId="1"/>
  </si>
  <si>
    <t>納付率</t>
    <rPh sb="0" eb="2">
      <t>ノウフ</t>
    </rPh>
    <rPh sb="2" eb="3">
      <t>リツ</t>
    </rPh>
    <phoneticPr fontId="1"/>
  </si>
  <si>
    <t>資料：厚生労働省「国民年金の加入・納付状況」</t>
    <rPh sb="3" eb="5">
      <t>コウセイ</t>
    </rPh>
    <rPh sb="5" eb="8">
      <t>ロウドウショウ</t>
    </rPh>
    <rPh sb="9" eb="11">
      <t>コクミン</t>
    </rPh>
    <rPh sb="11" eb="13">
      <t>ネンキン</t>
    </rPh>
    <rPh sb="14" eb="16">
      <t>カニュウ</t>
    </rPh>
    <rPh sb="17" eb="19">
      <t>ノウフ</t>
    </rPh>
    <rPh sb="19" eb="21">
      <t>ジョウキョウ</t>
    </rPh>
    <phoneticPr fontId="1"/>
  </si>
  <si>
    <t>188　　労働及び社会保障</t>
    <rPh sb="5" eb="7">
      <t>ロウドウ</t>
    </rPh>
    <rPh sb="7" eb="8">
      <t>オヨ</t>
    </rPh>
    <rPh sb="9" eb="11">
      <t>シャカイ</t>
    </rPh>
    <rPh sb="11" eb="13">
      <t>ホショウ</t>
    </rPh>
    <phoneticPr fontId="1"/>
  </si>
  <si>
    <t>市　町　村</t>
    <rPh sb="0" eb="5">
      <t>シチョウソン</t>
    </rPh>
    <phoneticPr fontId="1"/>
  </si>
  <si>
    <t>受診率</t>
    <rPh sb="0" eb="3">
      <t>ジュシンリツ</t>
    </rPh>
    <phoneticPr fontId="1"/>
  </si>
  <si>
    <t>被保険者数</t>
    <rPh sb="0" eb="4">
      <t>ヒホケンシャ</t>
    </rPh>
    <rPh sb="4" eb="5">
      <t>スウ</t>
    </rPh>
    <phoneticPr fontId="10"/>
  </si>
  <si>
    <t>総　　　数</t>
    <rPh sb="0" eb="5">
      <t>ソウスウ</t>
    </rPh>
    <phoneticPr fontId="1"/>
  </si>
  <si>
    <t>市　　　計</t>
    <phoneticPr fontId="1"/>
  </si>
  <si>
    <t>郡　　　計</t>
    <phoneticPr fontId="1"/>
  </si>
  <si>
    <t>岡山市</t>
  </si>
  <si>
    <t>　北区</t>
    <rPh sb="1" eb="3">
      <t>キタク</t>
    </rPh>
    <phoneticPr fontId="10"/>
  </si>
  <si>
    <t>…</t>
    <phoneticPr fontId="10"/>
  </si>
  <si>
    <t>　中区</t>
    <rPh sb="1" eb="3">
      <t>ナカク</t>
    </rPh>
    <phoneticPr fontId="10"/>
  </si>
  <si>
    <t>　東区</t>
    <rPh sb="1" eb="3">
      <t>ヒガシク</t>
    </rPh>
    <phoneticPr fontId="10"/>
  </si>
  <si>
    <t>　南区</t>
    <rPh sb="1" eb="3">
      <t>ミナミク</t>
    </rPh>
    <phoneticPr fontId="10"/>
  </si>
  <si>
    <t>倉敷市</t>
  </si>
  <si>
    <t>津山市</t>
  </si>
  <si>
    <t>玉野市</t>
  </si>
  <si>
    <t>笠岡市</t>
  </si>
  <si>
    <t>井原市</t>
  </si>
  <si>
    <t>総社市</t>
  </si>
  <si>
    <t>高梁市</t>
  </si>
  <si>
    <t>新見市</t>
  </si>
  <si>
    <t>備前市</t>
  </si>
  <si>
    <t>瀬戸内市</t>
    <rPh sb="0" eb="3">
      <t>セトウチ</t>
    </rPh>
    <rPh sb="3" eb="4">
      <t>シ</t>
    </rPh>
    <phoneticPr fontId="1"/>
  </si>
  <si>
    <t>赤磐市</t>
    <rPh sb="0" eb="2">
      <t>アカイワ</t>
    </rPh>
    <rPh sb="2" eb="3">
      <t>シ</t>
    </rPh>
    <phoneticPr fontId="1"/>
  </si>
  <si>
    <t>真庭市</t>
    <rPh sb="0" eb="2">
      <t>マニワ</t>
    </rPh>
    <rPh sb="2" eb="3">
      <t>シ</t>
    </rPh>
    <phoneticPr fontId="1"/>
  </si>
  <si>
    <t>美作市</t>
    <rPh sb="0" eb="2">
      <t>ミマサカ</t>
    </rPh>
    <rPh sb="2" eb="3">
      <t>シ</t>
    </rPh>
    <phoneticPr fontId="1"/>
  </si>
  <si>
    <t>浅口市</t>
    <rPh sb="0" eb="2">
      <t>アサクチ</t>
    </rPh>
    <rPh sb="2" eb="3">
      <t>シ</t>
    </rPh>
    <phoneticPr fontId="1"/>
  </si>
  <si>
    <t>和　気　郡</t>
    <phoneticPr fontId="1"/>
  </si>
  <si>
    <t>和気町</t>
  </si>
  <si>
    <t>都　窪　郡</t>
    <phoneticPr fontId="1"/>
  </si>
  <si>
    <t>早島町</t>
  </si>
  <si>
    <t>浅　口　郡</t>
    <phoneticPr fontId="1"/>
  </si>
  <si>
    <t>里庄町</t>
    <phoneticPr fontId="1"/>
  </si>
  <si>
    <t>小　田　郡</t>
    <phoneticPr fontId="1"/>
  </si>
  <si>
    <t>矢掛町</t>
  </si>
  <si>
    <t>真　庭　郡</t>
    <phoneticPr fontId="1"/>
  </si>
  <si>
    <t>新庄村</t>
  </si>
  <si>
    <t>苫　田　郡</t>
    <phoneticPr fontId="1"/>
  </si>
  <si>
    <t>鏡野町</t>
  </si>
  <si>
    <t>勝　田　郡</t>
    <phoneticPr fontId="1"/>
  </si>
  <si>
    <t>勝央町</t>
  </si>
  <si>
    <t>奈義町</t>
  </si>
  <si>
    <t>英　田　郡</t>
    <phoneticPr fontId="1"/>
  </si>
  <si>
    <t>西粟倉村</t>
  </si>
  <si>
    <t>久　米　郡</t>
    <phoneticPr fontId="1"/>
  </si>
  <si>
    <t>久米南町</t>
  </si>
  <si>
    <t>美咲町</t>
    <rPh sb="0" eb="2">
      <t>ミサキ</t>
    </rPh>
    <rPh sb="2" eb="3">
      <t>チョウ</t>
    </rPh>
    <phoneticPr fontId="1"/>
  </si>
  <si>
    <t>加　賀　郡</t>
    <rPh sb="0" eb="1">
      <t>カ</t>
    </rPh>
    <rPh sb="2" eb="3">
      <t>ガ</t>
    </rPh>
    <phoneticPr fontId="1"/>
  </si>
  <si>
    <t>吉備中央町</t>
    <rPh sb="0" eb="5">
      <t>キビチュウオウチョウ</t>
    </rPh>
    <phoneticPr fontId="1"/>
  </si>
  <si>
    <t>　吉備中央町</t>
    <rPh sb="1" eb="3">
      <t>キビ</t>
    </rPh>
    <rPh sb="3" eb="6">
      <t>チュウオウチョウ</t>
    </rPh>
    <phoneticPr fontId="1"/>
  </si>
  <si>
    <t>資料：厚生労働省</t>
    <rPh sb="0" eb="2">
      <t>シリョウ</t>
    </rPh>
    <rPh sb="3" eb="5">
      <t>コウセイ</t>
    </rPh>
    <rPh sb="5" eb="8">
      <t>ロウドウショウ</t>
    </rPh>
    <phoneticPr fontId="10"/>
  </si>
  <si>
    <t>　　　障害給付とは、新法の障害基礎年金及び旧法の障害年金の合計</t>
    <phoneticPr fontId="10"/>
  </si>
  <si>
    <t>　  　遺族給付とは、新法の遺族基礎年金及び寡婦年金等の合計</t>
    <rPh sb="4" eb="6">
      <t>イゾク</t>
    </rPh>
    <rPh sb="6" eb="8">
      <t>キュウフ</t>
    </rPh>
    <rPh sb="11" eb="13">
      <t>シンポウ</t>
    </rPh>
    <rPh sb="14" eb="16">
      <t>イゾク</t>
    </rPh>
    <rPh sb="16" eb="18">
      <t>キソ</t>
    </rPh>
    <rPh sb="18" eb="20">
      <t>ネンキン</t>
    </rPh>
    <rPh sb="20" eb="21">
      <t>オヨ</t>
    </rPh>
    <rPh sb="22" eb="24">
      <t>カフ</t>
    </rPh>
    <rPh sb="24" eb="26">
      <t>ネンキン</t>
    </rPh>
    <rPh sb="26" eb="27">
      <t>ナド</t>
    </rPh>
    <rPh sb="28" eb="30">
      <t>ゴウケイ</t>
    </rPh>
    <phoneticPr fontId="10"/>
  </si>
  <si>
    <t xml:space="preserve">140　市町村別福祉  </t>
    <phoneticPr fontId="1"/>
  </si>
  <si>
    <t>市町村</t>
    <rPh sb="0" eb="3">
      <t>シチョウソン</t>
    </rPh>
    <phoneticPr fontId="1"/>
  </si>
  <si>
    <t>世帯数</t>
    <rPh sb="0" eb="3">
      <t>セタイスウ</t>
    </rPh>
    <phoneticPr fontId="1"/>
  </si>
  <si>
    <t>保護人員</t>
    <rPh sb="0" eb="2">
      <t>ホゴ</t>
    </rPh>
    <rPh sb="2" eb="4">
      <t>ジンイン</t>
    </rPh>
    <phoneticPr fontId="1"/>
  </si>
  <si>
    <t xml:space="preserve">
保護率
</t>
    <rPh sb="1" eb="3">
      <t>ホゴ</t>
    </rPh>
    <rPh sb="3" eb="4">
      <t>リツ</t>
    </rPh>
    <phoneticPr fontId="1"/>
  </si>
  <si>
    <t>クラブ数</t>
    <rPh sb="3" eb="4">
      <t>スウ</t>
    </rPh>
    <phoneticPr fontId="1"/>
  </si>
  <si>
    <t>会員数</t>
    <rPh sb="0" eb="3">
      <t>カイインスウ</t>
    </rPh>
    <phoneticPr fontId="1"/>
  </si>
  <si>
    <t>保 護
施 設</t>
    <rPh sb="0" eb="1">
      <t>タモツ</t>
    </rPh>
    <rPh sb="2" eb="3">
      <t>マモル</t>
    </rPh>
    <rPh sb="4" eb="5">
      <t>シ</t>
    </rPh>
    <rPh sb="6" eb="7">
      <t>セツ</t>
    </rPh>
    <phoneticPr fontId="1"/>
  </si>
  <si>
    <t>障害者
支  援
施  設</t>
    <rPh sb="0" eb="3">
      <t>ショウガイシャ</t>
    </rPh>
    <rPh sb="4" eb="5">
      <t>シ</t>
    </rPh>
    <rPh sb="7" eb="8">
      <t>エン</t>
    </rPh>
    <rPh sb="9" eb="10">
      <t>シ</t>
    </rPh>
    <rPh sb="12" eb="13">
      <t>セツ</t>
    </rPh>
    <phoneticPr fontId="10"/>
  </si>
  <si>
    <t>障害福祉サービス</t>
    <rPh sb="0" eb="2">
      <t>ショウガイ</t>
    </rPh>
    <rPh sb="2" eb="4">
      <t>フクシ</t>
    </rPh>
    <phoneticPr fontId="1"/>
  </si>
  <si>
    <t>相談支援事業</t>
    <rPh sb="0" eb="2">
      <t>ソウダン</t>
    </rPh>
    <rPh sb="2" eb="4">
      <t>シエン</t>
    </rPh>
    <rPh sb="4" eb="6">
      <t>ジギョウ</t>
    </rPh>
    <phoneticPr fontId="10"/>
  </si>
  <si>
    <t>地域生活支援事業</t>
    <rPh sb="0" eb="2">
      <t>チイキ</t>
    </rPh>
    <rPh sb="2" eb="4">
      <t>セイカツ</t>
    </rPh>
    <rPh sb="4" eb="6">
      <t>シエン</t>
    </rPh>
    <rPh sb="6" eb="8">
      <t>ジギョウ</t>
    </rPh>
    <phoneticPr fontId="10"/>
  </si>
  <si>
    <t>老人福祉
施 設 等</t>
    <rPh sb="0" eb="2">
      <t>ロウジン</t>
    </rPh>
    <rPh sb="2" eb="4">
      <t>フクシ</t>
    </rPh>
    <rPh sb="5" eb="6">
      <t>ホドコ</t>
    </rPh>
    <rPh sb="7" eb="8">
      <t>セツ</t>
    </rPh>
    <rPh sb="9" eb="10">
      <t>トウ</t>
    </rPh>
    <phoneticPr fontId="1"/>
  </si>
  <si>
    <t>児童福祉施設等</t>
    <rPh sb="0" eb="2">
      <t>ジドウ</t>
    </rPh>
    <rPh sb="2" eb="4">
      <t>フクシ</t>
    </rPh>
    <rPh sb="4" eb="6">
      <t>シセツ</t>
    </rPh>
    <rPh sb="6" eb="7">
      <t>トウ</t>
    </rPh>
    <phoneticPr fontId="1"/>
  </si>
  <si>
    <t>その他
の福祉
施設等</t>
    <rPh sb="0" eb="3">
      <t>ソノタ</t>
    </rPh>
    <rPh sb="5" eb="7">
      <t>フクシ</t>
    </rPh>
    <rPh sb="8" eb="10">
      <t>シセツ</t>
    </rPh>
    <rPh sb="10" eb="11">
      <t>トウ</t>
    </rPh>
    <phoneticPr fontId="1"/>
  </si>
  <si>
    <t>総 数</t>
    <rPh sb="0" eb="1">
      <t>フサ</t>
    </rPh>
    <rPh sb="2" eb="3">
      <t>カズ</t>
    </rPh>
    <phoneticPr fontId="1"/>
  </si>
  <si>
    <t>う　ち
保育所</t>
    <rPh sb="4" eb="7">
      <t>ホイクショ</t>
    </rPh>
    <phoneticPr fontId="1"/>
  </si>
  <si>
    <t xml:space="preserve">所 </t>
    <phoneticPr fontId="10"/>
  </si>
  <si>
    <t>総　　　数</t>
  </si>
  <si>
    <t>市　　　計</t>
  </si>
  <si>
    <t>郡　　　計</t>
  </si>
  <si>
    <t>赤磐市</t>
    <rPh sb="0" eb="1">
      <t>アカ</t>
    </rPh>
    <rPh sb="1" eb="2">
      <t>イワ</t>
    </rPh>
    <rPh sb="2" eb="3">
      <t>シ</t>
    </rPh>
    <phoneticPr fontId="1"/>
  </si>
  <si>
    <t>和　気　郡</t>
  </si>
  <si>
    <t>都　窪　郡</t>
  </si>
  <si>
    <t>浅　口　郡</t>
  </si>
  <si>
    <t>里庄町</t>
  </si>
  <si>
    <t>小　田　郡</t>
  </si>
  <si>
    <t>真　庭　郡</t>
  </si>
  <si>
    <t>苫　田　郡</t>
  </si>
  <si>
    <t>勝　田　郡</t>
  </si>
  <si>
    <t>英　田　郡</t>
  </si>
  <si>
    <t>久　米　郡</t>
  </si>
  <si>
    <t>美咲町</t>
    <rPh sb="0" eb="3">
      <t>ミサキチョウ</t>
    </rPh>
    <phoneticPr fontId="1"/>
  </si>
  <si>
    <t>吉備中央町</t>
    <rPh sb="0" eb="2">
      <t>キビ</t>
    </rPh>
    <phoneticPr fontId="1"/>
  </si>
  <si>
    <t>資料：県保健福祉課</t>
    <phoneticPr fontId="1"/>
  </si>
  <si>
    <r>
      <t>140　市町村別福祉</t>
    </r>
    <r>
      <rPr>
        <sz val="12"/>
        <rFont val="ＭＳ 明朝"/>
        <family val="1"/>
        <charset val="128"/>
      </rPr>
      <t>(つづき)　</t>
    </r>
    <phoneticPr fontId="1"/>
  </si>
  <si>
    <t>保険給付状況</t>
    <rPh sb="4" eb="6">
      <t>ジョウキョウ</t>
    </rPh>
    <phoneticPr fontId="10"/>
  </si>
  <si>
    <t>適用成
立件数
(年度末)</t>
    <rPh sb="0" eb="2">
      <t>テキヨウ</t>
    </rPh>
    <rPh sb="2" eb="3">
      <t>ナル</t>
    </rPh>
    <rPh sb="4" eb="5">
      <t>リツ</t>
    </rPh>
    <rPh sb="5" eb="7">
      <t>ケンスウ</t>
    </rPh>
    <rPh sb="9" eb="11">
      <t>ネンド</t>
    </rPh>
    <rPh sb="11" eb="12">
      <t>マツ</t>
    </rPh>
    <phoneticPr fontId="10"/>
  </si>
  <si>
    <t>適用労
働者数
(年度末)</t>
    <rPh sb="0" eb="2">
      <t>テキヨウ</t>
    </rPh>
    <rPh sb="2" eb="3">
      <t>ロウ</t>
    </rPh>
    <rPh sb="4" eb="5">
      <t>ドウ</t>
    </rPh>
    <rPh sb="5" eb="6">
      <t>シャ</t>
    </rPh>
    <rPh sb="6" eb="7">
      <t>スウ</t>
    </rPh>
    <rPh sb="9" eb="11">
      <t>ネンド</t>
    </rPh>
    <rPh sb="11" eb="12">
      <t>マツ</t>
    </rPh>
    <phoneticPr fontId="1"/>
  </si>
  <si>
    <t>平均標準
報酬月額</t>
    <rPh sb="0" eb="2">
      <t>ヘイキン</t>
    </rPh>
    <rPh sb="2" eb="4">
      <t>ヒョウジュン</t>
    </rPh>
    <rPh sb="5" eb="7">
      <t>ホウシュウ</t>
    </rPh>
    <rPh sb="7" eb="9">
      <t>ゲツガク</t>
    </rPh>
    <phoneticPr fontId="1"/>
  </si>
  <si>
    <t>注)1 昭和60年に国民年金法等の一部が改正され、昭和61年4月1日から施行された。その改正前の法律に基づくものを旧法、</t>
    <rPh sb="0" eb="1">
      <t>チュウ</t>
    </rPh>
    <phoneticPr fontId="1"/>
  </si>
  <si>
    <t xml:space="preserve">     改正後の法律に基づくものを新法という。</t>
    <phoneticPr fontId="1"/>
  </si>
  <si>
    <t>解雇処分
反　対</t>
    <rPh sb="0" eb="2">
      <t>カイコ</t>
    </rPh>
    <rPh sb="2" eb="4">
      <t>ショブン</t>
    </rPh>
    <rPh sb="5" eb="6">
      <t>ハン</t>
    </rPh>
    <rPh sb="7" eb="8">
      <t>タイ</t>
    </rPh>
    <phoneticPr fontId="1"/>
  </si>
  <si>
    <t>申 込 状 況</t>
    <phoneticPr fontId="10"/>
  </si>
  <si>
    <t>貸 付 状 況</t>
    <phoneticPr fontId="1"/>
  </si>
  <si>
    <t>定員</t>
    <rPh sb="0" eb="2">
      <t>テイイン</t>
    </rPh>
    <phoneticPr fontId="1"/>
  </si>
  <si>
    <t>　15　労働及び社会保障</t>
    <rPh sb="4" eb="6">
      <t>ロウドウ</t>
    </rPh>
    <rPh sb="8" eb="10">
      <t>シャカイ</t>
    </rPh>
    <rPh sb="10" eb="12">
      <t>ホショウ</t>
    </rPh>
    <phoneticPr fontId="1"/>
  </si>
  <si>
    <t xml:space="preserve">　 3 平成22年1月から新産業分類（平成19年1月日本標準産業分類改訂）に基づく集計を行った。        </t>
    <rPh sb="4" eb="6">
      <t>ヘイセイ</t>
    </rPh>
    <rPh sb="8" eb="9">
      <t>ネン</t>
    </rPh>
    <rPh sb="10" eb="11">
      <t>ガツ</t>
    </rPh>
    <rPh sb="13" eb="16">
      <t>シンサンギョウ</t>
    </rPh>
    <rPh sb="16" eb="18">
      <t>ブンルイ</t>
    </rPh>
    <rPh sb="19" eb="21">
      <t>ヘイセイ</t>
    </rPh>
    <rPh sb="23" eb="24">
      <t>ネン</t>
    </rPh>
    <rPh sb="25" eb="26">
      <t>ガツ</t>
    </rPh>
    <rPh sb="26" eb="28">
      <t>ニホン</t>
    </rPh>
    <rPh sb="28" eb="30">
      <t>ヒョウジュン</t>
    </rPh>
    <rPh sb="30" eb="32">
      <t>サンギョウ</t>
    </rPh>
    <rPh sb="32" eb="34">
      <t>ブンルイ</t>
    </rPh>
    <rPh sb="34" eb="36">
      <t>カイテイ</t>
    </rPh>
    <rPh sb="38" eb="40">
      <t>モトズ</t>
    </rPh>
    <rPh sb="41" eb="43">
      <t>シュウケイ</t>
    </rPh>
    <rPh sb="44" eb="45">
      <t>オコナ</t>
    </rPh>
    <phoneticPr fontId="1"/>
  </si>
  <si>
    <t>資料：県統計分析課「毎月勤労統計調査」</t>
    <rPh sb="6" eb="8">
      <t>ブンセキ</t>
    </rPh>
    <phoneticPr fontId="10"/>
  </si>
  <si>
    <t>（免除率）</t>
    <rPh sb="1" eb="3">
      <t>メンジョ</t>
    </rPh>
    <rPh sb="3" eb="4">
      <t>リツ</t>
    </rPh>
    <phoneticPr fontId="1"/>
  </si>
  <si>
    <t>免除者数</t>
    <rPh sb="0" eb="3">
      <t>メンジョシャ</t>
    </rPh>
    <rPh sb="3" eb="4">
      <t>スウ</t>
    </rPh>
    <phoneticPr fontId="1"/>
  </si>
  <si>
    <t>保険料免除・学生納付特例・若年者納付猶予被保険者数</t>
    <rPh sb="0" eb="3">
      <t>ホケンリョウ</t>
    </rPh>
    <rPh sb="3" eb="5">
      <t>メンジョ</t>
    </rPh>
    <rPh sb="6" eb="8">
      <t>ガクセイ</t>
    </rPh>
    <rPh sb="8" eb="10">
      <t>ノウフ</t>
    </rPh>
    <rPh sb="10" eb="12">
      <t>トクレイ</t>
    </rPh>
    <rPh sb="13" eb="15">
      <t>ジャクネン</t>
    </rPh>
    <rPh sb="15" eb="16">
      <t>シャ</t>
    </rPh>
    <rPh sb="16" eb="18">
      <t>ノウフ</t>
    </rPh>
    <rPh sb="18" eb="20">
      <t>ユウヨ</t>
    </rPh>
    <rPh sb="20" eb="24">
      <t>ヒホケンシャ</t>
    </rPh>
    <rPh sb="24" eb="25">
      <t>スウ</t>
    </rPh>
    <phoneticPr fontId="1"/>
  </si>
  <si>
    <t>（単位　万月、％）</t>
    <rPh sb="4" eb="5">
      <t>マン</t>
    </rPh>
    <rPh sb="5" eb="6">
      <t>ツキ</t>
    </rPh>
    <phoneticPr fontId="10"/>
  </si>
  <si>
    <t>療養諸費計</t>
    <rPh sb="0" eb="2">
      <t>リョウヨウ</t>
    </rPh>
    <rPh sb="2" eb="4">
      <t>ショヒ</t>
    </rPh>
    <rPh sb="4" eb="5">
      <t>ケイ</t>
    </rPh>
    <phoneticPr fontId="44"/>
  </si>
  <si>
    <t>療養諸費負担区分内訳</t>
    <rPh sb="0" eb="2">
      <t>リョウヨウ</t>
    </rPh>
    <rPh sb="2" eb="4">
      <t>ショヒ</t>
    </rPh>
    <rPh sb="4" eb="6">
      <t>フタン</t>
    </rPh>
    <rPh sb="6" eb="8">
      <t>クブン</t>
    </rPh>
    <rPh sb="8" eb="10">
      <t>ウチワケ</t>
    </rPh>
    <phoneticPr fontId="44"/>
  </si>
  <si>
    <t>高額療養費</t>
    <rPh sb="0" eb="2">
      <t>コウガク</t>
    </rPh>
    <rPh sb="2" eb="5">
      <t>リョウヨウヒ</t>
    </rPh>
    <phoneticPr fontId="44"/>
  </si>
  <si>
    <t>費用額</t>
    <rPh sb="0" eb="2">
      <t>ヒヨウ</t>
    </rPh>
    <rPh sb="2" eb="3">
      <t>ガク</t>
    </rPh>
    <phoneticPr fontId="44"/>
  </si>
  <si>
    <t>保険者負担分</t>
    <rPh sb="0" eb="3">
      <t>ホケンシャ</t>
    </rPh>
    <rPh sb="3" eb="6">
      <t>フタンブン</t>
    </rPh>
    <phoneticPr fontId="44"/>
  </si>
  <si>
    <t>一部負担金</t>
    <rPh sb="0" eb="1">
      <t>イチ</t>
    </rPh>
    <rPh sb="1" eb="2">
      <t>ブ</t>
    </rPh>
    <rPh sb="2" eb="5">
      <t>フタンキン</t>
    </rPh>
    <phoneticPr fontId="44"/>
  </si>
  <si>
    <t>他法負担分</t>
    <rPh sb="0" eb="2">
      <t>タホウ</t>
    </rPh>
    <rPh sb="2" eb="5">
      <t>フタンブン</t>
    </rPh>
    <phoneticPr fontId="44"/>
  </si>
  <si>
    <t>世帯数</t>
    <rPh sb="0" eb="3">
      <t>セタイスウ</t>
    </rPh>
    <phoneticPr fontId="44"/>
  </si>
  <si>
    <t>市町村</t>
    <rPh sb="0" eb="3">
      <t>シチョウソン</t>
    </rPh>
    <phoneticPr fontId="44"/>
  </si>
  <si>
    <t>国保組合</t>
    <rPh sb="0" eb="2">
      <t>コクホ</t>
    </rPh>
    <rPh sb="2" eb="4">
      <t>クミアイ</t>
    </rPh>
    <phoneticPr fontId="44"/>
  </si>
  <si>
    <t>計</t>
    <rPh sb="0" eb="1">
      <t>ケイ</t>
    </rPh>
    <phoneticPr fontId="44"/>
  </si>
  <si>
    <t>一般被保険者数（Ａ－Ｂ）</t>
    <rPh sb="0" eb="2">
      <t>イッパン</t>
    </rPh>
    <rPh sb="2" eb="6">
      <t>ヒホケンシャ</t>
    </rPh>
    <rPh sb="6" eb="7">
      <t>スウ</t>
    </rPh>
    <phoneticPr fontId="44"/>
  </si>
  <si>
    <t>被扶養者</t>
    <rPh sb="0" eb="3">
      <t>ヒフヨウ</t>
    </rPh>
    <rPh sb="3" eb="4">
      <t>シャ</t>
    </rPh>
    <phoneticPr fontId="44"/>
  </si>
  <si>
    <t>被保険者数（Ａ）</t>
    <rPh sb="0" eb="4">
      <t>ヒホケンシャ</t>
    </rPh>
    <rPh sb="4" eb="5">
      <t>スウ</t>
    </rPh>
    <phoneticPr fontId="44"/>
  </si>
  <si>
    <t>退職被保険者等数（Ｂ）</t>
    <rPh sb="0" eb="1">
      <t>タイ</t>
    </rPh>
    <rPh sb="1" eb="2">
      <t>ショク</t>
    </rPh>
    <rPh sb="2" eb="6">
      <t>ヒホケンシャ</t>
    </rPh>
    <rPh sb="6" eb="7">
      <t>トウ</t>
    </rPh>
    <rPh sb="7" eb="8">
      <t>スウ</t>
    </rPh>
    <phoneticPr fontId="44"/>
  </si>
  <si>
    <t>保険者数</t>
    <rPh sb="0" eb="2">
      <t>ホケン</t>
    </rPh>
    <rPh sb="2" eb="3">
      <t>シャ</t>
    </rPh>
    <rPh sb="3" eb="4">
      <t>スウ</t>
    </rPh>
    <phoneticPr fontId="1"/>
  </si>
  <si>
    <t>（１）月別一般状況</t>
    <rPh sb="3" eb="5">
      <t>ツキベツ</t>
    </rPh>
    <rPh sb="5" eb="7">
      <t>イッパン</t>
    </rPh>
    <rPh sb="7" eb="9">
      <t>ジョウキョウ</t>
    </rPh>
    <phoneticPr fontId="10"/>
  </si>
  <si>
    <t>（２）月別保険給付状況</t>
    <phoneticPr fontId="10"/>
  </si>
  <si>
    <t>一　般　被　保　険　者　分</t>
    <phoneticPr fontId="10"/>
  </si>
  <si>
    <t>7</t>
  </si>
  <si>
    <t>8</t>
  </si>
  <si>
    <t>9</t>
  </si>
  <si>
    <t>10</t>
  </si>
  <si>
    <t>11</t>
  </si>
  <si>
    <t>12</t>
  </si>
  <si>
    <t>3</t>
  </si>
  <si>
    <t>資料：県長寿社会課</t>
    <phoneticPr fontId="10"/>
  </si>
  <si>
    <t>件数</t>
    <rPh sb="0" eb="2">
      <t>ケンスウ</t>
    </rPh>
    <phoneticPr fontId="44"/>
  </si>
  <si>
    <t>退　　職
被保険者</t>
    <rPh sb="0" eb="1">
      <t>タイ</t>
    </rPh>
    <rPh sb="3" eb="4">
      <t>ショク</t>
    </rPh>
    <rPh sb="5" eb="9">
      <t>ヒホケンシャ</t>
    </rPh>
    <phoneticPr fontId="44"/>
  </si>
  <si>
    <t>（１）月別一般状況</t>
  </si>
  <si>
    <t>（２）月別保険給付状況</t>
    <phoneticPr fontId="1"/>
  </si>
  <si>
    <t>（２）国民年金受給権者の状況</t>
    <phoneticPr fontId="1"/>
  </si>
  <si>
    <t>（４）国民年金保険料納付状況</t>
    <rPh sb="3" eb="5">
      <t>コクミン</t>
    </rPh>
    <rPh sb="7" eb="10">
      <t>ホケンリョウ</t>
    </rPh>
    <rPh sb="10" eb="12">
      <t>ノウフ</t>
    </rPh>
    <phoneticPr fontId="1"/>
  </si>
  <si>
    <t>（単位　世帯、人）</t>
    <rPh sb="4" eb="6">
      <t>セタイ</t>
    </rPh>
    <rPh sb="7" eb="8">
      <t>ニン</t>
    </rPh>
    <phoneticPr fontId="1"/>
  </si>
  <si>
    <t>電気・ガス・
熱供給・水道業</t>
    <rPh sb="0" eb="2">
      <t>デンキ</t>
    </rPh>
    <rPh sb="7" eb="8">
      <t>ネツ</t>
    </rPh>
    <rPh sb="8" eb="10">
      <t>キョウキュウ</t>
    </rPh>
    <rPh sb="11" eb="14">
      <t>スイドウギョウ</t>
    </rPh>
    <phoneticPr fontId="1"/>
  </si>
  <si>
    <t>年　次</t>
    <rPh sb="0" eb="1">
      <t>ネン</t>
    </rPh>
    <rPh sb="2" eb="3">
      <t>ツギ</t>
    </rPh>
    <phoneticPr fontId="1"/>
  </si>
  <si>
    <t>　09・10　食料品・たばこ</t>
    <phoneticPr fontId="1"/>
  </si>
  <si>
    <t>金額</t>
    <rPh sb="0" eb="1">
      <t>キン</t>
    </rPh>
    <rPh sb="1" eb="2">
      <t>ガク</t>
    </rPh>
    <phoneticPr fontId="44"/>
  </si>
  <si>
    <t>１人当たり
医療費</t>
    <rPh sb="0" eb="3">
      <t>ヒトリア</t>
    </rPh>
    <rPh sb="6" eb="8">
      <t>イリョウ</t>
    </rPh>
    <phoneticPr fontId="1"/>
  </si>
  <si>
    <t>１人当たり
保険料(税)
調 定 額</t>
    <rPh sb="0" eb="3">
      <t>ヒトリア</t>
    </rPh>
    <rPh sb="6" eb="9">
      <t>ホケンリョウ</t>
    </rPh>
    <rPh sb="10" eb="11">
      <t>ゼイ</t>
    </rPh>
    <rPh sb="13" eb="16">
      <t>チョウテイ</t>
    </rPh>
    <rPh sb="17" eb="18">
      <t>ガク</t>
    </rPh>
    <phoneticPr fontId="1"/>
  </si>
  <si>
    <t>加入世帯数
(年度末)</t>
    <rPh sb="0" eb="2">
      <t>カニュウ</t>
    </rPh>
    <rPh sb="2" eb="5">
      <t>セタイスウ</t>
    </rPh>
    <rPh sb="7" eb="10">
      <t>ネンドマツ</t>
    </rPh>
    <phoneticPr fontId="1"/>
  </si>
  <si>
    <t>被保険者数
(年度末)</t>
    <rPh sb="0" eb="1">
      <t>ヒ</t>
    </rPh>
    <rPh sb="1" eb="3">
      <t>ホケン</t>
    </rPh>
    <rPh sb="3" eb="4">
      <t>シャ</t>
    </rPh>
    <rPh sb="4" eb="5">
      <t>スウ</t>
    </rPh>
    <rPh sb="7" eb="10">
      <t>ネンドマツ</t>
    </rPh>
    <phoneticPr fontId="1"/>
  </si>
  <si>
    <t>保険給付
総額</t>
    <rPh sb="0" eb="2">
      <t>ホケン</t>
    </rPh>
    <rPh sb="2" eb="4">
      <t>キュウフ</t>
    </rPh>
    <rPh sb="5" eb="7">
      <t>ソウガク</t>
    </rPh>
    <phoneticPr fontId="1"/>
  </si>
  <si>
    <t>注）4 国民年金の被保険者数は、第1号被保険者、任意加入被保険者及び第３号被保険者の合計である。</t>
    <rPh sb="0" eb="1">
      <t>チュウ</t>
    </rPh>
    <rPh sb="4" eb="6">
      <t>コクミン</t>
    </rPh>
    <rPh sb="6" eb="8">
      <t>ネンキン</t>
    </rPh>
    <rPh sb="32" eb="33">
      <t>オヨ</t>
    </rPh>
    <phoneticPr fontId="10"/>
  </si>
  <si>
    <t>　  5 国民年金の老齢給付とは、新法の老齢基礎年金並びに旧法拠出制年金の老齢年金及び通算老齢年金の合計</t>
    <rPh sb="5" eb="7">
      <t>コクミン</t>
    </rPh>
    <rPh sb="7" eb="9">
      <t>ネンキン</t>
    </rPh>
    <rPh sb="10" eb="12">
      <t>ロウレイ</t>
    </rPh>
    <rPh sb="12" eb="14">
      <t>キュウフ</t>
    </rPh>
    <rPh sb="17" eb="19">
      <t>シンポウ</t>
    </rPh>
    <rPh sb="20" eb="22">
      <t>ロウレイ</t>
    </rPh>
    <rPh sb="22" eb="24">
      <t>キソ</t>
    </rPh>
    <rPh sb="24" eb="26">
      <t>ネンキン</t>
    </rPh>
    <rPh sb="26" eb="27">
      <t>ナラ</t>
    </rPh>
    <rPh sb="29" eb="31">
      <t>キュウホウ</t>
    </rPh>
    <rPh sb="31" eb="34">
      <t>キョシュツセイ</t>
    </rPh>
    <rPh sb="34" eb="36">
      <t>ネンキン</t>
    </rPh>
    <rPh sb="37" eb="39">
      <t>ロウレイ</t>
    </rPh>
    <rPh sb="39" eb="41">
      <t>ネンキン</t>
    </rPh>
    <rPh sb="41" eb="42">
      <t>オヨ</t>
    </rPh>
    <rPh sb="43" eb="45">
      <t>ツウサン</t>
    </rPh>
    <rPh sb="45" eb="47">
      <t>ロウレイ</t>
    </rPh>
    <rPh sb="47" eb="49">
      <t>ネンキン</t>
    </rPh>
    <rPh sb="50" eb="52">
      <t>ゴウケイ</t>
    </rPh>
    <phoneticPr fontId="10"/>
  </si>
  <si>
    <t>資料：県労働雇用政策課</t>
    <rPh sb="5" eb="6">
      <t>ドウ</t>
    </rPh>
    <rPh sb="6" eb="8">
      <t>コヨウ</t>
    </rPh>
    <rPh sb="8" eb="10">
      <t>セイサク</t>
    </rPh>
    <rPh sb="10" eb="11">
      <t>カ</t>
    </rPh>
    <phoneticPr fontId="1"/>
  </si>
  <si>
    <t>資料：県労働雇用政策課</t>
    <phoneticPr fontId="1"/>
  </si>
  <si>
    <t>障害児
入所施設
等への
利用契約</t>
    <rPh sb="4" eb="5">
      <t>イレル</t>
    </rPh>
    <rPh sb="5" eb="6">
      <t>ショ</t>
    </rPh>
    <rPh sb="6" eb="8">
      <t>シセツ</t>
    </rPh>
    <phoneticPr fontId="10"/>
  </si>
  <si>
    <t>訓練校数</t>
    <rPh sb="0" eb="2">
      <t>クンレン</t>
    </rPh>
    <rPh sb="2" eb="3">
      <t>コウ</t>
    </rPh>
    <rPh sb="3" eb="4">
      <t>スウ</t>
    </rPh>
    <phoneticPr fontId="1"/>
  </si>
  <si>
    <t>　　障害者職業能力開発校の普通課程の普通職業訓練及び専門課程の高度職業訓練の合計である。</t>
    <rPh sb="2" eb="5">
      <t>ショウガイシャ</t>
    </rPh>
    <rPh sb="5" eb="7">
      <t>ショクギョウ</t>
    </rPh>
    <rPh sb="7" eb="9">
      <t>ノウリョク</t>
    </rPh>
    <rPh sb="9" eb="11">
      <t>カイハツ</t>
    </rPh>
    <rPh sb="11" eb="12">
      <t>コウ</t>
    </rPh>
    <phoneticPr fontId="1"/>
  </si>
  <si>
    <t>労働及び社会保障　　171</t>
    <rPh sb="0" eb="2">
      <t>ロウドウ</t>
    </rPh>
    <rPh sb="2" eb="3">
      <t>オヨ</t>
    </rPh>
    <rPh sb="4" eb="6">
      <t>シャカイ</t>
    </rPh>
    <rPh sb="6" eb="8">
      <t>ホショウ</t>
    </rPh>
    <phoneticPr fontId="1"/>
  </si>
  <si>
    <t>　相　談　別　受　付　状　況</t>
    <rPh sb="1" eb="2">
      <t>ソウ</t>
    </rPh>
    <rPh sb="3" eb="4">
      <t>ダン</t>
    </rPh>
    <rPh sb="5" eb="6">
      <t>ベツ</t>
    </rPh>
    <rPh sb="7" eb="8">
      <t>ウケ</t>
    </rPh>
    <rPh sb="9" eb="10">
      <t>ツキ</t>
    </rPh>
    <rPh sb="11" eb="12">
      <t>ジョウ</t>
    </rPh>
    <phoneticPr fontId="1"/>
  </si>
  <si>
    <t>　対　応　状　況</t>
    <rPh sb="1" eb="2">
      <t>タイ</t>
    </rPh>
    <rPh sb="3" eb="4">
      <t>オウ</t>
    </rPh>
    <rPh sb="5" eb="6">
      <t>ジョウ</t>
    </rPh>
    <rPh sb="7" eb="8">
      <t>キョウ</t>
    </rPh>
    <phoneticPr fontId="1"/>
  </si>
  <si>
    <t>　保　険　給　付</t>
    <rPh sb="1" eb="2">
      <t>タモツ</t>
    </rPh>
    <rPh sb="3" eb="4">
      <t>ケン</t>
    </rPh>
    <rPh sb="5" eb="6">
      <t>キュウ</t>
    </rPh>
    <rPh sb="7" eb="8">
      <t>ツキ</t>
    </rPh>
    <phoneticPr fontId="1"/>
  </si>
  <si>
    <t>　保　険　給　付　（つづき）</t>
    <rPh sb="1" eb="2">
      <t>タモツ</t>
    </rPh>
    <rPh sb="3" eb="4">
      <t>ケン</t>
    </rPh>
    <rPh sb="5" eb="6">
      <t>キュウ</t>
    </rPh>
    <rPh sb="7" eb="8">
      <t>ツキ</t>
    </rPh>
    <phoneticPr fontId="1"/>
  </si>
  <si>
    <t>　被　保　険　者　（つづき）</t>
    <rPh sb="1" eb="2">
      <t>ヒ</t>
    </rPh>
    <rPh sb="3" eb="4">
      <t>タモツ</t>
    </rPh>
    <rPh sb="5" eb="6">
      <t>ケン</t>
    </rPh>
    <rPh sb="7" eb="8">
      <t>シャ</t>
    </rPh>
    <phoneticPr fontId="10"/>
  </si>
  <si>
    <t>人</t>
    <phoneticPr fontId="10"/>
  </si>
  <si>
    <t>世帯</t>
    <phoneticPr fontId="10"/>
  </si>
  <si>
    <t xml:space="preserve"> 人</t>
    <phoneticPr fontId="10"/>
  </si>
  <si>
    <t>‰</t>
    <phoneticPr fontId="1"/>
  </si>
  <si>
    <t>所</t>
    <phoneticPr fontId="10"/>
  </si>
  <si>
    <t>千円</t>
    <rPh sb="0" eb="1">
      <t>セン</t>
    </rPh>
    <phoneticPr fontId="10"/>
  </si>
  <si>
    <t>％</t>
    <phoneticPr fontId="10"/>
  </si>
  <si>
    <t>円</t>
    <phoneticPr fontId="10"/>
  </si>
  <si>
    <t>診療費
（入院・入院外・
歯科）</t>
    <rPh sb="0" eb="3">
      <t>シンリョウヒ</t>
    </rPh>
    <rPh sb="5" eb="7">
      <t>ニュウイン</t>
    </rPh>
    <rPh sb="8" eb="10">
      <t>ニュウイン</t>
    </rPh>
    <rPh sb="10" eb="11">
      <t>ガイ</t>
    </rPh>
    <rPh sb="13" eb="15">
      <t>シカ</t>
    </rPh>
    <phoneticPr fontId="10"/>
  </si>
  <si>
    <t>訪問看護
療養費</t>
    <rPh sb="0" eb="2">
      <t>ホウモン</t>
    </rPh>
    <rPh sb="2" eb="4">
      <t>カンゴ</t>
    </rPh>
    <phoneticPr fontId="10"/>
  </si>
  <si>
    <t>その他の現金給付（傷病手当金・埋葬料・出産育児一時金・出産手当金）</t>
    <rPh sb="2" eb="3">
      <t>タ</t>
    </rPh>
    <rPh sb="4" eb="6">
      <t>ゲンキン</t>
    </rPh>
    <rPh sb="6" eb="8">
      <t>キュウフ</t>
    </rPh>
    <rPh sb="9" eb="11">
      <t>ショウビョウ</t>
    </rPh>
    <rPh sb="11" eb="14">
      <t>テアテキン</t>
    </rPh>
    <rPh sb="15" eb="18">
      <t>マイソウリョウ</t>
    </rPh>
    <rPh sb="19" eb="21">
      <t>シュッサン</t>
    </rPh>
    <rPh sb="21" eb="23">
      <t>イクジ</t>
    </rPh>
    <rPh sb="23" eb="26">
      <t>イチジキン</t>
    </rPh>
    <rPh sb="27" eb="29">
      <t>シュッサン</t>
    </rPh>
    <rPh sb="29" eb="32">
      <t>テアテキン</t>
    </rPh>
    <phoneticPr fontId="10"/>
  </si>
  <si>
    <t xml:space="preserve">    4 「被保険者合計」、「被扶養者合計」及び「高齢受給者(一般、一定以上所得者)」については、件数・金額共に「入院時食事療養・生活療養費(標準負担額差額支給分を</t>
    <phoneticPr fontId="10"/>
  </si>
  <si>
    <t xml:space="preserve">    　除く)」を含まない。</t>
    <phoneticPr fontId="10"/>
  </si>
  <si>
    <t>　　2　法第3条第2項被保険者とは、日々雇い入れられる者あるいは2か月以内の期間を定めて使用される者など、健康保険法第3条第2項の規定による</t>
    <rPh sb="4" eb="6">
      <t>ホウダイ</t>
    </rPh>
    <rPh sb="7" eb="8">
      <t>ジョウ</t>
    </rPh>
    <rPh sb="8" eb="9">
      <t>ダイ</t>
    </rPh>
    <rPh sb="10" eb="11">
      <t>コウ</t>
    </rPh>
    <rPh sb="11" eb="15">
      <t>ヒホケンシャ</t>
    </rPh>
    <rPh sb="18" eb="20">
      <t>ヒビ</t>
    </rPh>
    <rPh sb="20" eb="23">
      <t>ヤトイイ</t>
    </rPh>
    <rPh sb="27" eb="28">
      <t>モノ</t>
    </rPh>
    <rPh sb="34" eb="35">
      <t>ゲツ</t>
    </rPh>
    <rPh sb="35" eb="37">
      <t>イナイ</t>
    </rPh>
    <rPh sb="38" eb="40">
      <t>キカン</t>
    </rPh>
    <rPh sb="41" eb="42">
      <t>サダ</t>
    </rPh>
    <rPh sb="44" eb="46">
      <t>シヨウ</t>
    </rPh>
    <rPh sb="49" eb="50">
      <t>モノ</t>
    </rPh>
    <rPh sb="53" eb="55">
      <t>ケンコウ</t>
    </rPh>
    <rPh sb="55" eb="58">
      <t>ホケンホウ</t>
    </rPh>
    <rPh sb="58" eb="59">
      <t>ダイ</t>
    </rPh>
    <rPh sb="60" eb="61">
      <t>ジョウ</t>
    </rPh>
    <rPh sb="61" eb="62">
      <t>ダイ</t>
    </rPh>
    <rPh sb="63" eb="64">
      <t>コウ</t>
    </rPh>
    <rPh sb="65" eb="67">
      <t>キテイ</t>
    </rPh>
    <phoneticPr fontId="10"/>
  </si>
  <si>
    <t>　　　被保険者のことをいう。</t>
    <phoneticPr fontId="10"/>
  </si>
  <si>
    <t>診療費（入院・入院外・歯科）</t>
    <rPh sb="0" eb="3">
      <t>シンリョウヒ</t>
    </rPh>
    <rPh sb="4" eb="6">
      <t>ニュウイン</t>
    </rPh>
    <rPh sb="7" eb="9">
      <t>ニュウイン</t>
    </rPh>
    <rPh sb="9" eb="10">
      <t>ガイ</t>
    </rPh>
    <rPh sb="11" eb="13">
      <t>シカ</t>
    </rPh>
    <phoneticPr fontId="10"/>
  </si>
  <si>
    <t>訪問看護
療養費</t>
    <rPh sb="0" eb="2">
      <t>ホウモン</t>
    </rPh>
    <rPh sb="2" eb="4">
      <t>カンゴ</t>
    </rPh>
    <rPh sb="5" eb="8">
      <t>リョウヨウヒ</t>
    </rPh>
    <phoneticPr fontId="10"/>
  </si>
  <si>
    <t>その他の現金給付（家族埋葬料・家族出産育児一時金）</t>
    <rPh sb="2" eb="3">
      <t>タ</t>
    </rPh>
    <rPh sb="4" eb="6">
      <t>ゲンキン</t>
    </rPh>
    <rPh sb="6" eb="8">
      <t>キュウフ</t>
    </rPh>
    <rPh sb="9" eb="11">
      <t>カゾク</t>
    </rPh>
    <rPh sb="11" eb="14">
      <t>マイソウリョウ</t>
    </rPh>
    <rPh sb="15" eb="17">
      <t>カゾク</t>
    </rPh>
    <rPh sb="17" eb="19">
      <t>シュッサン</t>
    </rPh>
    <rPh sb="19" eb="21">
      <t>イクジ</t>
    </rPh>
    <rPh sb="21" eb="24">
      <t>イチジキン</t>
    </rPh>
    <phoneticPr fontId="10"/>
  </si>
  <si>
    <t>25</t>
    <phoneticPr fontId="1"/>
  </si>
  <si>
    <t>その他の
相　　談</t>
    <phoneticPr fontId="10"/>
  </si>
  <si>
    <t>視 聴 覚
障害相談</t>
    <rPh sb="0" eb="1">
      <t>シ</t>
    </rPh>
    <rPh sb="2" eb="3">
      <t>チョウ</t>
    </rPh>
    <rPh sb="4" eb="5">
      <t>サトル</t>
    </rPh>
    <rPh sb="6" eb="7">
      <t>ショウ</t>
    </rPh>
    <rPh sb="7" eb="8">
      <t>ガイ</t>
    </rPh>
    <rPh sb="8" eb="9">
      <t>ソウ</t>
    </rPh>
    <rPh sb="9" eb="10">
      <t>ダン</t>
    </rPh>
    <phoneticPr fontId="1"/>
  </si>
  <si>
    <t>発達障害
相  　談</t>
    <rPh sb="0" eb="2">
      <t>ハッタツ</t>
    </rPh>
    <rPh sb="2" eb="4">
      <t>ショウガイ</t>
    </rPh>
    <rPh sb="5" eb="6">
      <t>ソウ</t>
    </rPh>
    <rPh sb="9" eb="10">
      <t>ダン</t>
    </rPh>
    <phoneticPr fontId="1"/>
  </si>
  <si>
    <t>言語発達
障 害 等
相　　談</t>
    <rPh sb="0" eb="2">
      <t>ゲンゴ</t>
    </rPh>
    <rPh sb="2" eb="4">
      <t>ハッタツ</t>
    </rPh>
    <rPh sb="5" eb="6">
      <t>ショウ</t>
    </rPh>
    <rPh sb="7" eb="8">
      <t>ガイ</t>
    </rPh>
    <rPh sb="9" eb="10">
      <t>トウ</t>
    </rPh>
    <rPh sb="11" eb="12">
      <t>ショウ</t>
    </rPh>
    <rPh sb="14" eb="15">
      <t>ダン</t>
    </rPh>
    <phoneticPr fontId="10"/>
  </si>
  <si>
    <t>　  26</t>
    <phoneticPr fontId="10"/>
  </si>
  <si>
    <t xml:space="preserve">25  </t>
    <phoneticPr fontId="10"/>
  </si>
  <si>
    <t xml:space="preserve">26  </t>
    <phoneticPr fontId="10"/>
  </si>
  <si>
    <t>付加年金被保険者数</t>
    <rPh sb="0" eb="2">
      <t>フカ</t>
    </rPh>
    <rPh sb="2" eb="4">
      <t>ネンキン</t>
    </rPh>
    <rPh sb="4" eb="8">
      <t>ヒホケンシャ</t>
    </rPh>
    <rPh sb="8" eb="9">
      <t>スウ</t>
    </rPh>
    <phoneticPr fontId="1"/>
  </si>
  <si>
    <t xml:space="preserve">  2</t>
  </si>
  <si>
    <t>（単位　件）</t>
    <rPh sb="4" eb="5">
      <t>ケン</t>
    </rPh>
    <phoneticPr fontId="10"/>
  </si>
  <si>
    <t>　　　 10</t>
  </si>
  <si>
    <t>　　　 11</t>
  </si>
  <si>
    <t>　　　 12</t>
  </si>
  <si>
    <t>4月</t>
  </si>
  <si>
    <t>5　</t>
  </si>
  <si>
    <t>10　</t>
  </si>
  <si>
    <t>11　</t>
  </si>
  <si>
    <t>12　</t>
  </si>
  <si>
    <t>1　</t>
  </si>
  <si>
    <t>130　母子父子寡婦福祉資金貸付状況　</t>
    <phoneticPr fontId="1"/>
  </si>
  <si>
    <t>5</t>
    <phoneticPr fontId="1"/>
  </si>
  <si>
    <t>2</t>
    <phoneticPr fontId="1"/>
  </si>
  <si>
    <t>年度・月</t>
    <phoneticPr fontId="1"/>
  </si>
  <si>
    <t>2</t>
  </si>
  <si>
    <t>資料：県長寿社会課</t>
    <phoneticPr fontId="10"/>
  </si>
  <si>
    <t>注) 本表における平均値は、4月から3月までの各月末の数値の平均である。</t>
    <phoneticPr fontId="10"/>
  </si>
  <si>
    <t xml:space="preserve">  4</t>
    <phoneticPr fontId="1"/>
  </si>
  <si>
    <t xml:space="preserve">  5</t>
    <phoneticPr fontId="10"/>
  </si>
  <si>
    <t xml:space="preserve">  2</t>
    <phoneticPr fontId="10"/>
  </si>
  <si>
    <t>退　職　被　保　険　者　等　分</t>
    <phoneticPr fontId="10"/>
  </si>
  <si>
    <t>資料：県長寿社会課</t>
    <phoneticPr fontId="10"/>
  </si>
  <si>
    <t>身体障害者
社会参加
支援施設</t>
    <rPh sb="0" eb="2">
      <t>シンタイ</t>
    </rPh>
    <rPh sb="2" eb="3">
      <t>ショウ</t>
    </rPh>
    <rPh sb="3" eb="4">
      <t>ガイ</t>
    </rPh>
    <rPh sb="4" eb="5">
      <t>シャ</t>
    </rPh>
    <rPh sb="6" eb="7">
      <t>シャ</t>
    </rPh>
    <rPh sb="7" eb="8">
      <t>カイ</t>
    </rPh>
    <rPh sb="8" eb="10">
      <t>サンカ</t>
    </rPh>
    <rPh sb="11" eb="13">
      <t>シエン</t>
    </rPh>
    <rPh sb="13" eb="15">
      <t>シセツ</t>
    </rPh>
    <phoneticPr fontId="4"/>
  </si>
  <si>
    <t>求人倍率
(Ｃ/Ａ)</t>
    <rPh sb="0" eb="2">
      <t>キュウジン</t>
    </rPh>
    <rPh sb="2" eb="4">
      <t>バイリツ</t>
    </rPh>
    <phoneticPr fontId="1"/>
  </si>
  <si>
    <t>注)  各四半期には、期間中における月間有効求職者数の合計を計上している。</t>
    <rPh sb="0" eb="1">
      <t>チュウ</t>
    </rPh>
    <rPh sb="4" eb="5">
      <t>カク</t>
    </rPh>
    <rPh sb="5" eb="8">
      <t>シハンキ</t>
    </rPh>
    <rPh sb="11" eb="14">
      <t>キカンチュウ</t>
    </rPh>
    <rPh sb="18" eb="20">
      <t>ゲッカン</t>
    </rPh>
    <rPh sb="20" eb="22">
      <t>ユウコウ</t>
    </rPh>
    <rPh sb="22" eb="25">
      <t>キュウショクシャ</t>
    </rPh>
    <rPh sb="25" eb="26">
      <t>スウ</t>
    </rPh>
    <rPh sb="27" eb="29">
      <t>ゴウケイ</t>
    </rPh>
    <rPh sb="30" eb="32">
      <t>ケイジョウ</t>
    </rPh>
    <phoneticPr fontId="1"/>
  </si>
  <si>
    <t xml:space="preserve">24  </t>
    <phoneticPr fontId="10"/>
  </si>
  <si>
    <t>　　　5</t>
  </si>
  <si>
    <t>　　　2</t>
  </si>
  <si>
    <t xml:space="preserve">    5</t>
  </si>
  <si>
    <t xml:space="preserve">    10</t>
  </si>
  <si>
    <t xml:space="preserve">    2</t>
  </si>
  <si>
    <t>…</t>
    <phoneticPr fontId="10"/>
  </si>
  <si>
    <t xml:space="preserve">  1月</t>
    <rPh sb="3" eb="4">
      <t>ツキ</t>
    </rPh>
    <phoneticPr fontId="4"/>
  </si>
  <si>
    <t>（１）事業所規模　５人以上</t>
    <rPh sb="3" eb="6">
      <t>ジギョウショ</t>
    </rPh>
    <rPh sb="6" eb="8">
      <t>キボ</t>
    </rPh>
    <rPh sb="10" eb="11">
      <t>ヒト</t>
    </rPh>
    <rPh sb="11" eb="13">
      <t>イジョウ</t>
    </rPh>
    <phoneticPr fontId="1"/>
  </si>
  <si>
    <t xml:space="preserve"> 産業別、男女別現金給与額、労働時間及び労働者数 （事業所規模　５人以上）</t>
    <rPh sb="29" eb="31">
      <t>キボ</t>
    </rPh>
    <rPh sb="33" eb="34">
      <t>ヒト</t>
    </rPh>
    <rPh sb="34" eb="36">
      <t>イジョウ</t>
    </rPh>
    <phoneticPr fontId="1"/>
  </si>
  <si>
    <t xml:space="preserve"> 母子父子寡婦福祉資金貸付状況</t>
    <rPh sb="3" eb="5">
      <t>フシ</t>
    </rPh>
    <rPh sb="5" eb="7">
      <t>カフ</t>
    </rPh>
    <phoneticPr fontId="1"/>
  </si>
  <si>
    <t xml:space="preserve"> 全国健康保険協会管掌健康保険状況（法第３条第２項被保険者分） </t>
    <phoneticPr fontId="1"/>
  </si>
  <si>
    <t>（１）国民年金被保険者と保険料免除者等の状況</t>
    <rPh sb="18" eb="19">
      <t>ナド</t>
    </rPh>
    <phoneticPr fontId="1"/>
  </si>
  <si>
    <t>労働及び社会保障　　167</t>
    <rPh sb="0" eb="2">
      <t>ロウドウ</t>
    </rPh>
    <rPh sb="2" eb="3">
      <t>オヨ</t>
    </rPh>
    <rPh sb="4" eb="6">
      <t>シャカイ</t>
    </rPh>
    <rPh sb="6" eb="8">
      <t>ホショウ</t>
    </rPh>
    <phoneticPr fontId="1"/>
  </si>
  <si>
    <t>168　　労働及び社会保障</t>
    <rPh sb="5" eb="7">
      <t>ロウドウ</t>
    </rPh>
    <rPh sb="7" eb="8">
      <t>オヨ</t>
    </rPh>
    <rPh sb="9" eb="11">
      <t>シャカイ</t>
    </rPh>
    <rPh sb="11" eb="13">
      <t>ホショウ</t>
    </rPh>
    <phoneticPr fontId="1"/>
  </si>
  <si>
    <t>労働及び社会保障　　169</t>
    <rPh sb="0" eb="2">
      <t>ロウドウ</t>
    </rPh>
    <rPh sb="2" eb="3">
      <t>オヨ</t>
    </rPh>
    <rPh sb="4" eb="6">
      <t>シャカイ</t>
    </rPh>
    <rPh sb="6" eb="8">
      <t>ホショウ</t>
    </rPh>
    <phoneticPr fontId="1"/>
  </si>
  <si>
    <t>170　　労働及び社会保障</t>
    <rPh sb="5" eb="7">
      <t>ロウドウ</t>
    </rPh>
    <rPh sb="7" eb="8">
      <t>オヨ</t>
    </rPh>
    <rPh sb="9" eb="11">
      <t>シャカイ</t>
    </rPh>
    <rPh sb="11" eb="13">
      <t>ホショウ</t>
    </rPh>
    <phoneticPr fontId="1"/>
  </si>
  <si>
    <t>172　　労働及び社会保障</t>
    <phoneticPr fontId="10"/>
  </si>
  <si>
    <t>労働及び社会保障　　173</t>
    <phoneticPr fontId="10"/>
  </si>
  <si>
    <t>176　　労働及び社会保障</t>
    <phoneticPr fontId="10"/>
  </si>
  <si>
    <t>労働及び社会保障　　177</t>
    <phoneticPr fontId="10"/>
  </si>
  <si>
    <t>135　全国健康保険協会管掌健康保険状況（法第3条第2項被保険者分）</t>
    <phoneticPr fontId="1"/>
  </si>
  <si>
    <t>178　　労働及び社会保障</t>
    <phoneticPr fontId="10"/>
  </si>
  <si>
    <t>労働及び社会保障　　179</t>
    <phoneticPr fontId="10"/>
  </si>
  <si>
    <t>180　　労働及び社会保障</t>
    <rPh sb="5" eb="7">
      <t>ロウドウ</t>
    </rPh>
    <rPh sb="7" eb="8">
      <t>オヨ</t>
    </rPh>
    <rPh sb="9" eb="11">
      <t>シャカイ</t>
    </rPh>
    <rPh sb="11" eb="13">
      <t>ホショウ</t>
    </rPh>
    <phoneticPr fontId="1"/>
  </si>
  <si>
    <t>労働及び社会保障　　181</t>
    <rPh sb="0" eb="2">
      <t>ロウドウ</t>
    </rPh>
    <rPh sb="2" eb="3">
      <t>オヨ</t>
    </rPh>
    <rPh sb="4" eb="6">
      <t>シャカイ</t>
    </rPh>
    <rPh sb="6" eb="8">
      <t>ホショウ</t>
    </rPh>
    <phoneticPr fontId="1"/>
  </si>
  <si>
    <t>182　　労働及び社会保障</t>
    <rPh sb="5" eb="7">
      <t>ロウドウ</t>
    </rPh>
    <rPh sb="7" eb="8">
      <t>オヨ</t>
    </rPh>
    <rPh sb="9" eb="11">
      <t>シャカイ</t>
    </rPh>
    <rPh sb="11" eb="13">
      <t>ホショウ</t>
    </rPh>
    <phoneticPr fontId="1"/>
  </si>
  <si>
    <t>労働及び社会保障　　183</t>
    <rPh sb="0" eb="2">
      <t>ロウドウ</t>
    </rPh>
    <rPh sb="2" eb="3">
      <t>オヨ</t>
    </rPh>
    <rPh sb="4" eb="6">
      <t>シャカイ</t>
    </rPh>
    <rPh sb="6" eb="8">
      <t>ホショウ</t>
    </rPh>
    <phoneticPr fontId="1"/>
  </si>
  <si>
    <t>労働及び社会保障　　185</t>
    <phoneticPr fontId="1"/>
  </si>
  <si>
    <t>労働及び社会保障　　187</t>
    <phoneticPr fontId="10"/>
  </si>
  <si>
    <t>労働及び社会保障　　189</t>
    <rPh sb="0" eb="2">
      <t>ロウドウ</t>
    </rPh>
    <rPh sb="2" eb="3">
      <t>オヨ</t>
    </rPh>
    <rPh sb="4" eb="6">
      <t>シャカイ</t>
    </rPh>
    <rPh sb="6" eb="8">
      <t>ホショウ</t>
    </rPh>
    <phoneticPr fontId="1"/>
  </si>
  <si>
    <t xml:space="preserve">  25</t>
    <phoneticPr fontId="10"/>
  </si>
  <si>
    <t xml:space="preserve">  26</t>
    <phoneticPr fontId="10"/>
  </si>
  <si>
    <t xml:space="preserve">  27</t>
    <phoneticPr fontId="10"/>
  </si>
  <si>
    <t>　13　家具・装備品</t>
    <rPh sb="4" eb="6">
      <t>カグ</t>
    </rPh>
    <rPh sb="7" eb="10">
      <t>ソウビヒン</t>
    </rPh>
    <phoneticPr fontId="4"/>
  </si>
  <si>
    <t xml:space="preserve">25  </t>
    <phoneticPr fontId="10"/>
  </si>
  <si>
    <t xml:space="preserve">26  </t>
    <phoneticPr fontId="10"/>
  </si>
  <si>
    <t xml:space="preserve">27  </t>
    <phoneticPr fontId="10"/>
  </si>
  <si>
    <t>13</t>
    <phoneticPr fontId="1"/>
  </si>
  <si>
    <t xml:space="preserve">     25</t>
    <phoneticPr fontId="10"/>
  </si>
  <si>
    <t xml:space="preserve">     26</t>
    <phoneticPr fontId="10"/>
  </si>
  <si>
    <t xml:space="preserve">     27</t>
    <phoneticPr fontId="10"/>
  </si>
  <si>
    <t xml:space="preserve">    25</t>
    <phoneticPr fontId="10"/>
  </si>
  <si>
    <t xml:space="preserve">    26</t>
    <phoneticPr fontId="10"/>
  </si>
  <si>
    <t xml:space="preserve">    27</t>
    <phoneticPr fontId="10"/>
  </si>
  <si>
    <t>24</t>
    <phoneticPr fontId="10"/>
  </si>
  <si>
    <t>25</t>
    <phoneticPr fontId="10"/>
  </si>
  <si>
    <t>26</t>
    <phoneticPr fontId="10"/>
  </si>
  <si>
    <t>27</t>
    <phoneticPr fontId="10"/>
  </si>
  <si>
    <t>　　3　保護率＝生活保護人員（停止中を含む）÷前年度末住民基本台帳人口（日本人及び外国人）×1,000</t>
    <rPh sb="4" eb="6">
      <t>ホゴ</t>
    </rPh>
    <rPh sb="6" eb="7">
      <t>リツ</t>
    </rPh>
    <rPh sb="8" eb="10">
      <t>セイカツ</t>
    </rPh>
    <rPh sb="10" eb="12">
      <t>ホゴ</t>
    </rPh>
    <rPh sb="12" eb="14">
      <t>ジンイン</t>
    </rPh>
    <rPh sb="15" eb="18">
      <t>テイシチュウ</t>
    </rPh>
    <rPh sb="19" eb="20">
      <t>フク</t>
    </rPh>
    <rPh sb="23" eb="26">
      <t>ゼンネンド</t>
    </rPh>
    <rPh sb="26" eb="27">
      <t>マツ</t>
    </rPh>
    <rPh sb="27" eb="29">
      <t>ジュウミン</t>
    </rPh>
    <rPh sb="29" eb="31">
      <t>キホン</t>
    </rPh>
    <rPh sb="31" eb="33">
      <t>ダイチョウ</t>
    </rPh>
    <rPh sb="33" eb="35">
      <t>ジンコウ</t>
    </rPh>
    <rPh sb="36" eb="39">
      <t>ニホンジン</t>
    </rPh>
    <rPh sb="39" eb="40">
      <t>オヨ</t>
    </rPh>
    <rPh sb="41" eb="44">
      <t>ガイコクジン</t>
    </rPh>
    <phoneticPr fontId="6"/>
  </si>
  <si>
    <t>27　　</t>
    <phoneticPr fontId="10"/>
  </si>
  <si>
    <t>福祉事
務所へ
送致又
は通知</t>
    <rPh sb="0" eb="2">
      <t>フクシ</t>
    </rPh>
    <rPh sb="2" eb="6">
      <t>ジムショ</t>
    </rPh>
    <rPh sb="8" eb="10">
      <t>ソウチ</t>
    </rPh>
    <rPh sb="10" eb="11">
      <t>マタ</t>
    </rPh>
    <rPh sb="13" eb="15">
      <t>ツウチ</t>
    </rPh>
    <phoneticPr fontId="1"/>
  </si>
  <si>
    <t>-</t>
  </si>
  <si>
    <t>26</t>
    <phoneticPr fontId="10"/>
  </si>
  <si>
    <t>　  27</t>
    <phoneticPr fontId="10"/>
  </si>
  <si>
    <t>入院時食事療養費・生活療養費
（標準負担額差
額支給を除く）</t>
    <rPh sb="0" eb="3">
      <t>ニュウインジ</t>
    </rPh>
    <rPh sb="3" eb="5">
      <t>ショクジ</t>
    </rPh>
    <rPh sb="5" eb="7">
      <t>リョウヨウ</t>
    </rPh>
    <rPh sb="7" eb="8">
      <t>ヒ</t>
    </rPh>
    <rPh sb="9" eb="11">
      <t>セイカツ</t>
    </rPh>
    <rPh sb="11" eb="14">
      <t>リョウヨウヒ</t>
    </rPh>
    <rPh sb="16" eb="17">
      <t>シメ</t>
    </rPh>
    <rPh sb="17" eb="18">
      <t>ジュン</t>
    </rPh>
    <rPh sb="18" eb="21">
      <t>フタンガク</t>
    </rPh>
    <rPh sb="21" eb="22">
      <t>サ</t>
    </rPh>
    <rPh sb="23" eb="24">
      <t>ガク</t>
    </rPh>
    <rPh sb="24" eb="26">
      <t>シキュウ</t>
    </rPh>
    <rPh sb="27" eb="28">
      <t>ノゾ</t>
    </rPh>
    <phoneticPr fontId="10"/>
  </si>
  <si>
    <t>入院時食事療養費・生活療養費（標準負担額差額支給）</t>
    <rPh sb="0" eb="3">
      <t>ニュウインジ</t>
    </rPh>
    <rPh sb="3" eb="5">
      <t>ショクジ</t>
    </rPh>
    <rPh sb="5" eb="6">
      <t>イヤス</t>
    </rPh>
    <rPh sb="6" eb="7">
      <t>マモル</t>
    </rPh>
    <rPh sb="7" eb="8">
      <t>ヒ</t>
    </rPh>
    <rPh sb="9" eb="11">
      <t>セイカツ</t>
    </rPh>
    <rPh sb="11" eb="13">
      <t>リョウヨウ</t>
    </rPh>
    <rPh sb="13" eb="14">
      <t>ヒ</t>
    </rPh>
    <rPh sb="15" eb="17">
      <t>ヒョウジュン</t>
    </rPh>
    <rPh sb="17" eb="20">
      <t>フタンガク</t>
    </rPh>
    <rPh sb="20" eb="22">
      <t>サガク</t>
    </rPh>
    <rPh sb="22" eb="24">
      <t>シキュウ</t>
    </rPh>
    <phoneticPr fontId="10"/>
  </si>
  <si>
    <t>入院時食事療養費・
生活療養費
（標準負担額差額支給を除く）</t>
    <rPh sb="0" eb="3">
      <t>ニュウインジ</t>
    </rPh>
    <rPh sb="3" eb="5">
      <t>ショクジ</t>
    </rPh>
    <rPh sb="5" eb="7">
      <t>リョウヨウ</t>
    </rPh>
    <rPh sb="7" eb="8">
      <t>ヒ</t>
    </rPh>
    <rPh sb="10" eb="12">
      <t>セイカツ</t>
    </rPh>
    <rPh sb="12" eb="15">
      <t>リョウヨウヒ</t>
    </rPh>
    <rPh sb="17" eb="19">
      <t>ヒョウジュン</t>
    </rPh>
    <rPh sb="19" eb="22">
      <t>フタンガク</t>
    </rPh>
    <rPh sb="22" eb="24">
      <t>サガク</t>
    </rPh>
    <rPh sb="24" eb="26">
      <t>シキュウ</t>
    </rPh>
    <rPh sb="27" eb="28">
      <t>ノゾ</t>
    </rPh>
    <phoneticPr fontId="10"/>
  </si>
  <si>
    <t>入院時食事療養費・生活療養費
（標準負担額差額
支給）</t>
    <rPh sb="0" eb="3">
      <t>ニュウインジ</t>
    </rPh>
    <rPh sb="3" eb="5">
      <t>ショクジ</t>
    </rPh>
    <rPh sb="5" eb="7">
      <t>リョウヨウ</t>
    </rPh>
    <rPh sb="7" eb="8">
      <t>ヒ</t>
    </rPh>
    <rPh sb="9" eb="11">
      <t>セイカツ</t>
    </rPh>
    <rPh sb="11" eb="14">
      <t>リョウヨウヒ</t>
    </rPh>
    <rPh sb="16" eb="18">
      <t>ヒョウジュン</t>
    </rPh>
    <rPh sb="18" eb="21">
      <t>フタンガク</t>
    </rPh>
    <rPh sb="21" eb="23">
      <t>サガク</t>
    </rPh>
    <rPh sb="24" eb="26">
      <t>シキュウ</t>
    </rPh>
    <phoneticPr fontId="10"/>
  </si>
  <si>
    <t>入院時食事療養費・生活療養費（標準負担額差額支給）</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phoneticPr fontId="10"/>
  </si>
  <si>
    <t>入院時食事療養費・生活療養費（標準負担額差額支給を除く）</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rPh sb="25" eb="26">
      <t>ノゾ</t>
    </rPh>
    <phoneticPr fontId="10"/>
  </si>
  <si>
    <t xml:space="preserve">      25</t>
    <phoneticPr fontId="10"/>
  </si>
  <si>
    <t xml:space="preserve">      26</t>
    <phoneticPr fontId="10"/>
  </si>
  <si>
    <t>138　厚生年金保険（第１号）状況　</t>
    <rPh sb="4" eb="5">
      <t>アツシ</t>
    </rPh>
    <rPh sb="5" eb="6">
      <t>ショウ</t>
    </rPh>
    <rPh sb="6" eb="7">
      <t>トシ</t>
    </rPh>
    <rPh sb="7" eb="8">
      <t>キン</t>
    </rPh>
    <rPh sb="11" eb="12">
      <t>ダイ</t>
    </rPh>
    <rPh sb="13" eb="14">
      <t>ゴウ</t>
    </rPh>
    <phoneticPr fontId="1"/>
  </si>
  <si>
    <t xml:space="preserve">   3 保険料には、船員保険にかかる厚生年金保険料を含む。</t>
    <phoneticPr fontId="10"/>
  </si>
  <si>
    <t xml:space="preserve">   4 保険給付は、旧共済組合を除いた数値であり、年金総額には、基礎年金額及び基金代行分を含まない。</t>
    <rPh sb="5" eb="7">
      <t>ホケン</t>
    </rPh>
    <rPh sb="7" eb="9">
      <t>キュウフ</t>
    </rPh>
    <rPh sb="11" eb="12">
      <t>キュウ</t>
    </rPh>
    <rPh sb="12" eb="14">
      <t>キョウサイ</t>
    </rPh>
    <rPh sb="14" eb="16">
      <t>クミアイ</t>
    </rPh>
    <rPh sb="17" eb="18">
      <t>ノゾ</t>
    </rPh>
    <rPh sb="20" eb="22">
      <t>スウチ</t>
    </rPh>
    <rPh sb="26" eb="28">
      <t>ネンキン</t>
    </rPh>
    <rPh sb="28" eb="30">
      <t>ソウガク</t>
    </rPh>
    <rPh sb="33" eb="35">
      <t>キソ</t>
    </rPh>
    <rPh sb="35" eb="38">
      <t>ネンキンガク</t>
    </rPh>
    <rPh sb="38" eb="39">
      <t>オヨ</t>
    </rPh>
    <rPh sb="40" eb="42">
      <t>キキン</t>
    </rPh>
    <rPh sb="42" eb="44">
      <t>ダイコウ</t>
    </rPh>
    <rPh sb="44" eb="45">
      <t>ブン</t>
    </rPh>
    <rPh sb="46" eb="47">
      <t>フク</t>
    </rPh>
    <phoneticPr fontId="10"/>
  </si>
  <si>
    <t xml:space="preserve">   5 各給付の受給権者数及び年金総額は、平成26年度末以降は県内その他地域を含まない。</t>
    <rPh sb="5" eb="6">
      <t>カク</t>
    </rPh>
    <rPh sb="6" eb="8">
      <t>キュウフ</t>
    </rPh>
    <rPh sb="9" eb="13">
      <t>ジュキュウケンジャ</t>
    </rPh>
    <rPh sb="13" eb="14">
      <t>スウ</t>
    </rPh>
    <rPh sb="14" eb="15">
      <t>オヨ</t>
    </rPh>
    <rPh sb="16" eb="18">
      <t>ネンキン</t>
    </rPh>
    <rPh sb="18" eb="20">
      <t>ソウガク</t>
    </rPh>
    <rPh sb="22" eb="24">
      <t>ヘイセイ</t>
    </rPh>
    <rPh sb="26" eb="28">
      <t>ネンド</t>
    </rPh>
    <rPh sb="28" eb="29">
      <t>マツ</t>
    </rPh>
    <rPh sb="29" eb="31">
      <t>イコウ</t>
    </rPh>
    <rPh sb="32" eb="34">
      <t>ケンナイ</t>
    </rPh>
    <rPh sb="36" eb="37">
      <t>タ</t>
    </rPh>
    <rPh sb="37" eb="39">
      <t>チイキ</t>
    </rPh>
    <rPh sb="40" eb="41">
      <t>フク</t>
    </rPh>
    <phoneticPr fontId="10"/>
  </si>
  <si>
    <t xml:space="preserve">   6 厚生年金保険における老齢給付とは、新法厚生年金保険の老齢厚生年金並びに旧法厚生年金保険及び旧法船員保険の老齢年金、通算老齢年金の合計
　　 障害給付とは、新法厚生年金保険の障害厚生年金並びに旧法厚生年金保険及び旧法船員保険の障害年金の合計
　　 遺族給付とは、新法厚生年金保険の遺族厚生年金並びに旧法厚生年金保険及び旧法船員保険の遺族年金、通算遺族年金の合計</t>
    <rPh sb="5" eb="7">
      <t>コウセイ</t>
    </rPh>
    <rPh sb="7" eb="9">
      <t>ネンキン</t>
    </rPh>
    <rPh sb="9" eb="11">
      <t>ホケン</t>
    </rPh>
    <rPh sb="15" eb="17">
      <t>ロウレイ</t>
    </rPh>
    <rPh sb="17" eb="19">
      <t>キュウフ</t>
    </rPh>
    <rPh sb="22" eb="24">
      <t>シンポウ</t>
    </rPh>
    <rPh sb="24" eb="26">
      <t>コウセイ</t>
    </rPh>
    <rPh sb="26" eb="28">
      <t>ネンキン</t>
    </rPh>
    <rPh sb="28" eb="30">
      <t>ホケン</t>
    </rPh>
    <rPh sb="31" eb="33">
      <t>ロウレイ</t>
    </rPh>
    <rPh sb="33" eb="35">
      <t>コウセイ</t>
    </rPh>
    <rPh sb="35" eb="37">
      <t>ネンキン</t>
    </rPh>
    <rPh sb="37" eb="38">
      <t>ナラ</t>
    </rPh>
    <rPh sb="40" eb="42">
      <t>キュウホウ</t>
    </rPh>
    <rPh sb="42" eb="44">
      <t>コウセイ</t>
    </rPh>
    <rPh sb="44" eb="46">
      <t>ネンキン</t>
    </rPh>
    <rPh sb="46" eb="48">
      <t>ホケン</t>
    </rPh>
    <rPh sb="48" eb="49">
      <t>オヨ</t>
    </rPh>
    <rPh sb="50" eb="52">
      <t>キュウホウ</t>
    </rPh>
    <rPh sb="52" eb="54">
      <t>センイン</t>
    </rPh>
    <rPh sb="54" eb="56">
      <t>ホケン</t>
    </rPh>
    <rPh sb="57" eb="59">
      <t>ロウレイ</t>
    </rPh>
    <rPh sb="59" eb="61">
      <t>ネンキン</t>
    </rPh>
    <rPh sb="62" eb="64">
      <t>ツウサン</t>
    </rPh>
    <rPh sb="64" eb="66">
      <t>ロウレイ</t>
    </rPh>
    <rPh sb="66" eb="68">
      <t>ネンキン</t>
    </rPh>
    <rPh sb="69" eb="71">
      <t>ゴウケイ</t>
    </rPh>
    <rPh sb="75" eb="77">
      <t>ショウガイ</t>
    </rPh>
    <rPh sb="77" eb="79">
      <t>キュウフ</t>
    </rPh>
    <rPh sb="82" eb="84">
      <t>シンポウ</t>
    </rPh>
    <rPh sb="84" eb="86">
      <t>コウセイ</t>
    </rPh>
    <rPh sb="86" eb="88">
      <t>ネンキン</t>
    </rPh>
    <rPh sb="88" eb="90">
      <t>ホケン</t>
    </rPh>
    <rPh sb="91" eb="93">
      <t>ショウガイ</t>
    </rPh>
    <rPh sb="93" eb="95">
      <t>コウセイ</t>
    </rPh>
    <rPh sb="95" eb="97">
      <t>ネンキン</t>
    </rPh>
    <rPh sb="97" eb="98">
      <t>ナラ</t>
    </rPh>
    <rPh sb="100" eb="102">
      <t>キュウホウ</t>
    </rPh>
    <rPh sb="102" eb="104">
      <t>コウセイ</t>
    </rPh>
    <rPh sb="104" eb="106">
      <t>ネンキン</t>
    </rPh>
    <rPh sb="106" eb="108">
      <t>ホケン</t>
    </rPh>
    <rPh sb="108" eb="109">
      <t>オヨ</t>
    </rPh>
    <rPh sb="110" eb="112">
      <t>キュウホウ</t>
    </rPh>
    <rPh sb="112" eb="114">
      <t>センイン</t>
    </rPh>
    <rPh sb="114" eb="116">
      <t>ホケン</t>
    </rPh>
    <rPh sb="117" eb="119">
      <t>ショウガイ</t>
    </rPh>
    <rPh sb="119" eb="121">
      <t>ネンキン</t>
    </rPh>
    <rPh sb="122" eb="124">
      <t>ゴウケイ</t>
    </rPh>
    <rPh sb="128" eb="130">
      <t>イゾク</t>
    </rPh>
    <rPh sb="130" eb="132">
      <t>キュウフ</t>
    </rPh>
    <rPh sb="135" eb="137">
      <t>シンポウ</t>
    </rPh>
    <rPh sb="137" eb="139">
      <t>コウセイ</t>
    </rPh>
    <rPh sb="139" eb="141">
      <t>ネンキン</t>
    </rPh>
    <rPh sb="141" eb="143">
      <t>ホケン</t>
    </rPh>
    <rPh sb="144" eb="146">
      <t>イゾク</t>
    </rPh>
    <rPh sb="146" eb="148">
      <t>コウセイ</t>
    </rPh>
    <rPh sb="148" eb="150">
      <t>ネンキン</t>
    </rPh>
    <rPh sb="150" eb="151">
      <t>ナラ</t>
    </rPh>
    <rPh sb="153" eb="155">
      <t>キュウホウ</t>
    </rPh>
    <rPh sb="155" eb="157">
      <t>コウセイ</t>
    </rPh>
    <rPh sb="157" eb="159">
      <t>ネンキン</t>
    </rPh>
    <rPh sb="159" eb="161">
      <t>ホケン</t>
    </rPh>
    <rPh sb="161" eb="162">
      <t>オヨ</t>
    </rPh>
    <rPh sb="163" eb="165">
      <t>キュウホウ</t>
    </rPh>
    <rPh sb="165" eb="167">
      <t>センイン</t>
    </rPh>
    <rPh sb="167" eb="169">
      <t>ホケン</t>
    </rPh>
    <rPh sb="170" eb="172">
      <t>イゾク</t>
    </rPh>
    <rPh sb="172" eb="174">
      <t>ネンキン</t>
    </rPh>
    <rPh sb="175" eb="177">
      <t>ツウサン</t>
    </rPh>
    <rPh sb="177" eb="179">
      <t>イゾク</t>
    </rPh>
    <rPh sb="179" eb="181">
      <t>ネンキン</t>
    </rPh>
    <rPh sb="182" eb="184">
      <t>ゴウケイ</t>
    </rPh>
    <phoneticPr fontId="10"/>
  </si>
  <si>
    <t>139　国民年金状況　</t>
    <phoneticPr fontId="1"/>
  </si>
  <si>
    <t>う　ち
幼保連携型
認定こども園</t>
    <rPh sb="4" eb="6">
      <t>ヨウホ</t>
    </rPh>
    <rPh sb="6" eb="8">
      <t>レンケイ</t>
    </rPh>
    <rPh sb="8" eb="9">
      <t>ガタ</t>
    </rPh>
    <rPh sb="10" eb="12">
      <t>ニンテイ</t>
    </rPh>
    <rPh sb="15" eb="16">
      <t>エン</t>
    </rPh>
    <phoneticPr fontId="1"/>
  </si>
  <si>
    <t>平成24年度平均</t>
    <phoneticPr fontId="10"/>
  </si>
  <si>
    <t xml:space="preserve">    28</t>
    <phoneticPr fontId="10"/>
  </si>
  <si>
    <t>25</t>
    <phoneticPr fontId="10"/>
  </si>
  <si>
    <t>28</t>
    <phoneticPr fontId="10"/>
  </si>
  <si>
    <t>28年4月</t>
    <phoneticPr fontId="10"/>
  </si>
  <si>
    <t>29年1月</t>
    <phoneticPr fontId="10"/>
  </si>
  <si>
    <t>平成24年度</t>
    <phoneticPr fontId="10"/>
  </si>
  <si>
    <t>24年度</t>
    <rPh sb="2" eb="4">
      <t>ネンド</t>
    </rPh>
    <phoneticPr fontId="1"/>
  </si>
  <si>
    <t>25　　</t>
    <phoneticPr fontId="1"/>
  </si>
  <si>
    <t>26　　</t>
    <phoneticPr fontId="10"/>
  </si>
  <si>
    <t>28　　</t>
    <phoneticPr fontId="10"/>
  </si>
  <si>
    <t>平成24年度末</t>
    <rPh sb="0" eb="2">
      <t>ヘイセイ</t>
    </rPh>
    <rPh sb="4" eb="6">
      <t>ネンド</t>
    </rPh>
    <rPh sb="6" eb="7">
      <t>マツ</t>
    </rPh>
    <phoneticPr fontId="1"/>
  </si>
  <si>
    <t xml:space="preserve">25  </t>
    <phoneticPr fontId="10"/>
  </si>
  <si>
    <t xml:space="preserve">28  </t>
    <phoneticPr fontId="10"/>
  </si>
  <si>
    <t xml:space="preserve">25  </t>
    <phoneticPr fontId="10"/>
  </si>
  <si>
    <t xml:space="preserve">28  </t>
    <phoneticPr fontId="10"/>
  </si>
  <si>
    <t>25</t>
    <phoneticPr fontId="1"/>
  </si>
  <si>
    <t>26</t>
    <phoneticPr fontId="1"/>
  </si>
  <si>
    <t>25</t>
    <phoneticPr fontId="1"/>
  </si>
  <si>
    <t>26</t>
    <phoneticPr fontId="1"/>
  </si>
  <si>
    <t xml:space="preserve">26  </t>
    <phoneticPr fontId="10"/>
  </si>
  <si>
    <t>平成24年度</t>
    <rPh sb="0" eb="2">
      <t>ヘイセイ</t>
    </rPh>
    <rPh sb="4" eb="6">
      <t>ネンド</t>
    </rPh>
    <phoneticPr fontId="1"/>
  </si>
  <si>
    <t>平成24年度</t>
    <rPh sb="0" eb="2">
      <t>ヘイセイ</t>
    </rPh>
    <rPh sb="4" eb="6">
      <t>ネンド</t>
    </rPh>
    <phoneticPr fontId="2"/>
  </si>
  <si>
    <t>28</t>
    <phoneticPr fontId="10"/>
  </si>
  <si>
    <t>26</t>
    <phoneticPr fontId="1"/>
  </si>
  <si>
    <t>27</t>
    <phoneticPr fontId="1"/>
  </si>
  <si>
    <t>28</t>
    <phoneticPr fontId="1"/>
  </si>
  <si>
    <t>身　　体
障害者数
29．3末</t>
    <rPh sb="0" eb="4">
      <t>シンタイ</t>
    </rPh>
    <rPh sb="5" eb="8">
      <t>ショウガイシャ</t>
    </rPh>
    <rPh sb="8" eb="9">
      <t>スウ</t>
    </rPh>
    <rPh sb="14" eb="15">
      <t>マツ</t>
    </rPh>
    <phoneticPr fontId="1"/>
  </si>
  <si>
    <t>生活保護　29．3月分</t>
    <rPh sb="0" eb="2">
      <t>セイカツ</t>
    </rPh>
    <rPh sb="2" eb="4">
      <t>ホゴ</t>
    </rPh>
    <rPh sb="9" eb="11">
      <t>ガツブン</t>
    </rPh>
    <phoneticPr fontId="1"/>
  </si>
  <si>
    <t xml:space="preserve">    25</t>
    <phoneticPr fontId="1"/>
  </si>
  <si>
    <t>　  26</t>
    <phoneticPr fontId="10"/>
  </si>
  <si>
    <t>　  28</t>
    <phoneticPr fontId="10"/>
  </si>
  <si>
    <t xml:space="preserve">  24年度</t>
    <rPh sb="4" eb="6">
      <t>ネンド</t>
    </rPh>
    <phoneticPr fontId="10"/>
  </si>
  <si>
    <t xml:space="preserve">  25    </t>
    <phoneticPr fontId="10"/>
  </si>
  <si>
    <t>28年4月</t>
    <phoneticPr fontId="1"/>
  </si>
  <si>
    <t>29年1月</t>
    <phoneticPr fontId="1"/>
  </si>
  <si>
    <t xml:space="preserve">    25</t>
    <phoneticPr fontId="1"/>
  </si>
  <si>
    <t>28年4月</t>
    <phoneticPr fontId="1"/>
  </si>
  <si>
    <t>29年1月</t>
    <phoneticPr fontId="1"/>
  </si>
  <si>
    <t xml:space="preserve">  25    </t>
    <phoneticPr fontId="10"/>
  </si>
  <si>
    <t xml:space="preserve">27  </t>
    <phoneticPr fontId="10"/>
  </si>
  <si>
    <t>平成24年度</t>
    <rPh sb="0" eb="2">
      <t>ヘイセイ</t>
    </rPh>
    <rPh sb="4" eb="6">
      <t>ネンド</t>
    </rPh>
    <phoneticPr fontId="4"/>
  </si>
  <si>
    <t>　  28</t>
    <phoneticPr fontId="10"/>
  </si>
  <si>
    <t>29年1月</t>
    <phoneticPr fontId="10"/>
  </si>
  <si>
    <t xml:space="preserve">27  </t>
    <phoneticPr fontId="10"/>
  </si>
  <si>
    <t>　  28</t>
    <phoneticPr fontId="10"/>
  </si>
  <si>
    <t xml:space="preserve">27  </t>
    <phoneticPr fontId="10"/>
  </si>
  <si>
    <t>平成24年度平均</t>
    <rPh sb="0" eb="2">
      <t>ヘイセイ</t>
    </rPh>
    <rPh sb="4" eb="6">
      <t>ネンド</t>
    </rPh>
    <rPh sb="6" eb="8">
      <t>ヘイキン</t>
    </rPh>
    <phoneticPr fontId="1"/>
  </si>
  <si>
    <t xml:space="preserve">      25</t>
    <phoneticPr fontId="1"/>
  </si>
  <si>
    <t xml:space="preserve">      26</t>
    <phoneticPr fontId="10"/>
  </si>
  <si>
    <t xml:space="preserve">      27</t>
    <phoneticPr fontId="10"/>
  </si>
  <si>
    <t xml:space="preserve">      28</t>
    <phoneticPr fontId="10"/>
  </si>
  <si>
    <t>28年4月末</t>
    <rPh sb="5" eb="6">
      <t>マツ</t>
    </rPh>
    <phoneticPr fontId="1"/>
  </si>
  <si>
    <t>29年1月末</t>
    <rPh sb="5" eb="6">
      <t>マツ</t>
    </rPh>
    <phoneticPr fontId="1"/>
  </si>
  <si>
    <t>25</t>
    <phoneticPr fontId="1"/>
  </si>
  <si>
    <t>27</t>
    <phoneticPr fontId="10"/>
  </si>
  <si>
    <t>28年3月</t>
    <phoneticPr fontId="1"/>
  </si>
  <si>
    <t>29年1月</t>
    <phoneticPr fontId="1"/>
  </si>
  <si>
    <t>26</t>
    <phoneticPr fontId="10"/>
  </si>
  <si>
    <t>28年3月</t>
    <phoneticPr fontId="10"/>
  </si>
  <si>
    <t>国 民 健 康 保 険    28年度</t>
    <rPh sb="0" eb="1">
      <t>クニ</t>
    </rPh>
    <rPh sb="2" eb="3">
      <t>ミン</t>
    </rPh>
    <rPh sb="4" eb="5">
      <t>ケン</t>
    </rPh>
    <rPh sb="6" eb="7">
      <t>ヤスシ</t>
    </rPh>
    <rPh sb="8" eb="9">
      <t>タモツ</t>
    </rPh>
    <rPh sb="10" eb="11">
      <t>ケン</t>
    </rPh>
    <rPh sb="17" eb="19">
      <t>ネンド</t>
    </rPh>
    <phoneticPr fontId="1"/>
  </si>
  <si>
    <t>老人クラブ　29.3末</t>
    <rPh sb="0" eb="2">
      <t>ロウジン</t>
    </rPh>
    <rPh sb="10" eb="11">
      <t>マツ</t>
    </rPh>
    <phoneticPr fontId="1"/>
  </si>
  <si>
    <t>資料：県障害福祉課、県子ども家庭課、県長寿社会課</t>
    <rPh sb="0" eb="2">
      <t>シリョウ</t>
    </rPh>
    <rPh sb="3" eb="4">
      <t>ケン</t>
    </rPh>
    <rPh sb="4" eb="6">
      <t>ショウガイ</t>
    </rPh>
    <rPh sb="6" eb="9">
      <t>フクシカ</t>
    </rPh>
    <rPh sb="10" eb="11">
      <t>ケン</t>
    </rPh>
    <rPh sb="11" eb="12">
      <t>コ</t>
    </rPh>
    <rPh sb="14" eb="16">
      <t>カテイ</t>
    </rPh>
    <rPh sb="16" eb="17">
      <t>カ</t>
    </rPh>
    <rPh sb="18" eb="19">
      <t>ケン</t>
    </rPh>
    <rPh sb="19" eb="21">
      <t>チョウジュ</t>
    </rPh>
    <rPh sb="21" eb="24">
      <t>シャカイカ</t>
    </rPh>
    <phoneticPr fontId="10"/>
  </si>
  <si>
    <t>国 民 年 金    28年度末</t>
    <rPh sb="0" eb="1">
      <t>クニ</t>
    </rPh>
    <rPh sb="2" eb="3">
      <t>ミン</t>
    </rPh>
    <rPh sb="4" eb="5">
      <t>トシ</t>
    </rPh>
    <rPh sb="6" eb="7">
      <t>キン</t>
    </rPh>
    <rPh sb="13" eb="16">
      <t>ネンドマツ</t>
    </rPh>
    <phoneticPr fontId="10"/>
  </si>
  <si>
    <t>社　　会　　福　　祉　　施　　設　　等　　28．4．1　</t>
    <rPh sb="0" eb="4">
      <t>シャカイ</t>
    </rPh>
    <rPh sb="6" eb="10">
      <t>フクシ</t>
    </rPh>
    <rPh sb="12" eb="16">
      <t>シセツ</t>
    </rPh>
    <rPh sb="18" eb="19">
      <t>トウ</t>
    </rPh>
    <phoneticPr fontId="1"/>
  </si>
  <si>
    <t>平成24年</t>
    <phoneticPr fontId="10"/>
  </si>
  <si>
    <t xml:space="preserve">  28</t>
    <phoneticPr fontId="10"/>
  </si>
  <si>
    <t>28年1月</t>
    <rPh sb="2" eb="3">
      <t>ネン</t>
    </rPh>
    <rPh sb="4" eb="5">
      <t>ツキ</t>
    </rPh>
    <phoneticPr fontId="3"/>
  </si>
  <si>
    <t xml:space="preserve"> 平成24年</t>
    <phoneticPr fontId="10"/>
  </si>
  <si>
    <t xml:space="preserve">     28</t>
    <phoneticPr fontId="10"/>
  </si>
  <si>
    <t xml:space="preserve"> 平成24年</t>
    <phoneticPr fontId="10"/>
  </si>
  <si>
    <t xml:space="preserve">     28</t>
    <phoneticPr fontId="10"/>
  </si>
  <si>
    <t xml:space="preserve">     25</t>
    <phoneticPr fontId="10"/>
  </si>
  <si>
    <t>平成24年6月末</t>
    <phoneticPr fontId="10"/>
  </si>
  <si>
    <t>資料：県子ども家庭課</t>
    <rPh sb="7" eb="9">
      <t>カテイ</t>
    </rPh>
    <phoneticPr fontId="1"/>
  </si>
  <si>
    <t>（平成27年=100）</t>
    <rPh sb="1" eb="3">
      <t>ヘイセイ</t>
    </rPh>
    <rPh sb="5" eb="6">
      <t>ネン</t>
    </rPh>
    <phoneticPr fontId="1"/>
  </si>
  <si>
    <t>平成24年</t>
  </si>
  <si>
    <t>平成24年</t>
    <rPh sb="0" eb="2">
      <t>ヘイセイ</t>
    </rPh>
    <rPh sb="4" eb="5">
      <t>ネン</t>
    </rPh>
    <phoneticPr fontId="4"/>
  </si>
  <si>
    <t xml:space="preserve">  25</t>
  </si>
  <si>
    <t xml:space="preserve">  26</t>
  </si>
  <si>
    <t xml:space="preserve">  27</t>
  </si>
  <si>
    <t xml:space="preserve">  28</t>
  </si>
  <si>
    <t>平成　24　年平均</t>
    <phoneticPr fontId="10"/>
  </si>
  <si>
    <t xml:space="preserve">25  </t>
    <phoneticPr fontId="10"/>
  </si>
  <si>
    <t xml:space="preserve">27  </t>
    <phoneticPr fontId="10"/>
  </si>
  <si>
    <t xml:space="preserve">28年 1月   </t>
    <phoneticPr fontId="10"/>
  </si>
  <si>
    <r>
      <t xml:space="preserve">賃金指数
</t>
    </r>
    <r>
      <rPr>
        <sz val="7"/>
        <rFont val="ＭＳ 明朝"/>
        <family val="1"/>
        <charset val="128"/>
      </rPr>
      <t>(27年＝100)</t>
    </r>
    <rPh sb="0" eb="2">
      <t>チンギン</t>
    </rPh>
    <rPh sb="2" eb="4">
      <t>シスウ</t>
    </rPh>
    <rPh sb="8" eb="9">
      <t>ネン</t>
    </rPh>
    <phoneticPr fontId="1"/>
  </si>
  <si>
    <t>平成24年平均</t>
    <phoneticPr fontId="10"/>
  </si>
  <si>
    <t>28年1月</t>
    <rPh sb="2" eb="3">
      <t>ネン</t>
    </rPh>
    <rPh sb="4" eb="5">
      <t>ガツ</t>
    </rPh>
    <phoneticPr fontId="1"/>
  </si>
  <si>
    <t>28年1～3月</t>
    <rPh sb="2" eb="3">
      <t>ネン</t>
    </rPh>
    <rPh sb="6" eb="7">
      <t>ガツ</t>
    </rPh>
    <phoneticPr fontId="1"/>
  </si>
  <si>
    <t>平成24年度</t>
    <phoneticPr fontId="1"/>
  </si>
  <si>
    <t>平成24年度</t>
    <phoneticPr fontId="10"/>
  </si>
  <si>
    <t xml:space="preserve">    27</t>
    <phoneticPr fontId="10"/>
  </si>
  <si>
    <t>28年4月</t>
    <rPh sb="2" eb="3">
      <t>ネン</t>
    </rPh>
    <rPh sb="4" eb="5">
      <t>ツキ</t>
    </rPh>
    <phoneticPr fontId="8"/>
  </si>
  <si>
    <t>29年1月</t>
    <phoneticPr fontId="10"/>
  </si>
  <si>
    <t>26</t>
    <phoneticPr fontId="10"/>
  </si>
  <si>
    <t>28 年  4 月</t>
    <rPh sb="3" eb="4">
      <t>ネン</t>
    </rPh>
    <rPh sb="8" eb="9">
      <t>ガツ</t>
    </rPh>
    <phoneticPr fontId="1"/>
  </si>
  <si>
    <t>29 年  1 月</t>
    <rPh sb="3" eb="4">
      <t>ネン</t>
    </rPh>
    <rPh sb="8" eb="9">
      <t>ガツ</t>
    </rPh>
    <phoneticPr fontId="1"/>
  </si>
  <si>
    <t>児童扶養
手　　当
受給者数
28.12末</t>
    <rPh sb="0" eb="2">
      <t>ジドウ</t>
    </rPh>
    <rPh sb="2" eb="4">
      <t>フヨウ</t>
    </rPh>
    <rPh sb="5" eb="9">
      <t>テアテ</t>
    </rPh>
    <rPh sb="10" eb="13">
      <t>ジュキュウシャ</t>
    </rPh>
    <rPh sb="13" eb="14">
      <t>スウ</t>
    </rPh>
    <rPh sb="20" eb="21">
      <t>マツ</t>
    </rPh>
    <phoneticPr fontId="1"/>
  </si>
  <si>
    <t>注）「発達障害相談」は、平成25年度まで「自閉症等相談」として「自閉症又は自閉症同様の症状を呈する児童に関する相談」を表章していたが、</t>
    <rPh sb="3" eb="5">
      <t>ハッタツ</t>
    </rPh>
    <rPh sb="5" eb="7">
      <t>ショウガイ</t>
    </rPh>
    <rPh sb="7" eb="9">
      <t>ソウダン</t>
    </rPh>
    <rPh sb="12" eb="14">
      <t>ヘイセイ</t>
    </rPh>
    <rPh sb="16" eb="18">
      <t>ネンド</t>
    </rPh>
    <rPh sb="21" eb="24">
      <t>ジヘイショウ</t>
    </rPh>
    <rPh sb="24" eb="25">
      <t>トウ</t>
    </rPh>
    <rPh sb="25" eb="27">
      <t>ソウダン</t>
    </rPh>
    <rPh sb="32" eb="35">
      <t>ジヘイショウ</t>
    </rPh>
    <rPh sb="35" eb="36">
      <t>マタ</t>
    </rPh>
    <rPh sb="37" eb="40">
      <t>ジヘイショウ</t>
    </rPh>
    <rPh sb="40" eb="42">
      <t>ドウヨウ</t>
    </rPh>
    <rPh sb="43" eb="45">
      <t>ショウジョウ</t>
    </rPh>
    <rPh sb="46" eb="47">
      <t>テイ</t>
    </rPh>
    <rPh sb="49" eb="51">
      <t>ジドウ</t>
    </rPh>
    <rPh sb="52" eb="53">
      <t>カン</t>
    </rPh>
    <rPh sb="55" eb="57">
      <t>ソウダン</t>
    </rPh>
    <rPh sb="59" eb="61">
      <t>ヒョウショウ</t>
    </rPh>
    <phoneticPr fontId="1"/>
  </si>
  <si>
    <t>　　「言語発達障害等相談」及び「発達障害相談」は、平成25年度までと平成26年度以降は接続していないため、年度比較には注意を要する。</t>
    <rPh sb="3" eb="5">
      <t>ゲンゴ</t>
    </rPh>
    <rPh sb="5" eb="7">
      <t>ハッタツ</t>
    </rPh>
    <rPh sb="7" eb="10">
      <t>ショウガイナド</t>
    </rPh>
    <rPh sb="10" eb="12">
      <t>ソウダン</t>
    </rPh>
    <rPh sb="13" eb="14">
      <t>オヨ</t>
    </rPh>
    <rPh sb="16" eb="18">
      <t>ハッタツ</t>
    </rPh>
    <rPh sb="18" eb="20">
      <t>ショウガイ</t>
    </rPh>
    <rPh sb="20" eb="22">
      <t>ソウダン</t>
    </rPh>
    <rPh sb="25" eb="27">
      <t>ヘイセイ</t>
    </rPh>
    <rPh sb="29" eb="31">
      <t>ネンド</t>
    </rPh>
    <rPh sb="34" eb="36">
      <t>ヘイセイ</t>
    </rPh>
    <rPh sb="38" eb="42">
      <t>ネンドイコウ</t>
    </rPh>
    <rPh sb="43" eb="45">
      <t>セツゾク</t>
    </rPh>
    <rPh sb="53" eb="55">
      <t>ネンド</t>
    </rPh>
    <rPh sb="55" eb="57">
      <t>ヒカク</t>
    </rPh>
    <rPh sb="59" eb="61">
      <t>チュウイ</t>
    </rPh>
    <rPh sb="62" eb="63">
      <t>ヨウ</t>
    </rPh>
    <phoneticPr fontId="10"/>
  </si>
  <si>
    <t>　　 平成26年度から「言語発達障害等相談」に含まれていた「注意欠陥多動性障害等発達障害を有する児童等に関する相談」を取込んだ。</t>
    <rPh sb="3" eb="5">
      <t>ヘイセイ</t>
    </rPh>
    <rPh sb="7" eb="9">
      <t>ネンド</t>
    </rPh>
    <rPh sb="12" eb="14">
      <t>ゲンゴ</t>
    </rPh>
    <rPh sb="14" eb="16">
      <t>ハッタツ</t>
    </rPh>
    <rPh sb="16" eb="18">
      <t>ショウガイ</t>
    </rPh>
    <rPh sb="18" eb="19">
      <t>トウ</t>
    </rPh>
    <rPh sb="19" eb="21">
      <t>ソウダン</t>
    </rPh>
    <rPh sb="23" eb="24">
      <t>フク</t>
    </rPh>
    <rPh sb="30" eb="32">
      <t>チュウイ</t>
    </rPh>
    <rPh sb="32" eb="34">
      <t>ケッカン</t>
    </rPh>
    <rPh sb="34" eb="37">
      <t>タドウセイ</t>
    </rPh>
    <rPh sb="37" eb="39">
      <t>ショウガイ</t>
    </rPh>
    <rPh sb="39" eb="40">
      <t>トウ</t>
    </rPh>
    <rPh sb="40" eb="42">
      <t>ハッタツ</t>
    </rPh>
    <rPh sb="42" eb="44">
      <t>ショウガイ</t>
    </rPh>
    <rPh sb="45" eb="46">
      <t>ユウ</t>
    </rPh>
    <rPh sb="48" eb="50">
      <t>ジドウ</t>
    </rPh>
    <rPh sb="50" eb="51">
      <t>トウ</t>
    </rPh>
    <rPh sb="52" eb="53">
      <t>カン</t>
    </rPh>
    <rPh sb="55" eb="57">
      <t>ソウダン</t>
    </rPh>
    <rPh sb="59" eb="61">
      <t>トリコ</t>
    </rPh>
    <phoneticPr fontId="10"/>
  </si>
  <si>
    <t>注）1 この表は、毎月勤労統計調査結果で、岡山県の常時５人以上の常用労働者を雇用する事業所の１人１か月平均の数字である。</t>
    <rPh sb="0" eb="1">
      <t>チュウ</t>
    </rPh>
    <rPh sb="50" eb="51">
      <t>ゲツ</t>
    </rPh>
    <phoneticPr fontId="1"/>
  </si>
  <si>
    <t>注）1 参加人員は、事業所において争議が発生した場合におけるその組合員数を計上してある。「損失日数」は、実際のスト参加者が、１労働日について４時間以上行った場合</t>
    <rPh sb="0" eb="1">
      <t>チュウ</t>
    </rPh>
    <phoneticPr fontId="1"/>
  </si>
  <si>
    <t xml:space="preserve">    2 争議形態分類においては、二種以上の争議形態を伴ったものは、それぞれの形態に計上し、小計及び総数においては１件として計上してあるので、各争議形態の計は合計</t>
    <phoneticPr fontId="1"/>
  </si>
  <si>
    <t>注）1　人員は、各月毎に保護を受けた人員であり、保護費は、各月に実際に支出された金額であって人員とは対応しない。</t>
    <phoneticPr fontId="10"/>
  </si>
  <si>
    <t>注）県立は普通課程の普通職業訓練及び短期課程の普通職業訓練(訓練期間１年)の合計であり、その他は高齢・障害・求職者雇用支援機構、</t>
    <rPh sb="48" eb="50">
      <t>コウレイ</t>
    </rPh>
    <rPh sb="51" eb="53">
      <t>ショウガイ</t>
    </rPh>
    <rPh sb="54" eb="56">
      <t>キュウショク</t>
    </rPh>
    <rPh sb="56" eb="57">
      <t>シャ</t>
    </rPh>
    <rPh sb="57" eb="59">
      <t>コヨウ</t>
    </rPh>
    <rPh sb="59" eb="61">
      <t>シエン</t>
    </rPh>
    <rPh sb="61" eb="63">
      <t>キコウ</t>
    </rPh>
    <phoneticPr fontId="1"/>
  </si>
  <si>
    <t>注）1 国民健康保険の表は、医師、歯科医師、薬剤師、建設業などの国民健康保険組合を含まない。</t>
    <phoneticPr fontId="10"/>
  </si>
  <si>
    <t xml:space="preserve"> 　 2 受診率＝診療費のレセプト枚数÷年度平均被保険者数×100</t>
    <rPh sb="9" eb="12">
      <t>シンリョウヒ</t>
    </rPh>
    <rPh sb="17" eb="19">
      <t>マイスウ</t>
    </rPh>
    <rPh sb="20" eb="22">
      <t>ネンド</t>
    </rPh>
    <rPh sb="22" eb="24">
      <t>ヘイキン</t>
    </rPh>
    <phoneticPr fontId="4"/>
  </si>
  <si>
    <t xml:space="preserve"> 　 3 １人当たり保険料(税)調定額は、介護納付金分を除く。</t>
    <rPh sb="6" eb="7">
      <t>ニン</t>
    </rPh>
    <rPh sb="7" eb="8">
      <t>ア</t>
    </rPh>
    <rPh sb="10" eb="13">
      <t>ホケンリョウ</t>
    </rPh>
    <rPh sb="14" eb="15">
      <t>ゼイ</t>
    </rPh>
    <rPh sb="16" eb="19">
      <t>チョウテイガク</t>
    </rPh>
    <rPh sb="21" eb="23">
      <t>カイゴ</t>
    </rPh>
    <rPh sb="23" eb="26">
      <t>ノウフキン</t>
    </rPh>
    <rPh sb="26" eb="27">
      <t>ブン</t>
    </rPh>
    <rPh sb="28" eb="29">
      <t>ノゾ</t>
    </rPh>
    <phoneticPr fontId="4"/>
  </si>
  <si>
    <t>注）1 「第１号被保険者」とは、日本国内に住所を有する満20歳以上満60歳未満の農業・漁業・自営業・学生の人など
　　2 「任意加入被保険者」とは、日本国内に住所を有する満20歳以上満60歳未満で、他年金制度の老齢（退職）年金受給者又は日本国内に住んでいる60歳以上満65歳未
　　　満の人又は日本国外に住んでいる人で日本国籍の満20歳以上満65歳未満の人
　　3 「第３号被保険者」とは、厚生年金保険・共済組合加入者の被扶養配偶者で満20歳以上満60歳未満の人
　　4 「付加年金被保険者」とは、第１号被保険者・任意加入被保険者のうち、より高い年金を受給するため希望により付加保険料を納めている人と必ず納めなければならな
　　　い農業者年金の被保険者</t>
    <rPh sb="241" eb="245">
      <t>ヒホケンシャ</t>
    </rPh>
    <rPh sb="322" eb="326">
      <t>ヒホケンシャ</t>
    </rPh>
    <phoneticPr fontId="1"/>
  </si>
  <si>
    <t xml:space="preserve">保　険　料 </t>
    <rPh sb="0" eb="1">
      <t>タモツ</t>
    </rPh>
    <rPh sb="2" eb="3">
      <t>ケン</t>
    </rPh>
    <rPh sb="4" eb="5">
      <t>リョウ</t>
    </rPh>
    <phoneticPr fontId="1"/>
  </si>
  <si>
    <t>注）離職票提出件数は、平成26年度から報告廃止。</t>
    <phoneticPr fontId="1"/>
  </si>
  <si>
    <t xml:space="preserve">   2 厚生年金保険（第１号）とは、厚生年金保険受給権者全体から、共済組合等（国家公務員共済組合、地方公務員共済組合及び日本私立学校振興・共済事業団）の
　　 組合員等たる厚生年金保険の被保険者期間（平成27年9月以前の共済組合等の期間を含む）のみの者を除き、さらに、障害厚生年金受給権者及び短期要件分の
　　 遺族厚生年金受給権者について、それぞれ初診日又は死亡日に共済組合等の組合員等であった者を除いた者をいう。</t>
    <rPh sb="5" eb="7">
      <t>コウセイ</t>
    </rPh>
    <rPh sb="7" eb="9">
      <t>ネンキン</t>
    </rPh>
    <rPh sb="9" eb="11">
      <t>ホケン</t>
    </rPh>
    <rPh sb="12" eb="13">
      <t>ダイ</t>
    </rPh>
    <rPh sb="14" eb="15">
      <t>ゴウ</t>
    </rPh>
    <rPh sb="19" eb="21">
      <t>コウセイ</t>
    </rPh>
    <rPh sb="21" eb="23">
      <t>ネンキン</t>
    </rPh>
    <rPh sb="23" eb="25">
      <t>ホケン</t>
    </rPh>
    <rPh sb="25" eb="27">
      <t>ジュキュウ</t>
    </rPh>
    <rPh sb="27" eb="29">
      <t>ケンシャ</t>
    </rPh>
    <rPh sb="29" eb="31">
      <t>ゼンタイ</t>
    </rPh>
    <rPh sb="34" eb="36">
      <t>キョウサイ</t>
    </rPh>
    <rPh sb="36" eb="38">
      <t>クミアイ</t>
    </rPh>
    <rPh sb="38" eb="39">
      <t>トウ</t>
    </rPh>
    <rPh sb="40" eb="42">
      <t>コッカ</t>
    </rPh>
    <rPh sb="42" eb="45">
      <t>コウムイン</t>
    </rPh>
    <rPh sb="45" eb="47">
      <t>キョウサイ</t>
    </rPh>
    <rPh sb="47" eb="49">
      <t>クミアイ</t>
    </rPh>
    <rPh sb="50" eb="52">
      <t>チホウ</t>
    </rPh>
    <rPh sb="52" eb="55">
      <t>コウムイン</t>
    </rPh>
    <rPh sb="55" eb="57">
      <t>キョウサイ</t>
    </rPh>
    <rPh sb="57" eb="59">
      <t>クミアイ</t>
    </rPh>
    <rPh sb="59" eb="60">
      <t>オヨ</t>
    </rPh>
    <rPh sb="61" eb="63">
      <t>ニホン</t>
    </rPh>
    <rPh sb="63" eb="65">
      <t>シリツ</t>
    </rPh>
    <rPh sb="65" eb="67">
      <t>ガッコウ</t>
    </rPh>
    <rPh sb="67" eb="69">
      <t>シンコウ</t>
    </rPh>
    <rPh sb="70" eb="72">
      <t>キョウサイ</t>
    </rPh>
    <rPh sb="72" eb="75">
      <t>ジギョウダン</t>
    </rPh>
    <rPh sb="81" eb="84">
      <t>クミアイイン</t>
    </rPh>
    <rPh sb="84" eb="85">
      <t>トウ</t>
    </rPh>
    <rPh sb="87" eb="89">
      <t>コウセイ</t>
    </rPh>
    <rPh sb="89" eb="91">
      <t>ネンキン</t>
    </rPh>
    <rPh sb="91" eb="93">
      <t>ホケン</t>
    </rPh>
    <rPh sb="94" eb="98">
      <t>ヒホケンシャ</t>
    </rPh>
    <rPh sb="98" eb="100">
      <t>キカン</t>
    </rPh>
    <rPh sb="101" eb="103">
      <t>ヘイセイ</t>
    </rPh>
    <rPh sb="105" eb="106">
      <t>ネン</t>
    </rPh>
    <rPh sb="107" eb="108">
      <t>ツキ</t>
    </rPh>
    <rPh sb="108" eb="110">
      <t>イゼン</t>
    </rPh>
    <rPh sb="111" eb="113">
      <t>キョウサイ</t>
    </rPh>
    <rPh sb="113" eb="115">
      <t>クミアイ</t>
    </rPh>
    <rPh sb="115" eb="116">
      <t>トウ</t>
    </rPh>
    <rPh sb="117" eb="119">
      <t>キカン</t>
    </rPh>
    <rPh sb="120" eb="121">
      <t>フク</t>
    </rPh>
    <rPh sb="126" eb="127">
      <t>モノ</t>
    </rPh>
    <rPh sb="128" eb="129">
      <t>ノゾ</t>
    </rPh>
    <rPh sb="135" eb="137">
      <t>ショウガイ</t>
    </rPh>
    <rPh sb="137" eb="139">
      <t>コウセイ</t>
    </rPh>
    <rPh sb="139" eb="141">
      <t>ネンキン</t>
    </rPh>
    <rPh sb="141" eb="143">
      <t>ジュキュウ</t>
    </rPh>
    <rPh sb="166" eb="167">
      <t>シャ</t>
    </rPh>
    <phoneticPr fontId="10"/>
  </si>
  <si>
    <t>一部支給停止の者</t>
    <rPh sb="0" eb="2">
      <t>イチブ</t>
    </rPh>
    <rPh sb="2" eb="4">
      <t>シキュウ</t>
    </rPh>
    <rPh sb="4" eb="6">
      <t>テイシ</t>
    </rPh>
    <rPh sb="7" eb="8">
      <t>モノ</t>
    </rPh>
    <phoneticPr fontId="1"/>
  </si>
  <si>
    <t>納付
猶予者数</t>
    <rPh sb="0" eb="2">
      <t>ノウフ</t>
    </rPh>
    <rPh sb="3" eb="4">
      <t>ナオ</t>
    </rPh>
    <rPh sb="4" eb="5">
      <t>ヨ</t>
    </rPh>
    <rPh sb="5" eb="6">
      <t>シャ</t>
    </rPh>
    <rPh sb="6" eb="7">
      <t>スウ</t>
    </rPh>
    <phoneticPr fontId="10"/>
  </si>
  <si>
    <t>年度・月</t>
    <rPh sb="0" eb="2">
      <t>ネンド</t>
    </rPh>
    <rPh sb="3" eb="4">
      <t>ツキ</t>
    </rPh>
    <phoneticPr fontId="10"/>
  </si>
  <si>
    <t>注)  調査産業計には表章産業の他に「鉱業,採石業,砂利採取業」、</t>
    <phoneticPr fontId="1"/>
  </si>
  <si>
    <t>　  2 平成24年1月分調査及び平成27年1月分調査において規模30人以上の標本事業所の抽出替えを行った。実数についてはすでに公表した調査結果を遡って訂正しないた
　　　め、標本事業所の抽出替え時における結果のギャップは修正されずに残り、実数値による時系列比較は困難である。しかし、指数については新旧両調査結果で生じ
　　　たギャップを過去に遡って修正しており、時系列比較を行う場合は、原則としてこの指数によって行うことが望ましい。</t>
    <rPh sb="5" eb="7">
      <t>ヘイセイ</t>
    </rPh>
    <rPh sb="9" eb="10">
      <t>ネン</t>
    </rPh>
    <rPh sb="11" eb="12">
      <t>ガツ</t>
    </rPh>
    <rPh sb="12" eb="13">
      <t>ブン</t>
    </rPh>
    <rPh sb="13" eb="15">
      <t>チョウサ</t>
    </rPh>
    <rPh sb="31" eb="33">
      <t>キボ</t>
    </rPh>
    <rPh sb="35" eb="36">
      <t>ニン</t>
    </rPh>
    <rPh sb="36" eb="38">
      <t>イジョウ</t>
    </rPh>
    <rPh sb="39" eb="41">
      <t>ヒョウホン</t>
    </rPh>
    <rPh sb="41" eb="44">
      <t>ジギョウショ</t>
    </rPh>
    <rPh sb="45" eb="47">
      <t>チュウシュツ</t>
    </rPh>
    <rPh sb="47" eb="48">
      <t>ガ</t>
    </rPh>
    <rPh sb="50" eb="51">
      <t>オコナ</t>
    </rPh>
    <rPh sb="54" eb="56">
      <t>ジッスウ</t>
    </rPh>
    <rPh sb="64" eb="66">
      <t>コウヒョウ</t>
    </rPh>
    <rPh sb="68" eb="70">
      <t>チョウサ</t>
    </rPh>
    <rPh sb="70" eb="72">
      <t>ケッカ</t>
    </rPh>
    <rPh sb="73" eb="74">
      <t>サカノボ</t>
    </rPh>
    <rPh sb="76" eb="78">
      <t>テイセイ</t>
    </rPh>
    <rPh sb="88" eb="90">
      <t>ヒョウホン</t>
    </rPh>
    <rPh sb="90" eb="93">
      <t>ジギョウショ</t>
    </rPh>
    <rPh sb="94" eb="96">
      <t>チュウシュツ</t>
    </rPh>
    <rPh sb="96" eb="97">
      <t>ガ</t>
    </rPh>
    <rPh sb="98" eb="99">
      <t>ジ</t>
    </rPh>
    <rPh sb="111" eb="113">
      <t>シュウセイ</t>
    </rPh>
    <rPh sb="117" eb="118">
      <t>ノコ</t>
    </rPh>
    <rPh sb="120" eb="122">
      <t>ジッスウ</t>
    </rPh>
    <rPh sb="122" eb="123">
      <t>チ</t>
    </rPh>
    <rPh sb="126" eb="129">
      <t>ジケイレツ</t>
    </rPh>
    <rPh sb="129" eb="131">
      <t>ヒカク</t>
    </rPh>
    <rPh sb="132" eb="134">
      <t>コンナン</t>
    </rPh>
    <rPh sb="142" eb="144">
      <t>シスウ</t>
    </rPh>
    <rPh sb="149" eb="151">
      <t>シンキュウ</t>
    </rPh>
    <rPh sb="151" eb="152">
      <t>リョウ</t>
    </rPh>
    <rPh sb="152" eb="154">
      <t>チョウサ</t>
    </rPh>
    <rPh sb="154" eb="156">
      <t>ケッカ</t>
    </rPh>
    <rPh sb="157" eb="158">
      <t>ショウ</t>
    </rPh>
    <rPh sb="169" eb="171">
      <t>カコ</t>
    </rPh>
    <rPh sb="172" eb="173">
      <t>サカノボ</t>
    </rPh>
    <rPh sb="175" eb="177">
      <t>シュウセイ</t>
    </rPh>
    <rPh sb="194" eb="196">
      <t>ゲンソク</t>
    </rPh>
    <rPh sb="201" eb="203">
      <t>シスウ</t>
    </rPh>
    <rPh sb="207" eb="208">
      <t>オコナ</t>
    </rPh>
    <rPh sb="212" eb="213">
      <t>ノゾ</t>
    </rPh>
    <phoneticPr fontId="10"/>
  </si>
  <si>
    <t>注）保険料収入は、印紙売上高の金額である。</t>
    <phoneticPr fontId="1"/>
  </si>
  <si>
    <t>特定独立行政法人等
労働関係法関係</t>
    <rPh sb="0" eb="2">
      <t>トクテイ</t>
    </rPh>
    <rPh sb="2" eb="4">
      <t>ドクリツ</t>
    </rPh>
    <rPh sb="4" eb="6">
      <t>ギョウセイ</t>
    </rPh>
    <rPh sb="6" eb="8">
      <t>ホウジン</t>
    </rPh>
    <rPh sb="8" eb="9">
      <t>ナド</t>
    </rPh>
    <rPh sb="10" eb="12">
      <t>ロウドウ</t>
    </rPh>
    <rPh sb="12" eb="15">
      <t>カンケイホウ</t>
    </rPh>
    <rPh sb="15" eb="17">
      <t>カンケイ</t>
    </rPh>
    <phoneticPr fontId="10"/>
  </si>
  <si>
    <t>注）1 「28年3月」とは、市町村国保においては、主に平成28年3月診療分として4月に保険者（国保連を経由する場合は国保連）が</t>
    <rPh sb="7" eb="8">
      <t>ネン</t>
    </rPh>
    <rPh sb="9" eb="10">
      <t>ガツ</t>
    </rPh>
    <rPh sb="14" eb="17">
      <t>シチョウソン</t>
    </rPh>
    <rPh sb="17" eb="19">
      <t>コクホ</t>
    </rPh>
    <rPh sb="25" eb="26">
      <t>オモ</t>
    </rPh>
    <rPh sb="27" eb="29">
      <t>ヘイセイ</t>
    </rPh>
    <rPh sb="31" eb="32">
      <t>ネン</t>
    </rPh>
    <rPh sb="33" eb="34">
      <t>ガツ</t>
    </rPh>
    <rPh sb="34" eb="37">
      <t>シンリョウブン</t>
    </rPh>
    <rPh sb="41" eb="42">
      <t>ガツ</t>
    </rPh>
    <rPh sb="43" eb="46">
      <t>ホケンシャ</t>
    </rPh>
    <rPh sb="47" eb="49">
      <t>コクホ</t>
    </rPh>
    <rPh sb="49" eb="50">
      <t>レン</t>
    </rPh>
    <rPh sb="51" eb="53">
      <t>ケイユ</t>
    </rPh>
    <rPh sb="55" eb="57">
      <t>バアイ</t>
    </rPh>
    <rPh sb="58" eb="60">
      <t>コクホ</t>
    </rPh>
    <rPh sb="60" eb="61">
      <t>レン</t>
    </rPh>
    <phoneticPr fontId="3"/>
  </si>
  <si>
    <t>　　　その請求を受理した「療養の給付」、4月に支給決定した「療養費」、「高額療養費」等である。</t>
    <rPh sb="5" eb="7">
      <t>セイキュウ</t>
    </rPh>
    <rPh sb="8" eb="10">
      <t>ジュリ</t>
    </rPh>
    <phoneticPr fontId="3"/>
  </si>
  <si>
    <t>　　　また、国保組合においては、平成28年4月診療分の「療養の給付」、4月に支給決定した「療養費」､「高額療養費」等である。</t>
    <rPh sb="6" eb="8">
      <t>コクホ</t>
    </rPh>
    <rPh sb="8" eb="10">
      <t>クミアイ</t>
    </rPh>
    <rPh sb="16" eb="18">
      <t>ヘイセイ</t>
    </rPh>
    <rPh sb="20" eb="21">
      <t>ネン</t>
    </rPh>
    <rPh sb="22" eb="23">
      <t>ガツ</t>
    </rPh>
    <rPh sb="23" eb="25">
      <t>シンリョウ</t>
    </rPh>
    <rPh sb="25" eb="26">
      <t>ブン</t>
    </rPh>
    <rPh sb="28" eb="30">
      <t>リョウヨウ</t>
    </rPh>
    <rPh sb="31" eb="33">
      <t>キュウフ</t>
    </rPh>
    <rPh sb="36" eb="37">
      <t>ガツ</t>
    </rPh>
    <rPh sb="38" eb="40">
      <t>シキュウ</t>
    </rPh>
    <rPh sb="40" eb="42">
      <t>ケッテイ</t>
    </rPh>
    <rPh sb="45" eb="48">
      <t>リョウヨウヒ</t>
    </rPh>
    <rPh sb="51" eb="53">
      <t>コウガク</t>
    </rPh>
    <rPh sb="53" eb="56">
      <t>リョウヨウヒ</t>
    </rPh>
    <rPh sb="57" eb="58">
      <t>トウ</t>
    </rPh>
    <phoneticPr fontId="10"/>
  </si>
  <si>
    <t xml:space="preserve">    2  他法負担分：小児医療費公費負担等</t>
    <rPh sb="7" eb="8">
      <t>ホカ</t>
    </rPh>
    <rPh sb="8" eb="9">
      <t>ホウ</t>
    </rPh>
    <rPh sb="9" eb="12">
      <t>フタンブン</t>
    </rPh>
    <rPh sb="11" eb="12">
      <t>ブン</t>
    </rPh>
    <rPh sb="13" eb="15">
      <t>ショウニ</t>
    </rPh>
    <rPh sb="15" eb="18">
      <t>イリョウヒ</t>
    </rPh>
    <rPh sb="18" eb="20">
      <t>コウヒ</t>
    </rPh>
    <rPh sb="20" eb="22">
      <t>フタン</t>
    </rPh>
    <rPh sb="22" eb="23">
      <t>トウ</t>
    </rPh>
    <phoneticPr fontId="10"/>
  </si>
  <si>
    <t xml:space="preserve">注）5 「法定免除」とは、生活扶助や障害基礎年金又は被用者年金制度の障害年金を受けている人など。
　  6 「申請免除」とは、前年の所得が基準以下、又は失業などで保険料の納付が著しく困難であり、申請承認された人。全額免除と一部免除がある。
　  7 「免除率」とは、第１号被保険者に対する免除者総数の割合。
　  8 「学生納付特例者」とは、前年の所得が基準以下等の条件を満たす学生（第１号被保険者本人）で、申請の後に承認を受け、保険料の納付義務が猶予されている人。
    9 「納付猶予者」とは、本人及び配偶者のいずれも前年の所得が基準以下等の条件を満たす第１号被保険者（学生以外、平成28年6月までは30歳未満、平成28年7月以降
　　　は50歳未満）で、申請の後に承認を受け、保険料の納付義務が猶予されている人。
</t>
    <rPh sb="0" eb="1">
      <t>チュウ</t>
    </rPh>
    <rPh sb="63" eb="65">
      <t>ゼンネン</t>
    </rPh>
    <rPh sb="66" eb="68">
      <t>ショトク</t>
    </rPh>
    <rPh sb="69" eb="71">
      <t>キジュン</t>
    </rPh>
    <rPh sb="71" eb="73">
      <t>イカ</t>
    </rPh>
    <rPh sb="74" eb="75">
      <t>マタ</t>
    </rPh>
    <rPh sb="106" eb="108">
      <t>ゼンガク</t>
    </rPh>
    <rPh sb="108" eb="110">
      <t>メンジョ</t>
    </rPh>
    <rPh sb="111" eb="113">
      <t>イチブ</t>
    </rPh>
    <rPh sb="113" eb="115">
      <t>メンジョ</t>
    </rPh>
    <rPh sb="160" eb="162">
      <t>ガクセイ</t>
    </rPh>
    <rPh sb="162" eb="164">
      <t>ノウフ</t>
    </rPh>
    <rPh sb="164" eb="166">
      <t>トクレイ</t>
    </rPh>
    <rPh sb="166" eb="167">
      <t>モノ</t>
    </rPh>
    <rPh sb="171" eb="173">
      <t>ゼンネン</t>
    </rPh>
    <rPh sb="174" eb="176">
      <t>ショトク</t>
    </rPh>
    <rPh sb="181" eb="182">
      <t>ナド</t>
    </rPh>
    <rPh sb="183" eb="185">
      <t>ジョウケン</t>
    </rPh>
    <rPh sb="186" eb="187">
      <t>ミ</t>
    </rPh>
    <rPh sb="189" eb="191">
      <t>ガクセイ</t>
    </rPh>
    <rPh sb="192" eb="193">
      <t>ダイ</t>
    </rPh>
    <rPh sb="194" eb="195">
      <t>ゴウ</t>
    </rPh>
    <rPh sb="195" eb="199">
      <t>ヒホケンシャ</t>
    </rPh>
    <rPh sb="199" eb="201">
      <t>ホンニン</t>
    </rPh>
    <rPh sb="204" eb="206">
      <t>シンセイ</t>
    </rPh>
    <rPh sb="209" eb="211">
      <t>ショウニン</t>
    </rPh>
    <rPh sb="212" eb="213">
      <t>ウ</t>
    </rPh>
    <rPh sb="215" eb="218">
      <t>ホケンリョウ</t>
    </rPh>
    <rPh sb="219" eb="221">
      <t>ノウフ</t>
    </rPh>
    <rPh sb="221" eb="223">
      <t>ギム</t>
    </rPh>
    <rPh sb="224" eb="226">
      <t>ユウヨ</t>
    </rPh>
    <rPh sb="241" eb="243">
      <t>ノウフ</t>
    </rPh>
    <rPh sb="243" eb="245">
      <t>ユウヨ</t>
    </rPh>
    <rPh sb="245" eb="246">
      <t>モノ</t>
    </rPh>
    <rPh sb="250" eb="251">
      <t>ホン</t>
    </rPh>
    <rPh sb="251" eb="252">
      <t>ヒト</t>
    </rPh>
    <rPh sb="252" eb="253">
      <t>オヨ</t>
    </rPh>
    <rPh sb="254" eb="257">
      <t>ハイグウシャ</t>
    </rPh>
    <rPh sb="262" eb="264">
      <t>ゼンネン</t>
    </rPh>
    <rPh sb="265" eb="267">
      <t>ショトク</t>
    </rPh>
    <rPh sb="268" eb="270">
      <t>キジュン</t>
    </rPh>
    <rPh sb="270" eb="272">
      <t>イカ</t>
    </rPh>
    <rPh sb="272" eb="273">
      <t>ナド</t>
    </rPh>
    <rPh sb="274" eb="276">
      <t>ジョウケン</t>
    </rPh>
    <rPh sb="277" eb="278">
      <t>ミ</t>
    </rPh>
    <rPh sb="288" eb="290">
      <t>ガクセイ</t>
    </rPh>
    <rPh sb="290" eb="292">
      <t>イガイ</t>
    </rPh>
    <rPh sb="331" eb="333">
      <t>シンセイ</t>
    </rPh>
    <rPh sb="334" eb="335">
      <t>ノチ</t>
    </rPh>
    <rPh sb="336" eb="338">
      <t>ショウニン</t>
    </rPh>
    <rPh sb="339" eb="340">
      <t>ウ</t>
    </rPh>
    <rPh sb="342" eb="345">
      <t>ホケンリョウ</t>
    </rPh>
    <rPh sb="346" eb="348">
      <t>ノウフ</t>
    </rPh>
    <rPh sb="348" eb="350">
      <t>ギム</t>
    </rPh>
    <rPh sb="351" eb="353">
      <t>ユウヨ</t>
    </rPh>
    <phoneticPr fontId="1"/>
  </si>
  <si>
    <t>注）保護率＝生活保護人員(停止中を含む)÷前年度末住民基本台帳人口（日本人及び外国人）×1,000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</si>
</sst>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 #,##0_ ;_ * \-#,##0_ ;_ * &quot;-&quot;_ ;_ @_ "/>
    <numFmt numFmtId="176" formatCode="_ * #\ ##0;_ * &quot;△&quot;#\ ##0;_ * &quot;-&quot;;_ @_ "/>
    <numFmt numFmtId="177" formatCode="_ * #\ ##0.0;_ * &quot;△&quot;#\ ##0.0;_ * &quot;-&quot;;_ @_ "/>
    <numFmt numFmtId="178" formatCode="_ * #\ ###\ ##0;_ * &quot;△&quot;#\ ###\ ##0;_ * &quot;-&quot;;_ @_ "/>
    <numFmt numFmtId="179" formatCode="0.0_);[Red]\(0.0\)"/>
    <numFmt numFmtId="180" formatCode="0.00_);[Red]\(0.00\)"/>
    <numFmt numFmtId="181" formatCode="_ * #\ ##0\ ;_ * &quot;△&quot;#\ ##0\ ;_ * &quot;-&quot;\ ;_ @_ "/>
    <numFmt numFmtId="182" formatCode="_ * #\ ###\ ##0;_ &quot;△&quot;* #\ ###\ ##0;_ * &quot;-&quot;;_ @_ "/>
    <numFmt numFmtId="183" formatCode="_ * #\ ###\ ##0\ ;_ &quot;△&quot;* #\ ###\ ##0\ ;_ * &quot;-&quot;\ ;_ @_ "/>
    <numFmt numFmtId="184" formatCode="_ * #\ ##0;_ &quot;△&quot;* #\ ##0;_ * &quot;-&quot;;_ @_ "/>
    <numFmt numFmtId="185" formatCode="_ * #\ ##0.0;_ &quot;△&quot;* #\ ##0.0;_ * &quot;-&quot;;_ @_ "/>
    <numFmt numFmtId="186" formatCode="_ * #\ ##0\ ;_ &quot;△&quot;* #\ ##0\ ;_ * &quot;-&quot;\ ;_ @_ "/>
    <numFmt numFmtId="187" formatCode="#\ ##0;_ &quot;△&quot;* #\ ##0;_ * &quot;-&quot;;_ @_ "/>
    <numFmt numFmtId="188" formatCode="_ * #\ ###\ ##0\ ;_ * \-#\ ###\ ##0\ ;_ * &quot;-&quot;\ ;_ @_ "/>
    <numFmt numFmtId="189" formatCode="_ * #\ ##0.00;_ &quot;△&quot;* #\ ##0.00;_ * &quot;-&quot;;_ @_ "/>
    <numFmt numFmtId="190" formatCode="0.00;[Red]0.00"/>
    <numFmt numFmtId="191" formatCode="0.0;[Red]0.0"/>
    <numFmt numFmtId="192" formatCode="_ * #\ ##0;_ * &quot;△&quot;#\ ##0;_ * &quot;-&quot;;_ @"/>
    <numFmt numFmtId="193" formatCode="_ * #\ ###\ ##0;_ * \-#\ ###\ ##0;_ * &quot;-&quot;;_ @"/>
    <numFmt numFmtId="194" formatCode="_ * #\ ##0.0;_ * \-#\ ##0.0;_ * &quot;-&quot;;_ @"/>
    <numFmt numFmtId="195" formatCode="_ * #\ ###\ ##0\ ;_ * \-#\ ###\ ##0\ ;_ * &quot;-&quot;\ ;_ @\ "/>
    <numFmt numFmtId="196" formatCode="_ * #\ ###\ ##0.0;_ * \-#\ ###\ ##0.0;_ * &quot;-&quot;;_ @"/>
    <numFmt numFmtId="197" formatCode="_ * #\ ##0;_*\ \ &quot;△&quot;#\ ##0;_ * &quot;-&quot;;_ @"/>
    <numFmt numFmtId="198" formatCode="_ * #\ ###\ ##0;_ * &quot;△&quot;#\ ###\ ##0;_ * &quot;-&quot;;_ @"/>
    <numFmt numFmtId="199" formatCode="_ * #\ ###\ ##0\ ;_ * &quot;△&quot;#\ ###\ ##0\ ;_ * &quot;-&quot;\ ;_ @\ "/>
    <numFmt numFmtId="200" formatCode="_ * #\ ##0\ ;_ * &quot;△&quot;#\ ##0\ ;_ * &quot;-&quot;\ ;_ @\ "/>
  </numFmts>
  <fonts count="47">
    <font>
      <sz val="9"/>
      <name val="ＭＳ ゴシック"/>
      <family val="3"/>
      <charset val="128"/>
    </font>
    <font>
      <sz val="6"/>
      <name val="ＭＳ Ｐゴシック"/>
      <family val="3"/>
      <charset val="128"/>
    </font>
    <font>
      <sz val="6"/>
      <name val="ＭＳ 明朝"/>
      <family val="1"/>
      <charset val="128"/>
    </font>
    <font>
      <sz val="16"/>
      <name val="ＭＳ 明朝"/>
      <family val="1"/>
      <charset val="128"/>
    </font>
    <font>
      <sz val="22"/>
      <name val="ＭＳ 明朝"/>
      <family val="1"/>
      <charset val="128"/>
    </font>
    <font>
      <sz val="8"/>
      <name val="ＭＳ 明朝"/>
      <family val="1"/>
      <charset val="128"/>
    </font>
    <font>
      <sz val="9"/>
      <name val="ＭＳ 明朝"/>
      <family val="1"/>
      <charset val="128"/>
    </font>
    <font>
      <sz val="8"/>
      <name val="ＭＳ ゴシック"/>
      <family val="3"/>
      <charset val="128"/>
    </font>
    <font>
      <sz val="7.5"/>
      <name val="ＭＳ 明朝"/>
      <family val="1"/>
      <charset val="128"/>
    </font>
    <font>
      <sz val="7"/>
      <name val="ＭＳ 明朝"/>
      <family val="1"/>
      <charset val="128"/>
    </font>
    <font>
      <sz val="6"/>
      <name val="ＭＳ ゴシック"/>
      <family val="3"/>
      <charset val="128"/>
    </font>
    <font>
      <sz val="9"/>
      <name val="ＭＳ ゴシック"/>
      <family val="3"/>
      <charset val="128"/>
    </font>
    <font>
      <b/>
      <sz val="9"/>
      <name val="ＭＳ 明朝"/>
      <family val="1"/>
      <charset val="128"/>
    </font>
    <font>
      <b/>
      <sz val="9"/>
      <name val="ＭＳ ゴシック"/>
      <family val="3"/>
      <charset val="128"/>
    </font>
    <font>
      <sz val="11"/>
      <name val="ＭＳ 明朝"/>
      <family val="1"/>
      <charset val="128"/>
    </font>
    <font>
      <sz val="11"/>
      <name val="ＭＳ Ｐゴシック"/>
      <family val="3"/>
      <charset val="128"/>
    </font>
    <font>
      <sz val="9"/>
      <color indexed="10"/>
      <name val="ＭＳ 明朝"/>
      <family val="1"/>
      <charset val="128"/>
    </font>
    <font>
      <b/>
      <sz val="9"/>
      <color indexed="10"/>
      <name val="ＭＳ 明朝"/>
      <family val="1"/>
      <charset val="128"/>
    </font>
    <font>
      <b/>
      <sz val="9"/>
      <color indexed="10"/>
      <name val="ＭＳ ゴシック"/>
      <family val="3"/>
      <charset val="128"/>
    </font>
    <font>
      <sz val="9"/>
      <color indexed="10"/>
      <name val="ＭＳ ゴシック"/>
      <family val="3"/>
      <charset val="128"/>
    </font>
    <font>
      <sz val="7"/>
      <color indexed="10"/>
      <name val="ＭＳ 明朝"/>
      <family val="1"/>
      <charset val="128"/>
    </font>
    <font>
      <sz val="9"/>
      <color indexed="8"/>
      <name val="ＭＳ Ｐゴシック"/>
      <family val="3"/>
      <charset val="128"/>
    </font>
    <font>
      <sz val="11"/>
      <name val="ＭＳ ゴシック"/>
      <family val="3"/>
      <charset val="128"/>
    </font>
    <font>
      <sz val="7"/>
      <name val="ＭＳ ゴシック"/>
      <family val="3"/>
      <charset val="128"/>
    </font>
    <font>
      <sz val="10"/>
      <name val="ＭＳ ゴシック"/>
      <family val="3"/>
      <charset val="128"/>
    </font>
    <font>
      <sz val="10"/>
      <name val="ＭＳ 明朝"/>
      <family val="1"/>
      <charset val="128"/>
    </font>
    <font>
      <sz val="12"/>
      <name val="ＭＳ ゴシック"/>
      <family val="3"/>
      <charset val="128"/>
    </font>
    <font>
      <sz val="12"/>
      <name val="ＭＳ 明朝"/>
      <family val="1"/>
      <charset val="128"/>
    </font>
    <font>
      <sz val="5"/>
      <name val="ＭＳ 明朝"/>
      <family val="1"/>
      <charset val="128"/>
    </font>
    <font>
      <sz val="8"/>
      <name val="ＨＧｺﾞｼｯｸE-PRO"/>
      <family val="3"/>
      <charset val="128"/>
    </font>
    <font>
      <sz val="7.5"/>
      <name val="ＭＳ ゴシック"/>
      <family val="3"/>
      <charset val="128"/>
    </font>
    <font>
      <sz val="8"/>
      <color theme="1"/>
      <name val="ＭＳ 明朝"/>
      <family val="1"/>
      <charset val="128"/>
    </font>
    <font>
      <sz val="9"/>
      <color theme="1"/>
      <name val="ＭＳ ゴシック"/>
      <family val="3"/>
      <charset val="128"/>
    </font>
    <font>
      <sz val="9"/>
      <color theme="1"/>
      <name val="ＭＳ 明朝"/>
      <family val="1"/>
      <charset val="128"/>
    </font>
    <font>
      <sz val="7.5"/>
      <color indexed="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11"/>
      <color indexed="8"/>
      <name val="ＭＳ Ｐゴシック"/>
      <family val="3"/>
      <charset val="128"/>
    </font>
    <font>
      <u/>
      <sz val="12"/>
      <color indexed="12"/>
      <name val="ＭＳ ゴシック"/>
      <family val="3"/>
      <charset val="128"/>
    </font>
    <font>
      <b/>
      <sz val="14"/>
      <name val="ＭＳ ゴシック"/>
      <family val="3"/>
      <charset val="128"/>
    </font>
    <font>
      <sz val="6"/>
      <color theme="1"/>
      <name val="ＭＳ 明朝"/>
      <family val="1"/>
      <charset val="128"/>
    </font>
    <font>
      <sz val="6.5"/>
      <name val="ＭＳ 明朝"/>
      <family val="1"/>
      <charset val="128"/>
    </font>
    <font>
      <sz val="6.5"/>
      <name val="ＭＳ ゴシック"/>
      <family val="3"/>
      <charset val="128"/>
    </font>
    <font>
      <sz val="6"/>
      <name val="ＭＳ Ｐ明朝"/>
      <family val="1"/>
      <charset val="128"/>
    </font>
    <font>
      <sz val="8"/>
      <name val="ＭＳ Ｐ明朝"/>
      <family val="1"/>
      <charset val="128"/>
    </font>
    <font>
      <u/>
      <sz val="11"/>
      <color indexed="12"/>
      <name val="ＭＳ ゴシック"/>
      <family val="3"/>
      <charset val="128"/>
    </font>
  </fonts>
  <fills count="3">
    <fill>
      <patternFill patternType="none"/>
    </fill>
    <fill>
      <patternFill patternType="gray125"/>
    </fill>
    <fill>
      <patternFill patternType="solid">
        <fgColor theme="8" tint="0.39997558519241921"/>
        <bgColor indexed="64"/>
      </patternFill>
    </fill>
  </fills>
  <borders count="2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39" fillId="0" borderId="0" applyNumberFormat="0" applyFill="0" applyBorder="0" applyAlignment="0" applyProtection="0">
      <alignment vertical="top"/>
      <protection locked="0"/>
    </xf>
    <xf numFmtId="38" fontId="15"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0" fontId="14" fillId="0" borderId="0"/>
    <xf numFmtId="0" fontId="14" fillId="0" borderId="0"/>
    <xf numFmtId="0" fontId="11" fillId="0" borderId="0"/>
    <xf numFmtId="0" fontId="11" fillId="0" borderId="0"/>
    <xf numFmtId="0" fontId="11" fillId="0" borderId="0"/>
    <xf numFmtId="0" fontId="11" fillId="0" borderId="0"/>
    <xf numFmtId="38" fontId="38" fillId="0" borderId="0" applyFont="0" applyFill="0" applyBorder="0" applyAlignment="0" applyProtection="0">
      <alignment vertical="center"/>
    </xf>
    <xf numFmtId="0" fontId="15" fillId="0" borderId="0"/>
  </cellStyleXfs>
  <cellXfs count="1181">
    <xf numFmtId="0" fontId="0" fillId="0" borderId="0" xfId="0"/>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3" fillId="0" borderId="0" xfId="0" applyFont="1" applyFill="1" applyAlignment="1">
      <alignment vertical="top"/>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8" xfId="0" applyFont="1" applyFill="1" applyBorder="1" applyAlignment="1">
      <alignment horizontal="distributed" vertical="center" justifyLastLine="1"/>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0" xfId="0" applyFont="1" applyFill="1" applyAlignment="1">
      <alignment vertical="top"/>
    </xf>
    <xf numFmtId="0" fontId="5" fillId="0" borderId="0" xfId="0" applyFont="1" applyFill="1" applyAlignment="1">
      <alignment horizontal="right" vertical="top"/>
    </xf>
    <xf numFmtId="0" fontId="2" fillId="0" borderId="0" xfId="0" applyFont="1" applyFill="1" applyBorder="1" applyAlignment="1">
      <alignment horizontal="left"/>
    </xf>
    <xf numFmtId="49" fontId="6" fillId="0" borderId="5" xfId="0" applyNumberFormat="1" applyFont="1" applyFill="1" applyBorder="1" applyAlignment="1">
      <alignment horizontal="left" vertical="center"/>
    </xf>
    <xf numFmtId="0" fontId="9" fillId="0" borderId="0" xfId="0" applyFont="1" applyFill="1" applyAlignment="1"/>
    <xf numFmtId="0" fontId="0" fillId="0" borderId="0" xfId="0" applyFont="1" applyFill="1"/>
    <xf numFmtId="0" fontId="12" fillId="0" borderId="0" xfId="0" applyFont="1" applyFill="1" applyAlignment="1">
      <alignment vertical="center"/>
    </xf>
    <xf numFmtId="0" fontId="12" fillId="0" borderId="0" xfId="0" applyFont="1" applyFill="1"/>
    <xf numFmtId="0" fontId="6" fillId="0" borderId="0" xfId="0" applyFont="1" applyFill="1"/>
    <xf numFmtId="179"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Alignment="1"/>
    <xf numFmtId="177" fontId="5" fillId="0" borderId="0" xfId="0" applyNumberFormat="1" applyFont="1" applyFill="1" applyAlignment="1">
      <alignment vertical="center"/>
    </xf>
    <xf numFmtId="176" fontId="6" fillId="0" borderId="0" xfId="0" applyNumberFormat="1" applyFont="1" applyFill="1" applyAlignment="1">
      <alignment horizontal="center" vertical="center"/>
    </xf>
    <xf numFmtId="0" fontId="2" fillId="0" borderId="7" xfId="0" applyFont="1" applyFill="1" applyBorder="1" applyAlignment="1">
      <alignment horizontal="left"/>
    </xf>
    <xf numFmtId="0" fontId="5" fillId="0" borderId="0" xfId="0" applyFont="1" applyFill="1"/>
    <xf numFmtId="178" fontId="5" fillId="0" borderId="0" xfId="0" applyNumberFormat="1" applyFont="1" applyFill="1" applyBorder="1" applyAlignment="1">
      <alignment horizontal="center" vertical="center"/>
    </xf>
    <xf numFmtId="0" fontId="6" fillId="0" borderId="0" xfId="0" applyFont="1" applyFill="1" applyBorder="1"/>
    <xf numFmtId="0" fontId="5" fillId="0" borderId="0" xfId="0" applyFont="1" applyFill="1" applyBorder="1" applyAlignment="1">
      <alignment horizontal="right" vertical="top"/>
    </xf>
    <xf numFmtId="0" fontId="6"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0" xfId="0" applyFont="1" applyFill="1" applyBorder="1" applyAlignment="1"/>
    <xf numFmtId="49" fontId="5" fillId="0" borderId="0" xfId="0" applyNumberFormat="1" applyFont="1" applyFill="1" applyBorder="1" applyAlignment="1">
      <alignment vertical="center"/>
    </xf>
    <xf numFmtId="0" fontId="8"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vertical="center"/>
    </xf>
    <xf numFmtId="0" fontId="6" fillId="0" borderId="16" xfId="0" applyFont="1" applyFill="1" applyBorder="1" applyAlignment="1">
      <alignment vertical="center"/>
    </xf>
    <xf numFmtId="176" fontId="6" fillId="0" borderId="0" xfId="0" applyNumberFormat="1"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top"/>
    </xf>
    <xf numFmtId="0" fontId="5" fillId="0" borderId="8" xfId="0" applyFont="1" applyFill="1" applyBorder="1" applyAlignment="1">
      <alignment vertical="center"/>
    </xf>
    <xf numFmtId="0" fontId="2" fillId="0" borderId="7" xfId="0" applyFont="1" applyFill="1" applyBorder="1" applyAlignment="1"/>
    <xf numFmtId="0" fontId="2" fillId="0" borderId="0" xfId="0" applyFont="1" applyFill="1" applyAlignment="1"/>
    <xf numFmtId="0" fontId="6" fillId="0" borderId="10"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xf numFmtId="0" fontId="9" fillId="0" borderId="9" xfId="0" applyFont="1" applyFill="1" applyBorder="1" applyAlignment="1">
      <alignment horizont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9" fillId="0" borderId="14" xfId="0" applyFont="1" applyFill="1" applyBorder="1" applyAlignment="1">
      <alignment horizontal="center"/>
    </xf>
    <xf numFmtId="0" fontId="7" fillId="0" borderId="5" xfId="0" applyFont="1" applyFill="1" applyBorder="1" applyAlignment="1">
      <alignment vertical="center"/>
    </xf>
    <xf numFmtId="177" fontId="7" fillId="0" borderId="0" xfId="0" applyNumberFormat="1" applyFont="1" applyFill="1" applyAlignment="1">
      <alignment vertical="center"/>
    </xf>
    <xf numFmtId="49" fontId="7" fillId="0" borderId="14" xfId="0" applyNumberFormat="1" applyFont="1" applyFill="1" applyBorder="1" applyAlignment="1">
      <alignment horizontal="center" vertical="center"/>
    </xf>
    <xf numFmtId="0" fontId="5" fillId="0" borderId="5" xfId="0" applyFont="1" applyFill="1" applyBorder="1" applyAlignment="1">
      <alignment vertical="center"/>
    </xf>
    <xf numFmtId="0" fontId="9" fillId="0" borderId="5" xfId="0" applyFont="1" applyFill="1" applyBorder="1" applyAlignment="1">
      <alignment vertical="center"/>
    </xf>
    <xf numFmtId="0" fontId="7" fillId="0" borderId="0" xfId="0" applyFont="1" applyFill="1" applyAlignment="1">
      <alignment horizontal="right" vertical="top"/>
    </xf>
    <xf numFmtId="0" fontId="6" fillId="0" borderId="5" xfId="0" applyFont="1" applyFill="1" applyBorder="1"/>
    <xf numFmtId="0" fontId="6" fillId="0" borderId="18" xfId="0" applyFont="1" applyFill="1" applyBorder="1"/>
    <xf numFmtId="0" fontId="6" fillId="0" borderId="6" xfId="0" applyFont="1" applyFill="1" applyBorder="1"/>
    <xf numFmtId="0" fontId="6" fillId="0" borderId="15" xfId="0" applyFont="1" applyFill="1" applyBorder="1"/>
    <xf numFmtId="49" fontId="7" fillId="0" borderId="5"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6" xfId="0" applyFont="1" applyFill="1" applyBorder="1" applyAlignment="1"/>
    <xf numFmtId="49" fontId="6" fillId="0" borderId="5" xfId="0" applyNumberFormat="1" applyFont="1" applyFill="1" applyBorder="1" applyAlignment="1">
      <alignment vertical="center"/>
    </xf>
    <xf numFmtId="0" fontId="6" fillId="0" borderId="11" xfId="0" applyFont="1" applyFill="1" applyBorder="1" applyAlignment="1">
      <alignment horizontal="center" vertical="center" wrapText="1"/>
    </xf>
    <xf numFmtId="0" fontId="6" fillId="0" borderId="4" xfId="0" applyFont="1" applyFill="1" applyBorder="1"/>
    <xf numFmtId="0" fontId="6" fillId="0" borderId="18" xfId="0" applyFont="1" applyFill="1" applyBorder="1" applyAlignment="1">
      <alignment vertical="center"/>
    </xf>
    <xf numFmtId="0" fontId="6" fillId="0" borderId="6" xfId="0" applyFont="1" applyFill="1" applyBorder="1" applyAlignment="1">
      <alignment horizontal="center" vertical="center"/>
    </xf>
    <xf numFmtId="0" fontId="5" fillId="0" borderId="10" xfId="0" applyFont="1" applyFill="1" applyBorder="1" applyAlignment="1">
      <alignment vertical="center"/>
    </xf>
    <xf numFmtId="0" fontId="6" fillId="0" borderId="7"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4" xfId="0" applyFont="1" applyFill="1" applyBorder="1" applyAlignment="1">
      <alignment horizontal="center" vertical="center"/>
    </xf>
    <xf numFmtId="0" fontId="2" fillId="0" borderId="0" xfId="0" applyFont="1" applyFill="1" applyAlignment="1">
      <alignment horizontal="right" vertical="top"/>
    </xf>
    <xf numFmtId="0" fontId="3" fillId="0" borderId="0" xfId="0" applyFont="1" applyFill="1" applyAlignment="1">
      <alignment horizontal="center" vertical="top"/>
    </xf>
    <xf numFmtId="178" fontId="7" fillId="0" borderId="0" xfId="0" applyNumberFormat="1" applyFont="1" applyFill="1" applyBorder="1" applyAlignment="1">
      <alignment horizontal="center" vertical="center"/>
    </xf>
    <xf numFmtId="0" fontId="6" fillId="0" borderId="8" xfId="0" applyFont="1" applyFill="1" applyBorder="1"/>
    <xf numFmtId="0" fontId="6" fillId="0" borderId="10" xfId="0" applyFont="1" applyFill="1" applyBorder="1" applyAlignment="1">
      <alignment horizontal="distributed" vertical="center" justifyLastLine="1"/>
    </xf>
    <xf numFmtId="181" fontId="6" fillId="0" borderId="0" xfId="0" applyNumberFormat="1" applyFont="1" applyFill="1" applyAlignment="1">
      <alignment vertical="center"/>
    </xf>
    <xf numFmtId="0" fontId="16" fillId="0" borderId="0" xfId="0" applyFont="1" applyFill="1" applyAlignment="1">
      <alignment vertical="center"/>
    </xf>
    <xf numFmtId="0" fontId="16" fillId="0" borderId="0" xfId="0" applyFont="1" applyFill="1"/>
    <xf numFmtId="0" fontId="17" fillId="0" borderId="0" xfId="0" applyFont="1" applyFill="1" applyAlignment="1">
      <alignment vertical="center"/>
    </xf>
    <xf numFmtId="0" fontId="17" fillId="0" borderId="0" xfId="0" applyFont="1" applyFill="1"/>
    <xf numFmtId="0" fontId="18" fillId="0" borderId="0" xfId="0" applyFont="1" applyFill="1" applyAlignment="1">
      <alignment vertical="center"/>
    </xf>
    <xf numFmtId="0" fontId="18" fillId="0" borderId="0" xfId="0" applyFont="1" applyFill="1"/>
    <xf numFmtId="0" fontId="19" fillId="0" borderId="0" xfId="0" applyFont="1" applyFill="1"/>
    <xf numFmtId="0" fontId="20" fillId="0" borderId="0" xfId="0" applyFont="1" applyFill="1" applyAlignment="1"/>
    <xf numFmtId="0" fontId="16" fillId="0" borderId="0" xfId="0" applyFont="1" applyFill="1" applyAlignment="1"/>
    <xf numFmtId="179" fontId="0" fillId="0" borderId="15" xfId="0" applyNumberFormat="1" applyFont="1" applyFill="1" applyBorder="1" applyAlignment="1">
      <alignment vertical="center"/>
    </xf>
    <xf numFmtId="179" fontId="0" fillId="0" borderId="6" xfId="0" applyNumberFormat="1" applyFont="1" applyFill="1" applyBorder="1" applyAlignment="1">
      <alignment vertical="center"/>
    </xf>
    <xf numFmtId="49" fontId="0" fillId="0" borderId="6" xfId="0" applyNumberFormat="1" applyFont="1" applyFill="1" applyBorder="1" applyAlignment="1">
      <alignment horizontal="center" vertical="center"/>
    </xf>
    <xf numFmtId="0" fontId="21" fillId="0" borderId="0" xfId="5" applyFont="1" applyFill="1" applyAlignment="1">
      <alignment vertical="center" wrapText="1"/>
    </xf>
    <xf numFmtId="0" fontId="6" fillId="0" borderId="19" xfId="0" applyFont="1" applyFill="1" applyBorder="1" applyAlignment="1">
      <alignment horizontal="center" vertical="distributed" justifyLastLine="1"/>
    </xf>
    <xf numFmtId="0" fontId="6" fillId="0" borderId="11" xfId="0" applyFont="1" applyFill="1" applyBorder="1" applyAlignment="1">
      <alignment horizontal="center" vertical="center" wrapText="1" justifyLastLine="1"/>
    </xf>
    <xf numFmtId="0" fontId="3" fillId="0" borderId="0" xfId="0" applyFont="1" applyFill="1" applyBorder="1" applyAlignment="1">
      <alignment horizontal="center"/>
    </xf>
    <xf numFmtId="0" fontId="5" fillId="0" borderId="10" xfId="5" applyFont="1" applyFill="1" applyBorder="1" applyAlignment="1">
      <alignment horizontal="center" vertical="center" wrapText="1"/>
    </xf>
    <xf numFmtId="49" fontId="6" fillId="0" borderId="18" xfId="0" applyNumberFormat="1" applyFont="1" applyFill="1" applyBorder="1" applyAlignment="1">
      <alignment horizontal="center" vertical="center"/>
    </xf>
    <xf numFmtId="179" fontId="6" fillId="0" borderId="6" xfId="0" applyNumberFormat="1" applyFont="1" applyFill="1" applyBorder="1" applyAlignment="1">
      <alignment vertical="center"/>
    </xf>
    <xf numFmtId="49" fontId="0" fillId="0" borderId="18" xfId="0" applyNumberFormat="1" applyFont="1" applyFill="1" applyBorder="1" applyAlignment="1">
      <alignment horizontal="center" vertical="center"/>
    </xf>
    <xf numFmtId="179" fontId="6" fillId="0" borderId="16" xfId="0" applyNumberFormat="1" applyFont="1" applyFill="1" applyBorder="1" applyAlignment="1">
      <alignment vertical="center"/>
    </xf>
    <xf numFmtId="179" fontId="6" fillId="0" borderId="14" xfId="0" applyNumberFormat="1" applyFont="1" applyFill="1" applyBorder="1" applyAlignment="1">
      <alignment vertical="center"/>
    </xf>
    <xf numFmtId="0" fontId="2" fillId="0" borderId="0" xfId="0" applyFont="1" applyFill="1" applyAlignment="1">
      <alignment vertical="center"/>
    </xf>
    <xf numFmtId="0" fontId="6" fillId="0" borderId="0" xfId="0" applyFont="1"/>
    <xf numFmtId="0" fontId="9" fillId="0" borderId="0" xfId="0" applyFont="1" applyFill="1" applyBorder="1" applyAlignment="1">
      <alignment horizontal="left"/>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39" fillId="0" borderId="0" xfId="1" applyAlignment="1" applyProtection="1">
      <alignment horizontal="left" vertical="center" wrapText="1"/>
    </xf>
    <xf numFmtId="0" fontId="6" fillId="0" borderId="0" xfId="0" applyFont="1" applyFill="1" applyBorder="1" applyAlignment="1">
      <alignment horizontal="center" vertical="center"/>
    </xf>
    <xf numFmtId="49" fontId="6" fillId="0" borderId="5"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7" xfId="0" applyFont="1" applyFill="1" applyBorder="1" applyAlignment="1">
      <alignment vertical="center"/>
    </xf>
    <xf numFmtId="0" fontId="9" fillId="0" borderId="0" xfId="0" applyFont="1" applyFill="1" applyAlignment="1">
      <alignment vertical="center"/>
    </xf>
    <xf numFmtId="0" fontId="6" fillId="0" borderId="0" xfId="0" applyFont="1" applyFill="1" applyAlignment="1">
      <alignment horizontal="right"/>
    </xf>
    <xf numFmtId="0" fontId="26"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vertical="center" wrapText="1"/>
    </xf>
    <xf numFmtId="0" fontId="22" fillId="0" borderId="0" xfId="0" applyFont="1" applyAlignment="1">
      <alignment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0" fillId="0" borderId="6" xfId="0" applyFill="1" applyBorder="1"/>
    <xf numFmtId="0" fontId="0" fillId="0" borderId="0" xfId="0" applyFill="1"/>
    <xf numFmtId="0" fontId="0" fillId="0" borderId="0" xfId="0" applyFill="1" applyBorder="1" applyAlignment="1"/>
    <xf numFmtId="0" fontId="0" fillId="0" borderId="0" xfId="0" applyFill="1" applyAlignment="1"/>
    <xf numFmtId="0" fontId="6" fillId="0" borderId="0" xfId="0" applyFont="1" applyBorder="1" applyAlignment="1">
      <alignment horizontal="distributed" vertical="center" justifyLastLine="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5" xfId="0" applyFont="1" applyFill="1" applyBorder="1" applyAlignment="1">
      <alignment horizontal="left" vertical="center"/>
    </xf>
    <xf numFmtId="0" fontId="6" fillId="0" borderId="6" xfId="0" quotePrefix="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3" fillId="0" borderId="0" xfId="0" applyFont="1" applyFill="1" applyAlignment="1">
      <alignment horizontal="left" vertical="top"/>
    </xf>
    <xf numFmtId="0" fontId="6" fillId="0" borderId="10" xfId="0" applyFont="1" applyFill="1" applyBorder="1" applyAlignment="1">
      <alignment horizontal="distributed" vertical="center" justifyLastLine="1"/>
    </xf>
    <xf numFmtId="0" fontId="6" fillId="0" borderId="0" xfId="0" applyFont="1" applyFill="1" applyAlignment="1">
      <alignment horizontal="right" vertical="top"/>
    </xf>
    <xf numFmtId="0" fontId="6" fillId="0" borderId="7"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xf>
    <xf numFmtId="0" fontId="6" fillId="0" borderId="5" xfId="0" applyFont="1" applyBorder="1" applyAlignment="1">
      <alignment horizontal="center" vertical="center"/>
    </xf>
    <xf numFmtId="0" fontId="3" fillId="0" borderId="6" xfId="0" applyFont="1" applyFill="1" applyBorder="1" applyAlignment="1">
      <alignment horizontal="left" vertical="top"/>
    </xf>
    <xf numFmtId="0" fontId="6" fillId="0" borderId="6" xfId="0" applyFont="1" applyFill="1" applyBorder="1" applyAlignment="1">
      <alignment horizont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0" fillId="0" borderId="6" xfId="0" applyBorder="1" applyAlignment="1"/>
    <xf numFmtId="0" fontId="0" fillId="0" borderId="15" xfId="0" applyBorder="1" applyAlignment="1"/>
    <xf numFmtId="0" fontId="6" fillId="0" borderId="9" xfId="0" applyFont="1" applyBorder="1" applyAlignment="1">
      <alignment horizontal="distributed" vertical="center" justifyLastLine="1"/>
    </xf>
    <xf numFmtId="0" fontId="6" fillId="0" borderId="15" xfId="0" quotePrefix="1" applyFont="1" applyFill="1" applyBorder="1" applyAlignment="1">
      <alignment horizontal="center" vertical="center"/>
    </xf>
    <xf numFmtId="0" fontId="6" fillId="0" borderId="0" xfId="0" applyFont="1" applyFill="1" applyAlignment="1">
      <alignment horizontal="left" vertical="top"/>
    </xf>
    <xf numFmtId="0" fontId="7" fillId="0" borderId="0" xfId="0" applyFont="1" applyFill="1"/>
    <xf numFmtId="0" fontId="5"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29" fillId="0" borderId="6" xfId="0" applyNumberFormat="1" applyFont="1" applyFill="1" applyBorder="1" applyAlignment="1">
      <alignment horizontal="center" vertical="center"/>
    </xf>
    <xf numFmtId="0" fontId="39" fillId="0" borderId="0" xfId="1" applyAlignment="1" applyProtection="1">
      <alignment vertical="center"/>
    </xf>
    <xf numFmtId="0" fontId="6" fillId="0" borderId="6" xfId="0" applyFont="1" applyFill="1" applyBorder="1" applyAlignment="1">
      <alignment horizontal="right"/>
    </xf>
    <xf numFmtId="0" fontId="5" fillId="0" borderId="0" xfId="0" applyFont="1"/>
    <xf numFmtId="0" fontId="5" fillId="0" borderId="6" xfId="0" applyFont="1" applyFill="1" applyBorder="1" applyAlignment="1">
      <alignment vertical="top"/>
    </xf>
    <xf numFmtId="0" fontId="5" fillId="0" borderId="6" xfId="0" applyFont="1" applyFill="1" applyBorder="1" applyAlignment="1"/>
    <xf numFmtId="0" fontId="3" fillId="0" borderId="6" xfId="0" applyFont="1" applyFill="1" applyBorder="1" applyAlignment="1">
      <alignment vertical="top"/>
    </xf>
    <xf numFmtId="0" fontId="6" fillId="0" borderId="20" xfId="0" applyFont="1" applyFill="1" applyBorder="1" applyAlignment="1">
      <alignment vertical="center"/>
    </xf>
    <xf numFmtId="0" fontId="5" fillId="0" borderId="4" xfId="0" applyFont="1" applyFill="1" applyBorder="1"/>
    <xf numFmtId="0" fontId="5" fillId="0" borderId="8" xfId="0" applyFont="1" applyFill="1" applyBorder="1" applyAlignment="1"/>
    <xf numFmtId="0" fontId="5" fillId="0" borderId="0" xfId="0" applyFont="1" applyFill="1" applyBorder="1"/>
    <xf numFmtId="0" fontId="3" fillId="0" borderId="0" xfId="0" applyFont="1" applyFill="1" applyAlignment="1">
      <alignment horizontal="right" vertical="top"/>
    </xf>
    <xf numFmtId="0" fontId="5" fillId="0" borderId="9" xfId="0" applyFont="1" applyFill="1" applyBorder="1"/>
    <xf numFmtId="182" fontId="8" fillId="0" borderId="0" xfId="0" applyNumberFormat="1" applyFont="1" applyFill="1" applyAlignment="1">
      <alignment vertical="center"/>
    </xf>
    <xf numFmtId="183" fontId="8" fillId="0" borderId="0" xfId="0" applyNumberFormat="1" applyFont="1" applyFill="1" applyAlignment="1">
      <alignment vertical="center"/>
    </xf>
    <xf numFmtId="49" fontId="8" fillId="0" borderId="14" xfId="0" applyNumberFormat="1" applyFont="1" applyFill="1" applyBorder="1" applyAlignment="1">
      <alignment horizontal="center" vertical="center"/>
    </xf>
    <xf numFmtId="0" fontId="8" fillId="0" borderId="0" xfId="0" applyFont="1" applyFill="1" applyAlignment="1">
      <alignment vertical="center"/>
    </xf>
    <xf numFmtId="183" fontId="30" fillId="0" borderId="0" xfId="0" applyNumberFormat="1" applyFont="1" applyFill="1" applyAlignment="1">
      <alignment vertical="center"/>
    </xf>
    <xf numFmtId="49" fontId="30" fillId="0" borderId="14" xfId="0" applyNumberFormat="1" applyFont="1" applyFill="1" applyBorder="1" applyAlignment="1">
      <alignment horizontal="center" vertical="center"/>
    </xf>
    <xf numFmtId="0" fontId="30" fillId="0" borderId="0" xfId="0" applyFont="1" applyFill="1" applyAlignment="1">
      <alignment vertical="center"/>
    </xf>
    <xf numFmtId="49" fontId="8" fillId="0" borderId="14" xfId="0" applyNumberFormat="1" applyFont="1" applyFill="1" applyBorder="1" applyAlignment="1">
      <alignment vertical="center"/>
    </xf>
    <xf numFmtId="184" fontId="6" fillId="0" borderId="6" xfId="0" applyNumberFormat="1" applyFont="1" applyFill="1" applyBorder="1" applyAlignment="1">
      <alignment vertical="center"/>
    </xf>
    <xf numFmtId="182" fontId="6" fillId="0" borderId="6" xfId="0" applyNumberFormat="1" applyFont="1" applyFill="1" applyBorder="1" applyAlignment="1">
      <alignment vertical="center"/>
    </xf>
    <xf numFmtId="0" fontId="3" fillId="0" borderId="6" xfId="0" applyFont="1" applyFill="1" applyBorder="1" applyAlignment="1">
      <alignment horizontal="right" vertical="top"/>
    </xf>
    <xf numFmtId="49" fontId="6" fillId="0" borderId="15" xfId="0" applyNumberFormat="1" applyFont="1" applyFill="1" applyBorder="1" applyAlignment="1">
      <alignment vertical="center"/>
    </xf>
    <xf numFmtId="0" fontId="9" fillId="0" borderId="7"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20" xfId="0" applyFont="1" applyFill="1" applyBorder="1" applyAlignment="1">
      <alignment vertical="center" justifyLastLine="1"/>
    </xf>
    <xf numFmtId="0" fontId="5" fillId="0" borderId="0" xfId="0" applyFont="1" applyFill="1" applyAlignment="1">
      <alignment horizontal="right" vertical="center"/>
    </xf>
    <xf numFmtId="0" fontId="5" fillId="0" borderId="6" xfId="0" applyFont="1" applyFill="1" applyBorder="1" applyAlignment="1">
      <alignment horizontal="right" vertical="center"/>
    </xf>
    <xf numFmtId="0" fontId="31" fillId="0" borderId="0" xfId="0" applyFont="1" applyFill="1" applyAlignment="1">
      <alignment horizontal="left" vertical="center"/>
    </xf>
    <xf numFmtId="0" fontId="5" fillId="0" borderId="0" xfId="0" applyFont="1" applyFill="1" applyAlignment="1">
      <alignment horizontal="left" vertical="center"/>
    </xf>
    <xf numFmtId="0" fontId="20" fillId="0" borderId="0" xfId="0" applyFont="1" applyFill="1" applyBorder="1" applyAlignment="1">
      <alignment horizontal="left" wrapText="1"/>
    </xf>
    <xf numFmtId="0" fontId="33" fillId="0" borderId="0" xfId="0" applyFont="1" applyFill="1"/>
    <xf numFmtId="0" fontId="5" fillId="0" borderId="0" xfId="0" applyFont="1" applyFill="1" applyBorder="1" applyAlignment="1"/>
    <xf numFmtId="0" fontId="6" fillId="0" borderId="0" xfId="0" applyFont="1" applyFill="1" applyBorder="1" applyAlignment="1">
      <alignment horizontal="right"/>
    </xf>
    <xf numFmtId="0" fontId="6" fillId="0" borderId="0" xfId="0" applyFont="1" applyFill="1" applyBorder="1" applyAlignment="1">
      <alignment vertical="center" justifyLastLine="1"/>
    </xf>
    <xf numFmtId="0" fontId="2" fillId="0" borderId="10" xfId="0" applyFont="1" applyFill="1" applyBorder="1" applyAlignment="1">
      <alignment horizontal="center" vertical="center"/>
    </xf>
    <xf numFmtId="38" fontId="8" fillId="0" borderId="0" xfId="4" applyFont="1" applyFill="1" applyAlignment="1">
      <alignment vertical="center"/>
    </xf>
    <xf numFmtId="38" fontId="8" fillId="0" borderId="8" xfId="4" applyFont="1" applyFill="1" applyBorder="1" applyAlignment="1">
      <alignment vertical="center"/>
    </xf>
    <xf numFmtId="0" fontId="8" fillId="0" borderId="9"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justifyLastLine="1"/>
    </xf>
    <xf numFmtId="0" fontId="5" fillId="0" borderId="0" xfId="0" applyFont="1" applyFill="1" applyBorder="1" applyAlignment="1">
      <alignment vertical="center" wrapText="1"/>
    </xf>
    <xf numFmtId="0" fontId="5" fillId="0" borderId="0" xfId="0" applyFont="1" applyFill="1" applyBorder="1" applyAlignment="1">
      <alignment vertical="center" wrapText="1" justifyLastLine="1"/>
    </xf>
    <xf numFmtId="0" fontId="5" fillId="0" borderId="0" xfId="0" applyFont="1" applyFill="1" applyBorder="1" applyAlignment="1">
      <alignment vertical="center" justifyLastLine="1"/>
    </xf>
    <xf numFmtId="0" fontId="25" fillId="0" borderId="0" xfId="0" applyFont="1" applyFill="1" applyBorder="1" applyAlignment="1">
      <alignment vertical="center" wrapText="1" justifyLastLine="1"/>
    </xf>
    <xf numFmtId="0" fontId="25" fillId="0" borderId="0"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Fill="1" applyBorder="1" applyAlignment="1">
      <alignment vertical="center" justifyLastLine="1"/>
    </xf>
    <xf numFmtId="0" fontId="7" fillId="0" borderId="0" xfId="0" applyFont="1" applyFill="1" applyBorder="1" applyAlignment="1">
      <alignment vertical="center" wrapText="1"/>
    </xf>
    <xf numFmtId="0" fontId="7" fillId="0" borderId="0" xfId="0" applyFont="1" applyFill="1" applyBorder="1" applyAlignment="1">
      <alignment vertical="center" wrapText="1" justifyLastLine="1"/>
    </xf>
    <xf numFmtId="0" fontId="7" fillId="0" borderId="0" xfId="0" applyFont="1" applyFill="1" applyBorder="1" applyAlignment="1">
      <alignment vertical="center"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xf>
    <xf numFmtId="0" fontId="25" fillId="0" borderId="0" xfId="0" applyFont="1" applyFill="1" applyBorder="1" applyAlignment="1">
      <alignment horizontal="distributed" vertical="center" justifyLastLine="1"/>
    </xf>
    <xf numFmtId="0" fontId="25" fillId="0" borderId="0" xfId="0" applyFont="1" applyFill="1" applyBorder="1" applyAlignment="1">
      <alignment horizontal="distributed" vertical="center" wrapText="1" justifyLastLine="1"/>
    </xf>
    <xf numFmtId="182" fontId="6" fillId="0" borderId="6" xfId="0" applyNumberFormat="1" applyFont="1" applyFill="1" applyBorder="1" applyAlignment="1">
      <alignment vertical="center"/>
    </xf>
    <xf numFmtId="0" fontId="6" fillId="0" borderId="9" xfId="0" applyFont="1" applyFill="1" applyBorder="1"/>
    <xf numFmtId="0" fontId="3" fillId="0" borderId="15" xfId="0" applyFont="1" applyFill="1" applyBorder="1" applyAlignment="1">
      <alignment horizontal="right" vertical="top"/>
    </xf>
    <xf numFmtId="0" fontId="9" fillId="0" borderId="7" xfId="0" applyFont="1" applyFill="1" applyBorder="1" applyAlignment="1"/>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6" fillId="0" borderId="6" xfId="0" applyFont="1" applyFill="1" applyBorder="1" applyAlignment="1">
      <alignment horizontal="right" vertical="center"/>
    </xf>
    <xf numFmtId="0" fontId="6" fillId="0" borderId="4" xfId="0" applyFont="1" applyFill="1" applyBorder="1" applyAlignment="1"/>
    <xf numFmtId="0" fontId="6" fillId="0" borderId="8" xfId="0" applyFont="1" applyFill="1" applyBorder="1" applyAlignment="1"/>
    <xf numFmtId="0" fontId="6" fillId="0" borderId="9" xfId="0" applyFont="1" applyFill="1" applyBorder="1" applyAlignment="1"/>
    <xf numFmtId="49" fontId="0" fillId="0" borderId="5" xfId="0" applyNumberFormat="1" applyFill="1" applyBorder="1" applyAlignment="1">
      <alignment horizontal="center" vertical="center"/>
    </xf>
    <xf numFmtId="0" fontId="0" fillId="0" borderId="0" xfId="0" applyFont="1" applyFill="1" applyAlignment="1"/>
    <xf numFmtId="182" fontId="6" fillId="0" borderId="6" xfId="0" applyNumberFormat="1" applyFont="1" applyFill="1" applyBorder="1"/>
    <xf numFmtId="0" fontId="5" fillId="0" borderId="7" xfId="0" applyFont="1" applyFill="1" applyBorder="1" applyAlignment="1"/>
    <xf numFmtId="0" fontId="5" fillId="0" borderId="0" xfId="0" applyFont="1" applyFill="1" applyBorder="1" applyAlignment="1">
      <alignment horizontal="left"/>
    </xf>
    <xf numFmtId="184" fontId="6" fillId="0" borderId="6" xfId="0" applyNumberFormat="1" applyFont="1" applyFill="1" applyBorder="1"/>
    <xf numFmtId="0" fontId="6" fillId="0" borderId="6" xfId="0" applyFont="1" applyBorder="1" applyAlignment="1"/>
    <xf numFmtId="0" fontId="6" fillId="0" borderId="0" xfId="0" applyFont="1" applyAlignment="1"/>
    <xf numFmtId="0" fontId="5" fillId="0" borderId="11" xfId="0" applyFont="1" applyBorder="1" applyAlignment="1">
      <alignment horizontal="center" vertical="center"/>
    </xf>
    <xf numFmtId="0" fontId="6" fillId="0" borderId="4" xfId="0" applyFont="1" applyBorder="1"/>
    <xf numFmtId="0" fontId="6" fillId="0" borderId="0" xfId="0" applyFont="1" applyBorder="1"/>
    <xf numFmtId="0" fontId="5" fillId="0" borderId="0" xfId="0" applyFont="1" applyAlignment="1"/>
    <xf numFmtId="49" fontId="6" fillId="0" borderId="6" xfId="0" applyNumberFormat="1" applyFont="1" applyBorder="1" applyAlignment="1">
      <alignment horizontal="center" vertical="center"/>
    </xf>
    <xf numFmtId="182" fontId="6" fillId="0" borderId="15" xfId="0" applyNumberFormat="1" applyFont="1" applyBorder="1" applyAlignment="1">
      <alignment vertical="center"/>
    </xf>
    <xf numFmtId="182" fontId="6" fillId="0" borderId="6" xfId="0" applyNumberFormat="1" applyFont="1" applyBorder="1" applyAlignment="1">
      <alignment vertical="center"/>
    </xf>
    <xf numFmtId="182" fontId="6" fillId="0" borderId="6" xfId="0" applyNumberFormat="1" applyFont="1" applyBorder="1" applyAlignment="1">
      <alignment horizontal="center" vertical="center"/>
    </xf>
    <xf numFmtId="0" fontId="35" fillId="0" borderId="0" xfId="0" applyFont="1"/>
    <xf numFmtId="0" fontId="35" fillId="0" borderId="0" xfId="0" applyFont="1" applyBorder="1" applyAlignment="1">
      <alignment horizontal="center" vertical="center" wrapText="1"/>
    </xf>
    <xf numFmtId="0" fontId="35" fillId="0" borderId="0" xfId="0" applyFont="1" applyBorder="1"/>
    <xf numFmtId="0" fontId="5" fillId="0" borderId="6" xfId="0" applyFont="1" applyBorder="1" applyAlignment="1"/>
    <xf numFmtId="0" fontId="6" fillId="0" borderId="0" xfId="0" applyFont="1" applyBorder="1"/>
    <xf numFmtId="49" fontId="6" fillId="0" borderId="0" xfId="0" applyNumberFormat="1" applyFont="1" applyBorder="1" applyAlignment="1">
      <alignment horizontal="center" vertical="center"/>
    </xf>
    <xf numFmtId="182" fontId="6" fillId="0" borderId="0" xfId="0" applyNumberFormat="1"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35" fillId="0" borderId="0" xfId="0" applyFont="1" applyBorder="1" applyAlignment="1">
      <alignment horizontal="center" vertical="center"/>
    </xf>
    <xf numFmtId="182" fontId="6" fillId="0" borderId="0" xfId="0" applyNumberFormat="1" applyFont="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5" fillId="0" borderId="0" xfId="0" applyFont="1" applyFill="1" applyBorder="1"/>
    <xf numFmtId="0" fontId="6" fillId="0" borderId="6" xfId="0" applyFont="1" applyBorder="1" applyAlignment="1">
      <alignment vertical="center"/>
    </xf>
    <xf numFmtId="0" fontId="35" fillId="0" borderId="0" xfId="0" applyFont="1" applyBorder="1" applyAlignment="1">
      <alignment horizontal="left" vertical="center"/>
    </xf>
    <xf numFmtId="0" fontId="36" fillId="0" borderId="0" xfId="0" applyFont="1" applyFill="1" applyBorder="1" applyAlignment="1">
      <alignment horizontal="right" vertical="center"/>
    </xf>
    <xf numFmtId="0" fontId="5" fillId="0" borderId="6" xfId="0" applyFont="1" applyBorder="1" applyAlignment="1">
      <alignment vertical="top"/>
    </xf>
    <xf numFmtId="0" fontId="6" fillId="0" borderId="4" xfId="0" applyFont="1" applyBorder="1" applyAlignment="1"/>
    <xf numFmtId="0" fontId="6" fillId="0" borderId="0" xfId="0" applyFont="1"/>
    <xf numFmtId="0" fontId="6" fillId="0" borderId="0" xfId="0" applyFont="1" applyBorder="1" applyAlignment="1"/>
    <xf numFmtId="0" fontId="6" fillId="0" borderId="8" xfId="0" applyFont="1" applyBorder="1" applyAlignment="1"/>
    <xf numFmtId="0" fontId="2" fillId="0" borderId="9" xfId="0" applyFont="1" applyBorder="1" applyAlignment="1"/>
    <xf numFmtId="0" fontId="6" fillId="0" borderId="18" xfId="0" applyFont="1" applyFill="1" applyBorder="1" applyAlignment="1"/>
    <xf numFmtId="0" fontId="6" fillId="0" borderId="0" xfId="0" applyFont="1" applyFill="1" applyBorder="1"/>
    <xf numFmtId="0" fontId="6" fillId="0" borderId="0" xfId="0" applyFont="1" applyFill="1"/>
    <xf numFmtId="0" fontId="2" fillId="0" borderId="9" xfId="0" applyFont="1" applyFill="1" applyBorder="1" applyAlignment="1"/>
    <xf numFmtId="0" fontId="37" fillId="0" borderId="0" xfId="0" applyFont="1" applyFill="1"/>
    <xf numFmtId="0" fontId="5" fillId="0" borderId="0" xfId="0" applyFont="1" applyFill="1" applyBorder="1" applyAlignment="1">
      <alignment vertical="top"/>
    </xf>
    <xf numFmtId="0" fontId="25" fillId="0" borderId="0" xfId="0" applyFont="1" applyFill="1" applyAlignment="1">
      <alignment horizontal="left" vertical="top"/>
    </xf>
    <xf numFmtId="0" fontId="25" fillId="0" borderId="0" xfId="0" applyFont="1" applyFill="1" applyBorder="1" applyAlignment="1">
      <alignment horizontal="left" vertical="top"/>
    </xf>
    <xf numFmtId="0" fontId="2" fillId="0" borderId="0" xfId="0" applyFont="1" applyFill="1" applyBorder="1" applyAlignment="1">
      <alignment vertical="center" wrapText="1"/>
    </xf>
    <xf numFmtId="0" fontId="6" fillId="0" borderId="8" xfId="0" applyFont="1" applyFill="1" applyBorder="1" applyAlignment="1">
      <alignment horizontal="center"/>
    </xf>
    <xf numFmtId="0" fontId="2" fillId="0" borderId="0" xfId="0" applyFont="1" applyFill="1" applyBorder="1" applyAlignment="1"/>
    <xf numFmtId="0" fontId="6" fillId="0" borderId="18" xfId="0" applyFont="1" applyFill="1" applyBorder="1" applyAlignment="1">
      <alignment horizontal="center"/>
    </xf>
    <xf numFmtId="0" fontId="2" fillId="0" borderId="0" xfId="0" applyFont="1" applyFill="1" applyBorder="1" applyAlignment="1">
      <alignment vertical="top" wrapText="1"/>
    </xf>
    <xf numFmtId="0" fontId="25" fillId="0" borderId="0" xfId="0" applyFont="1" applyFill="1" applyBorder="1" applyAlignment="1">
      <alignment vertical="top"/>
    </xf>
    <xf numFmtId="0" fontId="5" fillId="0" borderId="0" xfId="0" applyFont="1" applyBorder="1" applyAlignment="1">
      <alignment horizontal="right" vertical="top"/>
    </xf>
    <xf numFmtId="0" fontId="6" fillId="0" borderId="10" xfId="0" applyFont="1" applyFill="1" applyBorder="1" applyAlignment="1">
      <alignment horizontal="distributed" vertical="center" wrapText="1" justifyLastLine="1"/>
    </xf>
    <xf numFmtId="0" fontId="6" fillId="0" borderId="5" xfId="0" applyFont="1" applyFill="1" applyBorder="1" applyAlignment="1">
      <alignment horizontal="right" vertical="top"/>
    </xf>
    <xf numFmtId="0" fontId="6" fillId="0" borderId="9" xfId="0" applyFont="1" applyFill="1" applyBorder="1" applyAlignment="1">
      <alignment horizontal="right" vertical="top"/>
    </xf>
    <xf numFmtId="0" fontId="6" fillId="0" borderId="8" xfId="0" applyFont="1" applyFill="1" applyBorder="1" applyAlignment="1">
      <alignment horizontal="right" vertical="top"/>
    </xf>
    <xf numFmtId="0" fontId="5" fillId="0" borderId="0" xfId="0" applyFont="1" applyFill="1" applyAlignment="1">
      <alignment vertical="top"/>
    </xf>
    <xf numFmtId="188" fontId="0" fillId="0" borderId="0" xfId="0" applyNumberFormat="1" applyFont="1" applyFill="1" applyBorder="1" applyAlignment="1">
      <alignment horizontal="center" vertical="center"/>
    </xf>
    <xf numFmtId="0" fontId="6" fillId="0" borderId="5" xfId="0" applyFont="1" applyFill="1" applyBorder="1" applyAlignment="1">
      <alignment vertical="center"/>
    </xf>
    <xf numFmtId="188" fontId="6" fillId="0" borderId="0" xfId="0" applyNumberFormat="1" applyFont="1" applyFill="1" applyBorder="1" applyAlignment="1">
      <alignment horizontal="center" vertical="center"/>
    </xf>
    <xf numFmtId="0" fontId="6" fillId="0" borderId="1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horizontal="distributed" vertical="center"/>
    </xf>
    <xf numFmtId="0" fontId="0" fillId="0" borderId="14" xfId="0" applyFont="1" applyFill="1" applyBorder="1" applyAlignment="1">
      <alignment vertical="center"/>
    </xf>
    <xf numFmtId="0" fontId="0" fillId="0" borderId="0" xfId="0" applyFont="1" applyFill="1" applyBorder="1" applyAlignment="1">
      <alignment horizontal="distributed" vertical="center"/>
    </xf>
    <xf numFmtId="0" fontId="6" fillId="0" borderId="5" xfId="8" applyFont="1" applyFill="1" applyBorder="1" applyAlignment="1">
      <alignment horizontal="distributed" vertical="center"/>
    </xf>
    <xf numFmtId="188" fontId="6" fillId="0" borderId="0" xfId="0" applyNumberFormat="1" applyFont="1" applyFill="1" applyBorder="1" applyAlignment="1">
      <alignment horizontal="right" vertical="center"/>
    </xf>
    <xf numFmtId="0" fontId="6" fillId="0" borderId="0" xfId="8"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distributed" vertical="center"/>
    </xf>
    <xf numFmtId="0" fontId="37"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18" xfId="0" applyFont="1" applyFill="1" applyBorder="1" applyAlignment="1">
      <alignment horizontal="distributed" vertical="center"/>
    </xf>
    <xf numFmtId="189" fontId="5" fillId="0" borderId="6" xfId="0" applyNumberFormat="1" applyFont="1" applyFill="1" applyBorder="1" applyAlignment="1">
      <alignment vertical="center"/>
    </xf>
    <xf numFmtId="0" fontId="5" fillId="0" borderId="15" xfId="0" applyFont="1" applyFill="1" applyBorder="1" applyAlignment="1">
      <alignment vertical="center"/>
    </xf>
    <xf numFmtId="0" fontId="5" fillId="0" borderId="6" xfId="0" applyFont="1" applyFill="1" applyBorder="1" applyAlignment="1">
      <alignment horizontal="distributed" vertical="center"/>
    </xf>
    <xf numFmtId="0" fontId="5" fillId="0" borderId="0" xfId="0" applyFont="1" applyFill="1" applyAlignment="1">
      <alignment horizontal="left"/>
    </xf>
    <xf numFmtId="0" fontId="6" fillId="0" borderId="0" xfId="0" applyFont="1" applyFill="1" applyAlignment="1">
      <alignment vertical="top"/>
    </xf>
    <xf numFmtId="0" fontId="5" fillId="0" borderId="8" xfId="0" applyFont="1" applyFill="1" applyBorder="1" applyAlignment="1">
      <alignment horizontal="right" vertical="top"/>
    </xf>
    <xf numFmtId="0" fontId="5" fillId="0" borderId="4" xfId="0" applyFont="1" applyFill="1" applyBorder="1" applyAlignment="1">
      <alignment horizontal="right" vertical="top"/>
    </xf>
    <xf numFmtId="0" fontId="5" fillId="0" borderId="9" xfId="0" applyFont="1" applyFill="1" applyBorder="1" applyAlignment="1">
      <alignment horizontal="right" vertical="top"/>
    </xf>
    <xf numFmtId="38" fontId="5" fillId="0" borderId="0" xfId="11" applyFont="1" applyFill="1" applyBorder="1" applyAlignment="1">
      <alignment horizontal="right" vertical="top"/>
    </xf>
    <xf numFmtId="0" fontId="0" fillId="0" borderId="0" xfId="0" applyFont="1" applyFill="1" applyAlignment="1">
      <alignment vertical="center"/>
    </xf>
    <xf numFmtId="0" fontId="5" fillId="0" borderId="0" xfId="0" applyFont="1" applyFill="1" applyBorder="1" applyAlignment="1">
      <alignment horizontal="center" vertical="top"/>
    </xf>
    <xf numFmtId="0" fontId="6" fillId="0" borderId="6" xfId="0" applyFont="1" applyFill="1" applyBorder="1" applyAlignment="1">
      <alignment horizontal="right"/>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0" xfId="0" applyFont="1" applyBorder="1" applyAlignment="1">
      <alignment horizontal="distributed" vertical="center" justifyLastLine="1"/>
    </xf>
    <xf numFmtId="182" fontId="6" fillId="0" borderId="14" xfId="0" applyNumberFormat="1" applyFont="1" applyFill="1" applyBorder="1" applyAlignment="1">
      <alignment vertical="center"/>
    </xf>
    <xf numFmtId="182" fontId="6" fillId="0" borderId="0" xfId="0" applyNumberFormat="1" applyFont="1" applyFill="1" applyBorder="1" applyAlignment="1">
      <alignment vertical="center"/>
    </xf>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182" fontId="6" fillId="0" borderId="14" xfId="0" applyNumberFormat="1" applyFont="1" applyBorder="1" applyAlignment="1">
      <alignment vertical="center"/>
    </xf>
    <xf numFmtId="182" fontId="6" fillId="0" borderId="0" xfId="0" applyNumberFormat="1" applyFont="1" applyBorder="1" applyAlignment="1">
      <alignment vertical="center"/>
    </xf>
    <xf numFmtId="0" fontId="6" fillId="0" borderId="11"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182" fontId="6" fillId="0" borderId="0" xfId="0" applyNumberFormat="1" applyFont="1" applyFill="1" applyAlignment="1">
      <alignment vertical="center"/>
    </xf>
    <xf numFmtId="0" fontId="6" fillId="0" borderId="11" xfId="0" applyFont="1" applyBorder="1" applyAlignment="1">
      <alignment horizontal="distributed" vertical="center" justifyLastLine="1"/>
    </xf>
    <xf numFmtId="0" fontId="5" fillId="0" borderId="0" xfId="0" applyFont="1" applyBorder="1"/>
    <xf numFmtId="0" fontId="35" fillId="0" borderId="6" xfId="0" applyFont="1" applyBorder="1"/>
    <xf numFmtId="49" fontId="6" fillId="0" borderId="18" xfId="0" applyNumberFormat="1" applyFont="1" applyBorder="1" applyAlignment="1">
      <alignment horizontal="center" vertical="center"/>
    </xf>
    <xf numFmtId="0" fontId="6" fillId="0" borderId="7" xfId="0"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0" xfId="0" applyFont="1" applyBorder="1"/>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182" fontId="6" fillId="0" borderId="0" xfId="0" applyNumberFormat="1" applyFont="1" applyAlignment="1">
      <alignment horizontal="center" vertical="center"/>
    </xf>
    <xf numFmtId="183" fontId="6" fillId="0" borderId="0" xfId="0" applyNumberFormat="1" applyFont="1" applyAlignment="1">
      <alignment horizontal="center" vertical="center"/>
    </xf>
    <xf numFmtId="182" fontId="6" fillId="0" borderId="14" xfId="0" applyNumberFormat="1" applyFont="1" applyFill="1" applyBorder="1" applyAlignment="1">
      <alignment vertical="center"/>
    </xf>
    <xf numFmtId="182" fontId="6" fillId="0" borderId="14" xfId="0" applyNumberFormat="1" applyFont="1" applyBorder="1" applyAlignment="1">
      <alignment vertical="center"/>
    </xf>
    <xf numFmtId="182" fontId="6" fillId="0" borderId="0" xfId="0" applyNumberFormat="1" applyFont="1" applyBorder="1" applyAlignment="1">
      <alignment vertical="center"/>
    </xf>
    <xf numFmtId="182" fontId="6" fillId="0" borderId="0" xfId="0" applyNumberFormat="1" applyFont="1" applyBorder="1" applyAlignment="1">
      <alignment horizontal="center" vertical="center"/>
    </xf>
    <xf numFmtId="0" fontId="6" fillId="0" borderId="6" xfId="0" applyFont="1" applyFill="1" applyBorder="1"/>
    <xf numFmtId="0" fontId="6" fillId="0" borderId="6" xfId="0" applyFont="1" applyBorder="1" applyAlignment="1">
      <alignment vertical="center"/>
    </xf>
    <xf numFmtId="183" fontId="6" fillId="0" borderId="0" xfId="0" applyNumberFormat="1" applyFont="1" applyFill="1" applyAlignment="1">
      <alignment horizontal="center" vertical="center"/>
    </xf>
    <xf numFmtId="0" fontId="6" fillId="0" borderId="18" xfId="0" applyFont="1" applyFill="1" applyBorder="1"/>
    <xf numFmtId="0" fontId="6" fillId="0" borderId="15" xfId="0" applyFont="1" applyFill="1" applyBorder="1" applyAlignment="1"/>
    <xf numFmtId="0" fontId="6" fillId="0" borderId="6" xfId="0" applyFont="1" applyFill="1" applyBorder="1" applyAlignment="1"/>
    <xf numFmtId="0" fontId="6" fillId="0" borderId="11" xfId="0" applyFont="1" applyBorder="1" applyAlignment="1">
      <alignment horizontal="distributed" vertical="center" justifyLastLine="1"/>
    </xf>
    <xf numFmtId="0" fontId="6" fillId="0" borderId="0" xfId="0" applyFont="1"/>
    <xf numFmtId="182" fontId="6" fillId="0" borderId="0" xfId="0" applyNumberFormat="1" applyFont="1" applyAlignment="1">
      <alignment vertical="center"/>
    </xf>
    <xf numFmtId="183" fontId="6" fillId="0" borderId="0" xfId="0" applyNumberFormat="1" applyFont="1" applyFill="1" applyAlignment="1">
      <alignment vertical="center"/>
    </xf>
    <xf numFmtId="0" fontId="6" fillId="0" borderId="11" xfId="0" applyFont="1" applyBorder="1" applyAlignment="1">
      <alignment horizontal="center" vertical="center" wrapText="1" justifyLastLine="1"/>
    </xf>
    <xf numFmtId="0" fontId="6" fillId="0" borderId="10" xfId="0" applyFont="1" applyFill="1" applyBorder="1" applyAlignment="1">
      <alignment horizontal="distributed" vertical="center" justifyLastLine="1"/>
    </xf>
    <xf numFmtId="49" fontId="6" fillId="0" borderId="0" xfId="0" quotePrefix="1" applyNumberFormat="1" applyFont="1" applyFill="1" applyBorder="1" applyAlignment="1">
      <alignment horizontal="center"/>
    </xf>
    <xf numFmtId="176" fontId="6" fillId="0" borderId="0"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0" fontId="6"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alignment horizontal="left"/>
    </xf>
    <xf numFmtId="176" fontId="6" fillId="0" borderId="16" xfId="0" applyNumberFormat="1" applyFont="1" applyFill="1" applyBorder="1" applyAlignment="1">
      <alignment horizontal="center" vertical="center"/>
    </xf>
    <xf numFmtId="0" fontId="28" fillId="0" borderId="2"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0" xfId="0" applyFont="1" applyFill="1" applyBorder="1" applyAlignment="1">
      <alignment horizontal="distributed" vertical="center" wrapText="1" justifyLastLine="1"/>
    </xf>
    <xf numFmtId="0" fontId="9" fillId="0" borderId="10" xfId="0" applyFont="1" applyFill="1" applyBorder="1" applyAlignment="1">
      <alignment horizontal="distributed" vertical="center" wrapText="1" justifyLastLine="1"/>
    </xf>
    <xf numFmtId="0" fontId="2" fillId="0" borderId="10" xfId="0" applyFont="1" applyFill="1" applyBorder="1" applyAlignment="1">
      <alignment horizontal="distributed" vertical="center" justifyLastLine="1"/>
    </xf>
    <xf numFmtId="176" fontId="5" fillId="0" borderId="0" xfId="0" applyNumberFormat="1" applyFont="1" applyBorder="1" applyAlignment="1">
      <alignment horizontal="distributed" vertical="center" justifyLastLine="1"/>
    </xf>
    <xf numFmtId="176" fontId="6" fillId="0" borderId="0" xfId="0" applyNumberFormat="1" applyFont="1" applyBorder="1" applyAlignment="1">
      <alignment horizontal="center" vertical="center"/>
    </xf>
    <xf numFmtId="176" fontId="6" fillId="0" borderId="0" xfId="0" applyNumberFormat="1" applyFont="1" applyBorder="1" applyAlignment="1">
      <alignment horizontal="distributed" vertical="center" justifyLastLine="1"/>
    </xf>
    <xf numFmtId="176" fontId="5" fillId="0" borderId="0" xfId="0" applyNumberFormat="1" applyFont="1" applyBorder="1" applyAlignment="1">
      <alignment horizontal="distributed" vertical="center" wrapText="1" justifyLastLine="1"/>
    </xf>
    <xf numFmtId="176" fontId="6" fillId="0" borderId="14" xfId="0" applyNumberFormat="1"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49" fontId="6" fillId="0" borderId="0" xfId="0" applyNumberFormat="1" applyFont="1" applyFill="1" applyBorder="1" applyAlignment="1">
      <alignment horizontal="center"/>
    </xf>
    <xf numFmtId="49" fontId="6" fillId="0" borderId="0" xfId="0" applyNumberFormat="1" applyFont="1" applyBorder="1" applyAlignment="1">
      <alignment horizontal="center"/>
    </xf>
    <xf numFmtId="0" fontId="6" fillId="0" borderId="0" xfId="0" applyFont="1" applyBorder="1" applyAlignment="1">
      <alignment horizontal="center" vertical="center"/>
    </xf>
    <xf numFmtId="0" fontId="9" fillId="0" borderId="10" xfId="0" applyFont="1" applyBorder="1" applyAlignment="1">
      <alignment horizontal="distributed" vertical="center" wrapText="1" justifyLastLine="1"/>
    </xf>
    <xf numFmtId="0" fontId="6" fillId="0" borderId="0" xfId="0" applyFont="1" applyFill="1" applyBorder="1" applyAlignment="1">
      <alignment horizontal="center" vertical="center"/>
    </xf>
    <xf numFmtId="0" fontId="6" fillId="0" borderId="0" xfId="0" applyFont="1" applyFill="1" applyBorder="1" applyAlignment="1"/>
    <xf numFmtId="0" fontId="35" fillId="0" borderId="7" xfId="0" applyFont="1" applyBorder="1"/>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xf>
    <xf numFmtId="178" fontId="6" fillId="0" borderId="6" xfId="0" applyNumberFormat="1" applyFont="1" applyFill="1" applyBorder="1" applyAlignment="1"/>
    <xf numFmtId="49" fontId="6" fillId="0" borderId="0" xfId="0" quotePrefix="1" applyNumberFormat="1" applyFont="1" applyFill="1" applyBorder="1" applyAlignment="1"/>
    <xf numFmtId="0" fontId="0" fillId="0" borderId="0" xfId="0" applyBorder="1"/>
    <xf numFmtId="0" fontId="5" fillId="0" borderId="11" xfId="0" applyFont="1" applyFill="1" applyBorder="1" applyAlignment="1">
      <alignment horizontal="distributed" vertical="center" justifyLastLine="1"/>
    </xf>
    <xf numFmtId="0" fontId="0" fillId="0" borderId="18" xfId="0" applyFill="1" applyBorder="1" applyAlignment="1">
      <alignment horizontal="center"/>
    </xf>
    <xf numFmtId="0" fontId="9" fillId="0" borderId="11" xfId="0" applyFont="1" applyBorder="1" applyAlignment="1">
      <alignment horizontal="distributed" vertical="center" justifyLastLine="1"/>
    </xf>
    <xf numFmtId="0" fontId="28" fillId="0" borderId="3" xfId="0" applyFont="1" applyFill="1" applyBorder="1" applyAlignment="1">
      <alignment horizontal="center" vertical="center" wrapText="1"/>
    </xf>
    <xf numFmtId="0" fontId="0" fillId="0" borderId="18" xfId="0" applyFill="1" applyBorder="1" applyAlignment="1"/>
    <xf numFmtId="0" fontId="7" fillId="0" borderId="0" xfId="0" applyFont="1" applyFill="1" applyBorder="1"/>
    <xf numFmtId="0" fontId="5" fillId="0" borderId="4" xfId="0" applyFont="1" applyFill="1" applyBorder="1" applyAlignment="1">
      <alignment vertical="center" justifyLastLine="1"/>
    </xf>
    <xf numFmtId="0" fontId="29" fillId="0" borderId="18" xfId="0" applyFont="1" applyFill="1" applyBorder="1" applyAlignment="1">
      <alignment vertical="center"/>
    </xf>
    <xf numFmtId="0" fontId="26" fillId="0" borderId="0" xfId="0" applyFont="1" applyAlignment="1">
      <alignment horizontal="center" vertical="center"/>
    </xf>
    <xf numFmtId="0" fontId="2" fillId="0" borderId="0" xfId="0" applyFont="1" applyFill="1" applyBorder="1" applyAlignment="1">
      <alignment horizontal="left" vertical="top"/>
    </xf>
    <xf numFmtId="0" fontId="6" fillId="0" borderId="7" xfId="0" applyFont="1" applyFill="1" applyBorder="1" applyAlignment="1">
      <alignment horizontal="right" vertical="center"/>
    </xf>
    <xf numFmtId="0" fontId="32" fillId="0" borderId="0" xfId="0" applyFont="1" applyFill="1" applyAlignment="1">
      <alignment horizontal="left" wrapText="1"/>
    </xf>
    <xf numFmtId="0" fontId="0" fillId="0" borderId="0" xfId="0" applyAlignment="1"/>
    <xf numFmtId="0" fontId="2" fillId="0" borderId="7" xfId="0" applyFont="1" applyFill="1" applyBorder="1" applyAlignment="1">
      <alignment horizontal="left" vertical="center"/>
    </xf>
    <xf numFmtId="0" fontId="39" fillId="0" borderId="0" xfId="1" applyFont="1" applyAlignment="1" applyProtection="1">
      <alignment vertical="center"/>
    </xf>
    <xf numFmtId="0" fontId="14" fillId="0" borderId="0" xfId="0" applyFont="1" applyAlignment="1">
      <alignment vertical="center"/>
    </xf>
    <xf numFmtId="0" fontId="14" fillId="0" borderId="0" xfId="0" applyFont="1" applyAlignment="1">
      <alignment horizontal="center" vertical="center"/>
    </xf>
    <xf numFmtId="0" fontId="41" fillId="0" borderId="0" xfId="0" applyFont="1" applyFill="1" applyBorder="1" applyAlignment="1"/>
    <xf numFmtId="182" fontId="6" fillId="0" borderId="0" xfId="0" applyNumberFormat="1" applyFont="1" applyFill="1" applyAlignment="1">
      <alignment vertical="center"/>
    </xf>
    <xf numFmtId="182" fontId="6" fillId="0" borderId="0" xfId="0" applyNumberFormat="1" applyFont="1" applyFill="1" applyBorder="1" applyAlignment="1">
      <alignment vertical="center"/>
    </xf>
    <xf numFmtId="0" fontId="6" fillId="0" borderId="0" xfId="0" applyFont="1" applyFill="1"/>
    <xf numFmtId="179" fontId="6" fillId="0" borderId="0" xfId="0" applyNumberFormat="1" applyFont="1" applyFill="1" applyBorder="1" applyAlignment="1">
      <alignment vertical="center"/>
    </xf>
    <xf numFmtId="177" fontId="5" fillId="0" borderId="0" xfId="0" applyNumberFormat="1" applyFont="1" applyFill="1" applyAlignment="1">
      <alignment horizontal="right" vertical="center"/>
    </xf>
    <xf numFmtId="177" fontId="7" fillId="0" borderId="0" xfId="0" applyNumberFormat="1" applyFont="1" applyFill="1" applyAlignment="1">
      <alignment horizontal="righ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right" vertical="center"/>
    </xf>
    <xf numFmtId="0" fontId="3" fillId="0" borderId="0" xfId="0" applyFont="1" applyFill="1" applyBorder="1" applyAlignment="1">
      <alignment horizontal="left" vertical="top"/>
    </xf>
    <xf numFmtId="0" fontId="6" fillId="0" borderId="10" xfId="5"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4" xfId="0" applyFont="1" applyFill="1" applyBorder="1"/>
    <xf numFmtId="182" fontId="6" fillId="0" borderId="0" xfId="0" applyNumberFormat="1" applyFont="1" applyFill="1" applyAlignment="1">
      <alignment horizontal="center" vertical="center"/>
    </xf>
    <xf numFmtId="182" fontId="6" fillId="0" borderId="0" xfId="0" applyNumberFormat="1" applyFont="1" applyFill="1" applyBorder="1" applyAlignment="1">
      <alignment horizontal="center" vertical="center"/>
    </xf>
    <xf numFmtId="182" fontId="6" fillId="0" borderId="0" xfId="0" applyNumberFormat="1" applyFont="1" applyFill="1" applyBorder="1" applyAlignment="1">
      <alignment vertical="center"/>
    </xf>
    <xf numFmtId="0" fontId="6" fillId="0" borderId="11" xfId="5" applyFont="1" applyFill="1" applyBorder="1" applyAlignment="1">
      <alignment horizontal="center" vertical="center" wrapText="1"/>
    </xf>
    <xf numFmtId="0" fontId="6" fillId="0" borderId="6" xfId="0" applyFont="1" applyFill="1" applyBorder="1" applyAlignment="1">
      <alignment vertical="center"/>
    </xf>
    <xf numFmtId="0" fontId="6" fillId="0" borderId="1" xfId="0" applyFont="1" applyFill="1" applyBorder="1" applyAlignment="1">
      <alignment vertical="center"/>
    </xf>
    <xf numFmtId="49" fontId="6" fillId="0" borderId="5" xfId="0" applyNumberFormat="1" applyFont="1" applyFill="1" applyBorder="1" applyAlignment="1">
      <alignment horizontal="center" vertical="center"/>
    </xf>
    <xf numFmtId="182" fontId="6" fillId="0" borderId="0" xfId="0" applyNumberFormat="1" applyFont="1" applyFill="1" applyAlignment="1">
      <alignment horizontal="center" vertical="center"/>
    </xf>
    <xf numFmtId="0" fontId="6" fillId="0" borderId="19" xfId="0" applyFont="1" applyBorder="1" applyAlignment="1">
      <alignment horizontal="center" vertical="center" justifyLastLine="1"/>
    </xf>
    <xf numFmtId="49" fontId="6" fillId="0" borderId="0" xfId="0" applyNumberFormat="1" applyFont="1" applyFill="1" applyBorder="1" applyAlignment="1">
      <alignment horizontal="center" vertical="center"/>
    </xf>
    <xf numFmtId="0" fontId="6" fillId="0" borderId="0" xfId="0" applyFont="1" applyFill="1"/>
    <xf numFmtId="0" fontId="35" fillId="0" borderId="0" xfId="0" applyFont="1" applyFill="1"/>
    <xf numFmtId="0" fontId="6" fillId="0" borderId="12" xfId="0" applyFont="1" applyBorder="1" applyAlignment="1"/>
    <xf numFmtId="0" fontId="6" fillId="0" borderId="13" xfId="0" applyFont="1" applyBorder="1" applyAlignment="1"/>
    <xf numFmtId="0" fontId="6" fillId="0" borderId="8" xfId="0" applyFont="1" applyBorder="1" applyAlignment="1">
      <alignment vertical="center" justifyLastLine="1"/>
    </xf>
    <xf numFmtId="0" fontId="6" fillId="0" borderId="17" xfId="0" applyFont="1" applyBorder="1" applyAlignment="1">
      <alignment vertical="center" justifyLastLine="1"/>
    </xf>
    <xf numFmtId="0" fontId="6" fillId="0" borderId="19" xfId="0" applyFont="1" applyBorder="1" applyAlignment="1">
      <alignment vertical="center" justifyLastLine="1"/>
    </xf>
    <xf numFmtId="0" fontId="6" fillId="0" borderId="23" xfId="0" applyFont="1" applyBorder="1" applyAlignment="1">
      <alignment vertical="center"/>
    </xf>
    <xf numFmtId="0" fontId="6" fillId="0" borderId="19" xfId="0" applyFont="1" applyBorder="1" applyAlignment="1">
      <alignment vertical="center"/>
    </xf>
    <xf numFmtId="0" fontId="2" fillId="0" borderId="7" xfId="0" applyFont="1" applyFill="1" applyBorder="1" applyAlignment="1">
      <alignment horizontal="left" vertical="center"/>
    </xf>
    <xf numFmtId="0" fontId="45" fillId="0" borderId="9" xfId="0" applyFont="1" applyFill="1" applyBorder="1" applyAlignment="1">
      <alignment horizontal="right" vertical="center"/>
    </xf>
    <xf numFmtId="0" fontId="45" fillId="0" borderId="8" xfId="0" applyFont="1" applyFill="1" applyBorder="1" applyAlignment="1">
      <alignment horizontal="right" vertical="center"/>
    </xf>
    <xf numFmtId="184" fontId="0" fillId="0" borderId="0" xfId="0" applyNumberFormat="1" applyFont="1" applyFill="1" applyAlignment="1">
      <alignment horizontal="center" vertical="center"/>
    </xf>
    <xf numFmtId="0" fontId="5" fillId="0" borderId="6" xfId="0" applyFont="1" applyFill="1" applyBorder="1" applyAlignment="1">
      <alignment horizontal="left"/>
    </xf>
    <xf numFmtId="182" fontId="0" fillId="0" borderId="0" xfId="0" applyNumberFormat="1" applyFont="1" applyFill="1" applyAlignment="1">
      <alignment horizontal="center" vertical="center"/>
    </xf>
    <xf numFmtId="184" fontId="6" fillId="0" borderId="0" xfId="0" applyNumberFormat="1" applyFont="1" applyFill="1" applyBorder="1"/>
    <xf numFmtId="0" fontId="6" fillId="0" borderId="7" xfId="0" applyFont="1" applyFill="1" applyBorder="1"/>
    <xf numFmtId="182" fontId="6" fillId="0" borderId="7" xfId="0" applyNumberFormat="1" applyFont="1" applyFill="1" applyBorder="1"/>
    <xf numFmtId="184" fontId="6" fillId="0" borderId="7" xfId="0" applyNumberFormat="1" applyFont="1" applyFill="1" applyBorder="1"/>
    <xf numFmtId="0" fontId="14" fillId="0" borderId="0" xfId="0" applyFont="1" applyFill="1" applyAlignment="1">
      <alignment vertical="center"/>
    </xf>
    <xf numFmtId="0" fontId="46" fillId="0" borderId="0" xfId="1" applyFont="1" applyAlignment="1" applyProtection="1">
      <alignment horizontal="left" vertical="center" wrapText="1"/>
    </xf>
    <xf numFmtId="0" fontId="46" fillId="0" borderId="0" xfId="1" applyFont="1" applyAlignment="1" applyProtection="1">
      <alignment vertical="center"/>
    </xf>
    <xf numFmtId="0" fontId="6" fillId="0" borderId="0" xfId="0" applyFont="1" applyFill="1"/>
    <xf numFmtId="0" fontId="5" fillId="0" borderId="2" xfId="0" applyFont="1" applyFill="1" applyBorder="1" applyAlignment="1">
      <alignment horizontal="center" vertical="center" wrapText="1"/>
    </xf>
    <xf numFmtId="0" fontId="30" fillId="0" borderId="5" xfId="0" applyFont="1" applyFill="1" applyBorder="1" applyAlignment="1">
      <alignment vertical="center"/>
    </xf>
    <xf numFmtId="0" fontId="7" fillId="0" borderId="5" xfId="0" applyFont="1" applyFill="1" applyBorder="1" applyAlignment="1">
      <alignment vertical="center" shrinkToFit="1"/>
    </xf>
    <xf numFmtId="49" fontId="0" fillId="0" borderId="0" xfId="0" applyNumberFormat="1" applyFont="1" applyBorder="1" applyAlignment="1">
      <alignment horizontal="center"/>
    </xf>
    <xf numFmtId="49" fontId="0" fillId="0" borderId="5" xfId="0" applyNumberFormat="1" applyFont="1" applyFill="1" applyBorder="1" applyAlignment="1">
      <alignment vertical="center"/>
    </xf>
    <xf numFmtId="0" fontId="5" fillId="0" borderId="4" xfId="0" applyFont="1" applyFill="1" applyBorder="1" applyAlignment="1">
      <alignment horizontal="center"/>
    </xf>
    <xf numFmtId="49" fontId="0" fillId="0" borderId="5" xfId="0" applyNumberFormat="1" applyFont="1" applyFill="1" applyBorder="1" applyAlignment="1">
      <alignment horizontal="left" vertical="center"/>
    </xf>
    <xf numFmtId="0" fontId="6" fillId="0" borderId="0" xfId="0" applyFont="1" applyFill="1"/>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49" fontId="6" fillId="0" borderId="5" xfId="0" applyNumberFormat="1" applyFont="1" applyFill="1" applyBorder="1" applyAlignment="1">
      <alignment horizontal="center" vertical="center"/>
    </xf>
    <xf numFmtId="192" fontId="5" fillId="0" borderId="0" xfId="0" applyNumberFormat="1" applyFont="1" applyFill="1" applyAlignment="1">
      <alignment horizontal="right" vertical="center"/>
    </xf>
    <xf numFmtId="192" fontId="7" fillId="0" borderId="0" xfId="0" applyNumberFormat="1" applyFont="1" applyFill="1" applyAlignment="1">
      <alignment horizontal="right" vertical="center"/>
    </xf>
    <xf numFmtId="49" fontId="6" fillId="0" borderId="14" xfId="0" applyNumberFormat="1" applyFont="1" applyBorder="1" applyAlignment="1">
      <alignment horizontal="center"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5" fillId="0" borderId="0" xfId="0" applyFont="1" applyFill="1" applyBorder="1" applyAlignment="1">
      <alignment horizontal="center" vertical="center"/>
    </xf>
    <xf numFmtId="38" fontId="8" fillId="0" borderId="0" xfId="4" applyFont="1" applyFill="1" applyAlignment="1">
      <alignment vertical="center"/>
    </xf>
    <xf numFmtId="182" fontId="6" fillId="0" borderId="6" xfId="0" applyNumberFormat="1" applyFont="1" applyFill="1" applyBorder="1" applyAlignment="1">
      <alignment vertical="center"/>
    </xf>
    <xf numFmtId="0" fontId="9" fillId="0" borderId="0" xfId="0" applyFont="1" applyFill="1" applyBorder="1" applyAlignment="1">
      <alignment horizontal="left" vertical="center"/>
    </xf>
    <xf numFmtId="193" fontId="0" fillId="0" borderId="0" xfId="0" applyNumberFormat="1" applyFont="1" applyFill="1" applyBorder="1" applyAlignment="1">
      <alignment horizontal="center" vertical="center"/>
    </xf>
    <xf numFmtId="193" fontId="6" fillId="0" borderId="0" xfId="0" applyNumberFormat="1" applyFont="1" applyFill="1" applyBorder="1" applyAlignment="1">
      <alignment horizontal="center" vertical="center"/>
    </xf>
    <xf numFmtId="193" fontId="6" fillId="0" borderId="0"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94" fontId="0" fillId="0" borderId="0" xfId="0" applyNumberFormat="1" applyFont="1" applyFill="1" applyBorder="1" applyAlignment="1">
      <alignment horizontal="center" vertical="center"/>
    </xf>
    <xf numFmtId="195" fontId="0" fillId="0" borderId="0" xfId="12" applyNumberFormat="1" applyFont="1" applyFill="1" applyAlignment="1">
      <alignment horizontal="right" vertical="center"/>
    </xf>
    <xf numFmtId="194" fontId="6" fillId="0" borderId="0" xfId="0" applyNumberFormat="1" applyFont="1" applyFill="1" applyBorder="1" applyAlignment="1">
      <alignment horizontal="center" vertical="center"/>
    </xf>
    <xf numFmtId="195" fontId="6" fillId="0" borderId="0" xfId="12" applyNumberFormat="1" applyFont="1" applyFill="1" applyAlignment="1">
      <alignment horizontal="right" vertical="center"/>
    </xf>
    <xf numFmtId="195" fontId="0" fillId="0" borderId="0" xfId="0" applyNumberFormat="1" applyFont="1" applyFill="1" applyBorder="1" applyAlignment="1">
      <alignment horizontal="center" vertical="center"/>
    </xf>
    <xf numFmtId="194" fontId="6" fillId="0" borderId="0" xfId="0" applyNumberFormat="1" applyFont="1" applyFill="1" applyBorder="1" applyAlignment="1">
      <alignment horizontal="right" vertical="center"/>
    </xf>
    <xf numFmtId="195" fontId="6" fillId="0" borderId="0"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9" fillId="0" borderId="0" xfId="0" applyFont="1" applyFill="1"/>
    <xf numFmtId="0" fontId="9" fillId="0" borderId="11" xfId="0" applyFont="1" applyFill="1" applyBorder="1" applyAlignment="1">
      <alignment horizontal="center" vertical="center" justifyLastLine="1"/>
    </xf>
    <xf numFmtId="0" fontId="9" fillId="0" borderId="0" xfId="0" applyFont="1" applyFill="1" applyAlignment="1">
      <alignment horizontal="center"/>
    </xf>
    <xf numFmtId="49" fontId="9" fillId="0" borderId="5" xfId="0" applyNumberFormat="1" applyFont="1" applyFill="1" applyBorder="1" applyAlignment="1">
      <alignment vertical="center"/>
    </xf>
    <xf numFmtId="49" fontId="23" fillId="0" borderId="5" xfId="0"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18" xfId="0" applyNumberFormat="1" applyFont="1" applyFill="1" applyBorder="1" applyAlignment="1">
      <alignment vertical="center"/>
    </xf>
    <xf numFmtId="0" fontId="9" fillId="0" borderId="0" xfId="0" applyFont="1" applyFill="1" applyAlignment="1">
      <alignment horizontal="right" vertical="top"/>
    </xf>
    <xf numFmtId="49" fontId="2" fillId="0" borderId="5" xfId="0" applyNumberFormat="1" applyFont="1" applyFill="1" applyBorder="1" applyAlignment="1">
      <alignment vertical="center"/>
    </xf>
    <xf numFmtId="49" fontId="2" fillId="0" borderId="14" xfId="9" applyNumberFormat="1" applyFont="1" applyFill="1" applyBorder="1" applyAlignment="1">
      <alignment horizontal="center" vertical="center"/>
    </xf>
    <xf numFmtId="0" fontId="2" fillId="0" borderId="0" xfId="0" applyFont="1" applyFill="1"/>
    <xf numFmtId="49" fontId="2" fillId="0" borderId="14" xfId="0" applyNumberFormat="1" applyFont="1" applyFill="1" applyBorder="1" applyAlignment="1">
      <alignment horizontal="center" vertical="center"/>
    </xf>
    <xf numFmtId="49" fontId="10" fillId="0" borderId="5" xfId="0" applyNumberFormat="1" applyFont="1" applyFill="1" applyBorder="1" applyAlignment="1">
      <alignment vertical="center"/>
    </xf>
    <xf numFmtId="198" fontId="10" fillId="0" borderId="0" xfId="0" applyNumberFormat="1" applyFont="1" applyFill="1" applyAlignment="1">
      <alignment horizontal="right" vertical="center"/>
    </xf>
    <xf numFmtId="49" fontId="10" fillId="0" borderId="14" xfId="0" applyNumberFormat="1" applyFont="1" applyFill="1" applyBorder="1" applyAlignment="1">
      <alignment horizontal="center" vertical="center"/>
    </xf>
    <xf numFmtId="0" fontId="10" fillId="0" borderId="0" xfId="0" applyFont="1" applyFill="1" applyAlignment="1">
      <alignment vertical="center"/>
    </xf>
    <xf numFmtId="0" fontId="2" fillId="0" borderId="5" xfId="0" applyFont="1" applyFill="1" applyBorder="1" applyAlignment="1">
      <alignment vertical="center"/>
    </xf>
    <xf numFmtId="198" fontId="2" fillId="0" borderId="0" xfId="0" applyNumberFormat="1" applyFont="1" applyFill="1" applyAlignment="1">
      <alignment horizontal="right" vertical="center"/>
    </xf>
    <xf numFmtId="49" fontId="2" fillId="0" borderId="14" xfId="0" applyNumberFormat="1" applyFont="1" applyFill="1" applyBorder="1" applyAlignment="1">
      <alignment vertical="center"/>
    </xf>
    <xf numFmtId="49" fontId="2" fillId="0" borderId="5" xfId="0" applyNumberFormat="1" applyFont="1" applyFill="1" applyBorder="1" applyAlignment="1">
      <alignment horizontal="center" vertical="center"/>
    </xf>
    <xf numFmtId="49" fontId="2" fillId="0" borderId="18" xfId="0" applyNumberFormat="1" applyFont="1" applyFill="1" applyBorder="1" applyAlignment="1">
      <alignment vertical="center"/>
    </xf>
    <xf numFmtId="184" fontId="2" fillId="0" borderId="6" xfId="0" applyNumberFormat="1" applyFont="1" applyFill="1" applyBorder="1" applyAlignment="1">
      <alignment vertical="center"/>
    </xf>
    <xf numFmtId="182" fontId="2" fillId="0" borderId="6" xfId="0" applyNumberFormat="1" applyFont="1" applyFill="1" applyBorder="1" applyAlignment="1">
      <alignment vertical="center"/>
    </xf>
    <xf numFmtId="49" fontId="2" fillId="0" borderId="15" xfId="0" applyNumberFormat="1"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xf numFmtId="0" fontId="2" fillId="0" borderId="14" xfId="0" applyFont="1" applyFill="1" applyBorder="1"/>
    <xf numFmtId="0" fontId="10" fillId="0" borderId="0" xfId="0" applyFont="1" applyFill="1"/>
    <xf numFmtId="0" fontId="5" fillId="0" borderId="3" xfId="0" applyFont="1" applyFill="1" applyBorder="1" applyAlignment="1">
      <alignment vertical="center"/>
    </xf>
    <xf numFmtId="0" fontId="5" fillId="0" borderId="20" xfId="0" applyFont="1" applyFill="1" applyBorder="1" applyAlignment="1">
      <alignment vertical="center"/>
    </xf>
    <xf numFmtId="0" fontId="5" fillId="0" borderId="1" xfId="0" applyFont="1" applyFill="1" applyBorder="1"/>
    <xf numFmtId="0" fontId="5" fillId="0" borderId="12" xfId="0" applyFont="1" applyFill="1" applyBorder="1"/>
    <xf numFmtId="0" fontId="5" fillId="0" borderId="12" xfId="0" applyFont="1" applyFill="1" applyBorder="1" applyAlignment="1"/>
    <xf numFmtId="0" fontId="5" fillId="0" borderId="19" xfId="0" applyFont="1" applyFill="1" applyBorder="1"/>
    <xf numFmtId="0" fontId="5" fillId="0" borderId="12" xfId="0" applyFont="1" applyFill="1" applyBorder="1" applyAlignment="1">
      <alignment vertical="center"/>
    </xf>
    <xf numFmtId="0" fontId="5" fillId="0" borderId="0" xfId="0" applyFont="1" applyFill="1" applyBorder="1" applyAlignment="1">
      <alignment horizontal="center" vertical="center" justifyLastLine="1"/>
    </xf>
    <xf numFmtId="0" fontId="5" fillId="0" borderId="3" xfId="0" applyFont="1" applyFill="1" applyBorder="1" applyAlignment="1">
      <alignment vertical="center" justifyLastLine="1"/>
    </xf>
    <xf numFmtId="0" fontId="5" fillId="0" borderId="11" xfId="0" applyFont="1" applyFill="1" applyBorder="1" applyAlignment="1">
      <alignment vertical="center"/>
    </xf>
    <xf numFmtId="0" fontId="5" fillId="0" borderId="13" xfId="0" applyFont="1" applyFill="1" applyBorder="1" applyAlignment="1">
      <alignment vertical="center"/>
    </xf>
    <xf numFmtId="0" fontId="5" fillId="0" borderId="12" xfId="0" applyFont="1" applyFill="1" applyBorder="1" applyAlignment="1">
      <alignment vertical="center" justifyLastLine="1"/>
    </xf>
    <xf numFmtId="0" fontId="9" fillId="0" borderId="6" xfId="0" applyFont="1" applyFill="1" applyBorder="1" applyAlignment="1">
      <alignment vertical="top"/>
    </xf>
    <xf numFmtId="0" fontId="9" fillId="0" borderId="5" xfId="0" applyFont="1" applyFill="1" applyBorder="1"/>
    <xf numFmtId="197" fontId="8" fillId="0" borderId="0" xfId="0" applyNumberFormat="1" applyFont="1" applyFill="1" applyAlignment="1">
      <alignment vertical="center"/>
    </xf>
    <xf numFmtId="197" fontId="34" fillId="0" borderId="0" xfId="0" applyNumberFormat="1" applyFont="1" applyFill="1" applyAlignment="1">
      <alignment vertical="center"/>
    </xf>
    <xf numFmtId="197" fontId="8" fillId="0" borderId="0" xfId="0" applyNumberFormat="1" applyFont="1" applyFill="1" applyAlignment="1">
      <alignment horizontal="center" vertical="center"/>
    </xf>
    <xf numFmtId="197" fontId="30" fillId="0" borderId="0" xfId="0" applyNumberFormat="1" applyFont="1" applyFill="1" applyAlignment="1">
      <alignment vertical="center"/>
    </xf>
    <xf numFmtId="198" fontId="6" fillId="0" borderId="0" xfId="0" applyNumberFormat="1" applyFont="1" applyFill="1" applyAlignment="1">
      <alignment horizontal="center" vertical="center"/>
    </xf>
    <xf numFmtId="198" fontId="6" fillId="0" borderId="0" xfId="0" applyNumberFormat="1" applyFont="1" applyFill="1" applyBorder="1" applyAlignment="1">
      <alignment horizontal="center" vertical="center"/>
    </xf>
    <xf numFmtId="198" fontId="0" fillId="0" borderId="0" xfId="0" applyNumberFormat="1" applyFont="1" applyFill="1" applyBorder="1" applyAlignment="1">
      <alignment horizontal="center" vertical="center"/>
    </xf>
    <xf numFmtId="198" fontId="0" fillId="0" borderId="0" xfId="0" applyNumberFormat="1" applyFont="1" applyFill="1" applyAlignment="1">
      <alignment horizontal="center" vertical="center"/>
    </xf>
    <xf numFmtId="198" fontId="6" fillId="0" borderId="0" xfId="0" applyNumberFormat="1" applyFont="1" applyFill="1"/>
    <xf numFmtId="198" fontId="6" fillId="0" borderId="0" xfId="0" applyNumberFormat="1" applyFont="1" applyFill="1" applyBorder="1" applyAlignment="1">
      <alignment vertical="center"/>
    </xf>
    <xf numFmtId="198" fontId="6" fillId="0" borderId="14" xfId="0" applyNumberFormat="1" applyFont="1" applyFill="1" applyBorder="1" applyAlignment="1">
      <alignment vertical="center"/>
    </xf>
    <xf numFmtId="198" fontId="6" fillId="0" borderId="0" xfId="0" applyNumberFormat="1" applyFont="1" applyFill="1" applyAlignment="1">
      <alignment vertical="center"/>
    </xf>
    <xf numFmtId="192" fontId="6" fillId="0" borderId="0" xfId="0" applyNumberFormat="1" applyFont="1" applyFill="1" applyAlignment="1">
      <alignment vertical="center"/>
    </xf>
    <xf numFmtId="192" fontId="5" fillId="0" borderId="0" xfId="0" applyNumberFormat="1" applyFont="1" applyFill="1" applyAlignment="1">
      <alignment vertical="center"/>
    </xf>
    <xf numFmtId="192" fontId="7" fillId="0" borderId="0" xfId="0" applyNumberFormat="1" applyFont="1" applyFill="1" applyAlignment="1">
      <alignment vertical="center"/>
    </xf>
    <xf numFmtId="200" fontId="5" fillId="0" borderId="0" xfId="0" applyNumberFormat="1" applyFont="1" applyFill="1" applyAlignment="1">
      <alignment vertical="center"/>
    </xf>
    <xf numFmtId="200" fontId="7" fillId="0" borderId="0" xfId="0" applyNumberFormat="1" applyFont="1" applyFill="1" applyAlignment="1">
      <alignment vertical="center"/>
    </xf>
    <xf numFmtId="192" fontId="6" fillId="0" borderId="14" xfId="0" applyNumberFormat="1" applyFont="1" applyBorder="1" applyAlignment="1">
      <alignment horizontal="distributed" vertical="center" justifyLastLine="1"/>
    </xf>
    <xf numFmtId="192" fontId="6" fillId="0" borderId="0" xfId="0" applyNumberFormat="1" applyFont="1" applyBorder="1" applyAlignment="1">
      <alignment horizontal="distributed" vertical="center" justifyLastLine="1"/>
    </xf>
    <xf numFmtId="192" fontId="32" fillId="0" borderId="14" xfId="0" applyNumberFormat="1" applyFont="1" applyFill="1" applyBorder="1" applyAlignment="1">
      <alignment horizontal="distributed" vertical="center" justifyLastLine="1"/>
    </xf>
    <xf numFmtId="192" fontId="32" fillId="0" borderId="0" xfId="0" applyNumberFormat="1" applyFont="1" applyFill="1" applyBorder="1" applyAlignment="1">
      <alignment horizontal="distributed" vertical="center" justifyLastLine="1"/>
    </xf>
    <xf numFmtId="192" fontId="33" fillId="0" borderId="14" xfId="0" applyNumberFormat="1" applyFont="1" applyFill="1" applyBorder="1" applyAlignment="1">
      <alignment horizontal="distributed" vertical="center" justifyLastLine="1"/>
    </xf>
    <xf numFmtId="192" fontId="33" fillId="0" borderId="0" xfId="0" applyNumberFormat="1" applyFont="1" applyFill="1" applyBorder="1" applyAlignment="1">
      <alignment horizontal="distributed" vertical="center" justifyLastLine="1"/>
    </xf>
    <xf numFmtId="192" fontId="6" fillId="0" borderId="0" xfId="0" applyNumberFormat="1" applyFont="1" applyBorder="1" applyAlignment="1">
      <alignment horizontal="center" vertical="center"/>
    </xf>
    <xf numFmtId="192" fontId="6" fillId="0" borderId="14" xfId="0" applyNumberFormat="1" applyFont="1" applyFill="1" applyBorder="1" applyAlignment="1">
      <alignment horizontal="distributed" vertical="center" justifyLastLine="1"/>
    </xf>
    <xf numFmtId="192" fontId="6" fillId="0" borderId="0" xfId="0" applyNumberFormat="1" applyFont="1" applyFill="1" applyBorder="1" applyAlignment="1">
      <alignment horizontal="distributed" vertical="center" justifyLastLine="1"/>
    </xf>
    <xf numFmtId="192" fontId="6" fillId="0" borderId="0" xfId="0" applyNumberFormat="1" applyFont="1" applyFill="1" applyBorder="1" applyAlignment="1">
      <alignment horizontal="center" vertical="center"/>
    </xf>
    <xf numFmtId="192" fontId="6" fillId="0" borderId="14" xfId="0" applyNumberFormat="1" applyFont="1" applyFill="1" applyBorder="1" applyAlignment="1">
      <alignment horizontal="right" vertical="center"/>
    </xf>
    <xf numFmtId="192" fontId="6" fillId="0" borderId="0" xfId="0" applyNumberFormat="1" applyFont="1" applyFill="1" applyBorder="1" applyAlignment="1">
      <alignment horizontal="right" vertical="center"/>
    </xf>
    <xf numFmtId="192" fontId="6" fillId="0" borderId="14" xfId="0" applyNumberFormat="1" applyFont="1" applyFill="1" applyBorder="1" applyAlignment="1">
      <alignment vertical="center"/>
    </xf>
    <xf numFmtId="192" fontId="6" fillId="0" borderId="0" xfId="0" applyNumberFormat="1" applyFont="1" applyFill="1" applyBorder="1" applyAlignment="1">
      <alignment vertical="center" shrinkToFit="1"/>
    </xf>
    <xf numFmtId="192" fontId="6" fillId="0" borderId="0" xfId="0" applyNumberFormat="1" applyFont="1" applyFill="1" applyBorder="1" applyAlignment="1">
      <alignment horizontal="center" vertical="center" shrinkToFit="1"/>
    </xf>
    <xf numFmtId="192" fontId="6" fillId="0" borderId="0" xfId="0" applyNumberFormat="1" applyFont="1" applyFill="1" applyBorder="1" applyAlignment="1">
      <alignment vertical="center"/>
    </xf>
    <xf numFmtId="192" fontId="6" fillId="0" borderId="0" xfId="0" applyNumberFormat="1" applyFont="1" applyFill="1" applyBorder="1" applyAlignment="1">
      <alignment horizontal="left" vertical="center"/>
    </xf>
    <xf numFmtId="197" fontId="5" fillId="0" borderId="0" xfId="0" applyNumberFormat="1" applyFont="1" applyFill="1" applyBorder="1" applyAlignment="1">
      <alignment horizontal="center" vertical="center"/>
    </xf>
    <xf numFmtId="197" fontId="5" fillId="0" borderId="0" xfId="0" applyNumberFormat="1" applyFont="1" applyFill="1" applyAlignment="1">
      <alignment horizontal="center" vertical="center"/>
    </xf>
    <xf numFmtId="197" fontId="5" fillId="0" borderId="0" xfId="0" applyNumberFormat="1" applyFont="1" applyFill="1" applyAlignment="1">
      <alignment horizontal="right" vertical="center"/>
    </xf>
    <xf numFmtId="192" fontId="6" fillId="0" borderId="14" xfId="0" applyNumberFormat="1" applyFont="1" applyFill="1" applyBorder="1" applyAlignment="1">
      <alignment horizontal="center" vertical="center"/>
    </xf>
    <xf numFmtId="192" fontId="0" fillId="0" borderId="14" xfId="0" applyNumberFormat="1" applyFont="1" applyFill="1" applyBorder="1" applyAlignment="1">
      <alignment vertical="center"/>
    </xf>
    <xf numFmtId="192" fontId="0" fillId="0" borderId="0" xfId="0" applyNumberFormat="1" applyFont="1" applyFill="1" applyBorder="1" applyAlignment="1">
      <alignment vertical="center"/>
    </xf>
    <xf numFmtId="0" fontId="6" fillId="0" borderId="7" xfId="0" applyFont="1" applyFill="1" applyBorder="1" applyAlignment="1">
      <alignment horizontal="right" vertical="center"/>
    </xf>
    <xf numFmtId="0" fontId="6" fillId="0" borderId="11" xfId="0" applyFont="1" applyFill="1" applyBorder="1" applyAlignment="1">
      <alignment horizontal="center" vertical="center" wrapText="1"/>
    </xf>
    <xf numFmtId="0" fontId="6" fillId="0" borderId="0" xfId="0" applyFont="1" applyFill="1"/>
    <xf numFmtId="0" fontId="9" fillId="0" borderId="25" xfId="0" applyFont="1" applyFill="1" applyBorder="1" applyAlignment="1">
      <alignment horizontal="distributed" vertical="center" justifyLastLine="1"/>
    </xf>
    <xf numFmtId="0" fontId="6" fillId="0" borderId="10" xfId="0" applyFont="1" applyFill="1" applyBorder="1" applyAlignment="1">
      <alignment horizontal="center" vertical="center" wrapText="1"/>
    </xf>
    <xf numFmtId="0" fontId="9" fillId="0" borderId="7" xfId="0" applyFont="1" applyFill="1" applyBorder="1" applyAlignment="1">
      <alignment horizontal="left"/>
    </xf>
    <xf numFmtId="0" fontId="6" fillId="0" borderId="3" xfId="0" applyFont="1" applyFill="1" applyBorder="1" applyAlignment="1">
      <alignment vertical="center"/>
    </xf>
    <xf numFmtId="0" fontId="6" fillId="0" borderId="20" xfId="0" applyFont="1" applyFill="1" applyBorder="1" applyAlignment="1">
      <alignment vertical="center"/>
    </xf>
    <xf numFmtId="0" fontId="6" fillId="0" borderId="10" xfId="5"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0" xfId="0" applyFont="1" applyFill="1" applyBorder="1" applyAlignment="1">
      <alignment horizontal="left"/>
    </xf>
    <xf numFmtId="198" fontId="2" fillId="0" borderId="0" xfId="0" applyNumberFormat="1" applyFont="1" applyFill="1" applyAlignment="1">
      <alignment vertical="center"/>
    </xf>
    <xf numFmtId="0" fontId="6" fillId="0" borderId="0" xfId="0" applyFont="1" applyFill="1"/>
    <xf numFmtId="0" fontId="6"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7" xfId="0" applyFont="1" applyFill="1" applyBorder="1" applyAlignment="1">
      <alignment horizontal="left"/>
    </xf>
    <xf numFmtId="0" fontId="6" fillId="0" borderId="7" xfId="0" applyFont="1" applyFill="1" applyBorder="1" applyAlignment="1">
      <alignment horizontal="right" vertical="center"/>
    </xf>
    <xf numFmtId="0" fontId="9" fillId="0" borderId="7" xfId="0" applyFont="1" applyFill="1" applyBorder="1" applyAlignment="1">
      <alignment horizontal="left"/>
    </xf>
    <xf numFmtId="0" fontId="9" fillId="0" borderId="0" xfId="0" applyFont="1" applyFill="1" applyAlignment="1">
      <alignment horizontal="left"/>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xf numFmtId="49" fontId="6" fillId="0" borderId="5" xfId="0" applyNumberFormat="1" applyFont="1" applyFill="1" applyBorder="1" applyAlignment="1">
      <alignment horizontal="center" vertical="center"/>
    </xf>
    <xf numFmtId="0" fontId="2" fillId="0" borderId="0" xfId="0" applyFont="1" applyFill="1" applyBorder="1" applyAlignment="1">
      <alignment horizontal="left" vertical="center"/>
    </xf>
    <xf numFmtId="184" fontId="6" fillId="0" borderId="0" xfId="0" applyNumberFormat="1" applyFont="1" applyFill="1" applyAlignment="1">
      <alignment horizontal="center" vertical="center"/>
    </xf>
    <xf numFmtId="0" fontId="6" fillId="0" borderId="0" xfId="0" applyFont="1" applyFill="1" applyBorder="1"/>
    <xf numFmtId="0" fontId="6" fillId="0" borderId="0" xfId="0" applyFont="1" applyFill="1" applyBorder="1" applyAlignment="1"/>
    <xf numFmtId="0" fontId="6" fillId="0" borderId="0" xfId="0" applyFont="1" applyFill="1"/>
    <xf numFmtId="0" fontId="6" fillId="0" borderId="4" xfId="0" applyFont="1" applyFill="1" applyBorder="1"/>
    <xf numFmtId="182" fontId="6" fillId="0" borderId="0" xfId="0" applyNumberFormat="1" applyFont="1" applyFill="1" applyAlignment="1">
      <alignment horizontal="center" vertical="center"/>
    </xf>
    <xf numFmtId="0" fontId="6" fillId="0" borderId="0" xfId="0" applyFont="1" applyFill="1" applyBorder="1" applyAlignment="1">
      <alignment horizontal="right" vertical="center"/>
    </xf>
    <xf numFmtId="0" fontId="6" fillId="0" borderId="10" xfId="8" applyFont="1" applyFill="1" applyBorder="1" applyAlignment="1">
      <alignment horizontal="center" vertical="center"/>
    </xf>
    <xf numFmtId="0" fontId="6" fillId="0" borderId="26" xfId="0" applyFont="1" applyFill="1" applyBorder="1" applyAlignment="1">
      <alignment horizontal="distributed" vertical="center" justifyLastLine="1"/>
    </xf>
    <xf numFmtId="0" fontId="6" fillId="0" borderId="6" xfId="0" applyFont="1" applyFill="1" applyBorder="1" applyAlignment="1">
      <alignment horizontal="right"/>
    </xf>
    <xf numFmtId="0" fontId="6" fillId="0" borderId="7" xfId="0" applyFont="1" applyFill="1" applyBorder="1" applyAlignment="1">
      <alignment horizontal="right" vertical="center"/>
    </xf>
    <xf numFmtId="0" fontId="3" fillId="0" borderId="6" xfId="0" applyFont="1" applyFill="1" applyBorder="1" applyAlignment="1">
      <alignment horizontal="left" vertical="top"/>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horizontal="left"/>
    </xf>
    <xf numFmtId="0" fontId="5" fillId="0" borderId="4" xfId="0" applyFont="1" applyFill="1" applyBorder="1" applyAlignment="1">
      <alignment horizontal="distributed" vertical="center" justifyLastLine="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6" fillId="0" borderId="0" xfId="0" applyFont="1" applyFill="1" applyBorder="1"/>
    <xf numFmtId="191" fontId="6" fillId="0" borderId="0" xfId="0" applyNumberFormat="1" applyFont="1" applyFill="1" applyBorder="1" applyAlignment="1">
      <alignment vertical="center"/>
    </xf>
    <xf numFmtId="0" fontId="6" fillId="0" borderId="6" xfId="0" applyFont="1" applyFill="1" applyBorder="1" applyAlignment="1">
      <alignment horizontal="center"/>
    </xf>
    <xf numFmtId="0" fontId="6" fillId="0" borderId="0" xfId="0" applyFont="1" applyFill="1" applyBorder="1" applyAlignment="1"/>
    <xf numFmtId="0" fontId="6" fillId="0" borderId="0" xfId="0" applyFont="1" applyFill="1"/>
    <xf numFmtId="0" fontId="6" fillId="0" borderId="0" xfId="0" applyFont="1" applyFill="1" applyBorder="1" applyAlignment="1">
      <alignment horizontal="right" vertical="center"/>
    </xf>
    <xf numFmtId="49" fontId="0" fillId="0" borderId="5" xfId="0" applyNumberFormat="1" applyFill="1" applyBorder="1" applyAlignment="1">
      <alignment vertical="center"/>
    </xf>
    <xf numFmtId="49" fontId="0" fillId="0" borderId="14" xfId="0" applyNumberFormat="1" applyFont="1" applyFill="1" applyBorder="1" applyAlignment="1">
      <alignment horizontal="center" vertical="center"/>
    </xf>
    <xf numFmtId="177" fontId="6" fillId="0" borderId="0" xfId="0" applyNumberFormat="1" applyFont="1" applyFill="1" applyAlignment="1">
      <alignment vertical="center"/>
    </xf>
    <xf numFmtId="199" fontId="6" fillId="0" borderId="0" xfId="0" applyNumberFormat="1" applyFont="1" applyFill="1" applyBorder="1" applyAlignment="1">
      <alignment vertical="center"/>
    </xf>
    <xf numFmtId="198" fontId="0" fillId="0" borderId="0" xfId="0" applyNumberFormat="1" applyFont="1" applyFill="1" applyAlignment="1">
      <alignment vertical="center"/>
    </xf>
    <xf numFmtId="177" fontId="0" fillId="0" borderId="0" xfId="0" applyNumberFormat="1" applyFont="1" applyFill="1" applyAlignment="1">
      <alignment vertical="center"/>
    </xf>
    <xf numFmtId="199" fontId="0" fillId="0" borderId="0" xfId="0" applyNumberFormat="1" applyFont="1" applyFill="1" applyBorder="1" applyAlignment="1">
      <alignment vertical="center"/>
    </xf>
    <xf numFmtId="177" fontId="6" fillId="0" borderId="6" xfId="0" applyNumberFormat="1" applyFont="1" applyFill="1" applyBorder="1" applyAlignment="1">
      <alignment vertical="center"/>
    </xf>
    <xf numFmtId="176" fontId="6" fillId="0" borderId="6" xfId="0" applyNumberFormat="1" applyFont="1" applyFill="1" applyBorder="1" applyAlignment="1">
      <alignment vertical="center"/>
    </xf>
    <xf numFmtId="41" fontId="14" fillId="0" borderId="6" xfId="5" applyNumberFormat="1" applyFont="1" applyFill="1" applyBorder="1" applyAlignment="1">
      <alignment vertical="center"/>
    </xf>
    <xf numFmtId="0" fontId="2" fillId="0" borderId="0" xfId="0" applyFont="1" applyFill="1" applyAlignment="1">
      <alignment horizontal="left"/>
    </xf>
    <xf numFmtId="196" fontId="0" fillId="0" borderId="0" xfId="10" applyNumberFormat="1" applyFont="1" applyFill="1" applyAlignment="1">
      <alignment vertical="center"/>
    </xf>
    <xf numFmtId="196" fontId="6" fillId="0" borderId="0" xfId="10" applyNumberFormat="1" applyFont="1" applyFill="1" applyAlignment="1">
      <alignment vertical="center"/>
    </xf>
    <xf numFmtId="196" fontId="6" fillId="0" borderId="0" xfId="0" applyNumberFormat="1" applyFont="1" applyFill="1" applyBorder="1" applyAlignment="1">
      <alignment horizontal="right" vertical="center"/>
    </xf>
    <xf numFmtId="184" fontId="5" fillId="0" borderId="6" xfId="0" applyNumberFormat="1" applyFont="1" applyFill="1" applyBorder="1" applyAlignment="1">
      <alignment vertical="center"/>
    </xf>
    <xf numFmtId="185" fontId="5" fillId="0" borderId="6" xfId="0" applyNumberFormat="1" applyFont="1" applyFill="1" applyBorder="1" applyAlignment="1">
      <alignment vertical="center"/>
    </xf>
    <xf numFmtId="182" fontId="5" fillId="0" borderId="6" xfId="0" applyNumberFormat="1" applyFont="1" applyFill="1" applyBorder="1" applyAlignment="1">
      <alignment vertical="center"/>
    </xf>
    <xf numFmtId="190" fontId="6" fillId="0" borderId="0" xfId="0" applyNumberFormat="1" applyFont="1" applyFill="1" applyBorder="1" applyAlignment="1">
      <alignment vertical="center"/>
    </xf>
    <xf numFmtId="192" fontId="0" fillId="0" borderId="0" xfId="0" applyNumberFormat="1" applyFont="1" applyFill="1" applyBorder="1" applyAlignment="1">
      <alignment horizontal="left" vertical="center"/>
    </xf>
    <xf numFmtId="190" fontId="0" fillId="0" borderId="0" xfId="0" applyNumberFormat="1" applyFont="1" applyFill="1" applyBorder="1" applyAlignment="1">
      <alignment vertical="center"/>
    </xf>
    <xf numFmtId="191" fontId="0" fillId="0" borderId="0" xfId="0" applyNumberFormat="1" applyFont="1" applyFill="1" applyBorder="1" applyAlignment="1">
      <alignment vertical="center"/>
    </xf>
    <xf numFmtId="55" fontId="5" fillId="0" borderId="5" xfId="0" quotePrefix="1" applyNumberFormat="1" applyFont="1" applyFill="1" applyBorder="1" applyAlignment="1">
      <alignment vertical="center"/>
    </xf>
    <xf numFmtId="180" fontId="6" fillId="0" borderId="0" xfId="0" applyNumberFormat="1" applyFont="1" applyFill="1" applyBorder="1" applyAlignment="1">
      <alignment vertical="center"/>
    </xf>
    <xf numFmtId="0" fontId="8"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vertical="top"/>
    </xf>
    <xf numFmtId="176" fontId="5" fillId="0" borderId="6" xfId="0" applyNumberFormat="1" applyFont="1" applyFill="1" applyBorder="1" applyAlignment="1">
      <alignment vertical="top"/>
    </xf>
    <xf numFmtId="177" fontId="5" fillId="0" borderId="6" xfId="0" applyNumberFormat="1" applyFont="1" applyFill="1" applyBorder="1" applyAlignment="1">
      <alignment vertical="top"/>
    </xf>
    <xf numFmtId="176" fontId="6" fillId="0" borderId="14" xfId="0" applyNumberFormat="1" applyFont="1" applyFill="1" applyBorder="1" applyAlignment="1">
      <alignment horizontal="center" vertical="center"/>
    </xf>
    <xf numFmtId="176" fontId="6"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92"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55" fontId="5" fillId="0" borderId="0" xfId="0" quotePrefix="1" applyNumberFormat="1" applyFont="1" applyFill="1" applyBorder="1" applyAlignment="1">
      <alignment vertical="center"/>
    </xf>
    <xf numFmtId="55" fontId="5" fillId="0" borderId="0" xfId="0" applyNumberFormat="1" applyFont="1" applyFill="1" applyBorder="1" applyAlignment="1">
      <alignment horizontal="center" vertical="center"/>
    </xf>
    <xf numFmtId="0" fontId="6" fillId="0" borderId="0" xfId="0" applyFont="1" applyFill="1" applyBorder="1" applyAlignment="1">
      <alignment vertical="center" wrapText="1" justifyLastLine="1"/>
    </xf>
    <xf numFmtId="176" fontId="5" fillId="0" borderId="0" xfId="0" applyNumberFormat="1" applyFont="1" applyFill="1" applyAlignment="1">
      <alignment horizontal="center" vertical="center"/>
    </xf>
    <xf numFmtId="176" fontId="5" fillId="0" borderId="0" xfId="0" applyNumberFormat="1" applyFont="1" applyFill="1" applyAlignment="1">
      <alignment vertical="center"/>
    </xf>
    <xf numFmtId="176" fontId="7" fillId="0" borderId="0" xfId="0" applyNumberFormat="1" applyFont="1" applyFill="1" applyAlignment="1">
      <alignment vertical="center"/>
    </xf>
    <xf numFmtId="0" fontId="5" fillId="0" borderId="0" xfId="0" applyFont="1" applyFill="1" applyBorder="1" applyAlignment="1">
      <alignment horizontal="right"/>
    </xf>
    <xf numFmtId="198" fontId="0" fillId="0" borderId="0" xfId="0" applyNumberFormat="1" applyFont="1" applyFill="1" applyAlignment="1">
      <alignment horizontal="right" vertical="center"/>
    </xf>
    <xf numFmtId="0" fontId="9" fillId="0" borderId="3" xfId="0" applyFont="1" applyFill="1" applyBorder="1" applyAlignment="1">
      <alignment vertical="center"/>
    </xf>
    <xf numFmtId="0" fontId="9" fillId="0" borderId="20" xfId="0" applyFont="1" applyFill="1" applyBorder="1" applyAlignment="1">
      <alignment vertical="center"/>
    </xf>
    <xf numFmtId="0" fontId="9" fillId="0" borderId="20" xfId="0" applyFont="1" applyFill="1" applyBorder="1" applyAlignment="1">
      <alignment vertical="center" justifyLastLine="1"/>
    </xf>
    <xf numFmtId="0" fontId="9" fillId="0" borderId="12" xfId="0" applyFont="1" applyFill="1" applyBorder="1"/>
    <xf numFmtId="0" fontId="9" fillId="0" borderId="12" xfId="0" applyFont="1" applyFill="1" applyBorder="1" applyAlignment="1"/>
    <xf numFmtId="0" fontId="9" fillId="0" borderId="19" xfId="0" applyFont="1" applyFill="1" applyBorder="1"/>
    <xf numFmtId="0" fontId="9" fillId="0" borderId="12" xfId="0" applyFont="1" applyFill="1" applyBorder="1" applyAlignment="1">
      <alignment vertical="center"/>
    </xf>
    <xf numFmtId="0" fontId="9" fillId="0" borderId="10" xfId="0" applyFont="1" applyFill="1" applyBorder="1" applyAlignment="1">
      <alignment horizontal="distributed" vertical="center" justifyLastLine="1"/>
    </xf>
    <xf numFmtId="0" fontId="9" fillId="0" borderId="11" xfId="0" applyFont="1" applyFill="1" applyBorder="1" applyAlignment="1">
      <alignment horizontal="distributed" vertical="center" justifyLastLine="1"/>
    </xf>
    <xf numFmtId="197" fontId="2" fillId="0" borderId="0" xfId="0" applyNumberFormat="1" applyFont="1" applyFill="1" applyAlignment="1">
      <alignment vertical="center"/>
    </xf>
    <xf numFmtId="199" fontId="2" fillId="0" borderId="0" xfId="0" applyNumberFormat="1" applyFont="1" applyFill="1" applyAlignment="1">
      <alignment vertical="center"/>
    </xf>
    <xf numFmtId="197" fontId="10" fillId="0" borderId="0" xfId="0" applyNumberFormat="1" applyFont="1" applyFill="1" applyAlignment="1">
      <alignment vertical="center"/>
    </xf>
    <xf numFmtId="198" fontId="10" fillId="0" borderId="0" xfId="0" applyNumberFormat="1" applyFont="1" applyFill="1" applyAlignment="1">
      <alignment vertical="center"/>
    </xf>
    <xf numFmtId="199" fontId="10" fillId="0" borderId="0" xfId="0" applyNumberFormat="1" applyFont="1" applyFill="1" applyAlignment="1">
      <alignment vertical="center"/>
    </xf>
    <xf numFmtId="197" fontId="2" fillId="0" borderId="0" xfId="0" applyNumberFormat="1" applyFont="1" applyFill="1" applyAlignment="1">
      <alignment horizontal="center" vertical="center"/>
    </xf>
    <xf numFmtId="182" fontId="2" fillId="0" borderId="0" xfId="0" applyNumberFormat="1" applyFont="1" applyFill="1" applyAlignment="1">
      <alignment vertical="center"/>
    </xf>
    <xf numFmtId="0" fontId="2" fillId="0" borderId="6" xfId="0" applyFont="1" applyFill="1" applyBorder="1" applyAlignment="1">
      <alignment horizontal="right" vertical="top"/>
    </xf>
    <xf numFmtId="0" fontId="9" fillId="0" borderId="3" xfId="0" applyFont="1" applyFill="1" applyBorder="1" applyAlignment="1">
      <alignment vertical="center" justifyLastLine="1"/>
    </xf>
    <xf numFmtId="0" fontId="9" fillId="0" borderId="20" xfId="0" applyFont="1" applyFill="1" applyBorder="1"/>
    <xf numFmtId="0" fontId="9" fillId="0" borderId="20" xfId="0" applyFont="1" applyFill="1" applyBorder="1" applyAlignment="1">
      <alignment vertical="center" wrapText="1"/>
    </xf>
    <xf numFmtId="0" fontId="9" fillId="0" borderId="20" xfId="0" applyFont="1" applyFill="1" applyBorder="1" applyAlignment="1">
      <alignment horizontal="center" vertical="center" readingOrder="1"/>
    </xf>
    <xf numFmtId="0" fontId="9" fillId="0" borderId="1" xfId="0" applyFont="1" applyFill="1" applyBorder="1"/>
    <xf numFmtId="0" fontId="9" fillId="0" borderId="12" xfId="0" applyFont="1" applyFill="1" applyBorder="1" applyAlignment="1">
      <alignment vertical="center" justifyLastLine="1"/>
    </xf>
    <xf numFmtId="0" fontId="2" fillId="0" borderId="0" xfId="0" applyFont="1" applyFill="1" applyAlignment="1">
      <alignment horizontal="left" vertical="top"/>
    </xf>
    <xf numFmtId="0" fontId="2" fillId="0" borderId="0" xfId="0" applyFont="1" applyFill="1" applyAlignment="1">
      <alignment horizontal="right" vertical="center"/>
    </xf>
    <xf numFmtId="197" fontId="2" fillId="0" borderId="0" xfId="0" applyNumberFormat="1" applyFont="1" applyFill="1" applyAlignment="1">
      <alignment horizontal="right" vertical="center"/>
    </xf>
    <xf numFmtId="183" fontId="2" fillId="0" borderId="0" xfId="0" applyNumberFormat="1" applyFont="1" applyFill="1" applyAlignment="1">
      <alignment horizontal="right" vertical="center"/>
    </xf>
    <xf numFmtId="183" fontId="2" fillId="0" borderId="0" xfId="0" applyNumberFormat="1" applyFont="1" applyFill="1" applyAlignment="1">
      <alignment vertical="center"/>
    </xf>
    <xf numFmtId="183" fontId="10" fillId="0" borderId="0" xfId="0" applyNumberFormat="1" applyFont="1" applyFill="1" applyAlignment="1">
      <alignment vertical="center"/>
    </xf>
    <xf numFmtId="197" fontId="2" fillId="0" borderId="0" xfId="0" applyNumberFormat="1" applyFont="1" applyFill="1" applyBorder="1" applyAlignment="1">
      <alignment vertical="center"/>
    </xf>
    <xf numFmtId="197" fontId="2" fillId="0" borderId="0" xfId="0" applyNumberFormat="1" applyFont="1" applyFill="1" applyBorder="1" applyAlignment="1">
      <alignment horizontal="center" vertical="center"/>
    </xf>
    <xf numFmtId="49" fontId="6" fillId="0" borderId="18" xfId="0" applyNumberFormat="1" applyFont="1" applyFill="1" applyBorder="1" applyAlignment="1">
      <alignment vertical="center"/>
    </xf>
    <xf numFmtId="0" fontId="31" fillId="0" borderId="7" xfId="0" applyFont="1" applyFill="1" applyBorder="1" applyAlignment="1">
      <alignment vertical="center"/>
    </xf>
    <xf numFmtId="0" fontId="5" fillId="0" borderId="5" xfId="0" quotePrefix="1" applyFont="1" applyFill="1" applyBorder="1" applyAlignment="1">
      <alignment horizontal="center" vertical="center"/>
    </xf>
    <xf numFmtId="0" fontId="5" fillId="0" borderId="0" xfId="0" applyFont="1" applyFill="1" applyBorder="1" applyAlignment="1">
      <alignment horizontal="center" vertical="center"/>
    </xf>
    <xf numFmtId="0" fontId="9" fillId="0" borderId="23"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197" fontId="5" fillId="0" borderId="0" xfId="0" applyNumberFormat="1" applyFont="1" applyFill="1" applyBorder="1" applyAlignment="1">
      <alignment horizontal="right" vertical="center"/>
    </xf>
    <xf numFmtId="176" fontId="29" fillId="0" borderId="0" xfId="0" applyNumberFormat="1" applyFont="1" applyFill="1" applyBorder="1" applyAlignment="1">
      <alignment horizontal="center" vertical="center"/>
    </xf>
    <xf numFmtId="0" fontId="0" fillId="0" borderId="0" xfId="0" applyBorder="1" applyAlignment="1">
      <alignment vertical="center" justifyLastLine="1"/>
    </xf>
    <xf numFmtId="198" fontId="6" fillId="0" borderId="0" xfId="0" applyNumberFormat="1" applyFont="1" applyFill="1" applyAlignment="1">
      <alignment horizontal="right" vertical="center"/>
    </xf>
    <xf numFmtId="197" fontId="8" fillId="0" borderId="0" xfId="0" applyNumberFormat="1" applyFont="1" applyFill="1" applyAlignment="1">
      <alignment horizontal="right" vertical="center"/>
    </xf>
    <xf numFmtId="0" fontId="6" fillId="0" borderId="0" xfId="0" applyFont="1" applyFill="1"/>
    <xf numFmtId="0" fontId="6" fillId="0" borderId="10" xfId="8" applyFont="1" applyFill="1" applyBorder="1" applyAlignment="1">
      <alignment horizontal="center" vertical="center" wrapText="1"/>
    </xf>
    <xf numFmtId="0" fontId="28" fillId="0" borderId="10" xfId="8" applyFont="1" applyFill="1" applyBorder="1" applyAlignment="1">
      <alignment horizontal="center" vertical="center" wrapText="1"/>
    </xf>
    <xf numFmtId="182" fontId="6" fillId="0" borderId="0" xfId="0" applyNumberFormat="1" applyFont="1" applyFill="1" applyAlignment="1">
      <alignment horizontal="center" vertical="center"/>
    </xf>
    <xf numFmtId="182" fontId="6" fillId="0" borderId="0" xfId="0" applyNumberFormat="1" applyFont="1" applyFill="1" applyBorder="1" applyAlignment="1">
      <alignment horizontal="center" vertical="center"/>
    </xf>
    <xf numFmtId="182" fontId="6" fillId="0" borderId="0" xfId="0" applyNumberFormat="1" applyFont="1" applyFill="1" applyBorder="1" applyAlignment="1">
      <alignment vertical="center"/>
    </xf>
    <xf numFmtId="197" fontId="30" fillId="0" borderId="0" xfId="0" applyNumberFormat="1" applyFont="1" applyFill="1" applyAlignment="1">
      <alignment horizontal="right" vertical="center"/>
    </xf>
    <xf numFmtId="192" fontId="6" fillId="0" borderId="0" xfId="0" applyNumberFormat="1" applyFont="1" applyFill="1" applyBorder="1" applyAlignment="1">
      <alignment horizontal="center" vertical="center"/>
    </xf>
    <xf numFmtId="192" fontId="6" fillId="0" borderId="0" xfId="0" applyNumberFormat="1" applyFont="1" applyBorder="1" applyAlignment="1">
      <alignment horizontal="distributed" vertical="center" wrapText="1" justifyLastLine="1"/>
    </xf>
    <xf numFmtId="192" fontId="6" fillId="0" borderId="0" xfId="0" applyNumberFormat="1" applyFont="1" applyFill="1" applyBorder="1" applyAlignment="1">
      <alignment horizontal="distributed" vertical="center" wrapText="1" justifyLastLine="1"/>
    </xf>
    <xf numFmtId="0" fontId="40" fillId="2" borderId="0" xfId="0" applyFont="1" applyFill="1" applyAlignment="1">
      <alignment horizontal="left" vertical="center"/>
    </xf>
    <xf numFmtId="0" fontId="6" fillId="0" borderId="6" xfId="0" applyFont="1" applyFill="1" applyBorder="1" applyAlignment="1">
      <alignment horizontal="right"/>
    </xf>
    <xf numFmtId="0" fontId="6" fillId="0" borderId="0" xfId="7" applyFont="1" applyFill="1" applyAlignment="1">
      <alignment horizontal="right" vertical="top" wrapText="1"/>
    </xf>
    <xf numFmtId="0" fontId="4" fillId="0" borderId="0" xfId="0" applyFont="1" applyFill="1" applyAlignment="1">
      <alignment horizontal="center" vertical="top"/>
    </xf>
    <xf numFmtId="0" fontId="3" fillId="0" borderId="0" xfId="0" applyFont="1" applyFill="1" applyAlignment="1">
      <alignment horizontal="left" vertical="top"/>
    </xf>
    <xf numFmtId="0" fontId="14" fillId="0" borderId="0" xfId="0" applyFont="1" applyFill="1" applyAlignment="1">
      <alignment horizontal="left" vertical="center"/>
    </xf>
    <xf numFmtId="0" fontId="6" fillId="0" borderId="0" xfId="7" applyFont="1" applyFill="1" applyAlignment="1">
      <alignment horizontal="left" vertical="top"/>
    </xf>
    <xf numFmtId="0" fontId="6" fillId="0" borderId="0" xfId="0" applyFont="1" applyFill="1" applyAlignment="1">
      <alignment horizontal="right" vertical="top"/>
    </xf>
    <xf numFmtId="0" fontId="14" fillId="0" borderId="6" xfId="0" applyFont="1" applyFill="1" applyBorder="1" applyAlignment="1">
      <alignment horizontal="left"/>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0" xfId="0" applyFont="1" applyFill="1" applyAlignment="1">
      <alignment horizontal="left" vertical="top" wrapText="1"/>
    </xf>
    <xf numFmtId="0" fontId="0" fillId="0" borderId="0" xfId="0" applyAlignment="1">
      <alignment horizontal="left" vertical="top" wrapText="1"/>
    </xf>
    <xf numFmtId="0" fontId="2" fillId="0" borderId="7" xfId="0" applyFont="1" applyFill="1" applyBorder="1" applyAlignment="1">
      <alignment horizontal="left"/>
    </xf>
    <xf numFmtId="0" fontId="0" fillId="0" borderId="7" xfId="0" applyBorder="1" applyAlignment="1"/>
    <xf numFmtId="0" fontId="2" fillId="0" borderId="0" xfId="0" applyFont="1" applyFill="1" applyBorder="1" applyAlignment="1">
      <alignment horizontal="left" vertical="top" wrapText="1"/>
    </xf>
    <xf numFmtId="0" fontId="0" fillId="0" borderId="0" xfId="0" applyAlignment="1"/>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0" xfId="0" applyNumberFormat="1" applyFont="1" applyAlignment="1">
      <alignment horizontal="left" vertical="top"/>
    </xf>
    <xf numFmtId="0" fontId="0" fillId="0" borderId="0" xfId="0" applyNumberFormat="1" applyAlignment="1"/>
    <xf numFmtId="0" fontId="3" fillId="0" borderId="0" xfId="0" applyNumberFormat="1" applyFont="1" applyBorder="1" applyAlignment="1">
      <alignment horizontal="left" vertical="top"/>
    </xf>
    <xf numFmtId="0" fontId="9" fillId="0" borderId="2"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0" fillId="0" borderId="13" xfId="0" applyBorder="1" applyAlignment="1">
      <alignment horizontal="distributed" vertical="center" justifyLastLine="1"/>
    </xf>
    <xf numFmtId="0" fontId="5" fillId="0" borderId="2"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6" fillId="0" borderId="7" xfId="0" applyFont="1" applyFill="1" applyBorder="1" applyAlignment="1">
      <alignment horizontal="right" vertical="center"/>
    </xf>
    <xf numFmtId="0" fontId="6" fillId="0" borderId="7"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10" xfId="0" applyBorder="1" applyAlignment="1">
      <alignment horizontal="distributed" vertical="center" justifyLastLine="1"/>
    </xf>
    <xf numFmtId="0" fontId="6" fillId="0" borderId="10"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3" fillId="0" borderId="6" xfId="0" applyFont="1" applyBorder="1" applyAlignment="1">
      <alignment horizontal="left" vertical="top"/>
    </xf>
    <xf numFmtId="0" fontId="28" fillId="0" borderId="0" xfId="0" applyFont="1" applyFill="1" applyBorder="1" applyAlignment="1">
      <alignment horizontal="left" wrapText="1"/>
    </xf>
    <xf numFmtId="0" fontId="6" fillId="0" borderId="7" xfId="0" applyFont="1" applyBorder="1" applyAlignment="1">
      <alignment horizontal="right"/>
    </xf>
    <xf numFmtId="0" fontId="6" fillId="0" borderId="16" xfId="0" applyFont="1" applyFill="1" applyBorder="1" applyAlignment="1">
      <alignment horizontal="center" vertical="center"/>
    </xf>
    <xf numFmtId="176" fontId="6" fillId="0" borderId="16" xfId="0" applyNumberFormat="1" applyFont="1" applyFill="1" applyBorder="1" applyAlignment="1">
      <alignment horizontal="center" vertical="center"/>
    </xf>
    <xf numFmtId="0" fontId="5" fillId="0" borderId="3" xfId="0" applyFont="1" applyFill="1" applyBorder="1" applyAlignment="1">
      <alignment horizontal="distributed" vertical="center" justifyLastLine="1"/>
    </xf>
    <xf numFmtId="0" fontId="7" fillId="0" borderId="20" xfId="0" applyFont="1" applyBorder="1" applyAlignment="1">
      <alignment horizontal="distributed" vertical="center" justifyLastLine="1"/>
    </xf>
    <xf numFmtId="0" fontId="0" fillId="0" borderId="20" xfId="0" applyBorder="1" applyAlignment="1">
      <alignment horizontal="distributed" vertical="center" justifyLastLine="1"/>
    </xf>
    <xf numFmtId="0" fontId="6" fillId="0" borderId="7" xfId="0" applyFont="1" applyFill="1" applyBorder="1" applyAlignment="1">
      <alignment horizontal="distributed" vertical="center" justifyLastLine="1"/>
    </xf>
    <xf numFmtId="0" fontId="0" fillId="0" borderId="19" xfId="0" applyBorder="1" applyAlignment="1">
      <alignment horizontal="distributed" vertical="center" justifyLastLine="1"/>
    </xf>
    <xf numFmtId="0" fontId="5" fillId="0" borderId="2" xfId="0" applyFont="1" applyFill="1" applyBorder="1" applyAlignment="1">
      <alignment horizontal="distributed" vertical="center" justifyLastLine="1"/>
    </xf>
    <xf numFmtId="0" fontId="7" fillId="0" borderId="3" xfId="0" applyFont="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9" fillId="0" borderId="7" xfId="0" applyFont="1" applyFill="1" applyBorder="1" applyAlignment="1">
      <alignment horizontal="left"/>
    </xf>
    <xf numFmtId="192" fontId="6" fillId="0" borderId="0" xfId="0" applyNumberFormat="1" applyFont="1" applyFill="1" applyBorder="1" applyAlignment="1">
      <alignment horizontal="left" vertical="center"/>
    </xf>
    <xf numFmtId="176" fontId="5" fillId="0" borderId="6" xfId="0" applyNumberFormat="1" applyFont="1" applyFill="1" applyBorder="1" applyAlignment="1">
      <alignment horizontal="center" vertical="top"/>
    </xf>
    <xf numFmtId="0" fontId="6" fillId="0" borderId="12" xfId="0" applyFont="1" applyFill="1" applyBorder="1" applyAlignment="1">
      <alignment horizontal="center" vertical="center"/>
    </xf>
    <xf numFmtId="0" fontId="9" fillId="0" borderId="0" xfId="0" applyFont="1" applyFill="1" applyAlignment="1">
      <alignment horizontal="left" wrapText="1"/>
    </xf>
    <xf numFmtId="0" fontId="9" fillId="0" borderId="0" xfId="0" applyFont="1" applyFill="1" applyAlignment="1">
      <alignment horizontal="left"/>
    </xf>
    <xf numFmtId="0" fontId="3" fillId="0" borderId="0" xfId="0" applyFont="1" applyFill="1" applyBorder="1" applyAlignment="1">
      <alignment horizontal="left" vertical="top"/>
    </xf>
    <xf numFmtId="0" fontId="6" fillId="0" borderId="21"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0" fontId="6" fillId="0" borderId="3" xfId="0" applyFont="1" applyFill="1" applyBorder="1" applyAlignment="1">
      <alignment horizontal="center" vertical="center"/>
    </xf>
    <xf numFmtId="0" fontId="6" fillId="0" borderId="20" xfId="0" applyFont="1" applyFill="1" applyBorder="1" applyAlignment="1">
      <alignment horizontal="center" vertical="center"/>
    </xf>
    <xf numFmtId="0" fontId="3" fillId="0" borderId="6" xfId="0" applyFont="1" applyFill="1" applyBorder="1" applyAlignment="1">
      <alignment horizontal="left" vertical="top"/>
    </xf>
    <xf numFmtId="0" fontId="5" fillId="0" borderId="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9" fillId="0" borderId="3" xfId="0" applyFont="1" applyFill="1" applyBorder="1" applyAlignment="1">
      <alignment horizontal="center" vertical="center" wrapText="1" justifyLastLine="1"/>
    </xf>
    <xf numFmtId="0" fontId="9" fillId="0" borderId="20" xfId="0" applyFont="1" applyFill="1" applyBorder="1" applyAlignment="1">
      <alignment horizontal="center" vertical="center" wrapText="1" justifyLastLine="1"/>
    </xf>
    <xf numFmtId="0" fontId="5" fillId="0" borderId="1"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192" fontId="6"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192" fontId="0" fillId="0" borderId="0" xfId="0" applyNumberFormat="1" applyFont="1" applyFill="1" applyBorder="1" applyAlignment="1">
      <alignment horizontal="left" vertical="center"/>
    </xf>
    <xf numFmtId="0" fontId="6" fillId="0" borderId="9" xfId="5" applyFont="1" applyFill="1" applyBorder="1" applyAlignment="1">
      <alignment horizontal="center" vertical="center" wrapText="1"/>
    </xf>
    <xf numFmtId="0" fontId="0" fillId="0" borderId="23" xfId="0" applyFill="1" applyBorder="1" applyAlignment="1">
      <alignment horizontal="center" vertical="center" wrapText="1"/>
    </xf>
    <xf numFmtId="0" fontId="6" fillId="0" borderId="3" xfId="0" applyFont="1" applyFill="1" applyBorder="1" applyAlignment="1">
      <alignment vertical="distributed"/>
    </xf>
    <xf numFmtId="0" fontId="0" fillId="0" borderId="20" xfId="0" applyBorder="1" applyAlignment="1">
      <alignment vertical="distributed"/>
    </xf>
    <xf numFmtId="0" fontId="0" fillId="0" borderId="1" xfId="0" applyBorder="1" applyAlignment="1">
      <alignment vertical="distributed"/>
    </xf>
    <xf numFmtId="0" fontId="6" fillId="0" borderId="26" xfId="0" applyFont="1" applyFill="1" applyBorder="1" applyAlignment="1">
      <alignment horizontal="center" vertical="center" wrapText="1"/>
    </xf>
    <xf numFmtId="0" fontId="0" fillId="0" borderId="25" xfId="0" applyBorder="1" applyAlignment="1">
      <alignment horizontal="center"/>
    </xf>
    <xf numFmtId="0" fontId="6" fillId="0" borderId="2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5" applyFont="1" applyFill="1" applyBorder="1" applyAlignment="1">
      <alignment horizontal="center" vertical="center" wrapText="1"/>
    </xf>
    <xf numFmtId="0" fontId="6" fillId="0" borderId="19" xfId="5" applyFont="1" applyFill="1" applyBorder="1" applyAlignment="1">
      <alignment horizontal="center" vertical="center" wrapText="1"/>
    </xf>
    <xf numFmtId="0" fontId="6" fillId="0" borderId="10" xfId="5" applyFont="1" applyFill="1" applyBorder="1" applyAlignment="1">
      <alignment horizontal="center" vertical="center" wrapText="1"/>
    </xf>
    <xf numFmtId="0" fontId="6" fillId="0" borderId="26" xfId="0" applyFont="1" applyFill="1" applyBorder="1" applyAlignment="1">
      <alignment horizontal="distributed" vertical="center" justifyLastLine="1"/>
    </xf>
    <xf numFmtId="0" fontId="6" fillId="0" borderId="25" xfId="0" applyFont="1" applyFill="1" applyBorder="1" applyAlignment="1">
      <alignment horizontal="distributed" vertical="center" justifyLastLine="1"/>
    </xf>
    <xf numFmtId="0" fontId="14" fillId="0" borderId="0" xfId="0" applyFont="1" applyFill="1" applyAlignment="1">
      <alignment horizontal="left" vertical="top"/>
    </xf>
    <xf numFmtId="0" fontId="6" fillId="0" borderId="10" xfId="0" applyFont="1" applyFill="1" applyBorder="1" applyAlignment="1">
      <alignment horizontal="center" vertical="center" wrapText="1" justifyLastLine="1"/>
    </xf>
    <xf numFmtId="0" fontId="6" fillId="0" borderId="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0" xfId="8" applyFont="1" applyFill="1" applyAlignment="1">
      <alignment horizontal="right" vertical="top" wrapText="1"/>
    </xf>
    <xf numFmtId="0" fontId="6" fillId="0" borderId="0" xfId="8" applyFont="1" applyFill="1" applyAlignment="1">
      <alignment horizontal="left" vertical="top" wrapText="1"/>
    </xf>
    <xf numFmtId="0" fontId="6" fillId="0" borderId="22"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5"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6" fillId="0" borderId="27" xfId="0" applyFont="1" applyFill="1" applyBorder="1" applyAlignment="1">
      <alignment horizontal="distributed" vertical="center" justifyLastLine="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7" xfId="0" applyFont="1" applyFill="1" applyBorder="1" applyAlignment="1">
      <alignment horizontal="right"/>
    </xf>
    <xf numFmtId="0" fontId="0" fillId="0" borderId="7" xfId="0" applyFont="1" applyFill="1" applyBorder="1" applyAlignment="1"/>
    <xf numFmtId="0" fontId="5" fillId="0" borderId="7"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9" fillId="0" borderId="24" xfId="0" applyFont="1" applyFill="1" applyBorder="1" applyAlignment="1">
      <alignment horizontal="distributed" vertical="center" wrapText="1" justifyLastLine="1"/>
    </xf>
    <xf numFmtId="0" fontId="23" fillId="0" borderId="25" xfId="0" applyFont="1" applyBorder="1" applyAlignment="1">
      <alignment horizontal="distributed" vertical="center" justifyLastLine="1"/>
    </xf>
    <xf numFmtId="0" fontId="9" fillId="0" borderId="24" xfId="0" applyFont="1" applyFill="1" applyBorder="1" applyAlignment="1">
      <alignment horizontal="distributed" vertical="center" justifyLastLine="1"/>
    </xf>
    <xf numFmtId="0" fontId="5" fillId="0" borderId="3" xfId="0" applyFont="1" applyFill="1" applyBorder="1" applyAlignment="1">
      <alignment horizontal="center" vertical="center" justifyLastLine="1"/>
    </xf>
    <xf numFmtId="0" fontId="5" fillId="0" borderId="20" xfId="0" applyFont="1" applyFill="1" applyBorder="1" applyAlignment="1">
      <alignment horizontal="center" vertical="center" justifyLastLine="1"/>
    </xf>
    <xf numFmtId="0" fontId="0" fillId="0" borderId="0" xfId="0" applyFont="1" applyFill="1" applyBorder="1" applyAlignment="1"/>
    <xf numFmtId="0" fontId="0" fillId="0" borderId="5" xfId="0" applyFont="1" applyFill="1" applyBorder="1" applyAlignment="1"/>
    <xf numFmtId="0" fontId="5" fillId="0" borderId="0" xfId="0" applyFont="1" applyFill="1" applyBorder="1" applyAlignment="1">
      <alignment horizontal="left" vertical="center"/>
    </xf>
    <xf numFmtId="0" fontId="6" fillId="0" borderId="0" xfId="0" applyFont="1" applyFill="1" applyAlignment="1">
      <alignment horizontal="left" vertical="top"/>
    </xf>
    <xf numFmtId="0" fontId="5" fillId="0" borderId="6" xfId="0" applyFont="1" applyFill="1" applyBorder="1" applyAlignment="1">
      <alignment horizontal="right" vertical="top"/>
    </xf>
    <xf numFmtId="0" fontId="0" fillId="0" borderId="6" xfId="0" applyFill="1" applyBorder="1" applyAlignment="1">
      <alignment horizontal="right" vertical="top"/>
    </xf>
    <xf numFmtId="0" fontId="5" fillId="0" borderId="20" xfId="0" applyFont="1" applyFill="1" applyBorder="1" applyAlignment="1">
      <alignment horizontal="center" vertical="center"/>
    </xf>
    <xf numFmtId="0" fontId="0" fillId="0" borderId="8" xfId="0" applyFont="1" applyFill="1" applyBorder="1" applyAlignment="1"/>
    <xf numFmtId="0" fontId="0" fillId="0" borderId="4" xfId="0" applyFont="1" applyFill="1" applyBorder="1" applyAlignment="1"/>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9" fillId="0" borderId="0" xfId="0" applyFont="1" applyFill="1" applyBorder="1" applyAlignment="1">
      <alignment horizontal="left"/>
    </xf>
    <xf numFmtId="0" fontId="6" fillId="0" borderId="5" xfId="0"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5"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3" xfId="0" applyFont="1" applyFill="1" applyBorder="1" applyAlignment="1">
      <alignment horizontal="distributed" vertical="center" wrapText="1" justifyLastLine="1"/>
    </xf>
    <xf numFmtId="0" fontId="6" fillId="0" borderId="19"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0" fontId="6" fillId="0" borderId="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14" xfId="0" applyFont="1" applyFill="1" applyBorder="1" applyAlignment="1">
      <alignment horizontal="center" vertical="center" wrapText="1" readingOrder="1"/>
    </xf>
    <xf numFmtId="0" fontId="9" fillId="0" borderId="14" xfId="0" applyFont="1" applyFill="1" applyBorder="1" applyAlignment="1">
      <alignment horizontal="center" vertical="center" readingOrder="1"/>
    </xf>
    <xf numFmtId="0" fontId="9" fillId="0" borderId="23" xfId="0" applyFont="1" applyFill="1" applyBorder="1" applyAlignment="1">
      <alignment horizontal="center" vertical="center" readingOrder="1"/>
    </xf>
    <xf numFmtId="0" fontId="9" fillId="0" borderId="9"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1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9" fillId="0" borderId="23" xfId="0" applyFont="1" applyFill="1" applyBorder="1" applyAlignment="1">
      <alignment horizontal="distributed" vertical="center" indent="1"/>
    </xf>
    <xf numFmtId="0" fontId="9" fillId="0" borderId="17" xfId="0" applyFont="1" applyFill="1" applyBorder="1" applyAlignment="1">
      <alignment horizontal="distributed" vertical="center" indent="1"/>
    </xf>
    <xf numFmtId="0" fontId="6" fillId="0" borderId="0" xfId="7" applyFont="1" applyFill="1" applyAlignment="1">
      <alignment horizontal="left" vertical="top" wrapText="1"/>
    </xf>
    <xf numFmtId="0" fontId="9" fillId="0" borderId="2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4" xfId="0" applyFont="1" applyFill="1" applyBorder="1" applyAlignment="1">
      <alignment horizontal="center" wrapText="1"/>
    </xf>
    <xf numFmtId="0" fontId="9" fillId="0" borderId="27" xfId="0" applyFont="1" applyFill="1" applyBorder="1" applyAlignment="1">
      <alignment horizontal="center" wrapText="1"/>
    </xf>
    <xf numFmtId="0" fontId="9" fillId="0" borderId="22"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8" xfId="0" applyFont="1" applyFill="1" applyBorder="1" applyAlignment="1">
      <alignment horizontal="distributed" vertical="center" indent="1"/>
    </xf>
    <xf numFmtId="0" fontId="9" fillId="0" borderId="0" xfId="0" applyFont="1" applyFill="1" applyBorder="1" applyAlignment="1">
      <alignment horizontal="distributed" vertical="center" indent="1"/>
    </xf>
    <xf numFmtId="0" fontId="9" fillId="0" borderId="19" xfId="0" applyFont="1" applyFill="1" applyBorder="1" applyAlignment="1">
      <alignment horizontal="distributed" vertical="center" indent="1"/>
    </xf>
    <xf numFmtId="0" fontId="9" fillId="0" borderId="11" xfId="0" applyFont="1" applyFill="1" applyBorder="1" applyAlignment="1">
      <alignment horizontal="distributed" vertical="center" justifyLastLine="1"/>
    </xf>
    <xf numFmtId="0" fontId="9" fillId="0" borderId="12" xfId="0" applyFont="1" applyFill="1" applyBorder="1" applyAlignment="1">
      <alignment horizontal="distributed" vertical="center" justifyLastLine="1"/>
    </xf>
    <xf numFmtId="0" fontId="9" fillId="0" borderId="13" xfId="0" applyFont="1" applyFill="1" applyBorder="1" applyAlignment="1">
      <alignment horizontal="distributed" vertical="center" justifyLastLine="1"/>
    </xf>
    <xf numFmtId="0" fontId="9" fillId="0" borderId="9"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9" xfId="0" applyFont="1" applyFill="1" applyBorder="1" applyAlignment="1">
      <alignment horizontal="center" vertical="center" wrapText="1" justifyLastLine="1"/>
    </xf>
    <xf numFmtId="0" fontId="9" fillId="0" borderId="4" xfId="0" applyFont="1" applyFill="1" applyBorder="1" applyAlignment="1">
      <alignment horizontal="center" vertical="center" wrapText="1" justifyLastLine="1"/>
    </xf>
    <xf numFmtId="0" fontId="9" fillId="0" borderId="23" xfId="0" applyFont="1" applyFill="1" applyBorder="1" applyAlignment="1">
      <alignment horizontal="center" vertical="center" wrapText="1" justifyLastLine="1"/>
    </xf>
    <xf numFmtId="0" fontId="9" fillId="0" borderId="17" xfId="0" applyFont="1" applyFill="1" applyBorder="1" applyAlignment="1">
      <alignment horizontal="center" vertical="center" wrapText="1" justifyLastLine="1"/>
    </xf>
    <xf numFmtId="0" fontId="9" fillId="0" borderId="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4" xfId="0" applyFont="1" applyFill="1" applyBorder="1" applyAlignment="1">
      <alignment horizontal="center" vertical="center" wrapText="1" justifyLastLine="1"/>
    </xf>
    <xf numFmtId="0" fontId="9" fillId="0" borderId="5" xfId="0" applyFont="1" applyFill="1" applyBorder="1" applyAlignment="1">
      <alignment horizontal="center" vertical="center" wrapText="1" justifyLastLine="1"/>
    </xf>
    <xf numFmtId="0" fontId="9" fillId="0" borderId="22" xfId="0" applyFont="1" applyFill="1" applyBorder="1" applyAlignment="1">
      <alignment horizontal="center" vertical="center" wrapText="1" readingOrder="1"/>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9" xfId="0" applyFont="1" applyFill="1" applyBorder="1" applyAlignment="1">
      <alignment horizontal="distributed" vertical="center" wrapText="1" justifyLastLine="1"/>
    </xf>
    <xf numFmtId="0" fontId="9" fillId="0" borderId="4" xfId="0" applyFont="1" applyFill="1" applyBorder="1" applyAlignment="1">
      <alignment horizontal="distributed" vertical="center" wrapText="1" justifyLastLine="1"/>
    </xf>
    <xf numFmtId="0" fontId="9" fillId="0" borderId="14" xfId="0" applyFont="1" applyFill="1" applyBorder="1" applyAlignment="1">
      <alignment horizontal="distributed" vertical="center" wrapText="1" justifyLastLine="1"/>
    </xf>
    <xf numFmtId="0" fontId="9" fillId="0" borderId="5" xfId="0" applyFont="1" applyFill="1" applyBorder="1" applyAlignment="1">
      <alignment horizontal="distributed" vertical="center" wrapText="1" justifyLastLine="1"/>
    </xf>
    <xf numFmtId="0" fontId="9" fillId="0" borderId="23" xfId="0" applyFont="1" applyFill="1" applyBorder="1" applyAlignment="1">
      <alignment horizontal="distributed" vertical="center" wrapText="1" justifyLastLine="1"/>
    </xf>
    <xf numFmtId="0" fontId="9" fillId="0" borderId="17" xfId="0" applyFont="1" applyFill="1" applyBorder="1" applyAlignment="1">
      <alignment horizontal="distributed" vertical="center" wrapText="1" justifyLastLine="1"/>
    </xf>
    <xf numFmtId="0" fontId="9" fillId="0" borderId="9" xfId="0" applyFont="1" applyFill="1" applyBorder="1" applyAlignment="1">
      <alignment horizontal="center" vertical="center"/>
    </xf>
    <xf numFmtId="0" fontId="6" fillId="0" borderId="0" xfId="8" applyFont="1" applyFill="1" applyBorder="1" applyAlignment="1">
      <alignment horizontal="right" vertical="top" wrapText="1"/>
    </xf>
    <xf numFmtId="0" fontId="11" fillId="0" borderId="0" xfId="0" applyFont="1" applyFill="1" applyAlignment="1"/>
    <xf numFmtId="198" fontId="2" fillId="0" borderId="0" xfId="0" applyNumberFormat="1" applyFont="1" applyFill="1" applyAlignment="1">
      <alignment vertical="center"/>
    </xf>
    <xf numFmtId="0" fontId="3" fillId="0" borderId="6" xfId="0" applyFont="1" applyFill="1" applyBorder="1" applyAlignment="1">
      <alignment horizontal="center" vertical="top"/>
    </xf>
    <xf numFmtId="0" fontId="41" fillId="0" borderId="7" xfId="0" applyFont="1" applyFill="1" applyBorder="1" applyAlignment="1">
      <alignment horizontal="left"/>
    </xf>
    <xf numFmtId="0" fontId="2" fillId="0" borderId="8" xfId="0" applyFont="1" applyFill="1" applyBorder="1" applyAlignment="1">
      <alignment horizontal="right" vertical="top"/>
    </xf>
    <xf numFmtId="198" fontId="10" fillId="0" borderId="0" xfId="0" applyNumberFormat="1" applyFont="1" applyFill="1" applyAlignment="1">
      <alignment vertical="center"/>
    </xf>
    <xf numFmtId="0" fontId="41" fillId="0" borderId="0" xfId="0" applyFont="1" applyFill="1" applyBorder="1" applyAlignment="1">
      <alignment wrapText="1"/>
    </xf>
    <xf numFmtId="0" fontId="10" fillId="0" borderId="0" xfId="0" applyFont="1" applyFill="1" applyAlignment="1">
      <alignment wrapText="1"/>
    </xf>
    <xf numFmtId="0" fontId="5" fillId="0" borderId="2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wrapText="1"/>
    </xf>
    <xf numFmtId="0" fontId="5" fillId="0" borderId="27" xfId="0" applyFont="1" applyFill="1" applyBorder="1" applyAlignment="1">
      <alignment horizontal="center" wrapText="1"/>
    </xf>
    <xf numFmtId="0" fontId="5" fillId="0" borderId="27" xfId="0" applyFont="1" applyFill="1" applyBorder="1" applyAlignment="1">
      <alignment horizontal="center" vertical="center" wrapText="1"/>
    </xf>
    <xf numFmtId="0" fontId="5" fillId="0" borderId="22"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2" xfId="0" applyFont="1" applyFill="1" applyBorder="1" applyAlignment="1">
      <alignment horizontal="center" vertical="center" readingOrder="1"/>
    </xf>
    <xf numFmtId="0" fontId="5" fillId="0" borderId="14" xfId="0" applyFont="1" applyFill="1" applyBorder="1" applyAlignment="1">
      <alignment horizontal="center" vertical="center" readingOrder="1"/>
    </xf>
    <xf numFmtId="0" fontId="5" fillId="0" borderId="23" xfId="0" applyFont="1" applyFill="1" applyBorder="1" applyAlignment="1">
      <alignment horizontal="center" vertical="center" readingOrder="1"/>
    </xf>
    <xf numFmtId="0" fontId="5" fillId="0" borderId="9"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23" xfId="0" applyFont="1" applyFill="1" applyBorder="1" applyAlignment="1">
      <alignment horizontal="distributed" vertical="center" wrapText="1" indent="1"/>
    </xf>
    <xf numFmtId="0" fontId="5" fillId="0" borderId="19" xfId="0" applyFont="1" applyFill="1" applyBorder="1" applyAlignment="1">
      <alignment horizontal="distributed" vertical="center" wrapText="1" indent="1"/>
    </xf>
    <xf numFmtId="0" fontId="5" fillId="0" borderId="17" xfId="0" applyFont="1" applyFill="1" applyBorder="1" applyAlignment="1">
      <alignment horizontal="distributed" vertical="center" wrapText="1" indent="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9" xfId="0" applyFont="1" applyFill="1" applyBorder="1" applyAlignment="1">
      <alignment horizontal="center" vertical="center" wrapText="1" justifyLastLine="1"/>
    </xf>
    <xf numFmtId="0" fontId="5" fillId="0" borderId="4" xfId="0" applyFont="1" applyFill="1" applyBorder="1" applyAlignment="1">
      <alignment horizontal="center" vertical="center" wrapText="1" justifyLastLine="1"/>
    </xf>
    <xf numFmtId="0" fontId="5" fillId="0" borderId="23"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0" fontId="5" fillId="0" borderId="13" xfId="0" applyFont="1" applyFill="1" applyBorder="1" applyAlignment="1">
      <alignment horizontal="distributed" vertical="center" justifyLastLine="1"/>
    </xf>
    <xf numFmtId="0" fontId="5" fillId="0" borderId="8" xfId="0" applyFont="1" applyFill="1" applyBorder="1" applyAlignment="1">
      <alignment horizontal="distributed" indent="1"/>
    </xf>
    <xf numFmtId="0" fontId="5" fillId="0" borderId="14" xfId="0" applyFont="1" applyFill="1" applyBorder="1" applyAlignment="1">
      <alignment horizontal="distributed" indent="1"/>
    </xf>
    <xf numFmtId="0" fontId="5" fillId="0" borderId="0" xfId="0" applyFont="1" applyFill="1" applyAlignment="1">
      <alignment horizontal="distributed" indent="1"/>
    </xf>
    <xf numFmtId="0" fontId="5" fillId="0" borderId="23" xfId="0" applyFont="1" applyFill="1" applyBorder="1" applyAlignment="1">
      <alignment horizontal="distributed" indent="1"/>
    </xf>
    <xf numFmtId="0" fontId="5" fillId="0" borderId="19" xfId="0" applyFont="1" applyFill="1" applyBorder="1" applyAlignment="1">
      <alignment horizontal="distributed" indent="1"/>
    </xf>
    <xf numFmtId="0" fontId="5" fillId="0" borderId="12" xfId="0" applyFont="1" applyFill="1" applyBorder="1" applyAlignment="1">
      <alignment horizontal="distributed" vertical="center" justifyLastLine="1"/>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8" xfId="0" applyFont="1" applyFill="1" applyBorder="1" applyAlignment="1">
      <alignment horizontal="center" vertical="center" wrapText="1" justifyLastLine="1"/>
    </xf>
    <xf numFmtId="0" fontId="5" fillId="0" borderId="14" xfId="0" applyFont="1" applyFill="1" applyBorder="1" applyAlignment="1">
      <alignment horizontal="center" vertical="center" wrapText="1" justifyLastLine="1"/>
    </xf>
    <xf numFmtId="0" fontId="5" fillId="0" borderId="0"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19" xfId="0" applyFont="1" applyFill="1" applyBorder="1" applyAlignment="1">
      <alignment horizontal="center" vertical="center" wrapText="1" justifyLastLine="1"/>
    </xf>
    <xf numFmtId="38" fontId="8" fillId="0" borderId="8" xfId="4" applyFont="1" applyFill="1" applyBorder="1" applyAlignment="1">
      <alignment vertical="center"/>
    </xf>
    <xf numFmtId="0" fontId="5" fillId="0" borderId="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9" xfId="0" applyFont="1" applyFill="1" applyBorder="1" applyAlignment="1">
      <alignment horizontal="distributed" vertical="center" wrapText="1" justifyLastLine="1"/>
    </xf>
    <xf numFmtId="184" fontId="6" fillId="0" borderId="6" xfId="0" applyNumberFormat="1" applyFont="1" applyFill="1" applyBorder="1" applyAlignment="1">
      <alignment vertical="center"/>
    </xf>
    <xf numFmtId="0" fontId="6" fillId="0" borderId="21" xfId="0" applyFont="1" applyFill="1" applyBorder="1" applyAlignment="1">
      <alignment horizontal="center" vertical="center" wrapText="1"/>
    </xf>
    <xf numFmtId="0" fontId="6" fillId="0" borderId="2" xfId="0" applyFont="1" applyFill="1" applyBorder="1" applyAlignment="1">
      <alignment horizontal="distributed" vertical="center" indent="2"/>
    </xf>
    <xf numFmtId="0" fontId="6" fillId="0" borderId="3" xfId="0" applyFont="1" applyFill="1" applyBorder="1" applyAlignment="1">
      <alignment horizontal="distributed" vertical="center" indent="2"/>
    </xf>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20" xfId="0" applyFont="1" applyFill="1" applyBorder="1" applyAlignment="1">
      <alignment horizontal="distributed" vertical="center" indent="2"/>
    </xf>
    <xf numFmtId="0" fontId="0" fillId="0" borderId="1" xfId="0" applyFont="1" applyFill="1" applyBorder="1" applyAlignment="1">
      <alignment horizontal="distributed" vertical="center" indent="2"/>
    </xf>
    <xf numFmtId="0" fontId="9" fillId="0" borderId="0" xfId="0" applyFont="1" applyFill="1" applyBorder="1" applyAlignment="1">
      <alignment vertical="top" wrapText="1"/>
    </xf>
    <xf numFmtId="0" fontId="23" fillId="0" borderId="0" xfId="0" applyFont="1" applyFill="1" applyBorder="1" applyAlignment="1">
      <alignment vertical="top" wrapText="1"/>
    </xf>
    <xf numFmtId="0" fontId="0" fillId="0" borderId="5" xfId="0" applyFont="1" applyFill="1" applyBorder="1" applyAlignment="1">
      <alignment horizontal="center" vertical="center" wrapText="1"/>
    </xf>
    <xf numFmtId="0" fontId="0" fillId="0" borderId="17" xfId="0" applyFont="1" applyFill="1" applyBorder="1" applyAlignment="1"/>
    <xf numFmtId="0" fontId="0" fillId="0" borderId="20" xfId="0" applyFont="1" applyFill="1" applyBorder="1" applyAlignment="1">
      <alignment horizontal="center"/>
    </xf>
    <xf numFmtId="0" fontId="6" fillId="0" borderId="10" xfId="0" applyFont="1" applyFill="1" applyBorder="1" applyAlignment="1">
      <alignment horizontal="distributed" vertical="center" indent="2"/>
    </xf>
    <xf numFmtId="0" fontId="6" fillId="0" borderId="11" xfId="0" applyFont="1" applyFill="1" applyBorder="1" applyAlignment="1">
      <alignment horizontal="distributed" vertical="center" indent="2"/>
    </xf>
    <xf numFmtId="0" fontId="6" fillId="0" borderId="3"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9"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0" xfId="0" applyFont="1" applyAlignment="1">
      <alignment horizontal="left" vertical="top"/>
    </xf>
    <xf numFmtId="0" fontId="6" fillId="0" borderId="24" xfId="0" applyFont="1" applyFill="1" applyBorder="1" applyAlignment="1">
      <alignment horizontal="distributed" vertical="center" wrapText="1" justifyLastLine="1"/>
    </xf>
    <xf numFmtId="0" fontId="6" fillId="0" borderId="27" xfId="0" applyFont="1" applyFill="1" applyBorder="1" applyAlignment="1">
      <alignment horizontal="distributed" vertical="center" wrapText="1" justifyLastLine="1"/>
    </xf>
    <xf numFmtId="0" fontId="6" fillId="0" borderId="25" xfId="0" applyFont="1" applyFill="1" applyBorder="1" applyAlignment="1">
      <alignment horizontal="distributed" vertical="center" wrapText="1" justifyLastLine="1"/>
    </xf>
    <xf numFmtId="0" fontId="6" fillId="0" borderId="22" xfId="0" applyFont="1" applyBorder="1" applyAlignment="1">
      <alignment horizontal="distributed" vertical="center" wrapText="1" justifyLastLine="1"/>
    </xf>
    <xf numFmtId="0" fontId="6" fillId="0" borderId="21" xfId="0" applyFont="1" applyBorder="1" applyAlignment="1">
      <alignment horizontal="distributed" vertical="center" wrapText="1" justifyLastLine="1"/>
    </xf>
    <xf numFmtId="0" fontId="6" fillId="0" borderId="23" xfId="0" applyFont="1" applyBorder="1" applyAlignment="1">
      <alignment horizontal="distributed" vertical="center" wrapText="1" justifyLastLine="1"/>
    </xf>
    <xf numFmtId="0" fontId="6" fillId="0" borderId="17" xfId="0" applyFont="1" applyBorder="1" applyAlignment="1">
      <alignment horizontal="distributed" vertical="center" wrapText="1" justifyLastLine="1"/>
    </xf>
    <xf numFmtId="0" fontId="6" fillId="0" borderId="22" xfId="0" applyFont="1" applyFill="1" applyBorder="1" applyAlignment="1">
      <alignment horizontal="distributed" vertical="center" justifyLastLine="1"/>
    </xf>
    <xf numFmtId="0" fontId="42" fillId="0" borderId="0" xfId="0" applyFont="1" applyFill="1" applyBorder="1" applyAlignment="1">
      <alignment vertical="top"/>
    </xf>
    <xf numFmtId="0" fontId="43" fillId="0" borderId="0" xfId="0" applyFont="1" applyAlignment="1">
      <alignment vertical="top"/>
    </xf>
    <xf numFmtId="0" fontId="42" fillId="0" borderId="0" xfId="0" applyFont="1" applyFill="1" applyBorder="1" applyAlignment="1">
      <alignment vertical="top" wrapText="1"/>
    </xf>
    <xf numFmtId="0" fontId="43" fillId="0" borderId="0" xfId="0" applyFont="1" applyAlignment="1">
      <alignment vertical="top" wrapText="1"/>
    </xf>
    <xf numFmtId="0" fontId="6" fillId="0" borderId="0" xfId="0" applyFont="1" applyAlignment="1">
      <alignment horizontal="right" vertical="top"/>
    </xf>
    <xf numFmtId="0" fontId="0" fillId="0" borderId="0" xfId="0" applyAlignment="1">
      <alignment horizontal="right" vertical="top"/>
    </xf>
    <xf numFmtId="0" fontId="6" fillId="0" borderId="2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7" xfId="0" applyFont="1" applyBorder="1" applyAlignment="1">
      <alignment horizontal="distributed" vertical="center" justifyLastLine="1"/>
    </xf>
    <xf numFmtId="0" fontId="6" fillId="0" borderId="25" xfId="0" applyFont="1" applyBorder="1" applyAlignment="1">
      <alignment horizontal="distributed" vertical="center" justifyLastLine="1"/>
    </xf>
    <xf numFmtId="0" fontId="3" fillId="0" borderId="0" xfId="0" applyFont="1" applyAlignment="1">
      <alignment horizontal="left" vertical="top"/>
    </xf>
    <xf numFmtId="0" fontId="0" fillId="0" borderId="0" xfId="0" applyAlignment="1">
      <alignment vertical="top"/>
    </xf>
    <xf numFmtId="0" fontId="14" fillId="0" borderId="0" xfId="0" applyFont="1" applyAlignment="1">
      <alignment horizontal="left" vertical="center"/>
    </xf>
    <xf numFmtId="0" fontId="6" fillId="0" borderId="6" xfId="0" applyFont="1" applyBorder="1" applyAlignment="1">
      <alignment horizontal="right"/>
    </xf>
    <xf numFmtId="0" fontId="6" fillId="0" borderId="21"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22"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21" xfId="0" applyFont="1" applyBorder="1" applyAlignment="1">
      <alignment horizontal="center" vertical="center" justifyLastLine="1"/>
    </xf>
    <xf numFmtId="0" fontId="6" fillId="0" borderId="14"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5" xfId="0" applyFont="1" applyBorder="1" applyAlignment="1">
      <alignment horizontal="center" vertical="center" justifyLastLine="1"/>
    </xf>
    <xf numFmtId="0" fontId="6" fillId="0" borderId="23"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0" borderId="17" xfId="0" applyFont="1" applyBorder="1" applyAlignment="1">
      <alignment horizontal="center" vertical="center" justifyLastLine="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2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6" fillId="0" borderId="8" xfId="0" applyFont="1" applyBorder="1"/>
    <xf numFmtId="0" fontId="6" fillId="0" borderId="0" xfId="0" applyFont="1"/>
    <xf numFmtId="184" fontId="6" fillId="0" borderId="0" xfId="0" applyNumberFormat="1" applyFont="1" applyFill="1" applyAlignment="1">
      <alignment horizontal="center" vertical="center"/>
    </xf>
    <xf numFmtId="185" fontId="6" fillId="0" borderId="0" xfId="0" applyNumberFormat="1" applyFont="1" applyFill="1" applyAlignment="1">
      <alignment horizontal="center" vertical="center"/>
    </xf>
    <xf numFmtId="184" fontId="6" fillId="0" borderId="0" xfId="0" applyNumberFormat="1" applyFont="1" applyFill="1" applyBorder="1" applyAlignment="1">
      <alignment horizontal="center" vertical="center"/>
    </xf>
    <xf numFmtId="186" fontId="6" fillId="0" borderId="0" xfId="0" applyNumberFormat="1" applyFont="1" applyFill="1" applyBorder="1" applyAlignment="1">
      <alignment horizontal="center" vertical="center"/>
    </xf>
    <xf numFmtId="186" fontId="6" fillId="0" borderId="5" xfId="0" applyNumberFormat="1" applyFont="1" applyFill="1" applyBorder="1" applyAlignment="1">
      <alignment horizontal="center" vertical="center"/>
    </xf>
    <xf numFmtId="184" fontId="6" fillId="0" borderId="14" xfId="0" applyNumberFormat="1" applyFont="1" applyFill="1" applyBorder="1" applyAlignment="1">
      <alignment horizontal="center" vertical="center" shrinkToFit="1"/>
    </xf>
    <xf numFmtId="184" fontId="6" fillId="0" borderId="0" xfId="0" applyNumberFormat="1" applyFont="1" applyFill="1" applyBorder="1" applyAlignment="1">
      <alignment horizontal="center" vertical="center" shrinkToFit="1"/>
    </xf>
    <xf numFmtId="184" fontId="6" fillId="0" borderId="14" xfId="0" applyNumberFormat="1" applyFont="1" applyFill="1" applyBorder="1" applyAlignment="1">
      <alignment vertical="center" shrinkToFit="1"/>
    </xf>
    <xf numFmtId="184" fontId="6" fillId="0" borderId="0" xfId="0" applyNumberFormat="1" applyFont="1" applyFill="1" applyBorder="1" applyAlignment="1">
      <alignment vertical="center" shrinkToFit="1"/>
    </xf>
    <xf numFmtId="184" fontId="6" fillId="0" borderId="0" xfId="0" applyNumberFormat="1" applyFont="1" applyFill="1" applyAlignment="1">
      <alignment vertical="center"/>
    </xf>
    <xf numFmtId="185" fontId="6" fillId="0" borderId="0" xfId="0" applyNumberFormat="1" applyFont="1" applyFill="1" applyAlignment="1">
      <alignment vertical="center"/>
    </xf>
    <xf numFmtId="184" fontId="6" fillId="0" borderId="0" xfId="0" applyNumberFormat="1" applyFont="1" applyFill="1" applyBorder="1" applyAlignment="1">
      <alignment vertical="center"/>
    </xf>
    <xf numFmtId="186" fontId="6" fillId="0" borderId="0" xfId="0" applyNumberFormat="1" applyFont="1" applyFill="1" applyBorder="1" applyAlignment="1">
      <alignment vertical="center"/>
    </xf>
    <xf numFmtId="186" fontId="6" fillId="0" borderId="5" xfId="0" applyNumberFormat="1" applyFont="1" applyFill="1" applyBorder="1" applyAlignment="1">
      <alignment vertical="center"/>
    </xf>
    <xf numFmtId="0" fontId="0" fillId="0" borderId="12" xfId="0" applyFill="1" applyBorder="1" applyAlignment="1">
      <alignment horizontal="distributed" vertical="center" justifyLastLine="1"/>
    </xf>
    <xf numFmtId="0" fontId="0" fillId="0" borderId="13" xfId="0" applyFill="1" applyBorder="1" applyAlignment="1">
      <alignment horizontal="distributed" vertical="center" justifyLastLine="1"/>
    </xf>
    <xf numFmtId="0" fontId="6" fillId="0" borderId="14" xfId="0" applyFont="1" applyFill="1" applyBorder="1"/>
    <xf numFmtId="0" fontId="6" fillId="0" borderId="0" xfId="0" applyFont="1" applyFill="1" applyBorder="1"/>
    <xf numFmtId="0" fontId="6" fillId="0" borderId="0" xfId="0" applyFont="1" applyFill="1" applyBorder="1" applyAlignment="1"/>
    <xf numFmtId="0" fontId="6" fillId="0" borderId="0" xfId="0" applyFont="1" applyFill="1" applyBorder="1" applyAlignment="1">
      <alignment horizontal="center"/>
    </xf>
    <xf numFmtId="0" fontId="6" fillId="0" borderId="0" xfId="0" applyFont="1" applyFill="1"/>
    <xf numFmtId="0" fontId="6" fillId="0" borderId="8" xfId="0" applyFont="1" applyFill="1" applyBorder="1"/>
    <xf numFmtId="0" fontId="6" fillId="0" borderId="4" xfId="0" applyFont="1" applyFill="1" applyBorder="1"/>
    <xf numFmtId="182" fontId="6" fillId="0" borderId="0" xfId="0" applyNumberFormat="1" applyFont="1" applyFill="1" applyAlignment="1">
      <alignment horizontal="center" vertical="center"/>
    </xf>
    <xf numFmtId="184" fontId="6" fillId="0" borderId="0" xfId="0" applyNumberFormat="1" applyFont="1" applyFill="1" applyAlignment="1">
      <alignment horizontal="center" vertical="center" shrinkToFit="1"/>
    </xf>
    <xf numFmtId="186" fontId="6" fillId="0" borderId="0" xfId="0" applyNumberFormat="1" applyFont="1" applyFill="1" applyAlignment="1">
      <alignment horizontal="center" vertical="center"/>
    </xf>
    <xf numFmtId="184" fontId="6" fillId="0" borderId="14" xfId="0" applyNumberFormat="1" applyFont="1" applyFill="1" applyBorder="1" applyAlignment="1">
      <alignment horizontal="center" vertical="center"/>
    </xf>
    <xf numFmtId="182" fontId="6" fillId="0" borderId="0" xfId="0" applyNumberFormat="1" applyFont="1" applyFill="1" applyAlignment="1">
      <alignment horizontal="center" vertical="center" shrinkToFit="1"/>
    </xf>
    <xf numFmtId="187" fontId="6" fillId="0" borderId="0" xfId="0" applyNumberFormat="1" applyFont="1" applyFill="1" applyAlignment="1">
      <alignment horizontal="right" vertical="center"/>
    </xf>
    <xf numFmtId="187" fontId="6" fillId="0" borderId="0" xfId="0" applyNumberFormat="1" applyFont="1" applyFill="1" applyAlignment="1">
      <alignment horizontal="right" vertical="center" shrinkToFit="1"/>
    </xf>
    <xf numFmtId="184" fontId="6" fillId="0" borderId="14" xfId="0" applyNumberFormat="1" applyFont="1" applyFill="1" applyBorder="1" applyAlignment="1">
      <alignment vertical="center"/>
    </xf>
    <xf numFmtId="182" fontId="6" fillId="0" borderId="0" xfId="0" applyNumberFormat="1" applyFont="1" applyFill="1" applyAlignment="1">
      <alignment vertical="center"/>
    </xf>
    <xf numFmtId="186" fontId="6" fillId="0" borderId="0" xfId="0" applyNumberFormat="1" applyFont="1" applyFill="1" applyAlignment="1">
      <alignment vertical="center"/>
    </xf>
    <xf numFmtId="0" fontId="6" fillId="0" borderId="6" xfId="0" applyFont="1" applyFill="1" applyBorder="1" applyAlignment="1">
      <alignment horizontal="center"/>
    </xf>
    <xf numFmtId="182" fontId="6" fillId="0" borderId="0" xfId="0" applyNumberFormat="1" applyFont="1" applyFill="1" applyAlignment="1">
      <alignment vertical="center" shrinkToFit="1"/>
    </xf>
    <xf numFmtId="187" fontId="6" fillId="0" borderId="0" xfId="0" applyNumberFormat="1" applyFont="1" applyFill="1" applyAlignment="1">
      <alignment vertical="center"/>
    </xf>
    <xf numFmtId="0" fontId="6" fillId="0" borderId="7" xfId="0" applyFont="1" applyFill="1" applyBorder="1" applyAlignment="1">
      <alignment horizontal="center" vertical="center"/>
    </xf>
    <xf numFmtId="0" fontId="6" fillId="0" borderId="22" xfId="0" applyFont="1" applyFill="1" applyBorder="1" applyAlignment="1">
      <alignment horizontal="center" vertical="center" justifyLastLine="1"/>
    </xf>
    <xf numFmtId="0" fontId="6" fillId="0" borderId="7" xfId="0" applyFont="1" applyFill="1" applyBorder="1" applyAlignment="1">
      <alignment horizontal="center" vertical="center" justifyLastLine="1"/>
    </xf>
    <xf numFmtId="0" fontId="6" fillId="0" borderId="21" xfId="0" applyFont="1" applyFill="1" applyBorder="1" applyAlignment="1">
      <alignment horizontal="center" vertical="center" justifyLastLine="1"/>
    </xf>
    <xf numFmtId="0" fontId="6" fillId="0" borderId="23" xfId="0" applyFont="1" applyFill="1" applyBorder="1" applyAlignment="1">
      <alignment horizontal="center" vertical="center" justifyLastLine="1"/>
    </xf>
    <xf numFmtId="0" fontId="6" fillId="0" borderId="19" xfId="0" applyFont="1" applyFill="1" applyBorder="1" applyAlignment="1">
      <alignment horizontal="center" vertical="center" justifyLastLine="1"/>
    </xf>
    <xf numFmtId="0" fontId="6" fillId="0" borderId="17" xfId="0" applyFont="1" applyFill="1" applyBorder="1" applyAlignment="1">
      <alignment horizontal="center" vertical="center" justifyLastLine="1"/>
    </xf>
    <xf numFmtId="0" fontId="2" fillId="0" borderId="0" xfId="0" applyFont="1" applyFill="1" applyBorder="1" applyAlignment="1">
      <alignment horizontal="left" vertical="center" wrapText="1"/>
    </xf>
    <xf numFmtId="182" fontId="6" fillId="0" borderId="14" xfId="0" applyNumberFormat="1" applyFont="1" applyFill="1" applyBorder="1" applyAlignment="1">
      <alignment horizontal="center" vertical="center"/>
    </xf>
    <xf numFmtId="182" fontId="6" fillId="0" borderId="0" xfId="0" applyNumberFormat="1" applyFont="1" applyFill="1" applyBorder="1" applyAlignment="1">
      <alignment horizontal="center" vertical="center"/>
    </xf>
    <xf numFmtId="182" fontId="6" fillId="0" borderId="0" xfId="0" applyNumberFormat="1" applyFont="1" applyFill="1" applyBorder="1" applyAlignment="1">
      <alignment vertical="center"/>
    </xf>
    <xf numFmtId="191" fontId="6" fillId="0" borderId="0" xfId="0" applyNumberFormat="1" applyFont="1" applyFill="1" applyBorder="1" applyAlignment="1">
      <alignment vertical="center"/>
    </xf>
    <xf numFmtId="0" fontId="6" fillId="0" borderId="15" xfId="0" applyFont="1" applyFill="1" applyBorder="1" applyAlignment="1">
      <alignment horizontal="center"/>
    </xf>
    <xf numFmtId="191" fontId="6" fillId="0" borderId="0" xfId="0" applyNumberFormat="1" applyFont="1" applyFill="1" applyBorder="1" applyAlignment="1">
      <alignment horizontal="right" vertic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6" fillId="0" borderId="19" xfId="0" applyFont="1" applyFill="1" applyBorder="1" applyAlignment="1"/>
    <xf numFmtId="0" fontId="6" fillId="0" borderId="17" xfId="0" applyFont="1" applyFill="1" applyBorder="1" applyAlignment="1"/>
    <xf numFmtId="0" fontId="6" fillId="0" borderId="23" xfId="0" applyFont="1" applyFill="1" applyBorder="1" applyAlignment="1"/>
    <xf numFmtId="0" fontId="6" fillId="0" borderId="26" xfId="0" applyFont="1" applyFill="1" applyBorder="1" applyAlignment="1">
      <alignment horizontal="distributed" vertical="center" wrapText="1" justifyLastLine="1"/>
    </xf>
    <xf numFmtId="0" fontId="6" fillId="0" borderId="10" xfId="0" applyFont="1" applyFill="1" applyBorder="1" applyAlignment="1">
      <alignment horizontal="distributed" vertical="center" wrapText="1" justifyLastLine="1"/>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6" xfId="0" applyFont="1" applyFill="1" applyBorder="1" applyAlignment="1">
      <alignment horizontal="left" vertical="top"/>
    </xf>
    <xf numFmtId="0" fontId="6" fillId="0" borderId="25" xfId="0" applyFont="1" applyFill="1" applyBorder="1" applyAlignment="1">
      <alignment horizontal="center" vertical="center"/>
    </xf>
    <xf numFmtId="38" fontId="6" fillId="0" borderId="25" xfId="11" applyFont="1" applyFill="1" applyBorder="1" applyAlignment="1">
      <alignment horizontal="center" vertical="center" wrapText="1"/>
    </xf>
    <xf numFmtId="38" fontId="6" fillId="0" borderId="10" xfId="11" applyFont="1" applyFill="1" applyBorder="1" applyAlignment="1">
      <alignment horizontal="center" vertical="center"/>
    </xf>
    <xf numFmtId="0" fontId="6" fillId="0" borderId="25" xfId="8" applyFont="1" applyFill="1" applyBorder="1" applyAlignment="1">
      <alignment horizontal="center" vertical="center"/>
    </xf>
    <xf numFmtId="0" fontId="6" fillId="0" borderId="10" xfId="8" applyFont="1" applyFill="1" applyBorder="1" applyAlignment="1">
      <alignment horizontal="center" vertical="center"/>
    </xf>
    <xf numFmtId="0" fontId="6" fillId="0" borderId="10" xfId="8"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4" xfId="0" applyFont="1" applyFill="1" applyBorder="1" applyAlignment="1">
      <alignment horizontal="center" vertical="center"/>
    </xf>
    <xf numFmtId="0" fontId="8" fillId="0" borderId="10" xfId="8" applyFont="1" applyFill="1" applyBorder="1" applyAlignment="1">
      <alignment horizontal="center" vertical="center" wrapText="1"/>
    </xf>
  </cellXfs>
  <cellStyles count="13">
    <cellStyle name="ハイパーリンク" xfId="1" builtinId="8" customBuiltin="1"/>
    <cellStyle name="桁区切り 10" xfId="2"/>
    <cellStyle name="桁区切り 2" xfId="3"/>
    <cellStyle name="桁区切り 3" xfId="4"/>
    <cellStyle name="桁区切り 4" xfId="11"/>
    <cellStyle name="標準" xfId="0" builtinId="0"/>
    <cellStyle name="標準 2" xfId="5"/>
    <cellStyle name="標準 2 2" xfId="6"/>
    <cellStyle name="標準 2 3" xfId="12"/>
    <cellStyle name="標準 4" xfId="7"/>
    <cellStyle name="標準 6" xfId="8"/>
    <cellStyle name="標準_Sheet2" xfId="9"/>
    <cellStyle name="標準_表１４４，１４９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abSelected="1" view="pageBreakPreview" zoomScaleNormal="100" zoomScaleSheetLayoutView="100" workbookViewId="0">
      <pane ySplit="1" topLeftCell="A2" activePane="bottomLeft" state="frozen"/>
      <selection pane="bottomLeft" sqref="A1:B1"/>
    </sheetView>
  </sheetViews>
  <sheetFormatPr defaultRowHeight="21" customHeight="1"/>
  <cols>
    <col min="1" max="1" width="6.83203125" style="406" customWidth="1"/>
    <col min="2" max="2" width="100.83203125" style="133" customWidth="1"/>
    <col min="3" max="16384" width="9.33203125" style="129"/>
  </cols>
  <sheetData>
    <row r="1" spans="1:5" ht="24" customHeight="1">
      <c r="A1" s="734" t="s">
        <v>519</v>
      </c>
      <c r="B1" s="734"/>
      <c r="D1" s="130"/>
      <c r="E1" s="131"/>
    </row>
    <row r="2" spans="1:5" ht="21" customHeight="1">
      <c r="A2" s="130">
        <v>121</v>
      </c>
      <c r="B2" s="412" t="s">
        <v>222</v>
      </c>
      <c r="D2" s="130"/>
      <c r="E2" s="132"/>
    </row>
    <row r="3" spans="1:5" s="133" customFormat="1" ht="13.5">
      <c r="A3" s="414"/>
      <c r="B3" s="463" t="s">
        <v>643</v>
      </c>
      <c r="D3" s="414"/>
      <c r="E3" s="413"/>
    </row>
    <row r="4" spans="1:5" s="133" customFormat="1" ht="13.5">
      <c r="A4" s="414"/>
      <c r="B4" s="463" t="s">
        <v>223</v>
      </c>
      <c r="D4" s="414"/>
      <c r="E4" s="413"/>
    </row>
    <row r="5" spans="1:5" ht="21" customHeight="1">
      <c r="A5" s="130">
        <v>122</v>
      </c>
      <c r="B5" s="120" t="s">
        <v>644</v>
      </c>
      <c r="D5" s="130"/>
      <c r="E5" s="131"/>
    </row>
    <row r="6" spans="1:5" ht="21" customHeight="1">
      <c r="A6" s="130">
        <v>123</v>
      </c>
      <c r="B6" s="169" t="s">
        <v>232</v>
      </c>
      <c r="D6" s="130"/>
      <c r="E6" s="131"/>
    </row>
    <row r="7" spans="1:5" ht="21" customHeight="1">
      <c r="A7" s="130">
        <v>124</v>
      </c>
      <c r="B7" s="169" t="s">
        <v>233</v>
      </c>
      <c r="D7" s="130"/>
      <c r="E7" s="131"/>
    </row>
    <row r="8" spans="1:5" ht="21" customHeight="1">
      <c r="A8" s="130">
        <v>125</v>
      </c>
      <c r="B8" s="169" t="s">
        <v>234</v>
      </c>
      <c r="D8" s="130"/>
      <c r="E8" s="131"/>
    </row>
    <row r="9" spans="1:5" ht="21" customHeight="1">
      <c r="A9" s="130">
        <v>126</v>
      </c>
      <c r="B9" s="169" t="s">
        <v>235</v>
      </c>
      <c r="D9" s="130"/>
      <c r="E9" s="131"/>
    </row>
    <row r="10" spans="1:5" ht="21" customHeight="1">
      <c r="A10" s="130">
        <v>127</v>
      </c>
      <c r="B10" s="169" t="s">
        <v>236</v>
      </c>
    </row>
    <row r="11" spans="1:5" ht="21" customHeight="1">
      <c r="A11" s="130">
        <v>128</v>
      </c>
      <c r="B11" s="169" t="s">
        <v>237</v>
      </c>
    </row>
    <row r="12" spans="1:5" ht="21" customHeight="1">
      <c r="A12" s="130">
        <v>129</v>
      </c>
      <c r="B12" s="169" t="s">
        <v>238</v>
      </c>
    </row>
    <row r="13" spans="1:5" s="133" customFormat="1" ht="13.5">
      <c r="A13" s="414"/>
      <c r="B13" s="463" t="s">
        <v>224</v>
      </c>
    </row>
    <row r="14" spans="1:5" s="133" customFormat="1" ht="13.5">
      <c r="A14" s="414"/>
      <c r="B14" s="463" t="s">
        <v>225</v>
      </c>
    </row>
    <row r="15" spans="1:5" ht="21" customHeight="1">
      <c r="A15" s="130">
        <v>130</v>
      </c>
      <c r="B15" s="169" t="s">
        <v>645</v>
      </c>
    </row>
    <row r="16" spans="1:5" ht="21" customHeight="1">
      <c r="A16" s="130">
        <v>131</v>
      </c>
      <c r="B16" s="169" t="s">
        <v>239</v>
      </c>
    </row>
    <row r="17" spans="1:2" ht="21" customHeight="1">
      <c r="A17" s="130">
        <v>132</v>
      </c>
      <c r="B17" s="169" t="s">
        <v>240</v>
      </c>
    </row>
    <row r="18" spans="1:2" ht="21" customHeight="1">
      <c r="A18" s="130">
        <v>133</v>
      </c>
      <c r="B18" s="169" t="s">
        <v>241</v>
      </c>
    </row>
    <row r="19" spans="1:2" ht="21" customHeight="1">
      <c r="A19" s="130">
        <v>134</v>
      </c>
      <c r="B19" s="120" t="s">
        <v>314</v>
      </c>
    </row>
    <row r="20" spans="1:2" ht="21" customHeight="1">
      <c r="A20" s="130">
        <v>135</v>
      </c>
      <c r="B20" s="120" t="s">
        <v>646</v>
      </c>
    </row>
    <row r="21" spans="1:2" ht="21" customHeight="1">
      <c r="A21" s="130">
        <v>136</v>
      </c>
      <c r="B21" s="169" t="s">
        <v>309</v>
      </c>
    </row>
    <row r="22" spans="1:2" s="133" customFormat="1" ht="13.5">
      <c r="A22" s="414"/>
      <c r="B22" s="462" t="s">
        <v>555</v>
      </c>
    </row>
    <row r="23" spans="1:2" s="133" customFormat="1" ht="13.5">
      <c r="A23" s="414"/>
      <c r="B23" s="463" t="s">
        <v>556</v>
      </c>
    </row>
    <row r="24" spans="1:2" ht="21" customHeight="1">
      <c r="A24" s="130">
        <v>137</v>
      </c>
      <c r="B24" s="169" t="s">
        <v>310</v>
      </c>
    </row>
    <row r="25" spans="1:2" ht="21" customHeight="1">
      <c r="A25" s="130">
        <v>138</v>
      </c>
      <c r="B25" s="169" t="s">
        <v>311</v>
      </c>
    </row>
    <row r="26" spans="1:2" ht="21" customHeight="1">
      <c r="A26" s="130">
        <v>139</v>
      </c>
      <c r="B26" s="169" t="s">
        <v>312</v>
      </c>
    </row>
    <row r="27" spans="1:2" s="133" customFormat="1" ht="13.5">
      <c r="A27" s="414"/>
      <c r="B27" s="462" t="s">
        <v>647</v>
      </c>
    </row>
    <row r="28" spans="1:2" s="133" customFormat="1" ht="13.5">
      <c r="A28" s="414"/>
      <c r="B28" s="463" t="s">
        <v>557</v>
      </c>
    </row>
    <row r="29" spans="1:2" s="133" customFormat="1" ht="13.5">
      <c r="A29" s="414"/>
      <c r="B29" s="463" t="s">
        <v>409</v>
      </c>
    </row>
    <row r="30" spans="1:2" s="133" customFormat="1" ht="13.5">
      <c r="A30" s="414"/>
      <c r="B30" s="463" t="s">
        <v>558</v>
      </c>
    </row>
    <row r="31" spans="1:2" ht="21" customHeight="1">
      <c r="A31" s="130">
        <v>140</v>
      </c>
      <c r="B31" s="169" t="s">
        <v>313</v>
      </c>
    </row>
  </sheetData>
  <mergeCells count="1">
    <mergeCell ref="A1:B1"/>
  </mergeCells>
  <phoneticPr fontId="10"/>
  <hyperlinks>
    <hyperlink ref="B2" location="'121'!A3" display=" 産業別常用雇用指数"/>
    <hyperlink ref="B5" location="'122'!A2" display=" 産業別、男女別現金給与額、労働時間及び労働者数 (事業所規模　５人以上)"/>
    <hyperlink ref="B6" location="'123・124'!A2" display=" 労働争議発生状況"/>
    <hyperlink ref="B8" location="'125･126・127'!A2" display=" 労働組合及び組合員数"/>
    <hyperlink ref="B9" location="'125･126・127'!A14" display=" 一般職業紹介状況"/>
    <hyperlink ref="B10" location="'125･126・127'!A42" display=" 日雇職業紹介状況"/>
    <hyperlink ref="B11" location="'128・129'!A2" display=" 生活保護状況"/>
    <hyperlink ref="B12" location="'128・129'!A32" display=" 児童相談状況"/>
    <hyperlink ref="B15" location="'130・131'!A2" display=" 母子寡婦福祉資金貸付状況"/>
    <hyperlink ref="B16" location="'130・131'!A39" display=" 公共職業訓練状況"/>
    <hyperlink ref="B17" location="'132・133'!A2" display=" 一般雇用保険状況"/>
    <hyperlink ref="B18" location="'132・133'!A31" display=" 日雇雇用保険状況"/>
    <hyperlink ref="B7" location="'123・124'!A33" display=" 労働争議項目別要求及び解決件数"/>
    <hyperlink ref="B19" location="'134'!A2" display=" 全国健康保険協会管掌健康保険状況（一般分） "/>
    <hyperlink ref="B20" location="'135'!A2" display=" 全国健康保険協会管掌健康保険状況（法第3条第2項被保険者分） "/>
    <hyperlink ref="B21" location="'136-1'!A2" display=" 国民健康保険状況"/>
    <hyperlink ref="B24" location="'137'!A2" display=" 労働者災害補償保険状況"/>
    <hyperlink ref="B25" location="'138'!A2" display=" 厚生年金保険状況"/>
    <hyperlink ref="B26" location="'139'!A2" display=" 国民年金状況"/>
    <hyperlink ref="B31" location="'140-1'!A2" display=" 市町村別福祉"/>
    <hyperlink ref="B22" location="'136-1'!A3" display="（１）月別一般状況"/>
    <hyperlink ref="B23" location="'136-2'!A3" display="（２） 月別保険給付状況"/>
    <hyperlink ref="B3" location="'121'!A4" display="（１）事業所規模　５人以上 "/>
    <hyperlink ref="B4" location="'121'!A33" display="（２）事業所規模　30人以上"/>
    <hyperlink ref="B13" location="'128・129'!A33" display="（１）児童相談所における相談受付状況"/>
    <hyperlink ref="B14" location="'128・129'!A49" display="（２）児童相談所における対応件数"/>
    <hyperlink ref="B27" location="'139'!A3" display="（１）国民年金被保険者と保険料免除者等 の状況"/>
    <hyperlink ref="B28" location="'139'!A18" display="（２）国民年金受給権者の状況"/>
    <hyperlink ref="B29" location="'139'!A33" display="（３）老齢福祉年金受給権者の状況"/>
    <hyperlink ref="B30" location="'139'!Z33" display="（４）国民年金保険料納付状況"/>
  </hyperlinks>
  <printOptions horizontalCentered="1"/>
  <pageMargins left="0.59055118110236227" right="0.59055118110236227" top="0.31496062992125984" bottom="0.31496062992125984"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T66"/>
  <sheetViews>
    <sheetView view="pageBreakPreview" zoomScaleNormal="100" zoomScaleSheetLayoutView="100" workbookViewId="0">
      <selection activeCell="A15" sqref="A15"/>
    </sheetView>
  </sheetViews>
  <sheetFormatPr defaultRowHeight="11.25"/>
  <cols>
    <col min="1" max="1" width="9" style="497" customWidth="1"/>
    <col min="2" max="4" width="8.33203125" style="24" customWidth="1"/>
    <col min="5" max="5" width="8" style="24" customWidth="1"/>
    <col min="6" max="6" width="7.33203125" style="24" customWidth="1"/>
    <col min="7" max="7" width="6.83203125" style="24" customWidth="1"/>
    <col min="8" max="9" width="6.6640625" style="24" customWidth="1"/>
    <col min="10" max="15" width="7" style="24" customWidth="1"/>
    <col min="16" max="29" width="7.33203125" style="24" customWidth="1"/>
    <col min="30" max="30" width="8.6640625" style="24" customWidth="1"/>
    <col min="31" max="16384" width="9.33203125" style="24"/>
  </cols>
  <sheetData>
    <row r="1" spans="1:98" ht="24" customHeight="1">
      <c r="A1" s="909" t="s">
        <v>657</v>
      </c>
      <c r="B1" s="909"/>
      <c r="C1" s="909"/>
      <c r="D1" s="909"/>
      <c r="E1" s="909"/>
      <c r="F1" s="909"/>
      <c r="G1" s="909"/>
      <c r="H1" s="909"/>
      <c r="I1" s="909"/>
      <c r="J1" s="909"/>
      <c r="K1" s="909"/>
      <c r="L1" s="909"/>
      <c r="M1" s="909"/>
      <c r="N1" s="909"/>
      <c r="O1" s="909"/>
      <c r="P1" s="958" t="s">
        <v>658</v>
      </c>
      <c r="Q1" s="958"/>
      <c r="R1" s="958"/>
      <c r="S1" s="958"/>
      <c r="T1" s="958"/>
      <c r="U1" s="958"/>
      <c r="V1" s="958"/>
      <c r="W1" s="958"/>
      <c r="X1" s="958"/>
      <c r="Y1" s="958"/>
      <c r="Z1" s="958"/>
      <c r="AA1" s="958"/>
      <c r="AB1" s="958"/>
      <c r="AC1" s="958"/>
      <c r="AD1" s="958"/>
    </row>
    <row r="2" spans="1:98" ht="30" customHeight="1">
      <c r="A2" s="806" t="s">
        <v>656</v>
      </c>
      <c r="B2" s="806"/>
      <c r="C2" s="806"/>
      <c r="D2" s="806"/>
      <c r="E2" s="806"/>
      <c r="F2" s="806"/>
      <c r="G2" s="806"/>
      <c r="H2" s="806"/>
      <c r="I2" s="806"/>
      <c r="J2" s="806"/>
      <c r="K2" s="806"/>
      <c r="L2" s="806"/>
      <c r="M2" s="806"/>
      <c r="N2" s="806"/>
      <c r="O2" s="806"/>
      <c r="P2" s="49"/>
      <c r="Q2" s="49"/>
      <c r="R2" s="49"/>
      <c r="S2" s="49"/>
      <c r="T2" s="49"/>
      <c r="U2" s="49"/>
      <c r="V2" s="49"/>
      <c r="W2" s="49"/>
      <c r="X2" s="49"/>
      <c r="Y2" s="49"/>
      <c r="Z2" s="49"/>
      <c r="AA2" s="49"/>
      <c r="AB2" s="49"/>
      <c r="AC2" s="49"/>
      <c r="AD2" s="49"/>
    </row>
    <row r="3" spans="1:98" ht="15" customHeight="1" thickBot="1">
      <c r="A3" s="539"/>
      <c r="B3" s="172"/>
      <c r="C3" s="172"/>
      <c r="D3" s="172"/>
      <c r="E3" s="172"/>
      <c r="F3" s="172"/>
      <c r="N3" s="203"/>
      <c r="O3" s="203"/>
      <c r="P3" s="203"/>
      <c r="Q3" s="203"/>
      <c r="R3" s="203"/>
      <c r="S3" s="203"/>
      <c r="T3" s="203"/>
      <c r="U3" s="203"/>
      <c r="V3" s="203"/>
      <c r="W3" s="203"/>
      <c r="X3" s="203"/>
      <c r="Y3" s="203"/>
      <c r="Z3" s="203"/>
      <c r="AA3" s="203"/>
      <c r="AB3" s="203"/>
      <c r="AC3" s="173"/>
      <c r="AD3" s="204" t="s">
        <v>348</v>
      </c>
    </row>
    <row r="4" spans="1:98" s="178" customFormat="1" ht="14.25" customHeight="1">
      <c r="A4" s="967" t="s">
        <v>128</v>
      </c>
      <c r="B4" s="970" t="s">
        <v>349</v>
      </c>
      <c r="C4" s="825" t="s">
        <v>350</v>
      </c>
      <c r="D4" s="825" t="s">
        <v>351</v>
      </c>
      <c r="E4" s="973" t="s">
        <v>62</v>
      </c>
      <c r="F4" s="868"/>
      <c r="G4" s="527" t="s">
        <v>579</v>
      </c>
      <c r="H4" s="528"/>
      <c r="I4" s="528"/>
      <c r="J4" s="528"/>
      <c r="K4" s="528"/>
      <c r="L4" s="528"/>
      <c r="M4" s="528"/>
      <c r="N4" s="528"/>
      <c r="O4" s="528"/>
      <c r="P4" s="528"/>
      <c r="Q4" s="528"/>
      <c r="R4" s="528"/>
      <c r="S4" s="528"/>
      <c r="T4" s="528"/>
      <c r="U4" s="528"/>
      <c r="V4" s="528"/>
      <c r="W4" s="528"/>
      <c r="X4" s="528"/>
      <c r="Y4" s="528"/>
      <c r="Z4" s="528"/>
      <c r="AA4" s="528"/>
      <c r="AB4" s="528"/>
      <c r="AC4" s="529"/>
      <c r="AD4" s="977" t="s">
        <v>128</v>
      </c>
      <c r="BR4" s="214"/>
      <c r="BS4" s="214"/>
      <c r="BT4" s="214"/>
      <c r="BU4" s="214"/>
      <c r="BV4" s="214"/>
      <c r="BW4" s="214"/>
      <c r="BX4" s="214"/>
      <c r="BY4" s="214"/>
      <c r="BZ4" s="214"/>
      <c r="CA4" s="214"/>
    </row>
    <row r="5" spans="1:98" s="178" customFormat="1" ht="14.25" customHeight="1">
      <c r="A5" s="968"/>
      <c r="B5" s="971"/>
      <c r="C5" s="972"/>
      <c r="D5" s="972"/>
      <c r="E5" s="974"/>
      <c r="F5" s="975"/>
      <c r="G5" s="980" t="s">
        <v>320</v>
      </c>
      <c r="H5" s="981"/>
      <c r="I5" s="982"/>
      <c r="J5" s="980" t="s">
        <v>321</v>
      </c>
      <c r="K5" s="999"/>
      <c r="L5" s="530"/>
      <c r="M5" s="531"/>
      <c r="N5" s="531"/>
      <c r="O5" s="531"/>
      <c r="P5" s="531"/>
      <c r="Q5" s="531"/>
      <c r="R5" s="531"/>
      <c r="S5" s="531"/>
      <c r="T5" s="531"/>
      <c r="U5" s="531"/>
      <c r="V5" s="531"/>
      <c r="W5" s="531"/>
      <c r="X5" s="531"/>
      <c r="Y5" s="531"/>
      <c r="Z5" s="531"/>
      <c r="AA5" s="532"/>
      <c r="AB5" s="533"/>
      <c r="AD5" s="978"/>
      <c r="BR5" s="534"/>
      <c r="BS5" s="534"/>
    </row>
    <row r="6" spans="1:98" s="178" customFormat="1" ht="14.25" customHeight="1">
      <c r="A6" s="968"/>
      <c r="B6" s="971"/>
      <c r="C6" s="972"/>
      <c r="D6" s="972"/>
      <c r="E6" s="974"/>
      <c r="F6" s="975"/>
      <c r="G6" s="983"/>
      <c r="H6" s="984"/>
      <c r="I6" s="985"/>
      <c r="J6" s="1000"/>
      <c r="K6" s="1001"/>
      <c r="L6" s="990" t="s">
        <v>322</v>
      </c>
      <c r="M6" s="1004"/>
      <c r="N6" s="1004"/>
      <c r="O6" s="998"/>
      <c r="P6" s="1005" t="s">
        <v>338</v>
      </c>
      <c r="Q6" s="1006"/>
      <c r="R6" s="994" t="s">
        <v>692</v>
      </c>
      <c r="S6" s="1009"/>
      <c r="T6" s="995"/>
      <c r="U6" s="994" t="s">
        <v>694</v>
      </c>
      <c r="V6" s="995"/>
      <c r="W6" s="991" t="s">
        <v>323</v>
      </c>
      <c r="X6" s="992"/>
      <c r="Y6" s="989" t="s">
        <v>324</v>
      </c>
      <c r="Z6" s="989"/>
      <c r="AA6" s="990"/>
      <c r="AB6" s="991" t="s">
        <v>325</v>
      </c>
      <c r="AC6" s="992"/>
      <c r="AD6" s="978"/>
      <c r="BS6" s="213"/>
      <c r="BT6" s="213"/>
      <c r="BU6" s="214"/>
      <c r="BV6" s="214"/>
      <c r="BW6" s="214"/>
      <c r="BX6" s="214"/>
      <c r="BY6" s="214"/>
      <c r="BZ6" s="214"/>
      <c r="CA6" s="214"/>
      <c r="CB6" s="214"/>
    </row>
    <row r="7" spans="1:98" s="178" customFormat="1" ht="14.25" customHeight="1">
      <c r="A7" s="968"/>
      <c r="B7" s="971"/>
      <c r="C7" s="972"/>
      <c r="D7" s="972"/>
      <c r="E7" s="974"/>
      <c r="F7" s="975"/>
      <c r="G7" s="983"/>
      <c r="H7" s="984"/>
      <c r="I7" s="985"/>
      <c r="J7" s="1000"/>
      <c r="K7" s="1001"/>
      <c r="L7" s="994" t="s">
        <v>597</v>
      </c>
      <c r="M7" s="995"/>
      <c r="N7" s="991" t="s">
        <v>326</v>
      </c>
      <c r="O7" s="992"/>
      <c r="P7" s="1007"/>
      <c r="Q7" s="968"/>
      <c r="R7" s="1010"/>
      <c r="S7" s="1011"/>
      <c r="T7" s="1012"/>
      <c r="U7" s="1010"/>
      <c r="V7" s="1012"/>
      <c r="W7" s="974"/>
      <c r="X7" s="993"/>
      <c r="Y7" s="989"/>
      <c r="Z7" s="989"/>
      <c r="AA7" s="990"/>
      <c r="AB7" s="974"/>
      <c r="AC7" s="993"/>
      <c r="AD7" s="978"/>
      <c r="BS7" s="213"/>
      <c r="BT7" s="213"/>
      <c r="BU7" s="214"/>
      <c r="BV7" s="214"/>
      <c r="BW7" s="214"/>
      <c r="BX7" s="214"/>
      <c r="BY7" s="214"/>
      <c r="BZ7" s="214"/>
      <c r="CA7" s="214"/>
      <c r="CB7" s="214"/>
    </row>
    <row r="8" spans="1:98" s="178" customFormat="1" ht="25.5" customHeight="1">
      <c r="A8" s="968"/>
      <c r="B8" s="972" t="s">
        <v>327</v>
      </c>
      <c r="C8" s="972" t="s">
        <v>327</v>
      </c>
      <c r="D8" s="972" t="s">
        <v>327</v>
      </c>
      <c r="E8" s="976"/>
      <c r="F8" s="869"/>
      <c r="G8" s="986"/>
      <c r="H8" s="987"/>
      <c r="I8" s="988"/>
      <c r="J8" s="1002"/>
      <c r="K8" s="1003"/>
      <c r="L8" s="996"/>
      <c r="M8" s="997"/>
      <c r="N8" s="976"/>
      <c r="O8" s="821"/>
      <c r="P8" s="1008"/>
      <c r="Q8" s="969"/>
      <c r="R8" s="996"/>
      <c r="S8" s="1013"/>
      <c r="T8" s="997"/>
      <c r="U8" s="996"/>
      <c r="V8" s="997"/>
      <c r="W8" s="976"/>
      <c r="X8" s="821"/>
      <c r="Y8" s="989"/>
      <c r="Z8" s="989"/>
      <c r="AA8" s="990"/>
      <c r="AB8" s="976"/>
      <c r="AC8" s="821"/>
      <c r="AD8" s="978"/>
      <c r="BS8" s="481"/>
      <c r="BT8" s="481"/>
      <c r="BU8" s="481"/>
      <c r="BV8" s="481"/>
      <c r="BW8" s="481"/>
      <c r="BX8" s="481"/>
      <c r="BY8" s="481"/>
      <c r="BZ8" s="481"/>
      <c r="CA8" s="481"/>
      <c r="CB8" s="481"/>
    </row>
    <row r="9" spans="1:98" s="31" customFormat="1" ht="14.25" customHeight="1">
      <c r="A9" s="969"/>
      <c r="B9" s="826"/>
      <c r="C9" s="826"/>
      <c r="D9" s="826"/>
      <c r="E9" s="206" t="s">
        <v>328</v>
      </c>
      <c r="F9" s="36" t="s">
        <v>67</v>
      </c>
      <c r="G9" s="373" t="s">
        <v>14</v>
      </c>
      <c r="H9" s="990" t="s">
        <v>329</v>
      </c>
      <c r="I9" s="998"/>
      <c r="J9" s="373" t="s">
        <v>14</v>
      </c>
      <c r="K9" s="373" t="s">
        <v>329</v>
      </c>
      <c r="L9" s="373" t="s">
        <v>14</v>
      </c>
      <c r="M9" s="373" t="s">
        <v>329</v>
      </c>
      <c r="N9" s="373" t="s">
        <v>14</v>
      </c>
      <c r="O9" s="373" t="s">
        <v>329</v>
      </c>
      <c r="P9" s="373" t="s">
        <v>14</v>
      </c>
      <c r="Q9" s="373" t="s">
        <v>329</v>
      </c>
      <c r="R9" s="373" t="s">
        <v>14</v>
      </c>
      <c r="S9" s="990" t="s">
        <v>329</v>
      </c>
      <c r="T9" s="998"/>
      <c r="U9" s="373" t="s">
        <v>14</v>
      </c>
      <c r="V9" s="373" t="s">
        <v>329</v>
      </c>
      <c r="W9" s="373" t="s">
        <v>14</v>
      </c>
      <c r="X9" s="373" t="s">
        <v>329</v>
      </c>
      <c r="Y9" s="373" t="s">
        <v>14</v>
      </c>
      <c r="Z9" s="990" t="s">
        <v>329</v>
      </c>
      <c r="AA9" s="998"/>
      <c r="AB9" s="373" t="s">
        <v>14</v>
      </c>
      <c r="AC9" s="373" t="s">
        <v>329</v>
      </c>
      <c r="AD9" s="979"/>
    </row>
    <row r="10" spans="1:98" s="184" customFormat="1" ht="3.75" customHeight="1">
      <c r="A10" s="540"/>
      <c r="B10" s="31"/>
      <c r="C10" s="31"/>
      <c r="D10" s="31"/>
      <c r="E10" s="181"/>
      <c r="F10" s="181"/>
      <c r="G10" s="207"/>
      <c r="H10" s="482"/>
      <c r="I10" s="482"/>
      <c r="J10" s="207"/>
      <c r="K10" s="207"/>
      <c r="L10" s="207"/>
      <c r="M10" s="207"/>
      <c r="N10" s="207"/>
      <c r="O10" s="207"/>
      <c r="P10" s="207"/>
      <c r="Q10" s="207"/>
      <c r="R10" s="207"/>
      <c r="S10" s="1014"/>
      <c r="T10" s="1014"/>
      <c r="U10" s="208"/>
      <c r="V10" s="207"/>
      <c r="W10" s="207"/>
      <c r="X10" s="207"/>
      <c r="Y10" s="207"/>
      <c r="Z10" s="1014"/>
      <c r="AA10" s="1014"/>
      <c r="AB10" s="207"/>
      <c r="AC10" s="207"/>
      <c r="AD10" s="209"/>
      <c r="AE10" s="31"/>
      <c r="AF10" s="31"/>
      <c r="AG10" s="31"/>
      <c r="AH10" s="31"/>
      <c r="AI10" s="31"/>
      <c r="AJ10" s="31"/>
    </row>
    <row r="11" spans="1:98" s="184" customFormat="1" ht="14.25" customHeight="1">
      <c r="A11" s="500" t="s">
        <v>746</v>
      </c>
      <c r="B11" s="541">
        <v>0</v>
      </c>
      <c r="C11" s="541">
        <v>1</v>
      </c>
      <c r="D11" s="542">
        <v>0</v>
      </c>
      <c r="E11" s="541">
        <v>0</v>
      </c>
      <c r="F11" s="541">
        <v>0</v>
      </c>
      <c r="G11" s="541">
        <v>0</v>
      </c>
      <c r="H11" s="541"/>
      <c r="I11" s="541">
        <v>0</v>
      </c>
      <c r="J11" s="541">
        <v>0</v>
      </c>
      <c r="K11" s="541">
        <v>0</v>
      </c>
      <c r="L11" s="541">
        <v>0</v>
      </c>
      <c r="M11" s="541">
        <v>0</v>
      </c>
      <c r="N11" s="541">
        <v>0</v>
      </c>
      <c r="O11" s="541">
        <v>0</v>
      </c>
      <c r="P11" s="541">
        <v>0</v>
      </c>
      <c r="Q11" s="541">
        <v>0</v>
      </c>
      <c r="R11" s="541">
        <v>0</v>
      </c>
      <c r="S11" s="541"/>
      <c r="T11" s="541">
        <v>0</v>
      </c>
      <c r="U11" s="541">
        <v>0</v>
      </c>
      <c r="V11" s="541">
        <v>0</v>
      </c>
      <c r="W11" s="541">
        <v>0</v>
      </c>
      <c r="X11" s="541">
        <v>0</v>
      </c>
      <c r="Y11" s="541">
        <v>0</v>
      </c>
      <c r="Z11" s="541"/>
      <c r="AA11" s="541">
        <v>0</v>
      </c>
      <c r="AB11" s="541">
        <v>0</v>
      </c>
      <c r="AC11" s="182">
        <v>0</v>
      </c>
      <c r="AD11" s="183" t="s">
        <v>737</v>
      </c>
      <c r="AE11" s="31"/>
      <c r="AF11" s="31"/>
      <c r="AG11" s="31"/>
      <c r="AH11" s="31"/>
      <c r="AI11" s="31"/>
      <c r="AJ11" s="31"/>
    </row>
    <row r="12" spans="1:98" s="187" customFormat="1" ht="14.25" customHeight="1">
      <c r="A12" s="500" t="s">
        <v>677</v>
      </c>
      <c r="B12" s="541">
        <v>0</v>
      </c>
      <c r="C12" s="541">
        <v>0</v>
      </c>
      <c r="D12" s="541">
        <v>0</v>
      </c>
      <c r="E12" s="541">
        <v>0</v>
      </c>
      <c r="F12" s="541">
        <v>0</v>
      </c>
      <c r="G12" s="541">
        <v>0</v>
      </c>
      <c r="H12" s="543"/>
      <c r="I12" s="543">
        <v>0</v>
      </c>
      <c r="J12" s="541">
        <v>0</v>
      </c>
      <c r="K12" s="541">
        <v>0</v>
      </c>
      <c r="L12" s="541">
        <v>0</v>
      </c>
      <c r="M12" s="541">
        <v>0</v>
      </c>
      <c r="N12" s="541">
        <v>0</v>
      </c>
      <c r="O12" s="541">
        <v>0</v>
      </c>
      <c r="P12" s="541">
        <v>0</v>
      </c>
      <c r="Q12" s="541">
        <v>0</v>
      </c>
      <c r="R12" s="541">
        <v>0</v>
      </c>
      <c r="S12" s="541"/>
      <c r="T12" s="541">
        <v>0</v>
      </c>
      <c r="U12" s="541">
        <v>0</v>
      </c>
      <c r="V12" s="541">
        <v>0</v>
      </c>
      <c r="W12" s="541">
        <v>0</v>
      </c>
      <c r="X12" s="541">
        <v>0</v>
      </c>
      <c r="Y12" s="541">
        <v>0</v>
      </c>
      <c r="Z12" s="541"/>
      <c r="AA12" s="541">
        <v>0</v>
      </c>
      <c r="AB12" s="541">
        <v>0</v>
      </c>
      <c r="AC12" s="182">
        <v>0</v>
      </c>
      <c r="AD12" s="183" t="s">
        <v>738</v>
      </c>
    </row>
    <row r="13" spans="1:98" s="184" customFormat="1" ht="14.25" customHeight="1">
      <c r="A13" s="500" t="s">
        <v>605</v>
      </c>
      <c r="B13" s="541">
        <v>0</v>
      </c>
      <c r="C13" s="541">
        <v>0</v>
      </c>
      <c r="D13" s="541">
        <v>0</v>
      </c>
      <c r="E13" s="541">
        <v>0</v>
      </c>
      <c r="F13" s="541">
        <v>0</v>
      </c>
      <c r="G13" s="541">
        <v>0</v>
      </c>
      <c r="H13" s="541"/>
      <c r="I13" s="541">
        <v>0</v>
      </c>
      <c r="J13" s="541">
        <v>0</v>
      </c>
      <c r="K13" s="541">
        <v>0</v>
      </c>
      <c r="L13" s="541">
        <v>0</v>
      </c>
      <c r="M13" s="541">
        <v>0</v>
      </c>
      <c r="N13" s="541">
        <v>0</v>
      </c>
      <c r="O13" s="541">
        <v>0</v>
      </c>
      <c r="P13" s="541">
        <v>0</v>
      </c>
      <c r="Q13" s="541">
        <v>0</v>
      </c>
      <c r="R13" s="541">
        <v>0</v>
      </c>
      <c r="S13" s="541"/>
      <c r="T13" s="541">
        <v>0</v>
      </c>
      <c r="U13" s="541">
        <v>0</v>
      </c>
      <c r="V13" s="541">
        <v>0</v>
      </c>
      <c r="W13" s="541">
        <v>0</v>
      </c>
      <c r="X13" s="541">
        <v>0</v>
      </c>
      <c r="Y13" s="541">
        <v>0</v>
      </c>
      <c r="Z13" s="541"/>
      <c r="AA13" s="541">
        <v>0</v>
      </c>
      <c r="AB13" s="541">
        <v>0</v>
      </c>
      <c r="AC13" s="182">
        <v>0</v>
      </c>
      <c r="AD13" s="183" t="s">
        <v>607</v>
      </c>
      <c r="AS13" s="210"/>
      <c r="AT13" s="210"/>
      <c r="AU13" s="210"/>
      <c r="AV13" s="210"/>
      <c r="AW13" s="210"/>
      <c r="AX13" s="210"/>
      <c r="AY13" s="210"/>
      <c r="AZ13" s="210"/>
      <c r="BA13" s="210"/>
      <c r="BB13" s="210"/>
      <c r="BC13" s="210"/>
      <c r="BD13" s="210"/>
      <c r="BE13" s="211"/>
      <c r="BF13" s="211"/>
      <c r="BG13" s="211"/>
      <c r="BH13" s="212"/>
      <c r="BI13" s="212"/>
      <c r="BJ13" s="211"/>
      <c r="BK13" s="211"/>
      <c r="BL13" s="213"/>
      <c r="BM13" s="214"/>
      <c r="BN13" s="211"/>
      <c r="BO13" s="211"/>
      <c r="BP13" s="215"/>
      <c r="BQ13" s="211"/>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1"/>
      <c r="CO13" s="211"/>
      <c r="CP13" s="211"/>
      <c r="CQ13" s="216"/>
      <c r="CR13" s="216"/>
      <c r="CS13" s="211"/>
      <c r="CT13" s="211"/>
    </row>
    <row r="14" spans="1:98" s="184" customFormat="1" ht="14.25" customHeight="1">
      <c r="A14" s="500" t="s">
        <v>689</v>
      </c>
      <c r="B14" s="541">
        <v>0</v>
      </c>
      <c r="C14" s="541">
        <v>0</v>
      </c>
      <c r="D14" s="541">
        <v>9158</v>
      </c>
      <c r="E14" s="541">
        <v>0</v>
      </c>
      <c r="F14" s="541">
        <v>0</v>
      </c>
      <c r="G14" s="541">
        <v>0</v>
      </c>
      <c r="H14" s="541"/>
      <c r="I14" s="541">
        <v>0</v>
      </c>
      <c r="J14" s="541">
        <v>0</v>
      </c>
      <c r="K14" s="541">
        <v>0</v>
      </c>
      <c r="L14" s="541">
        <v>0</v>
      </c>
      <c r="M14" s="541">
        <v>0</v>
      </c>
      <c r="N14" s="541">
        <v>0</v>
      </c>
      <c r="O14" s="541">
        <v>0</v>
      </c>
      <c r="P14" s="541">
        <v>0</v>
      </c>
      <c r="Q14" s="541">
        <v>0</v>
      </c>
      <c r="R14" s="541">
        <v>0</v>
      </c>
      <c r="S14" s="541"/>
      <c r="T14" s="541">
        <v>0</v>
      </c>
      <c r="U14" s="541">
        <v>0</v>
      </c>
      <c r="V14" s="541">
        <v>0</v>
      </c>
      <c r="W14" s="541">
        <v>0</v>
      </c>
      <c r="X14" s="541">
        <v>0</v>
      </c>
      <c r="Y14" s="541">
        <v>0</v>
      </c>
      <c r="Z14" s="541"/>
      <c r="AA14" s="541">
        <v>0</v>
      </c>
      <c r="AB14" s="541">
        <v>0</v>
      </c>
      <c r="AC14" s="182">
        <v>0</v>
      </c>
      <c r="AD14" s="183" t="s">
        <v>749</v>
      </c>
      <c r="AS14" s="210"/>
      <c r="AT14" s="210"/>
      <c r="AU14" s="210"/>
      <c r="AV14" s="210"/>
      <c r="AW14" s="210"/>
      <c r="AX14" s="210"/>
      <c r="AY14" s="210"/>
      <c r="AZ14" s="210"/>
      <c r="BA14" s="210"/>
      <c r="BB14" s="210"/>
      <c r="BC14" s="210"/>
      <c r="BD14" s="210"/>
      <c r="BE14" s="211"/>
      <c r="BF14" s="211"/>
      <c r="BG14" s="211"/>
      <c r="BH14" s="212"/>
      <c r="BI14" s="212"/>
      <c r="BJ14" s="211"/>
      <c r="BK14" s="211"/>
      <c r="BL14" s="213"/>
      <c r="BM14" s="214"/>
      <c r="BN14" s="211"/>
      <c r="BO14" s="211"/>
      <c r="BP14" s="215"/>
      <c r="BQ14" s="211"/>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1"/>
      <c r="CO14" s="211"/>
      <c r="CP14" s="211"/>
      <c r="CQ14" s="216"/>
      <c r="CR14" s="216"/>
      <c r="CS14" s="211"/>
      <c r="CT14" s="211"/>
    </row>
    <row r="15" spans="1:98" s="187" customFormat="1" ht="14.25" customHeight="1">
      <c r="A15" s="501" t="s">
        <v>747</v>
      </c>
      <c r="B15" s="544">
        <v>0</v>
      </c>
      <c r="C15" s="544">
        <v>0</v>
      </c>
      <c r="D15" s="544">
        <v>0</v>
      </c>
      <c r="E15" s="730" t="s">
        <v>330</v>
      </c>
      <c r="F15" s="730" t="s">
        <v>330</v>
      </c>
      <c r="G15" s="544">
        <v>0</v>
      </c>
      <c r="H15" s="544"/>
      <c r="I15" s="544">
        <v>0</v>
      </c>
      <c r="J15" s="544">
        <v>0</v>
      </c>
      <c r="K15" s="544">
        <v>0</v>
      </c>
      <c r="L15" s="544">
        <v>0</v>
      </c>
      <c r="M15" s="544">
        <v>0</v>
      </c>
      <c r="N15" s="544">
        <v>0</v>
      </c>
      <c r="O15" s="544">
        <v>0</v>
      </c>
      <c r="P15" s="544">
        <v>0</v>
      </c>
      <c r="Q15" s="544">
        <v>0</v>
      </c>
      <c r="R15" s="544">
        <v>0</v>
      </c>
      <c r="S15" s="544"/>
      <c r="T15" s="544">
        <v>0</v>
      </c>
      <c r="U15" s="544">
        <v>0</v>
      </c>
      <c r="V15" s="544">
        <v>0</v>
      </c>
      <c r="W15" s="544">
        <v>0</v>
      </c>
      <c r="X15" s="544">
        <v>0</v>
      </c>
      <c r="Y15" s="544">
        <v>0</v>
      </c>
      <c r="Z15" s="544"/>
      <c r="AA15" s="544">
        <v>0</v>
      </c>
      <c r="AB15" s="544">
        <v>0</v>
      </c>
      <c r="AC15" s="185">
        <v>0</v>
      </c>
      <c r="AD15" s="186" t="s">
        <v>718</v>
      </c>
      <c r="AS15" s="217"/>
      <c r="AT15" s="217"/>
      <c r="AU15" s="217"/>
      <c r="AV15" s="217"/>
      <c r="AW15" s="217"/>
      <c r="AX15" s="217"/>
      <c r="AY15" s="217"/>
      <c r="AZ15" s="217"/>
      <c r="BA15" s="217"/>
      <c r="BB15" s="217"/>
      <c r="BC15" s="217"/>
      <c r="BD15" s="217"/>
      <c r="BE15" s="218"/>
      <c r="BF15" s="218"/>
      <c r="BG15" s="218"/>
      <c r="BH15" s="219"/>
      <c r="BI15" s="219"/>
      <c r="BJ15" s="218"/>
      <c r="BK15" s="218"/>
      <c r="BL15" s="220"/>
      <c r="BM15" s="221"/>
      <c r="BN15" s="218"/>
      <c r="BO15" s="218"/>
      <c r="BP15" s="222"/>
      <c r="BQ15" s="218"/>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c r="CN15" s="218"/>
      <c r="CO15" s="218"/>
      <c r="CP15" s="218"/>
      <c r="CQ15" s="223"/>
      <c r="CR15" s="223"/>
      <c r="CS15" s="218"/>
      <c r="CT15" s="218"/>
    </row>
    <row r="16" spans="1:98" s="184" customFormat="1" ht="14.25" customHeight="1">
      <c r="A16" s="66"/>
      <c r="B16" s="541"/>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182"/>
      <c r="AD16" s="188"/>
      <c r="AS16" s="210"/>
      <c r="AT16" s="210"/>
      <c r="AU16" s="210"/>
      <c r="AV16" s="210"/>
      <c r="AW16" s="210"/>
      <c r="AX16" s="210"/>
      <c r="AY16" s="210"/>
      <c r="AZ16" s="210"/>
      <c r="BA16" s="210"/>
      <c r="BB16" s="210"/>
      <c r="BC16" s="210"/>
      <c r="BD16" s="210"/>
      <c r="BE16" s="211"/>
      <c r="BF16" s="211"/>
      <c r="BG16" s="211"/>
      <c r="BH16" s="212"/>
      <c r="BI16" s="212"/>
      <c r="BJ16" s="211"/>
      <c r="BK16" s="211"/>
      <c r="BL16" s="213"/>
      <c r="BM16" s="214"/>
      <c r="BN16" s="211"/>
      <c r="BO16" s="211"/>
      <c r="BP16" s="215"/>
      <c r="BQ16" s="211"/>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1"/>
      <c r="CO16" s="211"/>
      <c r="CP16" s="211"/>
      <c r="CQ16" s="216"/>
      <c r="CR16" s="216"/>
      <c r="CS16" s="211"/>
      <c r="CT16" s="211"/>
    </row>
    <row r="17" spans="1:98" s="184" customFormat="1" ht="14.25" customHeight="1">
      <c r="A17" s="502" t="s">
        <v>709</v>
      </c>
      <c r="B17" s="541">
        <v>0</v>
      </c>
      <c r="C17" s="541">
        <v>0</v>
      </c>
      <c r="D17" s="541">
        <v>0</v>
      </c>
      <c r="E17" s="723" t="s">
        <v>330</v>
      </c>
      <c r="F17" s="723" t="s">
        <v>330</v>
      </c>
      <c r="G17" s="541">
        <v>0</v>
      </c>
      <c r="H17" s="541"/>
      <c r="I17" s="541">
        <v>0</v>
      </c>
      <c r="J17" s="541">
        <v>0</v>
      </c>
      <c r="K17" s="541">
        <v>0</v>
      </c>
      <c r="L17" s="541">
        <v>0</v>
      </c>
      <c r="M17" s="541">
        <v>0</v>
      </c>
      <c r="N17" s="541">
        <v>0</v>
      </c>
      <c r="O17" s="541">
        <v>0</v>
      </c>
      <c r="P17" s="541">
        <v>0</v>
      </c>
      <c r="Q17" s="541">
        <v>0</v>
      </c>
      <c r="R17" s="541">
        <v>0</v>
      </c>
      <c r="S17" s="541"/>
      <c r="T17" s="541">
        <v>0</v>
      </c>
      <c r="U17" s="541">
        <v>0</v>
      </c>
      <c r="V17" s="541">
        <v>0</v>
      </c>
      <c r="W17" s="541">
        <v>0</v>
      </c>
      <c r="X17" s="541">
        <v>0</v>
      </c>
      <c r="Y17" s="541">
        <v>0</v>
      </c>
      <c r="Z17" s="541"/>
      <c r="AA17" s="541">
        <v>0</v>
      </c>
      <c r="AB17" s="541">
        <v>0</v>
      </c>
      <c r="AC17" s="182">
        <v>0</v>
      </c>
      <c r="AD17" s="183" t="s">
        <v>331</v>
      </c>
      <c r="AS17" s="211"/>
      <c r="AT17" s="211"/>
      <c r="AU17" s="211"/>
      <c r="AV17" s="211"/>
      <c r="AW17" s="211"/>
      <c r="AX17" s="211"/>
      <c r="AY17" s="211"/>
      <c r="AZ17" s="211"/>
      <c r="BA17" s="211"/>
      <c r="BB17" s="211"/>
      <c r="BC17" s="211"/>
      <c r="BD17" s="211"/>
      <c r="BE17" s="211"/>
      <c r="BF17" s="211"/>
      <c r="BG17" s="211"/>
      <c r="BH17" s="212"/>
      <c r="BI17" s="212"/>
      <c r="BJ17" s="211"/>
      <c r="BK17" s="211"/>
      <c r="BL17" s="214"/>
      <c r="BM17" s="214"/>
      <c r="BN17" s="211"/>
      <c r="BO17" s="211"/>
      <c r="BP17" s="211"/>
      <c r="BQ17" s="211"/>
      <c r="BR17" s="211"/>
      <c r="BS17" s="211"/>
      <c r="BT17" s="211"/>
      <c r="BU17" s="211"/>
      <c r="BV17" s="211"/>
      <c r="BW17" s="211"/>
      <c r="BX17" s="211"/>
      <c r="BY17" s="211"/>
      <c r="BZ17" s="211"/>
      <c r="CA17" s="211"/>
      <c r="CB17" s="211"/>
      <c r="CC17" s="11"/>
      <c r="CD17" s="11"/>
      <c r="CE17" s="211"/>
      <c r="CF17" s="211"/>
      <c r="CG17" s="211"/>
      <c r="CH17" s="211"/>
      <c r="CI17" s="211"/>
      <c r="CJ17" s="211"/>
      <c r="CK17" s="211"/>
      <c r="CL17" s="211"/>
      <c r="CM17" s="211"/>
      <c r="CN17" s="211"/>
      <c r="CO17" s="211"/>
      <c r="CP17" s="211"/>
      <c r="CQ17" s="216"/>
      <c r="CR17" s="216"/>
      <c r="CS17" s="211"/>
      <c r="CT17" s="211"/>
    </row>
    <row r="18" spans="1:98" s="184" customFormat="1" ht="14.25" customHeight="1">
      <c r="A18" s="502" t="s">
        <v>296</v>
      </c>
      <c r="B18" s="541">
        <v>0</v>
      </c>
      <c r="C18" s="541">
        <v>0</v>
      </c>
      <c r="D18" s="541">
        <v>10419</v>
      </c>
      <c r="E18" s="723" t="s">
        <v>330</v>
      </c>
      <c r="F18" s="723" t="s">
        <v>330</v>
      </c>
      <c r="G18" s="541">
        <v>0</v>
      </c>
      <c r="H18" s="541"/>
      <c r="I18" s="541">
        <v>0</v>
      </c>
      <c r="J18" s="541">
        <v>0</v>
      </c>
      <c r="K18" s="541">
        <v>0</v>
      </c>
      <c r="L18" s="541">
        <v>0</v>
      </c>
      <c r="M18" s="541">
        <v>0</v>
      </c>
      <c r="N18" s="541">
        <v>0</v>
      </c>
      <c r="O18" s="541">
        <v>0</v>
      </c>
      <c r="P18" s="541">
        <v>0</v>
      </c>
      <c r="Q18" s="541">
        <v>0</v>
      </c>
      <c r="R18" s="541">
        <v>0</v>
      </c>
      <c r="S18" s="541"/>
      <c r="T18" s="541">
        <v>0</v>
      </c>
      <c r="U18" s="541">
        <v>0</v>
      </c>
      <c r="V18" s="541">
        <v>0</v>
      </c>
      <c r="W18" s="541">
        <v>0</v>
      </c>
      <c r="X18" s="541">
        <v>0</v>
      </c>
      <c r="Y18" s="541">
        <v>0</v>
      </c>
      <c r="Z18" s="541"/>
      <c r="AA18" s="541">
        <v>0</v>
      </c>
      <c r="AB18" s="541">
        <v>0</v>
      </c>
      <c r="AC18" s="182">
        <v>0</v>
      </c>
      <c r="AD18" s="183" t="s">
        <v>243</v>
      </c>
      <c r="AS18" s="224"/>
      <c r="AT18" s="224"/>
      <c r="AU18" s="224"/>
      <c r="AV18" s="224"/>
      <c r="AW18" s="224"/>
      <c r="AX18" s="224"/>
      <c r="AY18" s="224"/>
      <c r="AZ18" s="224"/>
      <c r="BA18" s="224"/>
      <c r="BB18" s="224"/>
      <c r="BC18" s="224"/>
      <c r="BD18" s="224"/>
      <c r="BE18" s="224"/>
      <c r="BF18" s="225"/>
      <c r="BG18" s="224"/>
      <c r="BH18" s="224"/>
      <c r="BI18" s="224"/>
      <c r="BJ18" s="224"/>
      <c r="BK18" s="224"/>
      <c r="BL18" s="224"/>
      <c r="BM18" s="224"/>
      <c r="BN18" s="224"/>
      <c r="BO18" s="224"/>
      <c r="BP18" s="224"/>
      <c r="BQ18" s="224"/>
      <c r="BR18" s="224"/>
      <c r="BS18" s="224"/>
      <c r="BT18" s="224"/>
      <c r="BU18" s="224"/>
      <c r="BV18" s="224"/>
      <c r="BW18" s="224"/>
      <c r="BX18" s="224"/>
      <c r="BY18" s="224"/>
      <c r="BZ18" s="224"/>
      <c r="CA18" s="224"/>
      <c r="CB18" s="224"/>
      <c r="CC18" s="224"/>
      <c r="CD18" s="224"/>
      <c r="CE18" s="224"/>
      <c r="CF18" s="224"/>
      <c r="CG18" s="224"/>
      <c r="CH18" s="224"/>
      <c r="CI18" s="224"/>
      <c r="CJ18" s="224"/>
      <c r="CK18" s="224"/>
      <c r="CL18" s="224"/>
      <c r="CM18" s="224"/>
      <c r="CN18" s="224"/>
      <c r="CO18" s="225"/>
      <c r="CP18" s="224"/>
      <c r="CQ18" s="224"/>
      <c r="CR18" s="224"/>
      <c r="CS18" s="224"/>
      <c r="CT18" s="224"/>
    </row>
    <row r="19" spans="1:98" s="184" customFormat="1" ht="14.25" customHeight="1">
      <c r="A19" s="502" t="s">
        <v>115</v>
      </c>
      <c r="B19" s="541">
        <v>0</v>
      </c>
      <c r="C19" s="541">
        <v>0</v>
      </c>
      <c r="D19" s="541">
        <v>0</v>
      </c>
      <c r="E19" s="723" t="s">
        <v>330</v>
      </c>
      <c r="F19" s="723" t="s">
        <v>330</v>
      </c>
      <c r="G19" s="541">
        <v>0</v>
      </c>
      <c r="H19" s="541"/>
      <c r="I19" s="541">
        <v>0</v>
      </c>
      <c r="J19" s="541">
        <v>0</v>
      </c>
      <c r="K19" s="541">
        <v>0</v>
      </c>
      <c r="L19" s="541">
        <v>0</v>
      </c>
      <c r="M19" s="541">
        <v>0</v>
      </c>
      <c r="N19" s="541">
        <v>0</v>
      </c>
      <c r="O19" s="541">
        <v>0</v>
      </c>
      <c r="P19" s="541">
        <v>0</v>
      </c>
      <c r="Q19" s="541">
        <v>0</v>
      </c>
      <c r="R19" s="541">
        <v>0</v>
      </c>
      <c r="S19" s="541"/>
      <c r="T19" s="541">
        <v>0</v>
      </c>
      <c r="U19" s="541">
        <v>0</v>
      </c>
      <c r="V19" s="541">
        <v>0</v>
      </c>
      <c r="W19" s="541">
        <v>0</v>
      </c>
      <c r="X19" s="541">
        <v>0</v>
      </c>
      <c r="Y19" s="541">
        <v>0</v>
      </c>
      <c r="Z19" s="541"/>
      <c r="AA19" s="541">
        <v>0</v>
      </c>
      <c r="AB19" s="541">
        <v>0</v>
      </c>
      <c r="AC19" s="182">
        <v>0</v>
      </c>
      <c r="AD19" s="183" t="s">
        <v>332</v>
      </c>
    </row>
    <row r="20" spans="1:98" s="184" customFormat="1" ht="14.25" customHeight="1">
      <c r="A20" s="502" t="s">
        <v>116</v>
      </c>
      <c r="B20" s="541">
        <v>0</v>
      </c>
      <c r="C20" s="541">
        <v>0</v>
      </c>
      <c r="D20" s="541">
        <v>8656</v>
      </c>
      <c r="E20" s="723" t="s">
        <v>330</v>
      </c>
      <c r="F20" s="723" t="s">
        <v>330</v>
      </c>
      <c r="G20" s="541">
        <v>0</v>
      </c>
      <c r="H20" s="541"/>
      <c r="I20" s="541">
        <v>0</v>
      </c>
      <c r="J20" s="541">
        <v>0</v>
      </c>
      <c r="K20" s="541">
        <v>0</v>
      </c>
      <c r="L20" s="541">
        <v>0</v>
      </c>
      <c r="M20" s="541">
        <v>0</v>
      </c>
      <c r="N20" s="541">
        <v>0</v>
      </c>
      <c r="O20" s="541">
        <v>0</v>
      </c>
      <c r="P20" s="541">
        <v>0</v>
      </c>
      <c r="Q20" s="541">
        <v>0</v>
      </c>
      <c r="R20" s="541">
        <v>0</v>
      </c>
      <c r="S20" s="541"/>
      <c r="T20" s="541">
        <v>0</v>
      </c>
      <c r="U20" s="541">
        <v>0</v>
      </c>
      <c r="V20" s="541">
        <v>0</v>
      </c>
      <c r="W20" s="541">
        <v>0</v>
      </c>
      <c r="X20" s="541">
        <v>0</v>
      </c>
      <c r="Y20" s="541">
        <v>0</v>
      </c>
      <c r="Z20" s="541"/>
      <c r="AA20" s="541">
        <v>0</v>
      </c>
      <c r="AB20" s="541">
        <v>0</v>
      </c>
      <c r="AC20" s="182">
        <v>0</v>
      </c>
      <c r="AD20" s="183" t="s">
        <v>134</v>
      </c>
      <c r="AS20" s="210"/>
      <c r="AT20" s="210"/>
      <c r="AU20" s="210"/>
      <c r="AV20" s="210"/>
      <c r="AW20" s="210"/>
      <c r="AX20" s="210"/>
      <c r="AY20" s="210"/>
      <c r="AZ20" s="210"/>
      <c r="BA20" s="210"/>
      <c r="BB20" s="210"/>
      <c r="BC20" s="210"/>
      <c r="BD20" s="210"/>
      <c r="BE20" s="211"/>
      <c r="BF20" s="211"/>
      <c r="BG20" s="211"/>
      <c r="BH20" s="216"/>
      <c r="BI20" s="216"/>
      <c r="BJ20" s="211"/>
      <c r="BK20" s="211"/>
      <c r="BL20" s="215"/>
      <c r="BM20" s="211"/>
      <c r="BN20" s="211"/>
      <c r="BO20" s="211"/>
      <c r="BP20" s="215"/>
      <c r="BQ20" s="211"/>
      <c r="BR20" s="210"/>
      <c r="BS20" s="210"/>
      <c r="BT20" s="210"/>
      <c r="BU20" s="210"/>
      <c r="BV20" s="210"/>
      <c r="BW20" s="210"/>
      <c r="BX20" s="210"/>
      <c r="BY20" s="210"/>
      <c r="BZ20" s="210"/>
      <c r="CA20" s="210"/>
    </row>
    <row r="21" spans="1:98" s="184" customFormat="1" ht="14.25" customHeight="1">
      <c r="A21" s="502" t="s">
        <v>117</v>
      </c>
      <c r="B21" s="541">
        <v>0</v>
      </c>
      <c r="C21" s="541">
        <v>0</v>
      </c>
      <c r="D21" s="541">
        <v>8803</v>
      </c>
      <c r="E21" s="723" t="s">
        <v>330</v>
      </c>
      <c r="F21" s="723" t="s">
        <v>330</v>
      </c>
      <c r="G21" s="541">
        <v>0</v>
      </c>
      <c r="H21" s="541"/>
      <c r="I21" s="541">
        <v>0</v>
      </c>
      <c r="J21" s="541">
        <v>0</v>
      </c>
      <c r="K21" s="541">
        <v>0</v>
      </c>
      <c r="L21" s="541">
        <v>0</v>
      </c>
      <c r="M21" s="541">
        <v>0</v>
      </c>
      <c r="N21" s="541">
        <v>0</v>
      </c>
      <c r="O21" s="541">
        <v>0</v>
      </c>
      <c r="P21" s="541">
        <v>0</v>
      </c>
      <c r="Q21" s="541">
        <v>0</v>
      </c>
      <c r="R21" s="541">
        <v>0</v>
      </c>
      <c r="S21" s="541"/>
      <c r="T21" s="541">
        <v>0</v>
      </c>
      <c r="U21" s="541">
        <v>0</v>
      </c>
      <c r="V21" s="541">
        <v>0</v>
      </c>
      <c r="W21" s="541">
        <v>0</v>
      </c>
      <c r="X21" s="541">
        <v>0</v>
      </c>
      <c r="Y21" s="541">
        <v>0</v>
      </c>
      <c r="Z21" s="541"/>
      <c r="AA21" s="541">
        <v>0</v>
      </c>
      <c r="AB21" s="541">
        <v>0</v>
      </c>
      <c r="AC21" s="182">
        <v>0</v>
      </c>
      <c r="AD21" s="183" t="s">
        <v>135</v>
      </c>
      <c r="AS21" s="211"/>
      <c r="AT21" s="211"/>
      <c r="AU21" s="211"/>
      <c r="AV21" s="211"/>
      <c r="AW21" s="211"/>
      <c r="AX21" s="211"/>
      <c r="AY21" s="211"/>
      <c r="AZ21" s="211"/>
      <c r="BA21" s="211"/>
      <c r="BB21" s="211"/>
      <c r="BC21" s="211"/>
      <c r="BD21" s="211"/>
      <c r="BE21" s="211"/>
      <c r="BF21" s="211"/>
      <c r="BG21" s="211"/>
      <c r="BH21" s="216"/>
      <c r="BI21" s="216"/>
      <c r="BJ21" s="211"/>
      <c r="BK21" s="211"/>
      <c r="BL21" s="211"/>
      <c r="BM21" s="211"/>
      <c r="BN21" s="211"/>
      <c r="BO21" s="211"/>
      <c r="BP21" s="211"/>
      <c r="BQ21" s="211"/>
      <c r="BR21" s="211"/>
      <c r="BS21" s="211"/>
      <c r="BT21" s="211"/>
      <c r="BU21" s="211"/>
      <c r="BV21" s="211"/>
      <c r="BW21" s="211"/>
      <c r="BX21" s="211"/>
      <c r="BY21" s="211"/>
      <c r="BZ21" s="211"/>
      <c r="CA21" s="211"/>
    </row>
    <row r="22" spans="1:98" s="184" customFormat="1" ht="14.25" customHeight="1">
      <c r="A22" s="502" t="s">
        <v>118</v>
      </c>
      <c r="B22" s="541">
        <v>0</v>
      </c>
      <c r="C22" s="541">
        <v>0</v>
      </c>
      <c r="D22" s="541">
        <v>0</v>
      </c>
      <c r="E22" s="723" t="s">
        <v>330</v>
      </c>
      <c r="F22" s="723" t="s">
        <v>330</v>
      </c>
      <c r="G22" s="541">
        <v>0</v>
      </c>
      <c r="H22" s="541"/>
      <c r="I22" s="541">
        <v>0</v>
      </c>
      <c r="J22" s="541">
        <v>0</v>
      </c>
      <c r="K22" s="541">
        <v>0</v>
      </c>
      <c r="L22" s="541">
        <v>0</v>
      </c>
      <c r="M22" s="541">
        <v>0</v>
      </c>
      <c r="N22" s="541">
        <v>0</v>
      </c>
      <c r="O22" s="541">
        <v>0</v>
      </c>
      <c r="P22" s="541">
        <v>0</v>
      </c>
      <c r="Q22" s="541">
        <v>0</v>
      </c>
      <c r="R22" s="541">
        <v>0</v>
      </c>
      <c r="S22" s="541"/>
      <c r="T22" s="541">
        <v>0</v>
      </c>
      <c r="U22" s="541">
        <v>0</v>
      </c>
      <c r="V22" s="541">
        <v>0</v>
      </c>
      <c r="W22" s="541">
        <v>0</v>
      </c>
      <c r="X22" s="541">
        <v>0</v>
      </c>
      <c r="Y22" s="541">
        <v>0</v>
      </c>
      <c r="Z22" s="541"/>
      <c r="AA22" s="541">
        <v>0</v>
      </c>
      <c r="AB22" s="541">
        <v>0</v>
      </c>
      <c r="AC22" s="182">
        <v>0</v>
      </c>
      <c r="AD22" s="183" t="s">
        <v>136</v>
      </c>
      <c r="AS22" s="224"/>
      <c r="AT22" s="224"/>
      <c r="AU22" s="224"/>
      <c r="AV22" s="224"/>
      <c r="AW22" s="224"/>
      <c r="AX22" s="224"/>
      <c r="AY22" s="224"/>
      <c r="AZ22" s="224"/>
      <c r="BA22" s="224"/>
      <c r="BB22" s="224"/>
      <c r="BC22" s="224"/>
      <c r="BD22" s="224"/>
      <c r="BE22" s="224"/>
      <c r="BF22" s="225"/>
      <c r="BG22" s="224"/>
      <c r="BH22" s="224"/>
      <c r="BI22" s="224"/>
      <c r="BJ22" s="224"/>
      <c r="BK22" s="224"/>
      <c r="BL22" s="224"/>
      <c r="BM22" s="224"/>
      <c r="BN22" s="224"/>
      <c r="BO22" s="224"/>
      <c r="BP22" s="224"/>
      <c r="BQ22" s="224"/>
      <c r="BR22" s="224"/>
      <c r="BS22" s="224"/>
      <c r="BT22" s="224"/>
      <c r="BU22" s="224"/>
      <c r="BV22" s="224"/>
      <c r="BW22" s="224"/>
      <c r="BX22" s="224"/>
      <c r="BY22" s="224"/>
      <c r="BZ22" s="224"/>
      <c r="CA22" s="224"/>
    </row>
    <row r="23" spans="1:98" s="184" customFormat="1" ht="14.25" customHeight="1">
      <c r="A23" s="502"/>
      <c r="B23" s="541"/>
      <c r="C23" s="541"/>
      <c r="D23" s="541"/>
      <c r="E23" s="723"/>
      <c r="F23" s="723"/>
      <c r="G23" s="541"/>
      <c r="H23" s="541"/>
      <c r="I23" s="541"/>
      <c r="J23" s="541"/>
      <c r="K23" s="541"/>
      <c r="L23" s="541"/>
      <c r="M23" s="541"/>
      <c r="N23" s="541"/>
      <c r="O23" s="541"/>
      <c r="P23" s="541"/>
      <c r="Q23" s="541"/>
      <c r="R23" s="541"/>
      <c r="S23" s="541"/>
      <c r="T23" s="541"/>
      <c r="U23" s="541"/>
      <c r="V23" s="541"/>
      <c r="W23" s="541"/>
      <c r="X23" s="541"/>
      <c r="Y23" s="541"/>
      <c r="Z23" s="541"/>
      <c r="AA23" s="541"/>
      <c r="AB23" s="541"/>
      <c r="AC23" s="182"/>
      <c r="AD23" s="183"/>
      <c r="AS23" s="224"/>
      <c r="AT23" s="224"/>
      <c r="AU23" s="224"/>
      <c r="AV23" s="224"/>
      <c r="AW23" s="224"/>
      <c r="AX23" s="224"/>
      <c r="AY23" s="224"/>
      <c r="AZ23" s="224"/>
      <c r="BA23" s="224"/>
      <c r="BB23" s="224"/>
      <c r="BC23" s="224"/>
      <c r="BD23" s="224"/>
      <c r="BE23" s="224"/>
      <c r="BF23" s="225"/>
      <c r="BG23" s="224"/>
      <c r="BH23" s="224"/>
      <c r="BI23" s="224"/>
      <c r="BJ23" s="224"/>
      <c r="BK23" s="224"/>
      <c r="BL23" s="224"/>
      <c r="BM23" s="224"/>
      <c r="BN23" s="224"/>
      <c r="BO23" s="224"/>
      <c r="BP23" s="224"/>
      <c r="BQ23" s="224"/>
      <c r="BR23" s="224"/>
      <c r="BS23" s="224"/>
      <c r="BT23" s="224"/>
      <c r="BU23" s="224"/>
      <c r="BV23" s="224"/>
      <c r="BW23" s="224"/>
      <c r="BX23" s="224"/>
      <c r="BY23" s="224"/>
      <c r="BZ23" s="224"/>
      <c r="CA23" s="224"/>
    </row>
    <row r="24" spans="1:98" s="184" customFormat="1" ht="14.25" customHeight="1">
      <c r="A24" s="502" t="s">
        <v>297</v>
      </c>
      <c r="B24" s="541">
        <v>0</v>
      </c>
      <c r="C24" s="541">
        <v>0</v>
      </c>
      <c r="D24" s="541">
        <v>0</v>
      </c>
      <c r="E24" s="723" t="s">
        <v>330</v>
      </c>
      <c r="F24" s="723" t="s">
        <v>330</v>
      </c>
      <c r="G24" s="541">
        <v>0</v>
      </c>
      <c r="H24" s="541"/>
      <c r="I24" s="541">
        <v>0</v>
      </c>
      <c r="J24" s="541">
        <v>0</v>
      </c>
      <c r="K24" s="541">
        <v>0</v>
      </c>
      <c r="L24" s="541">
        <v>0</v>
      </c>
      <c r="M24" s="541">
        <v>0</v>
      </c>
      <c r="N24" s="541">
        <v>0</v>
      </c>
      <c r="O24" s="541">
        <v>0</v>
      </c>
      <c r="P24" s="541">
        <v>0</v>
      </c>
      <c r="Q24" s="541">
        <v>0</v>
      </c>
      <c r="R24" s="541">
        <v>0</v>
      </c>
      <c r="S24" s="541"/>
      <c r="T24" s="541">
        <v>0</v>
      </c>
      <c r="U24" s="541">
        <v>0</v>
      </c>
      <c r="V24" s="541">
        <v>0</v>
      </c>
      <c r="W24" s="541">
        <v>0</v>
      </c>
      <c r="X24" s="541">
        <v>0</v>
      </c>
      <c r="Y24" s="541">
        <v>0</v>
      </c>
      <c r="Z24" s="541"/>
      <c r="AA24" s="541">
        <v>0</v>
      </c>
      <c r="AB24" s="541">
        <v>0</v>
      </c>
      <c r="AC24" s="182">
        <v>0</v>
      </c>
      <c r="AD24" s="183" t="s">
        <v>244</v>
      </c>
    </row>
    <row r="25" spans="1:98" s="184" customFormat="1" ht="14.25" customHeight="1">
      <c r="A25" s="502" t="s">
        <v>119</v>
      </c>
      <c r="B25" s="541">
        <v>0</v>
      </c>
      <c r="C25" s="541">
        <v>0</v>
      </c>
      <c r="D25" s="541">
        <v>0</v>
      </c>
      <c r="E25" s="723" t="s">
        <v>330</v>
      </c>
      <c r="F25" s="723" t="s">
        <v>330</v>
      </c>
      <c r="G25" s="541">
        <v>0</v>
      </c>
      <c r="H25" s="541"/>
      <c r="I25" s="541">
        <v>0</v>
      </c>
      <c r="J25" s="541">
        <v>0</v>
      </c>
      <c r="K25" s="541">
        <v>0</v>
      </c>
      <c r="L25" s="541">
        <v>0</v>
      </c>
      <c r="M25" s="541">
        <v>0</v>
      </c>
      <c r="N25" s="541">
        <v>0</v>
      </c>
      <c r="O25" s="541">
        <v>0</v>
      </c>
      <c r="P25" s="541">
        <v>0</v>
      </c>
      <c r="Q25" s="541">
        <v>0</v>
      </c>
      <c r="R25" s="541">
        <v>0</v>
      </c>
      <c r="S25" s="541"/>
      <c r="T25" s="541">
        <v>0</v>
      </c>
      <c r="U25" s="541">
        <v>0</v>
      </c>
      <c r="V25" s="541">
        <v>0</v>
      </c>
      <c r="W25" s="541">
        <v>0</v>
      </c>
      <c r="X25" s="541">
        <v>0</v>
      </c>
      <c r="Y25" s="541">
        <v>0</v>
      </c>
      <c r="Z25" s="541"/>
      <c r="AA25" s="541">
        <v>0</v>
      </c>
      <c r="AB25" s="541">
        <v>0</v>
      </c>
      <c r="AC25" s="182">
        <v>0</v>
      </c>
      <c r="AD25" s="183" t="s">
        <v>245</v>
      </c>
    </row>
    <row r="26" spans="1:98" s="184" customFormat="1" ht="14.25" customHeight="1">
      <c r="A26" s="502" t="s">
        <v>120</v>
      </c>
      <c r="B26" s="541">
        <v>0</v>
      </c>
      <c r="C26" s="541">
        <v>0</v>
      </c>
      <c r="D26" s="541">
        <v>10094</v>
      </c>
      <c r="E26" s="723" t="s">
        <v>330</v>
      </c>
      <c r="F26" s="723" t="s">
        <v>330</v>
      </c>
      <c r="G26" s="541">
        <v>0</v>
      </c>
      <c r="H26" s="541"/>
      <c r="I26" s="541">
        <v>0</v>
      </c>
      <c r="J26" s="541">
        <v>0</v>
      </c>
      <c r="K26" s="541">
        <v>0</v>
      </c>
      <c r="L26" s="541">
        <v>0</v>
      </c>
      <c r="M26" s="541">
        <v>0</v>
      </c>
      <c r="N26" s="541">
        <v>0</v>
      </c>
      <c r="O26" s="541">
        <v>0</v>
      </c>
      <c r="P26" s="541">
        <v>0</v>
      </c>
      <c r="Q26" s="541">
        <v>0</v>
      </c>
      <c r="R26" s="541">
        <v>0</v>
      </c>
      <c r="S26" s="541"/>
      <c r="T26" s="541">
        <v>0</v>
      </c>
      <c r="U26" s="541">
        <v>0</v>
      </c>
      <c r="V26" s="541">
        <v>0</v>
      </c>
      <c r="W26" s="541">
        <v>0</v>
      </c>
      <c r="X26" s="541">
        <v>0</v>
      </c>
      <c r="Y26" s="541">
        <v>0</v>
      </c>
      <c r="Z26" s="541"/>
      <c r="AA26" s="541">
        <v>0</v>
      </c>
      <c r="AB26" s="541">
        <v>0</v>
      </c>
      <c r="AC26" s="182">
        <v>0</v>
      </c>
      <c r="AD26" s="183" t="s">
        <v>246</v>
      </c>
    </row>
    <row r="27" spans="1:98" s="184" customFormat="1" ht="14.25" customHeight="1">
      <c r="A27" s="502" t="s">
        <v>748</v>
      </c>
      <c r="B27" s="541">
        <v>0</v>
      </c>
      <c r="C27" s="541">
        <v>0</v>
      </c>
      <c r="D27" s="541">
        <v>0</v>
      </c>
      <c r="E27" s="723" t="s">
        <v>330</v>
      </c>
      <c r="F27" s="723" t="s">
        <v>330</v>
      </c>
      <c r="G27" s="541">
        <v>0</v>
      </c>
      <c r="H27" s="541"/>
      <c r="I27" s="541">
        <v>0</v>
      </c>
      <c r="J27" s="541">
        <v>0</v>
      </c>
      <c r="K27" s="541">
        <v>0</v>
      </c>
      <c r="L27" s="541">
        <v>0</v>
      </c>
      <c r="M27" s="541">
        <v>0</v>
      </c>
      <c r="N27" s="541">
        <v>0</v>
      </c>
      <c r="O27" s="541">
        <v>0</v>
      </c>
      <c r="P27" s="541">
        <v>0</v>
      </c>
      <c r="Q27" s="541">
        <v>0</v>
      </c>
      <c r="R27" s="541">
        <v>0</v>
      </c>
      <c r="S27" s="541"/>
      <c r="T27" s="541">
        <v>0</v>
      </c>
      <c r="U27" s="541">
        <v>0</v>
      </c>
      <c r="V27" s="541">
        <v>0</v>
      </c>
      <c r="W27" s="541">
        <v>0</v>
      </c>
      <c r="X27" s="541">
        <v>0</v>
      </c>
      <c r="Y27" s="541">
        <v>0</v>
      </c>
      <c r="Z27" s="541"/>
      <c r="AA27" s="541">
        <v>0</v>
      </c>
      <c r="AB27" s="541">
        <v>0</v>
      </c>
      <c r="AC27" s="182">
        <v>0</v>
      </c>
      <c r="AD27" s="183" t="s">
        <v>247</v>
      </c>
    </row>
    <row r="28" spans="1:98" s="184" customFormat="1" ht="14.25" customHeight="1">
      <c r="A28" s="502" t="s">
        <v>609</v>
      </c>
      <c r="B28" s="541">
        <v>0</v>
      </c>
      <c r="C28" s="541">
        <v>0</v>
      </c>
      <c r="D28" s="541">
        <v>9384</v>
      </c>
      <c r="E28" s="723" t="s">
        <v>330</v>
      </c>
      <c r="F28" s="723" t="s">
        <v>330</v>
      </c>
      <c r="G28" s="541">
        <v>0</v>
      </c>
      <c r="H28" s="541"/>
      <c r="I28" s="541">
        <v>0</v>
      </c>
      <c r="J28" s="541">
        <v>0</v>
      </c>
      <c r="K28" s="541">
        <v>0</v>
      </c>
      <c r="L28" s="541">
        <v>0</v>
      </c>
      <c r="M28" s="541">
        <v>0</v>
      </c>
      <c r="N28" s="541">
        <v>0</v>
      </c>
      <c r="O28" s="541">
        <v>0</v>
      </c>
      <c r="P28" s="541">
        <v>0</v>
      </c>
      <c r="Q28" s="541">
        <v>0</v>
      </c>
      <c r="R28" s="541">
        <v>0</v>
      </c>
      <c r="S28" s="541"/>
      <c r="T28" s="541">
        <v>0</v>
      </c>
      <c r="U28" s="541">
        <v>0</v>
      </c>
      <c r="V28" s="541">
        <v>0</v>
      </c>
      <c r="W28" s="541">
        <v>0</v>
      </c>
      <c r="X28" s="541">
        <v>0</v>
      </c>
      <c r="Y28" s="541">
        <v>0</v>
      </c>
      <c r="Z28" s="541"/>
      <c r="AA28" s="541">
        <v>0</v>
      </c>
      <c r="AB28" s="541">
        <v>0</v>
      </c>
      <c r="AC28" s="182">
        <v>0</v>
      </c>
      <c r="AD28" s="183" t="s">
        <v>137</v>
      </c>
    </row>
    <row r="29" spans="1:98" s="127" customFormat="1" ht="14.25" customHeight="1">
      <c r="A29" s="502" t="s">
        <v>114</v>
      </c>
      <c r="B29" s="541">
        <v>0</v>
      </c>
      <c r="C29" s="541">
        <v>0</v>
      </c>
      <c r="D29" s="541">
        <v>0</v>
      </c>
      <c r="E29" s="723" t="s">
        <v>330</v>
      </c>
      <c r="F29" s="723" t="s">
        <v>330</v>
      </c>
      <c r="G29" s="541">
        <v>0</v>
      </c>
      <c r="H29" s="541"/>
      <c r="I29" s="541">
        <v>0</v>
      </c>
      <c r="J29" s="541">
        <v>0</v>
      </c>
      <c r="K29" s="541">
        <v>0</v>
      </c>
      <c r="L29" s="541">
        <v>0</v>
      </c>
      <c r="M29" s="541">
        <v>0</v>
      </c>
      <c r="N29" s="541">
        <v>0</v>
      </c>
      <c r="O29" s="541">
        <v>0</v>
      </c>
      <c r="P29" s="541">
        <v>0</v>
      </c>
      <c r="Q29" s="541">
        <v>0</v>
      </c>
      <c r="R29" s="541">
        <v>0</v>
      </c>
      <c r="S29" s="541"/>
      <c r="T29" s="541">
        <v>0</v>
      </c>
      <c r="U29" s="541">
        <v>0</v>
      </c>
      <c r="V29" s="541">
        <v>0</v>
      </c>
      <c r="W29" s="541">
        <v>0</v>
      </c>
      <c r="X29" s="541">
        <v>0</v>
      </c>
      <c r="Y29" s="541">
        <v>0</v>
      </c>
      <c r="Z29" s="541"/>
      <c r="AA29" s="541">
        <v>0</v>
      </c>
      <c r="AB29" s="541">
        <v>0</v>
      </c>
      <c r="AC29" s="182">
        <v>0</v>
      </c>
      <c r="AD29" s="183" t="s">
        <v>138</v>
      </c>
      <c r="AF29" s="184"/>
      <c r="AG29" s="184"/>
      <c r="AH29" s="184"/>
      <c r="AI29" s="184"/>
      <c r="AJ29" s="184"/>
    </row>
    <row r="30" spans="1:98" s="59" customFormat="1" ht="3.75" customHeight="1" thickBot="1">
      <c r="A30" s="503"/>
      <c r="B30" s="189"/>
      <c r="C30" s="189"/>
      <c r="D30" s="189"/>
      <c r="E30" s="190"/>
      <c r="F30" s="190"/>
      <c r="G30" s="190"/>
      <c r="H30" s="483"/>
      <c r="I30" s="483"/>
      <c r="J30" s="190"/>
      <c r="K30" s="190"/>
      <c r="L30" s="190"/>
      <c r="M30" s="190"/>
      <c r="N30" s="189"/>
      <c r="O30" s="189"/>
      <c r="P30" s="189"/>
      <c r="Q30" s="190"/>
      <c r="R30" s="189"/>
      <c r="S30" s="1027"/>
      <c r="T30" s="1027"/>
      <c r="U30" s="189"/>
      <c r="V30" s="190"/>
      <c r="W30" s="190"/>
      <c r="X30" s="190"/>
      <c r="Y30" s="190"/>
      <c r="Z30" s="1027"/>
      <c r="AA30" s="1027"/>
      <c r="AB30" s="189"/>
      <c r="AC30" s="190"/>
      <c r="AD30" s="192"/>
      <c r="AE30" s="184"/>
      <c r="AF30" s="184"/>
      <c r="AG30" s="184"/>
      <c r="AH30" s="184"/>
      <c r="AI30" s="184"/>
    </row>
    <row r="31" spans="1:98" s="59" customFormat="1" ht="30" customHeight="1" thickBot="1">
      <c r="A31" s="193"/>
      <c r="B31" s="193"/>
      <c r="C31" s="193"/>
      <c r="D31" s="193"/>
      <c r="E31" s="193"/>
      <c r="F31" s="193"/>
      <c r="G31" s="193"/>
      <c r="H31" s="193"/>
      <c r="I31" s="193"/>
      <c r="J31" s="193"/>
      <c r="K31" s="193"/>
      <c r="L31" s="193"/>
      <c r="M31" s="194"/>
      <c r="N31" s="194"/>
      <c r="O31" s="194"/>
      <c r="P31" s="194"/>
      <c r="Q31" s="194"/>
      <c r="R31" s="194"/>
      <c r="S31" s="194"/>
      <c r="T31" s="194"/>
      <c r="U31" s="194"/>
      <c r="V31" s="194"/>
      <c r="W31" s="194"/>
      <c r="X31" s="194"/>
      <c r="Y31" s="194"/>
      <c r="Z31" s="194"/>
      <c r="AA31" s="194"/>
      <c r="AB31" s="194"/>
      <c r="AC31" s="194"/>
      <c r="AD31" s="45"/>
      <c r="AE31" s="127"/>
      <c r="AF31" s="127"/>
      <c r="AG31" s="127"/>
      <c r="AH31" s="127"/>
      <c r="AI31" s="127"/>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200"/>
      <c r="BT31" s="200"/>
    </row>
    <row r="32" spans="1:98" s="178" customFormat="1" ht="14.25" customHeight="1">
      <c r="A32" s="1015" t="s">
        <v>128</v>
      </c>
      <c r="B32" s="535" t="s">
        <v>580</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977" t="s">
        <v>128</v>
      </c>
    </row>
    <row r="33" spans="1:33" s="178" customFormat="1" ht="14.25" customHeight="1">
      <c r="A33" s="864"/>
      <c r="B33" s="536" t="s">
        <v>581</v>
      </c>
      <c r="C33" s="533"/>
      <c r="D33" s="533"/>
      <c r="E33" s="537"/>
      <c r="F33" s="1017" t="s">
        <v>352</v>
      </c>
      <c r="G33" s="1018"/>
      <c r="H33" s="530"/>
      <c r="I33" s="538"/>
      <c r="J33" s="538"/>
      <c r="K33" s="538"/>
      <c r="L33" s="538"/>
      <c r="M33" s="538"/>
      <c r="N33" s="538"/>
      <c r="O33" s="538"/>
      <c r="P33" s="538"/>
      <c r="Q33" s="538"/>
      <c r="R33" s="538"/>
      <c r="S33" s="538"/>
      <c r="T33" s="538"/>
      <c r="U33" s="538"/>
      <c r="V33" s="538"/>
      <c r="W33" s="538"/>
      <c r="X33" s="538"/>
      <c r="Y33" s="538"/>
      <c r="Z33" s="538"/>
      <c r="AA33" s="538"/>
      <c r="AB33" s="991" t="s">
        <v>353</v>
      </c>
      <c r="AC33" s="992"/>
      <c r="AD33" s="978"/>
    </row>
    <row r="34" spans="1:33" s="178" customFormat="1" ht="14.25" customHeight="1">
      <c r="A34" s="864"/>
      <c r="B34" s="991" t="s">
        <v>354</v>
      </c>
      <c r="C34" s="992"/>
      <c r="D34" s="1017" t="s">
        <v>592</v>
      </c>
      <c r="E34" s="1023"/>
      <c r="F34" s="1019"/>
      <c r="G34" s="1020"/>
      <c r="H34" s="990" t="s">
        <v>322</v>
      </c>
      <c r="I34" s="1004"/>
      <c r="J34" s="1004"/>
      <c r="K34" s="998"/>
      <c r="L34" s="1017" t="s">
        <v>598</v>
      </c>
      <c r="M34" s="1006"/>
      <c r="N34" s="994" t="s">
        <v>695</v>
      </c>
      <c r="O34" s="995"/>
      <c r="P34" s="994" t="s">
        <v>694</v>
      </c>
      <c r="Q34" s="995"/>
      <c r="R34" s="1026" t="s">
        <v>339</v>
      </c>
      <c r="S34" s="992"/>
      <c r="T34" s="1026" t="s">
        <v>340</v>
      </c>
      <c r="U34" s="992"/>
      <c r="V34" s="991" t="s">
        <v>325</v>
      </c>
      <c r="W34" s="992"/>
      <c r="X34" s="991" t="s">
        <v>354</v>
      </c>
      <c r="Y34" s="992"/>
      <c r="Z34" s="1017" t="s">
        <v>599</v>
      </c>
      <c r="AA34" s="1023"/>
      <c r="AB34" s="974"/>
      <c r="AC34" s="993"/>
      <c r="AD34" s="978"/>
    </row>
    <row r="35" spans="1:33" s="178" customFormat="1" ht="15" customHeight="1">
      <c r="A35" s="864"/>
      <c r="B35" s="974"/>
      <c r="C35" s="993"/>
      <c r="D35" s="1019"/>
      <c r="E35" s="1024"/>
      <c r="F35" s="1019"/>
      <c r="G35" s="1020"/>
      <c r="H35" s="994" t="s">
        <v>597</v>
      </c>
      <c r="I35" s="995"/>
      <c r="J35" s="991" t="s">
        <v>326</v>
      </c>
      <c r="K35" s="992"/>
      <c r="L35" s="1007"/>
      <c r="M35" s="968"/>
      <c r="N35" s="1010"/>
      <c r="O35" s="1012"/>
      <c r="P35" s="1010"/>
      <c r="Q35" s="1012"/>
      <c r="R35" s="974"/>
      <c r="S35" s="993"/>
      <c r="T35" s="974"/>
      <c r="U35" s="993"/>
      <c r="V35" s="974"/>
      <c r="W35" s="993"/>
      <c r="X35" s="974"/>
      <c r="Y35" s="993"/>
      <c r="Z35" s="1019"/>
      <c r="AA35" s="1024"/>
      <c r="AB35" s="974"/>
      <c r="AC35" s="993"/>
      <c r="AD35" s="978"/>
    </row>
    <row r="36" spans="1:33" s="178" customFormat="1" ht="25.5" customHeight="1">
      <c r="A36" s="864"/>
      <c r="B36" s="976"/>
      <c r="C36" s="821"/>
      <c r="D36" s="1021"/>
      <c r="E36" s="1025"/>
      <c r="F36" s="1021"/>
      <c r="G36" s="1022"/>
      <c r="H36" s="996"/>
      <c r="I36" s="997"/>
      <c r="J36" s="976"/>
      <c r="K36" s="821"/>
      <c r="L36" s="1008"/>
      <c r="M36" s="969"/>
      <c r="N36" s="996"/>
      <c r="O36" s="997"/>
      <c r="P36" s="996"/>
      <c r="Q36" s="997"/>
      <c r="R36" s="976"/>
      <c r="S36" s="821"/>
      <c r="T36" s="976"/>
      <c r="U36" s="821"/>
      <c r="V36" s="976"/>
      <c r="W36" s="821"/>
      <c r="X36" s="976"/>
      <c r="Y36" s="821"/>
      <c r="Z36" s="1021"/>
      <c r="AA36" s="1025"/>
      <c r="AB36" s="976"/>
      <c r="AC36" s="821"/>
      <c r="AD36" s="978"/>
    </row>
    <row r="37" spans="1:33" s="178" customFormat="1" ht="14.25" customHeight="1">
      <c r="A37" s="1016"/>
      <c r="B37" s="373" t="s">
        <v>14</v>
      </c>
      <c r="C37" s="373" t="s">
        <v>329</v>
      </c>
      <c r="D37" s="373" t="s">
        <v>14</v>
      </c>
      <c r="E37" s="373" t="s">
        <v>329</v>
      </c>
      <c r="F37" s="373" t="s">
        <v>14</v>
      </c>
      <c r="G37" s="373" t="s">
        <v>329</v>
      </c>
      <c r="H37" s="373" t="s">
        <v>14</v>
      </c>
      <c r="I37" s="373" t="s">
        <v>329</v>
      </c>
      <c r="J37" s="373" t="s">
        <v>14</v>
      </c>
      <c r="K37" s="373" t="s">
        <v>329</v>
      </c>
      <c r="L37" s="373" t="s">
        <v>14</v>
      </c>
      <c r="M37" s="373" t="s">
        <v>329</v>
      </c>
      <c r="N37" s="373" t="s">
        <v>14</v>
      </c>
      <c r="O37" s="373" t="s">
        <v>329</v>
      </c>
      <c r="P37" s="373" t="s">
        <v>14</v>
      </c>
      <c r="Q37" s="373" t="s">
        <v>329</v>
      </c>
      <c r="R37" s="373" t="s">
        <v>14</v>
      </c>
      <c r="S37" s="373" t="s">
        <v>329</v>
      </c>
      <c r="T37" s="373" t="s">
        <v>14</v>
      </c>
      <c r="U37" s="373" t="s">
        <v>329</v>
      </c>
      <c r="V37" s="373" t="s">
        <v>14</v>
      </c>
      <c r="W37" s="373" t="s">
        <v>329</v>
      </c>
      <c r="X37" s="373" t="s">
        <v>14</v>
      </c>
      <c r="Y37" s="373" t="s">
        <v>329</v>
      </c>
      <c r="Z37" s="373" t="s">
        <v>14</v>
      </c>
      <c r="AA37" s="373" t="s">
        <v>329</v>
      </c>
      <c r="AB37" s="373" t="s">
        <v>14</v>
      </c>
      <c r="AC37" s="373" t="s">
        <v>329</v>
      </c>
      <c r="AD37" s="979"/>
    </row>
    <row r="38" spans="1:33" ht="3.75" customHeight="1">
      <c r="A38" s="540"/>
      <c r="B38" s="179"/>
      <c r="C38" s="179"/>
      <c r="D38" s="179"/>
      <c r="E38" s="179"/>
      <c r="F38" s="179"/>
      <c r="G38" s="179"/>
      <c r="H38" s="179"/>
      <c r="I38" s="179"/>
      <c r="J38" s="179"/>
      <c r="K38" s="148"/>
      <c r="L38" s="148"/>
      <c r="M38" s="148"/>
      <c r="N38" s="148"/>
      <c r="O38" s="148"/>
      <c r="P38" s="148"/>
      <c r="Q38" s="148"/>
      <c r="R38" s="148"/>
      <c r="S38" s="148"/>
      <c r="T38" s="148"/>
      <c r="U38" s="148"/>
      <c r="V38" s="148"/>
      <c r="W38" s="148"/>
      <c r="X38" s="148"/>
      <c r="Y38" s="148"/>
      <c r="Z38" s="148"/>
      <c r="AA38" s="148"/>
      <c r="AB38" s="148"/>
      <c r="AC38" s="197"/>
      <c r="AD38" s="227"/>
      <c r="AE38" s="59"/>
      <c r="AF38" s="59"/>
      <c r="AG38" s="59"/>
    </row>
    <row r="39" spans="1:33" ht="14.25" customHeight="1">
      <c r="A39" s="500" t="s">
        <v>746</v>
      </c>
      <c r="B39" s="541">
        <v>0</v>
      </c>
      <c r="C39" s="541">
        <v>0</v>
      </c>
      <c r="D39" s="541">
        <v>0</v>
      </c>
      <c r="E39" s="541">
        <v>0</v>
      </c>
      <c r="F39" s="541">
        <v>0</v>
      </c>
      <c r="G39" s="541">
        <v>0</v>
      </c>
      <c r="H39" s="541">
        <v>0</v>
      </c>
      <c r="I39" s="541">
        <v>0</v>
      </c>
      <c r="J39" s="541">
        <v>0</v>
      </c>
      <c r="K39" s="541">
        <v>0</v>
      </c>
      <c r="L39" s="541">
        <v>0</v>
      </c>
      <c r="M39" s="541">
        <v>0</v>
      </c>
      <c r="N39" s="541">
        <v>0</v>
      </c>
      <c r="O39" s="541">
        <v>0</v>
      </c>
      <c r="P39" s="541">
        <v>0</v>
      </c>
      <c r="Q39" s="541">
        <v>0</v>
      </c>
      <c r="R39" s="541">
        <v>0</v>
      </c>
      <c r="S39" s="541">
        <v>0</v>
      </c>
      <c r="T39" s="541">
        <v>0</v>
      </c>
      <c r="U39" s="541">
        <v>0</v>
      </c>
      <c r="V39" s="541">
        <v>0</v>
      </c>
      <c r="W39" s="541">
        <v>0</v>
      </c>
      <c r="X39" s="541">
        <v>0</v>
      </c>
      <c r="Y39" s="541">
        <v>0</v>
      </c>
      <c r="Z39" s="541">
        <v>0</v>
      </c>
      <c r="AA39" s="541">
        <v>0</v>
      </c>
      <c r="AB39" s="541">
        <v>0</v>
      </c>
      <c r="AC39" s="182">
        <v>0</v>
      </c>
      <c r="AD39" s="183" t="s">
        <v>737</v>
      </c>
      <c r="AE39" s="59"/>
      <c r="AF39" s="59"/>
      <c r="AG39" s="59"/>
    </row>
    <row r="40" spans="1:33" s="21" customFormat="1" ht="14.25" customHeight="1">
      <c r="A40" s="500" t="s">
        <v>677</v>
      </c>
      <c r="B40" s="541">
        <v>0</v>
      </c>
      <c r="C40" s="541">
        <v>0</v>
      </c>
      <c r="D40" s="541">
        <v>0</v>
      </c>
      <c r="E40" s="541">
        <v>0</v>
      </c>
      <c r="F40" s="541">
        <v>0</v>
      </c>
      <c r="G40" s="541">
        <v>0</v>
      </c>
      <c r="H40" s="541">
        <v>0</v>
      </c>
      <c r="I40" s="541">
        <v>0</v>
      </c>
      <c r="J40" s="541">
        <v>0</v>
      </c>
      <c r="K40" s="541">
        <v>0</v>
      </c>
      <c r="L40" s="541">
        <v>0</v>
      </c>
      <c r="M40" s="541">
        <v>0</v>
      </c>
      <c r="N40" s="541">
        <v>0</v>
      </c>
      <c r="O40" s="541">
        <v>0</v>
      </c>
      <c r="P40" s="541">
        <v>0</v>
      </c>
      <c r="Q40" s="541">
        <v>0</v>
      </c>
      <c r="R40" s="541">
        <v>0</v>
      </c>
      <c r="S40" s="541">
        <v>0</v>
      </c>
      <c r="T40" s="541">
        <v>0</v>
      </c>
      <c r="U40" s="541">
        <v>0</v>
      </c>
      <c r="V40" s="541">
        <v>0</v>
      </c>
      <c r="W40" s="541">
        <v>0</v>
      </c>
      <c r="X40" s="541">
        <v>0</v>
      </c>
      <c r="Y40" s="541">
        <v>0</v>
      </c>
      <c r="Z40" s="541">
        <v>0</v>
      </c>
      <c r="AA40" s="541">
        <v>0</v>
      </c>
      <c r="AB40" s="541">
        <v>0</v>
      </c>
      <c r="AC40" s="182">
        <v>0</v>
      </c>
      <c r="AD40" s="183" t="s">
        <v>738</v>
      </c>
      <c r="AE40" s="60"/>
      <c r="AF40" s="60"/>
      <c r="AG40" s="60"/>
    </row>
    <row r="41" spans="1:33" ht="14.25" customHeight="1">
      <c r="A41" s="500" t="s">
        <v>605</v>
      </c>
      <c r="B41" s="541">
        <v>0</v>
      </c>
      <c r="C41" s="541">
        <v>0</v>
      </c>
      <c r="D41" s="541">
        <v>0</v>
      </c>
      <c r="E41" s="541">
        <v>0</v>
      </c>
      <c r="F41" s="541">
        <v>0</v>
      </c>
      <c r="G41" s="541">
        <v>0</v>
      </c>
      <c r="H41" s="541">
        <v>0</v>
      </c>
      <c r="I41" s="541">
        <v>0</v>
      </c>
      <c r="J41" s="541">
        <v>0</v>
      </c>
      <c r="K41" s="541">
        <v>0</v>
      </c>
      <c r="L41" s="541">
        <v>0</v>
      </c>
      <c r="M41" s="541">
        <v>0</v>
      </c>
      <c r="N41" s="541">
        <v>0</v>
      </c>
      <c r="O41" s="541">
        <v>0</v>
      </c>
      <c r="P41" s="541">
        <v>0</v>
      </c>
      <c r="Q41" s="541">
        <v>0</v>
      </c>
      <c r="R41" s="541">
        <v>0</v>
      </c>
      <c r="S41" s="541">
        <v>0</v>
      </c>
      <c r="T41" s="541">
        <v>0</v>
      </c>
      <c r="U41" s="541">
        <v>0</v>
      </c>
      <c r="V41" s="541">
        <v>0</v>
      </c>
      <c r="W41" s="541">
        <v>0</v>
      </c>
      <c r="X41" s="541">
        <v>0</v>
      </c>
      <c r="Y41" s="541">
        <v>0</v>
      </c>
      <c r="Z41" s="541">
        <v>0</v>
      </c>
      <c r="AA41" s="541">
        <v>0</v>
      </c>
      <c r="AB41" s="541">
        <v>0</v>
      </c>
      <c r="AC41" s="182">
        <v>0</v>
      </c>
      <c r="AD41" s="183" t="s">
        <v>607</v>
      </c>
      <c r="AE41" s="59"/>
      <c r="AF41" s="59"/>
      <c r="AG41" s="59"/>
    </row>
    <row r="42" spans="1:33" s="472" customFormat="1" ht="14.25" customHeight="1">
      <c r="A42" s="500" t="s">
        <v>689</v>
      </c>
      <c r="B42" s="541">
        <v>0</v>
      </c>
      <c r="C42" s="541">
        <v>0</v>
      </c>
      <c r="D42" s="541">
        <v>0</v>
      </c>
      <c r="E42" s="541">
        <v>0</v>
      </c>
      <c r="F42" s="541">
        <v>0</v>
      </c>
      <c r="G42" s="541">
        <v>0</v>
      </c>
      <c r="H42" s="541">
        <v>0</v>
      </c>
      <c r="I42" s="541">
        <v>0</v>
      </c>
      <c r="J42" s="541">
        <v>0</v>
      </c>
      <c r="K42" s="541">
        <v>0</v>
      </c>
      <c r="L42" s="541">
        <v>0</v>
      </c>
      <c r="M42" s="541">
        <v>0</v>
      </c>
      <c r="N42" s="541">
        <v>0</v>
      </c>
      <c r="O42" s="541">
        <v>0</v>
      </c>
      <c r="P42" s="541">
        <v>0</v>
      </c>
      <c r="Q42" s="541">
        <v>0</v>
      </c>
      <c r="R42" s="541">
        <v>0</v>
      </c>
      <c r="S42" s="541">
        <v>0</v>
      </c>
      <c r="T42" s="541">
        <v>0</v>
      </c>
      <c r="U42" s="541">
        <v>0</v>
      </c>
      <c r="V42" s="541">
        <v>0</v>
      </c>
      <c r="W42" s="541">
        <v>0</v>
      </c>
      <c r="X42" s="541">
        <v>0</v>
      </c>
      <c r="Y42" s="541">
        <v>0</v>
      </c>
      <c r="Z42" s="541">
        <v>0</v>
      </c>
      <c r="AA42" s="541">
        <v>0</v>
      </c>
      <c r="AB42" s="541">
        <v>0</v>
      </c>
      <c r="AC42" s="182">
        <v>0</v>
      </c>
      <c r="AD42" s="183" t="s">
        <v>751</v>
      </c>
      <c r="AE42" s="59"/>
      <c r="AF42" s="59"/>
      <c r="AG42" s="59"/>
    </row>
    <row r="43" spans="1:33" s="21" customFormat="1" ht="14.25" customHeight="1">
      <c r="A43" s="501" t="s">
        <v>750</v>
      </c>
      <c r="B43" s="544">
        <v>0</v>
      </c>
      <c r="C43" s="544">
        <v>0</v>
      </c>
      <c r="D43" s="544">
        <v>0</v>
      </c>
      <c r="E43" s="544">
        <v>0</v>
      </c>
      <c r="F43" s="544">
        <v>0</v>
      </c>
      <c r="G43" s="544">
        <v>0</v>
      </c>
      <c r="H43" s="544">
        <v>0</v>
      </c>
      <c r="I43" s="544">
        <v>0</v>
      </c>
      <c r="J43" s="544">
        <v>0</v>
      </c>
      <c r="K43" s="544">
        <v>0</v>
      </c>
      <c r="L43" s="544">
        <v>0</v>
      </c>
      <c r="M43" s="544">
        <v>0</v>
      </c>
      <c r="N43" s="544">
        <v>0</v>
      </c>
      <c r="O43" s="544">
        <v>0</v>
      </c>
      <c r="P43" s="544">
        <v>0</v>
      </c>
      <c r="Q43" s="544">
        <v>0</v>
      </c>
      <c r="R43" s="544">
        <v>0</v>
      </c>
      <c r="S43" s="544">
        <v>0</v>
      </c>
      <c r="T43" s="544">
        <v>0</v>
      </c>
      <c r="U43" s="544">
        <v>0</v>
      </c>
      <c r="V43" s="544">
        <v>0</v>
      </c>
      <c r="W43" s="544">
        <v>0</v>
      </c>
      <c r="X43" s="544">
        <v>0</v>
      </c>
      <c r="Y43" s="544">
        <v>0</v>
      </c>
      <c r="Z43" s="544">
        <v>0</v>
      </c>
      <c r="AA43" s="544">
        <v>0</v>
      </c>
      <c r="AB43" s="544">
        <v>0</v>
      </c>
      <c r="AC43" s="185">
        <v>0</v>
      </c>
      <c r="AD43" s="186" t="s">
        <v>718</v>
      </c>
      <c r="AE43" s="60"/>
      <c r="AF43" s="60"/>
      <c r="AG43" s="60"/>
    </row>
    <row r="44" spans="1:33" ht="14.25" customHeight="1">
      <c r="A44" s="66"/>
      <c r="B44" s="541"/>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182"/>
      <c r="AD44" s="188"/>
      <c r="AE44" s="59"/>
      <c r="AF44" s="59"/>
      <c r="AG44" s="59"/>
    </row>
    <row r="45" spans="1:33" ht="14.25" customHeight="1">
      <c r="A45" s="502" t="s">
        <v>709</v>
      </c>
      <c r="B45" s="541">
        <v>0</v>
      </c>
      <c r="C45" s="541">
        <v>0</v>
      </c>
      <c r="D45" s="541">
        <v>0</v>
      </c>
      <c r="E45" s="541">
        <v>0</v>
      </c>
      <c r="F45" s="541">
        <v>0</v>
      </c>
      <c r="G45" s="541">
        <v>0</v>
      </c>
      <c r="H45" s="541">
        <v>0</v>
      </c>
      <c r="I45" s="541">
        <v>0</v>
      </c>
      <c r="J45" s="541">
        <v>0</v>
      </c>
      <c r="K45" s="541">
        <v>0</v>
      </c>
      <c r="L45" s="541">
        <v>0</v>
      </c>
      <c r="M45" s="541">
        <v>0</v>
      </c>
      <c r="N45" s="541">
        <v>0</v>
      </c>
      <c r="O45" s="541">
        <v>0</v>
      </c>
      <c r="P45" s="541">
        <v>0</v>
      </c>
      <c r="Q45" s="541">
        <v>0</v>
      </c>
      <c r="R45" s="541">
        <v>0</v>
      </c>
      <c r="S45" s="541">
        <v>0</v>
      </c>
      <c r="T45" s="541">
        <v>0</v>
      </c>
      <c r="U45" s="541">
        <v>0</v>
      </c>
      <c r="V45" s="541">
        <v>0</v>
      </c>
      <c r="W45" s="541">
        <v>0</v>
      </c>
      <c r="X45" s="541">
        <v>0</v>
      </c>
      <c r="Y45" s="541">
        <v>0</v>
      </c>
      <c r="Z45" s="541">
        <v>0</v>
      </c>
      <c r="AA45" s="541">
        <v>0</v>
      </c>
      <c r="AB45" s="541">
        <v>0</v>
      </c>
      <c r="AC45" s="182">
        <v>0</v>
      </c>
      <c r="AD45" s="183" t="s">
        <v>331</v>
      </c>
      <c r="AE45" s="59"/>
      <c r="AF45" s="59"/>
      <c r="AG45" s="59"/>
    </row>
    <row r="46" spans="1:33" ht="14.25" customHeight="1">
      <c r="A46" s="502" t="s">
        <v>296</v>
      </c>
      <c r="B46" s="541">
        <v>0</v>
      </c>
      <c r="C46" s="541">
        <v>0</v>
      </c>
      <c r="D46" s="541">
        <v>0</v>
      </c>
      <c r="E46" s="541">
        <v>0</v>
      </c>
      <c r="F46" s="541">
        <v>0</v>
      </c>
      <c r="G46" s="541">
        <v>0</v>
      </c>
      <c r="H46" s="541">
        <v>0</v>
      </c>
      <c r="I46" s="541">
        <v>0</v>
      </c>
      <c r="J46" s="541">
        <v>0</v>
      </c>
      <c r="K46" s="541">
        <v>0</v>
      </c>
      <c r="L46" s="541">
        <v>0</v>
      </c>
      <c r="M46" s="541">
        <v>0</v>
      </c>
      <c r="N46" s="541">
        <v>0</v>
      </c>
      <c r="O46" s="541">
        <v>0</v>
      </c>
      <c r="P46" s="541">
        <v>0</v>
      </c>
      <c r="Q46" s="541">
        <v>0</v>
      </c>
      <c r="R46" s="541">
        <v>0</v>
      </c>
      <c r="S46" s="541">
        <v>0</v>
      </c>
      <c r="T46" s="541">
        <v>0</v>
      </c>
      <c r="U46" s="541">
        <v>0</v>
      </c>
      <c r="V46" s="541">
        <v>0</v>
      </c>
      <c r="W46" s="541">
        <v>0</v>
      </c>
      <c r="X46" s="541">
        <v>0</v>
      </c>
      <c r="Y46" s="541">
        <v>0</v>
      </c>
      <c r="Z46" s="541">
        <v>0</v>
      </c>
      <c r="AA46" s="541">
        <v>0</v>
      </c>
      <c r="AB46" s="541">
        <v>0</v>
      </c>
      <c r="AC46" s="182">
        <v>0</v>
      </c>
      <c r="AD46" s="183" t="s">
        <v>243</v>
      </c>
      <c r="AE46" s="59"/>
      <c r="AF46" s="59"/>
      <c r="AG46" s="59"/>
    </row>
    <row r="47" spans="1:33" ht="14.25" customHeight="1">
      <c r="A47" s="502" t="s">
        <v>115</v>
      </c>
      <c r="B47" s="541">
        <v>0</v>
      </c>
      <c r="C47" s="541">
        <v>0</v>
      </c>
      <c r="D47" s="541">
        <v>0</v>
      </c>
      <c r="E47" s="541">
        <v>0</v>
      </c>
      <c r="F47" s="541">
        <v>0</v>
      </c>
      <c r="G47" s="541">
        <v>0</v>
      </c>
      <c r="H47" s="541">
        <v>0</v>
      </c>
      <c r="I47" s="541">
        <v>0</v>
      </c>
      <c r="J47" s="541">
        <v>0</v>
      </c>
      <c r="K47" s="541">
        <v>0</v>
      </c>
      <c r="L47" s="541">
        <v>0</v>
      </c>
      <c r="M47" s="541">
        <v>0</v>
      </c>
      <c r="N47" s="541">
        <v>0</v>
      </c>
      <c r="O47" s="541">
        <v>0</v>
      </c>
      <c r="P47" s="541">
        <v>0</v>
      </c>
      <c r="Q47" s="541">
        <v>0</v>
      </c>
      <c r="R47" s="541">
        <v>0</v>
      </c>
      <c r="S47" s="541">
        <v>0</v>
      </c>
      <c r="T47" s="541">
        <v>0</v>
      </c>
      <c r="U47" s="541">
        <v>0</v>
      </c>
      <c r="V47" s="541">
        <v>0</v>
      </c>
      <c r="W47" s="541">
        <v>0</v>
      </c>
      <c r="X47" s="541">
        <v>0</v>
      </c>
      <c r="Y47" s="541">
        <v>0</v>
      </c>
      <c r="Z47" s="541">
        <v>0</v>
      </c>
      <c r="AA47" s="541">
        <v>0</v>
      </c>
      <c r="AB47" s="541">
        <v>0</v>
      </c>
      <c r="AC47" s="182">
        <v>0</v>
      </c>
      <c r="AD47" s="183" t="s">
        <v>332</v>
      </c>
      <c r="AE47" s="59"/>
      <c r="AF47" s="59"/>
      <c r="AG47" s="59"/>
    </row>
    <row r="48" spans="1:33" ht="14.25" customHeight="1">
      <c r="A48" s="502" t="s">
        <v>116</v>
      </c>
      <c r="B48" s="541">
        <v>0</v>
      </c>
      <c r="C48" s="541">
        <v>0</v>
      </c>
      <c r="D48" s="541">
        <v>0</v>
      </c>
      <c r="E48" s="541">
        <v>0</v>
      </c>
      <c r="F48" s="541">
        <v>0</v>
      </c>
      <c r="G48" s="541">
        <v>0</v>
      </c>
      <c r="H48" s="541">
        <v>0</v>
      </c>
      <c r="I48" s="541">
        <v>0</v>
      </c>
      <c r="J48" s="541">
        <v>0</v>
      </c>
      <c r="K48" s="541">
        <v>0</v>
      </c>
      <c r="L48" s="541">
        <v>0</v>
      </c>
      <c r="M48" s="541">
        <v>0</v>
      </c>
      <c r="N48" s="541">
        <v>0</v>
      </c>
      <c r="O48" s="541">
        <v>0</v>
      </c>
      <c r="P48" s="541">
        <v>0</v>
      </c>
      <c r="Q48" s="541">
        <v>0</v>
      </c>
      <c r="R48" s="541">
        <v>0</v>
      </c>
      <c r="S48" s="541">
        <v>0</v>
      </c>
      <c r="T48" s="541">
        <v>0</v>
      </c>
      <c r="U48" s="541">
        <v>0</v>
      </c>
      <c r="V48" s="541">
        <v>0</v>
      </c>
      <c r="W48" s="541">
        <v>0</v>
      </c>
      <c r="X48" s="541">
        <v>0</v>
      </c>
      <c r="Y48" s="541">
        <v>0</v>
      </c>
      <c r="Z48" s="541">
        <v>0</v>
      </c>
      <c r="AA48" s="541">
        <v>0</v>
      </c>
      <c r="AB48" s="541">
        <v>0</v>
      </c>
      <c r="AC48" s="182">
        <v>0</v>
      </c>
      <c r="AD48" s="183" t="s">
        <v>134</v>
      </c>
      <c r="AE48" s="59"/>
      <c r="AF48" s="59"/>
      <c r="AG48" s="59"/>
    </row>
    <row r="49" spans="1:72" ht="14.25" customHeight="1">
      <c r="A49" s="502" t="s">
        <v>117</v>
      </c>
      <c r="B49" s="541">
        <v>0</v>
      </c>
      <c r="C49" s="541">
        <v>0</v>
      </c>
      <c r="D49" s="541">
        <v>0</v>
      </c>
      <c r="E49" s="541">
        <v>0</v>
      </c>
      <c r="F49" s="541">
        <v>0</v>
      </c>
      <c r="G49" s="541">
        <v>0</v>
      </c>
      <c r="H49" s="541">
        <v>0</v>
      </c>
      <c r="I49" s="541">
        <v>0</v>
      </c>
      <c r="J49" s="541">
        <v>0</v>
      </c>
      <c r="K49" s="541">
        <v>0</v>
      </c>
      <c r="L49" s="541">
        <v>0</v>
      </c>
      <c r="M49" s="541">
        <v>0</v>
      </c>
      <c r="N49" s="541">
        <v>0</v>
      </c>
      <c r="O49" s="541">
        <v>0</v>
      </c>
      <c r="P49" s="541">
        <v>0</v>
      </c>
      <c r="Q49" s="541">
        <v>0</v>
      </c>
      <c r="R49" s="541">
        <v>0</v>
      </c>
      <c r="S49" s="541">
        <v>0</v>
      </c>
      <c r="T49" s="541">
        <v>0</v>
      </c>
      <c r="U49" s="541">
        <v>0</v>
      </c>
      <c r="V49" s="541">
        <v>0</v>
      </c>
      <c r="W49" s="541">
        <v>0</v>
      </c>
      <c r="X49" s="541">
        <v>0</v>
      </c>
      <c r="Y49" s="541">
        <v>0</v>
      </c>
      <c r="Z49" s="541">
        <v>0</v>
      </c>
      <c r="AA49" s="541">
        <v>0</v>
      </c>
      <c r="AB49" s="541">
        <v>0</v>
      </c>
      <c r="AC49" s="182">
        <v>0</v>
      </c>
      <c r="AD49" s="183" t="s">
        <v>135</v>
      </c>
      <c r="AE49" s="59"/>
      <c r="AF49" s="59"/>
      <c r="AG49" s="59"/>
    </row>
    <row r="50" spans="1:72" ht="14.25" customHeight="1">
      <c r="A50" s="502" t="s">
        <v>118</v>
      </c>
      <c r="B50" s="541">
        <v>0</v>
      </c>
      <c r="C50" s="541">
        <v>0</v>
      </c>
      <c r="D50" s="541">
        <v>0</v>
      </c>
      <c r="E50" s="541">
        <v>0</v>
      </c>
      <c r="F50" s="541">
        <v>0</v>
      </c>
      <c r="G50" s="541">
        <v>0</v>
      </c>
      <c r="H50" s="541">
        <v>0</v>
      </c>
      <c r="I50" s="541">
        <v>0</v>
      </c>
      <c r="J50" s="541">
        <v>0</v>
      </c>
      <c r="K50" s="541">
        <v>0</v>
      </c>
      <c r="L50" s="541">
        <v>0</v>
      </c>
      <c r="M50" s="541">
        <v>0</v>
      </c>
      <c r="N50" s="541">
        <v>0</v>
      </c>
      <c r="O50" s="541">
        <v>0</v>
      </c>
      <c r="P50" s="541">
        <v>0</v>
      </c>
      <c r="Q50" s="541">
        <v>0</v>
      </c>
      <c r="R50" s="541">
        <v>0</v>
      </c>
      <c r="S50" s="541">
        <v>0</v>
      </c>
      <c r="T50" s="541">
        <v>0</v>
      </c>
      <c r="U50" s="541">
        <v>0</v>
      </c>
      <c r="V50" s="541">
        <v>0</v>
      </c>
      <c r="W50" s="541">
        <v>0</v>
      </c>
      <c r="X50" s="541">
        <v>0</v>
      </c>
      <c r="Y50" s="541">
        <v>0</v>
      </c>
      <c r="Z50" s="541">
        <v>0</v>
      </c>
      <c r="AA50" s="541">
        <v>0</v>
      </c>
      <c r="AB50" s="541">
        <v>0</v>
      </c>
      <c r="AC50" s="182">
        <v>0</v>
      </c>
      <c r="AD50" s="183" t="s">
        <v>136</v>
      </c>
      <c r="AE50" s="59"/>
      <c r="AF50" s="59"/>
      <c r="AG50" s="59"/>
    </row>
    <row r="51" spans="1:72" ht="14.25" customHeight="1">
      <c r="A51" s="502"/>
      <c r="B51" s="541"/>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541"/>
      <c r="AB51" s="541"/>
      <c r="AC51" s="182"/>
      <c r="AD51" s="183"/>
      <c r="AE51" s="59"/>
      <c r="AF51" s="59"/>
      <c r="AG51" s="59"/>
    </row>
    <row r="52" spans="1:72" ht="14.25" customHeight="1">
      <c r="A52" s="502" t="s">
        <v>297</v>
      </c>
      <c r="B52" s="541">
        <v>0</v>
      </c>
      <c r="C52" s="541">
        <v>0</v>
      </c>
      <c r="D52" s="541">
        <v>0</v>
      </c>
      <c r="E52" s="541">
        <v>0</v>
      </c>
      <c r="F52" s="541">
        <v>0</v>
      </c>
      <c r="G52" s="541">
        <v>0</v>
      </c>
      <c r="H52" s="541">
        <v>0</v>
      </c>
      <c r="I52" s="541">
        <v>0</v>
      </c>
      <c r="J52" s="541">
        <v>0</v>
      </c>
      <c r="K52" s="541">
        <v>0</v>
      </c>
      <c r="L52" s="541">
        <v>0</v>
      </c>
      <c r="M52" s="541">
        <v>0</v>
      </c>
      <c r="N52" s="541">
        <v>0</v>
      </c>
      <c r="O52" s="541">
        <v>0</v>
      </c>
      <c r="P52" s="541">
        <v>0</v>
      </c>
      <c r="Q52" s="541">
        <v>0</v>
      </c>
      <c r="R52" s="541">
        <v>0</v>
      </c>
      <c r="S52" s="541">
        <v>0</v>
      </c>
      <c r="T52" s="541">
        <v>0</v>
      </c>
      <c r="U52" s="541">
        <v>0</v>
      </c>
      <c r="V52" s="541">
        <v>0</v>
      </c>
      <c r="W52" s="541">
        <v>0</v>
      </c>
      <c r="X52" s="541">
        <v>0</v>
      </c>
      <c r="Y52" s="541">
        <v>0</v>
      </c>
      <c r="Z52" s="541">
        <v>0</v>
      </c>
      <c r="AA52" s="541">
        <v>0</v>
      </c>
      <c r="AB52" s="541">
        <v>0</v>
      </c>
      <c r="AC52" s="182">
        <v>0</v>
      </c>
      <c r="AD52" s="183" t="s">
        <v>244</v>
      </c>
      <c r="AE52" s="59"/>
      <c r="AF52" s="59"/>
      <c r="AG52" s="59"/>
    </row>
    <row r="53" spans="1:72" ht="14.25" customHeight="1">
      <c r="A53" s="502" t="s">
        <v>119</v>
      </c>
      <c r="B53" s="541">
        <v>0</v>
      </c>
      <c r="C53" s="541">
        <v>0</v>
      </c>
      <c r="D53" s="541">
        <v>0</v>
      </c>
      <c r="E53" s="541">
        <v>0</v>
      </c>
      <c r="F53" s="541">
        <v>0</v>
      </c>
      <c r="G53" s="541">
        <v>0</v>
      </c>
      <c r="H53" s="541">
        <v>0</v>
      </c>
      <c r="I53" s="541">
        <v>0</v>
      </c>
      <c r="J53" s="541">
        <v>0</v>
      </c>
      <c r="K53" s="541">
        <v>0</v>
      </c>
      <c r="L53" s="541">
        <v>0</v>
      </c>
      <c r="M53" s="541">
        <v>0</v>
      </c>
      <c r="N53" s="541">
        <v>0</v>
      </c>
      <c r="O53" s="541">
        <v>0</v>
      </c>
      <c r="P53" s="541">
        <v>0</v>
      </c>
      <c r="Q53" s="541">
        <v>0</v>
      </c>
      <c r="R53" s="541">
        <v>0</v>
      </c>
      <c r="S53" s="541">
        <v>0</v>
      </c>
      <c r="T53" s="541">
        <v>0</v>
      </c>
      <c r="U53" s="541">
        <v>0</v>
      </c>
      <c r="V53" s="541">
        <v>0</v>
      </c>
      <c r="W53" s="541">
        <v>0</v>
      </c>
      <c r="X53" s="541">
        <v>0</v>
      </c>
      <c r="Y53" s="541">
        <v>0</v>
      </c>
      <c r="Z53" s="541">
        <v>0</v>
      </c>
      <c r="AA53" s="541">
        <v>0</v>
      </c>
      <c r="AB53" s="541">
        <v>0</v>
      </c>
      <c r="AC53" s="182">
        <v>0</v>
      </c>
      <c r="AD53" s="183" t="s">
        <v>245</v>
      </c>
      <c r="AE53" s="59"/>
      <c r="AF53" s="59"/>
      <c r="AG53" s="59"/>
    </row>
    <row r="54" spans="1:72" ht="14.25" customHeight="1">
      <c r="A54" s="502" t="s">
        <v>120</v>
      </c>
      <c r="B54" s="541">
        <v>0</v>
      </c>
      <c r="C54" s="541">
        <v>0</v>
      </c>
      <c r="D54" s="541">
        <v>0</v>
      </c>
      <c r="E54" s="541">
        <v>0</v>
      </c>
      <c r="F54" s="541">
        <v>0</v>
      </c>
      <c r="G54" s="541">
        <v>0</v>
      </c>
      <c r="H54" s="541">
        <v>0</v>
      </c>
      <c r="I54" s="541">
        <v>0</v>
      </c>
      <c r="J54" s="541">
        <v>0</v>
      </c>
      <c r="K54" s="541">
        <v>0</v>
      </c>
      <c r="L54" s="541">
        <v>0</v>
      </c>
      <c r="M54" s="541">
        <v>0</v>
      </c>
      <c r="N54" s="541">
        <v>0</v>
      </c>
      <c r="O54" s="541">
        <v>0</v>
      </c>
      <c r="P54" s="541">
        <v>0</v>
      </c>
      <c r="Q54" s="541">
        <v>0</v>
      </c>
      <c r="R54" s="541">
        <v>0</v>
      </c>
      <c r="S54" s="541">
        <v>0</v>
      </c>
      <c r="T54" s="541">
        <v>0</v>
      </c>
      <c r="U54" s="541">
        <v>0</v>
      </c>
      <c r="V54" s="541">
        <v>0</v>
      </c>
      <c r="W54" s="541">
        <v>0</v>
      </c>
      <c r="X54" s="541">
        <v>0</v>
      </c>
      <c r="Y54" s="541">
        <v>0</v>
      </c>
      <c r="Z54" s="541">
        <v>0</v>
      </c>
      <c r="AA54" s="541">
        <v>0</v>
      </c>
      <c r="AB54" s="541">
        <v>0</v>
      </c>
      <c r="AC54" s="182">
        <v>0</v>
      </c>
      <c r="AD54" s="183" t="s">
        <v>246</v>
      </c>
      <c r="AE54" s="59"/>
      <c r="AF54" s="59"/>
      <c r="AG54" s="59"/>
    </row>
    <row r="55" spans="1:72" ht="14.25" customHeight="1">
      <c r="A55" s="502" t="s">
        <v>710</v>
      </c>
      <c r="B55" s="541">
        <v>0</v>
      </c>
      <c r="C55" s="541">
        <v>0</v>
      </c>
      <c r="D55" s="541">
        <v>0</v>
      </c>
      <c r="E55" s="541">
        <v>0</v>
      </c>
      <c r="F55" s="541">
        <v>0</v>
      </c>
      <c r="G55" s="541">
        <v>0</v>
      </c>
      <c r="H55" s="541">
        <v>0</v>
      </c>
      <c r="I55" s="541">
        <v>0</v>
      </c>
      <c r="J55" s="541">
        <v>0</v>
      </c>
      <c r="K55" s="541">
        <v>0</v>
      </c>
      <c r="L55" s="541">
        <v>0</v>
      </c>
      <c r="M55" s="541">
        <v>0</v>
      </c>
      <c r="N55" s="541">
        <v>0</v>
      </c>
      <c r="O55" s="541">
        <v>0</v>
      </c>
      <c r="P55" s="541">
        <v>0</v>
      </c>
      <c r="Q55" s="541">
        <v>0</v>
      </c>
      <c r="R55" s="541">
        <v>0</v>
      </c>
      <c r="S55" s="541">
        <v>0</v>
      </c>
      <c r="T55" s="541">
        <v>0</v>
      </c>
      <c r="U55" s="541">
        <v>0</v>
      </c>
      <c r="V55" s="541">
        <v>0</v>
      </c>
      <c r="W55" s="541">
        <v>0</v>
      </c>
      <c r="X55" s="541">
        <v>0</v>
      </c>
      <c r="Y55" s="541">
        <v>0</v>
      </c>
      <c r="Z55" s="541">
        <v>0</v>
      </c>
      <c r="AA55" s="541">
        <v>0</v>
      </c>
      <c r="AB55" s="541">
        <v>0</v>
      </c>
      <c r="AC55" s="182">
        <v>0</v>
      </c>
      <c r="AD55" s="183" t="s">
        <v>247</v>
      </c>
      <c r="AE55" s="59"/>
      <c r="AF55" s="59"/>
      <c r="AG55" s="59"/>
    </row>
    <row r="56" spans="1:72" ht="14.25" customHeight="1">
      <c r="A56" s="502" t="s">
        <v>609</v>
      </c>
      <c r="B56" s="541">
        <v>0</v>
      </c>
      <c r="C56" s="541">
        <v>0</v>
      </c>
      <c r="D56" s="541">
        <v>0</v>
      </c>
      <c r="E56" s="541">
        <v>0</v>
      </c>
      <c r="F56" s="541">
        <v>0</v>
      </c>
      <c r="G56" s="541">
        <v>0</v>
      </c>
      <c r="H56" s="541">
        <v>0</v>
      </c>
      <c r="I56" s="541">
        <v>0</v>
      </c>
      <c r="J56" s="541">
        <v>0</v>
      </c>
      <c r="K56" s="541">
        <v>0</v>
      </c>
      <c r="L56" s="541">
        <v>0</v>
      </c>
      <c r="M56" s="541">
        <v>0</v>
      </c>
      <c r="N56" s="541">
        <v>0</v>
      </c>
      <c r="O56" s="541">
        <v>0</v>
      </c>
      <c r="P56" s="541">
        <v>0</v>
      </c>
      <c r="Q56" s="541">
        <v>0</v>
      </c>
      <c r="R56" s="541">
        <v>0</v>
      </c>
      <c r="S56" s="541">
        <v>0</v>
      </c>
      <c r="T56" s="541">
        <v>0</v>
      </c>
      <c r="U56" s="541">
        <v>0</v>
      </c>
      <c r="V56" s="541">
        <v>0</v>
      </c>
      <c r="W56" s="541">
        <v>0</v>
      </c>
      <c r="X56" s="541">
        <v>0</v>
      </c>
      <c r="Y56" s="541">
        <v>0</v>
      </c>
      <c r="Z56" s="541">
        <v>0</v>
      </c>
      <c r="AA56" s="541">
        <v>0</v>
      </c>
      <c r="AB56" s="541">
        <v>0</v>
      </c>
      <c r="AC56" s="182">
        <v>0</v>
      </c>
      <c r="AD56" s="183" t="s">
        <v>137</v>
      </c>
      <c r="AE56" s="59"/>
      <c r="AF56" s="59"/>
      <c r="AG56" s="59"/>
    </row>
    <row r="57" spans="1:72" ht="14.25" customHeight="1">
      <c r="A57" s="502" t="s">
        <v>114</v>
      </c>
      <c r="B57" s="541">
        <v>0</v>
      </c>
      <c r="C57" s="541">
        <v>0</v>
      </c>
      <c r="D57" s="541">
        <v>0</v>
      </c>
      <c r="E57" s="541">
        <v>0</v>
      </c>
      <c r="F57" s="541">
        <v>0</v>
      </c>
      <c r="G57" s="541">
        <v>0</v>
      </c>
      <c r="H57" s="541">
        <v>0</v>
      </c>
      <c r="I57" s="541">
        <v>0</v>
      </c>
      <c r="J57" s="541">
        <v>0</v>
      </c>
      <c r="K57" s="541">
        <v>0</v>
      </c>
      <c r="L57" s="541">
        <v>0</v>
      </c>
      <c r="M57" s="541">
        <v>0</v>
      </c>
      <c r="N57" s="541">
        <v>0</v>
      </c>
      <c r="O57" s="541">
        <v>0</v>
      </c>
      <c r="P57" s="541">
        <v>0</v>
      </c>
      <c r="Q57" s="541">
        <v>0</v>
      </c>
      <c r="R57" s="541">
        <v>0</v>
      </c>
      <c r="S57" s="541">
        <v>0</v>
      </c>
      <c r="T57" s="541">
        <v>0</v>
      </c>
      <c r="U57" s="541">
        <v>0</v>
      </c>
      <c r="V57" s="541">
        <v>0</v>
      </c>
      <c r="W57" s="541">
        <v>0</v>
      </c>
      <c r="X57" s="541">
        <v>0</v>
      </c>
      <c r="Y57" s="541">
        <v>0</v>
      </c>
      <c r="Z57" s="541">
        <v>0</v>
      </c>
      <c r="AA57" s="541">
        <v>0</v>
      </c>
      <c r="AB57" s="541">
        <v>0</v>
      </c>
      <c r="AC57" s="182">
        <v>0</v>
      </c>
      <c r="AD57" s="183" t="s">
        <v>138</v>
      </c>
      <c r="AE57" s="59"/>
      <c r="AF57" s="59"/>
      <c r="AG57" s="59"/>
    </row>
    <row r="58" spans="1:72" ht="3.75" customHeight="1" thickBot="1">
      <c r="A58" s="503"/>
      <c r="B58" s="228"/>
      <c r="C58" s="191"/>
      <c r="D58" s="191"/>
      <c r="E58" s="191"/>
      <c r="F58" s="191"/>
      <c r="G58" s="191"/>
      <c r="H58" s="191"/>
      <c r="I58" s="191"/>
      <c r="J58" s="191"/>
      <c r="K58" s="156"/>
      <c r="L58" s="156"/>
      <c r="M58" s="156"/>
      <c r="N58" s="156"/>
      <c r="O58" s="156"/>
      <c r="P58" s="156"/>
      <c r="Q58" s="156"/>
      <c r="R58" s="156"/>
      <c r="S58" s="156"/>
      <c r="T58" s="156"/>
      <c r="U58" s="156"/>
      <c r="V58" s="156"/>
      <c r="W58" s="156"/>
      <c r="X58" s="156"/>
      <c r="Y58" s="156"/>
      <c r="Z58" s="156"/>
      <c r="AA58" s="156"/>
      <c r="AB58" s="156"/>
      <c r="AC58" s="198"/>
      <c r="AD58" s="192"/>
      <c r="AE58" s="59"/>
      <c r="AF58" s="59"/>
      <c r="AG58" s="59"/>
    </row>
    <row r="59" spans="1:72" s="59" customFormat="1" ht="15" customHeight="1">
      <c r="A59" s="229" t="s">
        <v>342</v>
      </c>
      <c r="B59" s="230"/>
      <c r="C59" s="230"/>
      <c r="D59" s="230"/>
      <c r="E59" s="230"/>
      <c r="F59" s="230"/>
      <c r="G59" s="230"/>
      <c r="H59" s="230"/>
      <c r="I59" s="230"/>
      <c r="J59" s="230"/>
      <c r="K59" s="230"/>
      <c r="L59" s="230"/>
      <c r="N59" s="194"/>
      <c r="O59" s="194"/>
      <c r="P59" s="194"/>
      <c r="Q59" s="194"/>
      <c r="R59" s="194"/>
      <c r="S59" s="194"/>
      <c r="T59" s="194"/>
      <c r="U59" s="194"/>
      <c r="V59" s="194"/>
      <c r="W59" s="194"/>
      <c r="X59" s="194"/>
      <c r="Y59" s="194"/>
      <c r="Z59" s="194"/>
      <c r="AA59" s="194"/>
      <c r="AB59" s="194"/>
      <c r="AC59" s="194"/>
      <c r="AD59" s="151" t="s">
        <v>343</v>
      </c>
      <c r="AE59" s="184"/>
      <c r="AF59" s="184"/>
      <c r="AG59" s="184"/>
      <c r="AH59" s="184"/>
      <c r="AI59" s="184"/>
    </row>
    <row r="60" spans="1:72" s="59" customFormat="1" ht="9.75" customHeight="1">
      <c r="A60" s="484" t="s">
        <v>595</v>
      </c>
      <c r="B60" s="231"/>
      <c r="C60" s="231"/>
      <c r="D60" s="231"/>
      <c r="E60" s="231"/>
      <c r="F60" s="231"/>
      <c r="G60" s="231"/>
      <c r="H60" s="231"/>
      <c r="I60" s="231"/>
      <c r="J60" s="231"/>
      <c r="K60" s="231"/>
      <c r="L60" s="231"/>
      <c r="M60" s="200"/>
      <c r="N60" s="200"/>
      <c r="O60" s="200"/>
      <c r="P60" s="200"/>
      <c r="Q60" s="200"/>
      <c r="R60" s="200"/>
      <c r="S60" s="200"/>
      <c r="T60" s="200"/>
      <c r="U60" s="200"/>
      <c r="V60" s="200"/>
      <c r="W60" s="200"/>
      <c r="X60" s="200"/>
      <c r="Y60" s="200"/>
      <c r="Z60" s="200"/>
      <c r="AA60" s="200"/>
      <c r="AB60" s="200"/>
      <c r="AC60" s="200"/>
      <c r="AD60" s="200"/>
      <c r="AE60" s="127"/>
      <c r="AF60" s="127"/>
      <c r="AG60" s="127"/>
      <c r="AH60" s="127"/>
      <c r="AI60" s="127"/>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0"/>
      <c r="BS60" s="200"/>
      <c r="BT60" s="200"/>
    </row>
    <row r="61" spans="1:72" s="59" customFormat="1" ht="9.75" customHeight="1">
      <c r="A61" s="484" t="s">
        <v>596</v>
      </c>
      <c r="B61" s="231"/>
      <c r="C61" s="231"/>
      <c r="D61" s="231"/>
      <c r="E61" s="231"/>
      <c r="F61" s="231"/>
      <c r="G61" s="231"/>
      <c r="H61" s="231"/>
      <c r="I61" s="231"/>
      <c r="J61" s="231"/>
      <c r="K61" s="231"/>
      <c r="L61" s="231"/>
      <c r="M61" s="200"/>
      <c r="N61" s="200"/>
      <c r="O61" s="200"/>
      <c r="P61" s="200"/>
      <c r="Q61" s="200"/>
      <c r="R61" s="200"/>
      <c r="S61" s="200"/>
      <c r="T61" s="200"/>
      <c r="U61" s="200"/>
      <c r="V61" s="200"/>
      <c r="W61" s="200"/>
      <c r="X61" s="200"/>
      <c r="Y61" s="200"/>
      <c r="Z61" s="200"/>
      <c r="AA61" s="200"/>
      <c r="AB61" s="200"/>
      <c r="AC61" s="200"/>
      <c r="AD61" s="200"/>
      <c r="AE61" s="127"/>
      <c r="AF61" s="127"/>
      <c r="AG61" s="127"/>
      <c r="AH61" s="127"/>
      <c r="AI61" s="127"/>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0"/>
      <c r="BR61" s="200"/>
      <c r="BS61" s="200"/>
      <c r="BT61" s="200"/>
    </row>
    <row r="62" spans="1:72" ht="30" customHeight="1">
      <c r="A62" s="504"/>
      <c r="B62" s="179"/>
      <c r="C62" s="179"/>
      <c r="D62" s="179"/>
      <c r="E62" s="179"/>
      <c r="F62" s="179"/>
      <c r="G62" s="179"/>
      <c r="H62" s="179"/>
      <c r="I62" s="179"/>
      <c r="J62" s="179"/>
      <c r="K62" s="179"/>
      <c r="L62" s="179"/>
      <c r="M62" s="148"/>
      <c r="N62" s="148"/>
      <c r="O62" s="148"/>
      <c r="P62" s="148"/>
      <c r="Q62" s="148"/>
      <c r="R62" s="148"/>
      <c r="S62" s="148"/>
      <c r="T62" s="148"/>
      <c r="U62" s="148"/>
      <c r="V62" s="148"/>
      <c r="W62" s="148"/>
      <c r="X62" s="148"/>
      <c r="Y62" s="148"/>
      <c r="Z62" s="148"/>
      <c r="AA62" s="148"/>
      <c r="AB62" s="148"/>
      <c r="AC62" s="148"/>
      <c r="AD62" s="148"/>
      <c r="AE62" s="59"/>
      <c r="AF62" s="59"/>
      <c r="AG62" s="59"/>
      <c r="AH62" s="59"/>
      <c r="AI62" s="59"/>
    </row>
    <row r="65" spans="31:35">
      <c r="AE65" s="59"/>
      <c r="AF65" s="59"/>
      <c r="AG65" s="59"/>
      <c r="AH65" s="59"/>
      <c r="AI65" s="59"/>
    </row>
    <row r="66" spans="31:35">
      <c r="AE66" s="200"/>
      <c r="AF66" s="200"/>
      <c r="AG66" s="200"/>
      <c r="AH66" s="200"/>
      <c r="AI66" s="200"/>
    </row>
  </sheetData>
  <mergeCells count="47">
    <mergeCell ref="S30:T30"/>
    <mergeCell ref="Z30:AA30"/>
    <mergeCell ref="X34:Y36"/>
    <mergeCell ref="Z34:AA36"/>
    <mergeCell ref="H35:I36"/>
    <mergeCell ref="S10:T10"/>
    <mergeCell ref="Z10:AA10"/>
    <mergeCell ref="A32:A37"/>
    <mergeCell ref="AD32:AD37"/>
    <mergeCell ref="F33:G36"/>
    <mergeCell ref="AB33:AC36"/>
    <mergeCell ref="B34:C36"/>
    <mergeCell ref="D34:E36"/>
    <mergeCell ref="H34:K34"/>
    <mergeCell ref="L34:M36"/>
    <mergeCell ref="N34:O36"/>
    <mergeCell ref="P34:Q36"/>
    <mergeCell ref="R34:S36"/>
    <mergeCell ref="T34:U36"/>
    <mergeCell ref="V34:W36"/>
    <mergeCell ref="J35:K36"/>
    <mergeCell ref="D8:D9"/>
    <mergeCell ref="H9:I9"/>
    <mergeCell ref="S9:T9"/>
    <mergeCell ref="Z9:AA9"/>
    <mergeCell ref="J5:K8"/>
    <mergeCell ref="L6:O6"/>
    <mergeCell ref="P6:Q8"/>
    <mergeCell ref="R6:T8"/>
    <mergeCell ref="U6:V8"/>
    <mergeCell ref="W6:X8"/>
    <mergeCell ref="A1:O1"/>
    <mergeCell ref="P1:AD1"/>
    <mergeCell ref="A2:O2"/>
    <mergeCell ref="A4:A9"/>
    <mergeCell ref="B4:B7"/>
    <mergeCell ref="C4:C7"/>
    <mergeCell ref="D4:D7"/>
    <mergeCell ref="E4:F8"/>
    <mergeCell ref="AD4:AD9"/>
    <mergeCell ref="G5:I8"/>
    <mergeCell ref="Y6:AA8"/>
    <mergeCell ref="AB6:AC8"/>
    <mergeCell ref="L7:M8"/>
    <mergeCell ref="N7:O8"/>
    <mergeCell ref="B8:B9"/>
    <mergeCell ref="C8:C9"/>
  </mergeCells>
  <phoneticPr fontId="10"/>
  <pageMargins left="0.59055118110236227" right="0.59055118110236227" top="0.31496062992125984" bottom="0.11811023622047245" header="0" footer="0"/>
  <pageSetup paperSize="9" pageOrder="overThenDown" orientation="portrait" r:id="rId1"/>
  <headerFooter alignWithMargins="0"/>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54"/>
  <sheetViews>
    <sheetView view="pageBreakPreview" zoomScale="120" zoomScaleNormal="100" zoomScaleSheetLayoutView="120" workbookViewId="0">
      <selection activeCell="F11" sqref="F11"/>
    </sheetView>
  </sheetViews>
  <sheetFormatPr defaultRowHeight="11.25"/>
  <cols>
    <col min="1" max="1" width="18.33203125" style="612" customWidth="1"/>
    <col min="2" max="8" width="12.83203125" style="612" customWidth="1"/>
    <col min="9" max="16384" width="9.33203125" style="612"/>
  </cols>
  <sheetData>
    <row r="1" spans="1:8" ht="24" customHeight="1">
      <c r="A1" s="878" t="s">
        <v>659</v>
      </c>
      <c r="B1" s="878"/>
      <c r="C1" s="878"/>
      <c r="D1" s="878"/>
      <c r="E1" s="878"/>
      <c r="F1" s="878"/>
      <c r="G1" s="878"/>
      <c r="H1" s="878"/>
    </row>
    <row r="2" spans="1:8" ht="30" customHeight="1">
      <c r="A2" s="738" t="s">
        <v>355</v>
      </c>
      <c r="B2" s="738"/>
      <c r="C2" s="738"/>
      <c r="D2" s="738"/>
      <c r="E2" s="738"/>
      <c r="F2" s="738"/>
      <c r="G2" s="738"/>
      <c r="H2" s="738"/>
    </row>
    <row r="3" spans="1:8" ht="15" customHeight="1" thickBot="1">
      <c r="A3" s="461" t="s">
        <v>542</v>
      </c>
      <c r="B3" s="172"/>
      <c r="C3" s="172"/>
      <c r="D3" s="172"/>
      <c r="E3" s="172"/>
      <c r="F3" s="172"/>
      <c r="G3" s="172"/>
      <c r="H3" s="232" t="s">
        <v>559</v>
      </c>
    </row>
    <row r="4" spans="1:8" ht="21" customHeight="1">
      <c r="A4" s="1028" t="s">
        <v>128</v>
      </c>
      <c r="B4" s="860" t="s">
        <v>541</v>
      </c>
      <c r="C4" s="1030" t="s">
        <v>533</v>
      </c>
      <c r="D4" s="1033"/>
      <c r="E4" s="1034"/>
      <c r="F4" s="1029" t="s">
        <v>539</v>
      </c>
      <c r="G4" s="1029"/>
      <c r="H4" s="1030"/>
    </row>
    <row r="5" spans="1:8" ht="33" customHeight="1">
      <c r="A5" s="896"/>
      <c r="B5" s="848"/>
      <c r="C5" s="596" t="s">
        <v>534</v>
      </c>
      <c r="D5" s="596" t="s">
        <v>535</v>
      </c>
      <c r="E5" s="595" t="s">
        <v>536</v>
      </c>
      <c r="F5" s="596" t="s">
        <v>534</v>
      </c>
      <c r="G5" s="596" t="s">
        <v>535</v>
      </c>
      <c r="H5" s="597" t="s">
        <v>536</v>
      </c>
    </row>
    <row r="6" spans="1:8" s="27" customFormat="1" ht="9.75" customHeight="1">
      <c r="A6" s="470"/>
      <c r="B6" s="235"/>
      <c r="C6" s="453"/>
      <c r="D6" s="453"/>
      <c r="E6" s="453"/>
      <c r="F6" s="453"/>
      <c r="G6" s="453"/>
      <c r="H6" s="453"/>
    </row>
    <row r="7" spans="1:8" s="27" customFormat="1" ht="15" customHeight="1">
      <c r="A7" s="607" t="s">
        <v>752</v>
      </c>
      <c r="B7" s="609">
        <v>30</v>
      </c>
      <c r="C7" s="609">
        <v>281478</v>
      </c>
      <c r="D7" s="609">
        <v>15320</v>
      </c>
      <c r="E7" s="609">
        <v>296798</v>
      </c>
      <c r="F7" s="609">
        <v>473564</v>
      </c>
      <c r="G7" s="609">
        <v>31672</v>
      </c>
      <c r="H7" s="609">
        <v>505236</v>
      </c>
    </row>
    <row r="8" spans="1:8" s="27" customFormat="1" ht="15" customHeight="1">
      <c r="A8" s="19" t="s">
        <v>753</v>
      </c>
      <c r="B8" s="609">
        <v>30</v>
      </c>
      <c r="C8" s="609">
        <v>280842</v>
      </c>
      <c r="D8" s="609">
        <v>15210</v>
      </c>
      <c r="E8" s="609">
        <v>296051</v>
      </c>
      <c r="F8" s="609">
        <v>468765</v>
      </c>
      <c r="G8" s="609">
        <v>31188</v>
      </c>
      <c r="H8" s="609">
        <v>499953</v>
      </c>
    </row>
    <row r="9" spans="1:8" s="27" customFormat="1" ht="15" customHeight="1">
      <c r="A9" s="19" t="s">
        <v>754</v>
      </c>
      <c r="B9" s="609">
        <v>30</v>
      </c>
      <c r="C9" s="609">
        <v>278802</v>
      </c>
      <c r="D9" s="609">
        <v>15221</v>
      </c>
      <c r="E9" s="609">
        <v>294023</v>
      </c>
      <c r="F9" s="609">
        <v>461042</v>
      </c>
      <c r="G9" s="609">
        <v>31118</v>
      </c>
      <c r="H9" s="609">
        <v>492161</v>
      </c>
    </row>
    <row r="10" spans="1:8" s="27" customFormat="1" ht="15" customHeight="1">
      <c r="A10" s="19" t="s">
        <v>755</v>
      </c>
      <c r="B10" s="609">
        <v>30</v>
      </c>
      <c r="C10" s="609">
        <v>275496.33333333331</v>
      </c>
      <c r="D10" s="609">
        <v>15393.166666666666</v>
      </c>
      <c r="E10" s="609">
        <v>290889.5</v>
      </c>
      <c r="F10" s="609">
        <v>449368.33333333331</v>
      </c>
      <c r="G10" s="609">
        <v>31224.75</v>
      </c>
      <c r="H10" s="609">
        <v>480593.08333333331</v>
      </c>
    </row>
    <row r="11" spans="1:8" s="237" customFormat="1" ht="15" customHeight="1">
      <c r="A11" s="471" t="s">
        <v>756</v>
      </c>
      <c r="B11" s="454">
        <v>30</v>
      </c>
      <c r="C11" s="454">
        <v>268830</v>
      </c>
      <c r="D11" s="454">
        <v>15580</v>
      </c>
      <c r="E11" s="454">
        <v>284410</v>
      </c>
      <c r="F11" s="454">
        <v>432335</v>
      </c>
      <c r="G11" s="454">
        <v>31288</v>
      </c>
      <c r="H11" s="454">
        <v>463623</v>
      </c>
    </row>
    <row r="12" spans="1:8" s="27" customFormat="1" ht="15" customHeight="1">
      <c r="A12" s="19"/>
      <c r="B12" s="609"/>
      <c r="C12" s="609"/>
      <c r="D12" s="609"/>
      <c r="E12" s="609"/>
      <c r="F12" s="609"/>
      <c r="G12" s="609"/>
      <c r="H12" s="609"/>
    </row>
    <row r="13" spans="1:8" s="27" customFormat="1" ht="15" customHeight="1">
      <c r="A13" s="607" t="s">
        <v>757</v>
      </c>
      <c r="B13" s="609">
        <v>30</v>
      </c>
      <c r="C13" s="609">
        <v>274133</v>
      </c>
      <c r="D13" s="609">
        <v>15497</v>
      </c>
      <c r="E13" s="609">
        <v>289630</v>
      </c>
      <c r="F13" s="609">
        <v>444553</v>
      </c>
      <c r="G13" s="609">
        <v>31292</v>
      </c>
      <c r="H13" s="609">
        <f>F13+G13</f>
        <v>475845</v>
      </c>
    </row>
    <row r="14" spans="1:8" s="27" customFormat="1" ht="15" customHeight="1">
      <c r="A14" s="607" t="s">
        <v>621</v>
      </c>
      <c r="B14" s="609">
        <v>30</v>
      </c>
      <c r="C14" s="609">
        <v>273277</v>
      </c>
      <c r="D14" s="609">
        <v>15558</v>
      </c>
      <c r="E14" s="609">
        <v>288835</v>
      </c>
      <c r="F14" s="609">
        <v>442459</v>
      </c>
      <c r="G14" s="609">
        <v>31247</v>
      </c>
      <c r="H14" s="609">
        <f t="shared" ref="H14:H18" si="0">F14+G14</f>
        <v>473706</v>
      </c>
    </row>
    <row r="15" spans="1:8" s="27" customFormat="1" ht="15" customHeight="1">
      <c r="A15" s="607" t="s">
        <v>154</v>
      </c>
      <c r="B15" s="609">
        <v>30</v>
      </c>
      <c r="C15" s="609">
        <v>272376</v>
      </c>
      <c r="D15" s="609">
        <v>15572</v>
      </c>
      <c r="E15" s="609">
        <v>287948</v>
      </c>
      <c r="F15" s="609">
        <v>440432</v>
      </c>
      <c r="G15" s="609">
        <v>31210</v>
      </c>
      <c r="H15" s="609">
        <f t="shared" si="0"/>
        <v>471642</v>
      </c>
    </row>
    <row r="16" spans="1:8" s="27" customFormat="1" ht="15" customHeight="1">
      <c r="A16" s="607" t="s">
        <v>545</v>
      </c>
      <c r="B16" s="609">
        <v>30</v>
      </c>
      <c r="C16" s="609">
        <v>271607</v>
      </c>
      <c r="D16" s="609">
        <v>15584</v>
      </c>
      <c r="E16" s="609">
        <v>287191</v>
      </c>
      <c r="F16" s="609">
        <v>438571</v>
      </c>
      <c r="G16" s="609">
        <v>31256</v>
      </c>
      <c r="H16" s="609">
        <f t="shared" si="0"/>
        <v>469827</v>
      </c>
    </row>
    <row r="17" spans="1:8" s="27" customFormat="1" ht="15" customHeight="1">
      <c r="A17" s="607" t="s">
        <v>546</v>
      </c>
      <c r="B17" s="609">
        <v>30</v>
      </c>
      <c r="C17" s="609">
        <v>270555</v>
      </c>
      <c r="D17" s="609">
        <v>15588</v>
      </c>
      <c r="E17" s="609">
        <v>286143</v>
      </c>
      <c r="F17" s="609">
        <v>436297</v>
      </c>
      <c r="G17" s="609">
        <v>31333</v>
      </c>
      <c r="H17" s="609">
        <f t="shared" si="0"/>
        <v>467630</v>
      </c>
    </row>
    <row r="18" spans="1:8" s="27" customFormat="1" ht="15" customHeight="1">
      <c r="A18" s="607" t="s">
        <v>547</v>
      </c>
      <c r="B18" s="609">
        <v>30</v>
      </c>
      <c r="C18" s="609">
        <v>269507</v>
      </c>
      <c r="D18" s="609">
        <v>15592</v>
      </c>
      <c r="E18" s="609">
        <v>285099</v>
      </c>
      <c r="F18" s="609">
        <v>433952</v>
      </c>
      <c r="G18" s="609">
        <v>31366</v>
      </c>
      <c r="H18" s="609">
        <f t="shared" si="0"/>
        <v>465318</v>
      </c>
    </row>
    <row r="19" spans="1:8" s="27" customFormat="1" ht="15" customHeight="1">
      <c r="A19" s="607"/>
      <c r="B19" s="609"/>
      <c r="C19" s="609"/>
      <c r="D19" s="609"/>
      <c r="E19" s="609"/>
      <c r="F19" s="609"/>
      <c r="G19" s="609"/>
      <c r="H19" s="609"/>
    </row>
    <row r="20" spans="1:8" s="27" customFormat="1" ht="15" customHeight="1">
      <c r="A20" s="607" t="s">
        <v>548</v>
      </c>
      <c r="B20" s="609">
        <v>30</v>
      </c>
      <c r="C20" s="609">
        <v>268927</v>
      </c>
      <c r="D20" s="609">
        <v>15592</v>
      </c>
      <c r="E20" s="609">
        <v>284519</v>
      </c>
      <c r="F20" s="609">
        <v>431585</v>
      </c>
      <c r="G20" s="609">
        <v>31316</v>
      </c>
      <c r="H20" s="609">
        <f t="shared" ref="H20:H25" si="1">F20+G20</f>
        <v>462901</v>
      </c>
    </row>
    <row r="21" spans="1:8" s="27" customFormat="1" ht="15" customHeight="1">
      <c r="A21" s="607" t="s">
        <v>549</v>
      </c>
      <c r="B21" s="609">
        <v>30</v>
      </c>
      <c r="C21" s="609">
        <v>267471</v>
      </c>
      <c r="D21" s="609">
        <v>15579</v>
      </c>
      <c r="E21" s="609">
        <v>283050</v>
      </c>
      <c r="F21" s="609">
        <v>428471</v>
      </c>
      <c r="G21" s="609">
        <v>31274</v>
      </c>
      <c r="H21" s="609">
        <f t="shared" si="1"/>
        <v>459745</v>
      </c>
    </row>
    <row r="22" spans="1:8" s="27" customFormat="1" ht="15" customHeight="1">
      <c r="A22" s="607" t="s">
        <v>550</v>
      </c>
      <c r="B22" s="609">
        <v>30</v>
      </c>
      <c r="C22" s="609">
        <v>266260</v>
      </c>
      <c r="D22" s="609">
        <v>15599</v>
      </c>
      <c r="E22" s="609">
        <v>281859</v>
      </c>
      <c r="F22" s="609">
        <v>426213</v>
      </c>
      <c r="G22" s="609">
        <v>31314</v>
      </c>
      <c r="H22" s="609">
        <f t="shared" si="1"/>
        <v>457527</v>
      </c>
    </row>
    <row r="23" spans="1:8" s="27" customFormat="1" ht="15" customHeight="1">
      <c r="A23" s="607" t="s">
        <v>758</v>
      </c>
      <c r="B23" s="609">
        <v>30</v>
      </c>
      <c r="C23" s="609">
        <v>265108</v>
      </c>
      <c r="D23" s="609">
        <v>15616</v>
      </c>
      <c r="E23" s="609">
        <v>280724</v>
      </c>
      <c r="F23" s="609">
        <v>424010</v>
      </c>
      <c r="G23" s="609">
        <v>31325</v>
      </c>
      <c r="H23" s="609">
        <f t="shared" si="1"/>
        <v>455335</v>
      </c>
    </row>
    <row r="24" spans="1:8" s="27" customFormat="1" ht="15" customHeight="1">
      <c r="A24" s="607" t="s">
        <v>622</v>
      </c>
      <c r="B24" s="609">
        <v>30</v>
      </c>
      <c r="C24" s="609">
        <v>263868</v>
      </c>
      <c r="D24" s="609">
        <v>15572</v>
      </c>
      <c r="E24" s="609">
        <v>279440</v>
      </c>
      <c r="F24" s="609">
        <v>421717</v>
      </c>
      <c r="G24" s="609">
        <v>31241</v>
      </c>
      <c r="H24" s="609">
        <f t="shared" si="1"/>
        <v>452958</v>
      </c>
    </row>
    <row r="25" spans="1:8" s="27" customFormat="1" ht="15" customHeight="1">
      <c r="A25" s="607" t="s">
        <v>551</v>
      </c>
      <c r="B25" s="609">
        <v>30</v>
      </c>
      <c r="C25" s="609">
        <v>262872</v>
      </c>
      <c r="D25" s="609">
        <v>15606</v>
      </c>
      <c r="E25" s="609">
        <v>278478</v>
      </c>
      <c r="F25" s="609">
        <v>419757</v>
      </c>
      <c r="G25" s="609">
        <v>31283</v>
      </c>
      <c r="H25" s="609">
        <f t="shared" si="1"/>
        <v>451040</v>
      </c>
    </row>
    <row r="26" spans="1:8" ht="7.5" customHeight="1" thickBot="1">
      <c r="A26" s="356"/>
      <c r="B26" s="353"/>
      <c r="C26" s="353"/>
      <c r="D26" s="238"/>
      <c r="E26" s="238"/>
      <c r="F26" s="238"/>
      <c r="G26" s="238"/>
      <c r="H26" s="238"/>
    </row>
    <row r="27" spans="1:8" ht="11.25" customHeight="1">
      <c r="A27" s="239"/>
      <c r="B27" s="239"/>
      <c r="C27" s="239"/>
      <c r="D27" s="239"/>
      <c r="E27" s="239"/>
      <c r="F27" s="239"/>
      <c r="G27" s="239"/>
      <c r="H27" s="239"/>
    </row>
    <row r="28" spans="1:8" ht="8.25" customHeight="1" thickBot="1">
      <c r="A28" s="240"/>
      <c r="B28" s="455"/>
      <c r="C28" s="455"/>
      <c r="D28" s="455"/>
      <c r="E28" s="455"/>
      <c r="F28" s="455"/>
      <c r="G28" s="455"/>
      <c r="H28" s="240"/>
    </row>
    <row r="29" spans="1:8" s="610" customFormat="1" ht="21" customHeight="1">
      <c r="A29" s="1028" t="s">
        <v>623</v>
      </c>
      <c r="B29" s="1029" t="s">
        <v>540</v>
      </c>
      <c r="C29" s="1029"/>
      <c r="D29" s="1030"/>
      <c r="E29" s="1029" t="s">
        <v>537</v>
      </c>
      <c r="F29" s="1029"/>
      <c r="G29" s="1030"/>
    </row>
    <row r="30" spans="1:8" s="610" customFormat="1" ht="33" customHeight="1">
      <c r="A30" s="896"/>
      <c r="B30" s="617" t="s">
        <v>554</v>
      </c>
      <c r="C30" s="596" t="s">
        <v>538</v>
      </c>
      <c r="D30" s="597" t="s">
        <v>536</v>
      </c>
      <c r="E30" s="596" t="s">
        <v>534</v>
      </c>
      <c r="F30" s="596" t="s">
        <v>535</v>
      </c>
      <c r="G30" s="597" t="s">
        <v>536</v>
      </c>
    </row>
    <row r="31" spans="1:8" s="611" customFormat="1" ht="9.75" customHeight="1">
      <c r="A31" s="470"/>
      <c r="B31" s="453"/>
      <c r="C31" s="453"/>
      <c r="D31" s="453"/>
      <c r="E31" s="453"/>
      <c r="F31" s="453"/>
      <c r="G31" s="453"/>
    </row>
    <row r="32" spans="1:8" s="611" customFormat="1" ht="15" customHeight="1">
      <c r="A32" s="607" t="s">
        <v>752</v>
      </c>
      <c r="B32" s="609">
        <v>27225</v>
      </c>
      <c r="C32" s="609">
        <v>8886</v>
      </c>
      <c r="D32" s="609">
        <v>36111</v>
      </c>
      <c r="E32" s="609">
        <v>437453</v>
      </c>
      <c r="F32" s="609">
        <v>31672</v>
      </c>
      <c r="G32" s="609">
        <v>469124</v>
      </c>
    </row>
    <row r="33" spans="1:7" s="611" customFormat="1" ht="15" customHeight="1">
      <c r="A33" s="19" t="s">
        <v>696</v>
      </c>
      <c r="B33" s="609">
        <v>24534</v>
      </c>
      <c r="C33" s="609">
        <v>7587</v>
      </c>
      <c r="D33" s="609">
        <v>32122</v>
      </c>
      <c r="E33" s="609">
        <v>436644</v>
      </c>
      <c r="F33" s="609">
        <v>31188</v>
      </c>
      <c r="G33" s="609">
        <v>467831</v>
      </c>
    </row>
    <row r="34" spans="1:7" s="611" customFormat="1" ht="15" customHeight="1">
      <c r="A34" s="19" t="s">
        <v>697</v>
      </c>
      <c r="B34" s="609">
        <v>20164</v>
      </c>
      <c r="C34" s="609">
        <v>5891</v>
      </c>
      <c r="D34" s="609">
        <v>26055</v>
      </c>
      <c r="E34" s="609">
        <v>434988</v>
      </c>
      <c r="F34" s="609">
        <v>31118</v>
      </c>
      <c r="G34" s="609">
        <v>466106</v>
      </c>
    </row>
    <row r="35" spans="1:7" s="611" customFormat="1" ht="15" customHeight="1">
      <c r="A35" s="19" t="s">
        <v>755</v>
      </c>
      <c r="B35" s="609">
        <v>15031.416666666666</v>
      </c>
      <c r="C35" s="609">
        <v>3873.6666666666665</v>
      </c>
      <c r="D35" s="609">
        <v>18905.083333333332</v>
      </c>
      <c r="E35" s="609">
        <v>430463.25</v>
      </c>
      <c r="F35" s="609">
        <v>31224.75</v>
      </c>
      <c r="G35" s="609">
        <v>461688</v>
      </c>
    </row>
    <row r="36" spans="1:7" s="606" customFormat="1" ht="15" customHeight="1">
      <c r="A36" s="471" t="s">
        <v>756</v>
      </c>
      <c r="B36" s="454">
        <v>9493</v>
      </c>
      <c r="C36" s="454">
        <v>2081</v>
      </c>
      <c r="D36" s="454">
        <v>11574</v>
      </c>
      <c r="E36" s="454">
        <v>420761</v>
      </c>
      <c r="F36" s="454">
        <v>31288</v>
      </c>
      <c r="G36" s="454">
        <v>452049</v>
      </c>
    </row>
    <row r="37" spans="1:7" s="611" customFormat="1" ht="15" customHeight="1">
      <c r="A37" s="19"/>
      <c r="B37" s="609"/>
      <c r="C37" s="609"/>
      <c r="D37" s="609"/>
      <c r="E37" s="609"/>
      <c r="F37" s="609"/>
      <c r="G37" s="609"/>
    </row>
    <row r="38" spans="1:7" s="611" customFormat="1" ht="15" customHeight="1">
      <c r="A38" s="607" t="s">
        <v>757</v>
      </c>
      <c r="B38" s="609">
        <v>11896</v>
      </c>
      <c r="C38" s="609">
        <v>2811</v>
      </c>
      <c r="D38" s="609">
        <f t="shared" ref="D38:D50" si="2">B38+C38</f>
        <v>14707</v>
      </c>
      <c r="E38" s="609">
        <f>F13-D38</f>
        <v>429846</v>
      </c>
      <c r="F38" s="609">
        <f>G13</f>
        <v>31292</v>
      </c>
      <c r="G38" s="609">
        <f t="shared" ref="G38:G43" si="3">H13-D38</f>
        <v>461138</v>
      </c>
    </row>
    <row r="39" spans="1:7" s="611" customFormat="1" ht="15" customHeight="1">
      <c r="A39" s="607" t="s">
        <v>153</v>
      </c>
      <c r="B39" s="609">
        <v>11415</v>
      </c>
      <c r="C39" s="609">
        <v>2659</v>
      </c>
      <c r="D39" s="609">
        <f t="shared" si="2"/>
        <v>14074</v>
      </c>
      <c r="E39" s="609">
        <f t="shared" ref="E39:E43" si="4">F14-D39</f>
        <v>428385</v>
      </c>
      <c r="F39" s="609">
        <f t="shared" ref="F39:F43" si="5">G14</f>
        <v>31247</v>
      </c>
      <c r="G39" s="609">
        <f t="shared" si="3"/>
        <v>459632</v>
      </c>
    </row>
    <row r="40" spans="1:7" s="611" customFormat="1" ht="15" customHeight="1">
      <c r="A40" s="607" t="s">
        <v>154</v>
      </c>
      <c r="B40" s="609">
        <v>10982</v>
      </c>
      <c r="C40" s="609">
        <v>2491</v>
      </c>
      <c r="D40" s="609">
        <f t="shared" si="2"/>
        <v>13473</v>
      </c>
      <c r="E40" s="609">
        <f t="shared" si="4"/>
        <v>426959</v>
      </c>
      <c r="F40" s="609">
        <f t="shared" si="5"/>
        <v>31210</v>
      </c>
      <c r="G40" s="609">
        <f t="shared" si="3"/>
        <v>458169</v>
      </c>
    </row>
    <row r="41" spans="1:7" s="611" customFormat="1" ht="15" customHeight="1">
      <c r="A41" s="607" t="s">
        <v>545</v>
      </c>
      <c r="B41" s="609">
        <v>10643</v>
      </c>
      <c r="C41" s="609">
        <v>2376</v>
      </c>
      <c r="D41" s="609">
        <f t="shared" si="2"/>
        <v>13019</v>
      </c>
      <c r="E41" s="609">
        <f t="shared" si="4"/>
        <v>425552</v>
      </c>
      <c r="F41" s="609">
        <f t="shared" si="5"/>
        <v>31256</v>
      </c>
      <c r="G41" s="609">
        <f t="shared" si="3"/>
        <v>456808</v>
      </c>
    </row>
    <row r="42" spans="1:7" s="611" customFormat="1" ht="15" customHeight="1">
      <c r="A42" s="607" t="s">
        <v>546</v>
      </c>
      <c r="B42" s="609">
        <v>10218</v>
      </c>
      <c r="C42" s="609">
        <v>2260</v>
      </c>
      <c r="D42" s="609">
        <f t="shared" si="2"/>
        <v>12478</v>
      </c>
      <c r="E42" s="609">
        <f t="shared" si="4"/>
        <v>423819</v>
      </c>
      <c r="F42" s="609">
        <f t="shared" si="5"/>
        <v>31333</v>
      </c>
      <c r="G42" s="609">
        <f t="shared" si="3"/>
        <v>455152</v>
      </c>
    </row>
    <row r="43" spans="1:7" s="611" customFormat="1" ht="15" customHeight="1">
      <c r="A43" s="607" t="s">
        <v>547</v>
      </c>
      <c r="B43" s="609">
        <v>9747</v>
      </c>
      <c r="C43" s="609">
        <v>2122</v>
      </c>
      <c r="D43" s="609">
        <f t="shared" si="2"/>
        <v>11869</v>
      </c>
      <c r="E43" s="609">
        <f t="shared" si="4"/>
        <v>422083</v>
      </c>
      <c r="F43" s="609">
        <f t="shared" si="5"/>
        <v>31366</v>
      </c>
      <c r="G43" s="609">
        <f t="shared" si="3"/>
        <v>453449</v>
      </c>
    </row>
    <row r="44" spans="1:7" s="611" customFormat="1" ht="15" customHeight="1">
      <c r="A44" s="607"/>
      <c r="B44" s="609"/>
      <c r="C44" s="609"/>
      <c r="D44" s="609"/>
      <c r="E44" s="609"/>
      <c r="F44" s="609"/>
      <c r="G44" s="609"/>
    </row>
    <row r="45" spans="1:7" s="611" customFormat="1" ht="15" customHeight="1">
      <c r="A45" s="607" t="s">
        <v>548</v>
      </c>
      <c r="B45" s="609">
        <v>9267</v>
      </c>
      <c r="C45" s="609">
        <v>1995</v>
      </c>
      <c r="D45" s="609">
        <f t="shared" si="2"/>
        <v>11262</v>
      </c>
      <c r="E45" s="609">
        <f t="shared" ref="E45:E50" si="6">F20-D45</f>
        <v>420323</v>
      </c>
      <c r="F45" s="609">
        <f t="shared" ref="F45:F50" si="7">G20</f>
        <v>31316</v>
      </c>
      <c r="G45" s="609">
        <f t="shared" ref="G45:G50" si="8">H20-D45</f>
        <v>451639</v>
      </c>
    </row>
    <row r="46" spans="1:7" s="611" customFormat="1" ht="15" customHeight="1">
      <c r="A46" s="607" t="s">
        <v>549</v>
      </c>
      <c r="B46" s="609">
        <v>8842</v>
      </c>
      <c r="C46" s="609">
        <v>1890</v>
      </c>
      <c r="D46" s="609">
        <f t="shared" si="2"/>
        <v>10732</v>
      </c>
      <c r="E46" s="609">
        <f t="shared" si="6"/>
        <v>417739</v>
      </c>
      <c r="F46" s="609">
        <f t="shared" si="7"/>
        <v>31274</v>
      </c>
      <c r="G46" s="609">
        <f t="shared" si="8"/>
        <v>449013</v>
      </c>
    </row>
    <row r="47" spans="1:7" s="611" customFormat="1" ht="15" customHeight="1">
      <c r="A47" s="607" t="s">
        <v>550</v>
      </c>
      <c r="B47" s="609">
        <v>8393</v>
      </c>
      <c r="C47" s="609">
        <v>1786</v>
      </c>
      <c r="D47" s="609">
        <f t="shared" si="2"/>
        <v>10179</v>
      </c>
      <c r="E47" s="609">
        <f t="shared" si="6"/>
        <v>416034</v>
      </c>
      <c r="F47" s="609">
        <f t="shared" si="7"/>
        <v>31314</v>
      </c>
      <c r="G47" s="609">
        <f t="shared" si="8"/>
        <v>447348</v>
      </c>
    </row>
    <row r="48" spans="1:7" s="611" customFormat="1" ht="15" customHeight="1">
      <c r="A48" s="607" t="s">
        <v>758</v>
      </c>
      <c r="B48" s="609">
        <v>8024</v>
      </c>
      <c r="C48" s="609">
        <v>1662</v>
      </c>
      <c r="D48" s="609">
        <f t="shared" si="2"/>
        <v>9686</v>
      </c>
      <c r="E48" s="609">
        <f t="shared" si="6"/>
        <v>414324</v>
      </c>
      <c r="F48" s="609">
        <f t="shared" si="7"/>
        <v>31325</v>
      </c>
      <c r="G48" s="609">
        <f t="shared" si="8"/>
        <v>445649</v>
      </c>
    </row>
    <row r="49" spans="1:8" s="611" customFormat="1" ht="15" customHeight="1">
      <c r="A49" s="607" t="s">
        <v>624</v>
      </c>
      <c r="B49" s="609">
        <v>7489</v>
      </c>
      <c r="C49" s="609">
        <v>1524</v>
      </c>
      <c r="D49" s="609">
        <f t="shared" si="2"/>
        <v>9013</v>
      </c>
      <c r="E49" s="609">
        <f t="shared" si="6"/>
        <v>412704</v>
      </c>
      <c r="F49" s="609">
        <f t="shared" si="7"/>
        <v>31241</v>
      </c>
      <c r="G49" s="609">
        <f t="shared" si="8"/>
        <v>443945</v>
      </c>
    </row>
    <row r="50" spans="1:8" s="611" customFormat="1" ht="15" customHeight="1">
      <c r="A50" s="607" t="s">
        <v>551</v>
      </c>
      <c r="B50" s="609">
        <v>6998</v>
      </c>
      <c r="C50" s="609">
        <v>1399</v>
      </c>
      <c r="D50" s="609">
        <f t="shared" si="2"/>
        <v>8397</v>
      </c>
      <c r="E50" s="609">
        <f t="shared" si="6"/>
        <v>411360</v>
      </c>
      <c r="F50" s="609">
        <f t="shared" si="7"/>
        <v>31283</v>
      </c>
      <c r="G50" s="609">
        <f t="shared" si="8"/>
        <v>442643</v>
      </c>
    </row>
    <row r="51" spans="1:8" s="610" customFormat="1" ht="7.5" customHeight="1" thickBot="1">
      <c r="A51" s="356"/>
      <c r="B51" s="238"/>
      <c r="C51" s="238"/>
      <c r="D51" s="238"/>
      <c r="E51" s="241"/>
      <c r="F51" s="241"/>
      <c r="G51" s="241"/>
      <c r="H51" s="457"/>
    </row>
    <row r="52" spans="1:8" s="610" customFormat="1" ht="15" customHeight="1">
      <c r="A52" s="451"/>
      <c r="B52" s="451"/>
      <c r="C52" s="451"/>
      <c r="D52" s="451"/>
      <c r="E52" s="451"/>
      <c r="F52" s="451"/>
      <c r="G52" s="601" t="s">
        <v>625</v>
      </c>
      <c r="H52" s="608"/>
    </row>
    <row r="53" spans="1:8" s="610" customFormat="1" ht="11.25" customHeight="1">
      <c r="A53" s="1031" t="s">
        <v>626</v>
      </c>
      <c r="B53" s="1031"/>
      <c r="C53" s="1031"/>
      <c r="D53" s="1031"/>
      <c r="E53" s="1031"/>
      <c r="F53" s="1031"/>
      <c r="G53" s="1031"/>
      <c r="H53" s="1031"/>
    </row>
    <row r="54" spans="1:8" ht="13.5" customHeight="1">
      <c r="A54" s="1032"/>
      <c r="B54" s="1032"/>
      <c r="C54" s="1032"/>
      <c r="D54" s="1032"/>
      <c r="E54" s="1032"/>
      <c r="F54" s="1032"/>
      <c r="G54" s="1032"/>
      <c r="H54" s="1032"/>
    </row>
  </sheetData>
  <mergeCells count="11">
    <mergeCell ref="A1:H1"/>
    <mergeCell ref="A2:H2"/>
    <mergeCell ref="A4:A5"/>
    <mergeCell ref="B4:B5"/>
    <mergeCell ref="C4:E4"/>
    <mergeCell ref="F4:H4"/>
    <mergeCell ref="A29:A30"/>
    <mergeCell ref="B29:D29"/>
    <mergeCell ref="E29:G29"/>
    <mergeCell ref="A53:H53"/>
    <mergeCell ref="A54:H54"/>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9"/>
  <sheetViews>
    <sheetView view="pageBreakPreview" zoomScaleNormal="100" zoomScaleSheetLayoutView="100" workbookViewId="0">
      <selection activeCell="A59" sqref="A59"/>
    </sheetView>
  </sheetViews>
  <sheetFormatPr defaultRowHeight="11.25"/>
  <cols>
    <col min="1" max="1" width="14.33203125" style="612" customWidth="1"/>
    <col min="2" max="2" width="11.1640625" style="612" customWidth="1"/>
    <col min="3" max="4" width="15.83203125" style="612" customWidth="1"/>
    <col min="5" max="5" width="14.83203125" style="612" customWidth="1"/>
    <col min="6" max="6" width="13.83203125" style="612" customWidth="1"/>
    <col min="7" max="7" width="10.83203125" style="612" customWidth="1"/>
    <col min="8" max="8" width="14.83203125" style="612" customWidth="1"/>
    <col min="9" max="9" width="9.33203125" style="610"/>
    <col min="10" max="16384" width="9.33203125" style="612"/>
  </cols>
  <sheetData>
    <row r="1" spans="1:9" ht="24" customHeight="1">
      <c r="A1" s="741" t="s">
        <v>660</v>
      </c>
      <c r="B1" s="741"/>
      <c r="C1" s="741"/>
      <c r="D1" s="741"/>
      <c r="E1" s="741"/>
      <c r="F1" s="741"/>
      <c r="G1" s="741"/>
      <c r="H1" s="741"/>
    </row>
    <row r="2" spans="1:9" ht="30" customHeight="1">
      <c r="A2" s="738"/>
      <c r="B2" s="738"/>
      <c r="C2" s="738"/>
      <c r="D2" s="738"/>
      <c r="E2" s="738"/>
      <c r="F2" s="738"/>
      <c r="G2" s="738"/>
      <c r="H2" s="738"/>
    </row>
    <row r="3" spans="1:9" ht="15" customHeight="1" thickBot="1">
      <c r="A3" s="461" t="s">
        <v>543</v>
      </c>
      <c r="B3" s="172"/>
      <c r="C3" s="172"/>
      <c r="D3" s="172"/>
      <c r="E3" s="172"/>
      <c r="F3" s="172"/>
      <c r="G3" s="172"/>
      <c r="H3" s="232" t="s">
        <v>398</v>
      </c>
    </row>
    <row r="4" spans="1:9" ht="18" customHeight="1">
      <c r="A4" s="1028" t="s">
        <v>821</v>
      </c>
      <c r="B4" s="810" t="s">
        <v>544</v>
      </c>
      <c r="C4" s="1039"/>
      <c r="D4" s="1039"/>
      <c r="E4" s="1039"/>
      <c r="F4" s="1039"/>
      <c r="G4" s="1039"/>
      <c r="H4" s="1039"/>
    </row>
    <row r="5" spans="1:9" ht="18" customHeight="1">
      <c r="A5" s="1037"/>
      <c r="B5" s="1040" t="s">
        <v>526</v>
      </c>
      <c r="C5" s="1040"/>
      <c r="D5" s="1040" t="s">
        <v>527</v>
      </c>
      <c r="E5" s="1040"/>
      <c r="F5" s="1040"/>
      <c r="G5" s="1040" t="s">
        <v>528</v>
      </c>
      <c r="H5" s="1041"/>
    </row>
    <row r="6" spans="1:9" ht="18" customHeight="1">
      <c r="A6" s="1038"/>
      <c r="B6" s="596" t="s">
        <v>553</v>
      </c>
      <c r="C6" s="596" t="s">
        <v>529</v>
      </c>
      <c r="D6" s="596" t="s">
        <v>530</v>
      </c>
      <c r="E6" s="596" t="s">
        <v>531</v>
      </c>
      <c r="F6" s="599" t="s">
        <v>532</v>
      </c>
      <c r="G6" s="596" t="s">
        <v>553</v>
      </c>
      <c r="H6" s="598" t="s">
        <v>563</v>
      </c>
    </row>
    <row r="7" spans="1:9" s="27" customFormat="1" ht="7.5" customHeight="1">
      <c r="A7" s="233"/>
      <c r="B7" s="452"/>
      <c r="C7" s="453"/>
      <c r="D7" s="453"/>
      <c r="E7" s="453"/>
      <c r="F7" s="453"/>
      <c r="G7" s="453"/>
      <c r="H7" s="453"/>
      <c r="I7" s="611"/>
    </row>
    <row r="8" spans="1:9" s="27" customFormat="1" ht="15" customHeight="1">
      <c r="A8" s="607" t="s">
        <v>726</v>
      </c>
      <c r="B8" s="614">
        <v>7146379</v>
      </c>
      <c r="C8" s="614">
        <v>163946287</v>
      </c>
      <c r="D8" s="614">
        <v>120025310</v>
      </c>
      <c r="E8" s="614">
        <v>36791195</v>
      </c>
      <c r="F8" s="614">
        <v>7129781</v>
      </c>
      <c r="G8" s="609">
        <v>226584</v>
      </c>
      <c r="H8" s="614">
        <v>15292909</v>
      </c>
      <c r="I8" s="611"/>
    </row>
    <row r="9" spans="1:9" s="27" customFormat="1" ht="15" customHeight="1">
      <c r="A9" s="607" t="s">
        <v>759</v>
      </c>
      <c r="B9" s="614">
        <v>7252867</v>
      </c>
      <c r="C9" s="614">
        <v>168733214</v>
      </c>
      <c r="D9" s="614">
        <v>123658897</v>
      </c>
      <c r="E9" s="614">
        <v>37736835</v>
      </c>
      <c r="F9" s="614">
        <v>7337482</v>
      </c>
      <c r="G9" s="609">
        <v>238366</v>
      </c>
      <c r="H9" s="614">
        <v>15712039</v>
      </c>
      <c r="I9" s="611"/>
    </row>
    <row r="10" spans="1:9" s="27" customFormat="1" ht="15" customHeight="1">
      <c r="A10" s="607" t="s">
        <v>688</v>
      </c>
      <c r="B10" s="614">
        <v>7379838</v>
      </c>
      <c r="C10" s="614">
        <v>173451940</v>
      </c>
      <c r="D10" s="614">
        <v>127293851</v>
      </c>
      <c r="E10" s="614">
        <v>38819635</v>
      </c>
      <c r="F10" s="614">
        <v>7338454</v>
      </c>
      <c r="G10" s="609">
        <v>263840</v>
      </c>
      <c r="H10" s="614">
        <v>16677278</v>
      </c>
      <c r="I10" s="611"/>
    </row>
    <row r="11" spans="1:9" s="27" customFormat="1" ht="15" customHeight="1">
      <c r="A11" s="607" t="s">
        <v>760</v>
      </c>
      <c r="B11" s="614">
        <v>7457731</v>
      </c>
      <c r="C11" s="614">
        <v>180330709</v>
      </c>
      <c r="D11" s="614">
        <v>132370791</v>
      </c>
      <c r="E11" s="614">
        <v>41010855</v>
      </c>
      <c r="F11" s="614">
        <v>6949063</v>
      </c>
      <c r="G11" s="609">
        <v>283677</v>
      </c>
      <c r="H11" s="614">
        <v>18183573</v>
      </c>
      <c r="I11" s="611"/>
    </row>
    <row r="12" spans="1:9" s="237" customFormat="1" ht="15" customHeight="1">
      <c r="A12" s="236" t="s">
        <v>708</v>
      </c>
      <c r="B12" s="456">
        <v>7387540</v>
      </c>
      <c r="C12" s="456">
        <v>177566125</v>
      </c>
      <c r="D12" s="456">
        <v>129883951</v>
      </c>
      <c r="E12" s="456">
        <v>41434275</v>
      </c>
      <c r="F12" s="456">
        <v>6247899</v>
      </c>
      <c r="G12" s="454">
        <v>295719</v>
      </c>
      <c r="H12" s="456">
        <v>18936239</v>
      </c>
      <c r="I12" s="606"/>
    </row>
    <row r="13" spans="1:9" s="27" customFormat="1" ht="15" customHeight="1">
      <c r="A13" s="19"/>
      <c r="B13" s="609"/>
      <c r="C13" s="614"/>
      <c r="D13" s="614"/>
      <c r="E13" s="614"/>
      <c r="F13" s="614"/>
      <c r="G13" s="609"/>
      <c r="H13" s="614"/>
      <c r="I13" s="611"/>
    </row>
    <row r="14" spans="1:9" s="27" customFormat="1" ht="15" customHeight="1">
      <c r="A14" s="607" t="s">
        <v>761</v>
      </c>
      <c r="B14" s="609">
        <v>648397</v>
      </c>
      <c r="C14" s="614">
        <v>15967298</v>
      </c>
      <c r="D14" s="614">
        <v>11706279</v>
      </c>
      <c r="E14" s="614">
        <v>3667891</v>
      </c>
      <c r="F14" s="614">
        <v>593127</v>
      </c>
      <c r="G14" s="609">
        <v>24183</v>
      </c>
      <c r="H14" s="614">
        <v>1575346</v>
      </c>
      <c r="I14" s="611"/>
    </row>
    <row r="15" spans="1:9" s="27" customFormat="1" ht="15" customHeight="1">
      <c r="A15" s="607" t="s">
        <v>627</v>
      </c>
      <c r="B15" s="609">
        <v>630286</v>
      </c>
      <c r="C15" s="614">
        <v>14893692</v>
      </c>
      <c r="D15" s="614">
        <v>10895104</v>
      </c>
      <c r="E15" s="614">
        <v>3454927</v>
      </c>
      <c r="F15" s="614">
        <v>543661</v>
      </c>
      <c r="G15" s="609">
        <v>24336</v>
      </c>
      <c r="H15" s="614">
        <v>1668338</v>
      </c>
      <c r="I15" s="611"/>
    </row>
    <row r="16" spans="1:9" s="27" customFormat="1" ht="15" customHeight="1">
      <c r="A16" s="607" t="s">
        <v>628</v>
      </c>
      <c r="B16" s="609">
        <v>615052</v>
      </c>
      <c r="C16" s="614">
        <v>14565763</v>
      </c>
      <c r="D16" s="614">
        <v>10652193</v>
      </c>
      <c r="E16" s="614">
        <v>3384723</v>
      </c>
      <c r="F16" s="614">
        <v>528847</v>
      </c>
      <c r="G16" s="609">
        <v>24262</v>
      </c>
      <c r="H16" s="614">
        <v>1501300</v>
      </c>
      <c r="I16" s="611"/>
    </row>
    <row r="17" spans="1:9" s="27" customFormat="1" ht="15" customHeight="1">
      <c r="A17" s="607" t="s">
        <v>115</v>
      </c>
      <c r="B17" s="609">
        <v>624324</v>
      </c>
      <c r="C17" s="614">
        <v>15126182</v>
      </c>
      <c r="D17" s="614">
        <v>11061699</v>
      </c>
      <c r="E17" s="614">
        <v>3520264</v>
      </c>
      <c r="F17" s="614">
        <v>544219</v>
      </c>
      <c r="G17" s="609">
        <v>23580</v>
      </c>
      <c r="H17" s="614">
        <v>1531704</v>
      </c>
      <c r="I17" s="611"/>
    </row>
    <row r="18" spans="1:9" s="27" customFormat="1" ht="15" customHeight="1">
      <c r="A18" s="607" t="s">
        <v>116</v>
      </c>
      <c r="B18" s="609">
        <v>615695</v>
      </c>
      <c r="C18" s="614">
        <v>14897059</v>
      </c>
      <c r="D18" s="614">
        <v>10888754</v>
      </c>
      <c r="E18" s="614">
        <v>3476645</v>
      </c>
      <c r="F18" s="614">
        <v>531660</v>
      </c>
      <c r="G18" s="609">
        <v>23965</v>
      </c>
      <c r="H18" s="614">
        <v>1587437</v>
      </c>
      <c r="I18" s="611"/>
    </row>
    <row r="19" spans="1:9" s="27" customFormat="1" ht="15" customHeight="1">
      <c r="A19" s="607" t="s">
        <v>117</v>
      </c>
      <c r="B19" s="609">
        <v>607634</v>
      </c>
      <c r="C19" s="614">
        <v>14876429</v>
      </c>
      <c r="D19" s="614">
        <v>10867417</v>
      </c>
      <c r="E19" s="614">
        <v>3478006</v>
      </c>
      <c r="F19" s="614">
        <v>531007</v>
      </c>
      <c r="G19" s="609">
        <v>23878</v>
      </c>
      <c r="H19" s="614">
        <v>1581239</v>
      </c>
      <c r="I19" s="611"/>
    </row>
    <row r="20" spans="1:9" s="27" customFormat="1" ht="15" customHeight="1">
      <c r="A20" s="607"/>
      <c r="B20" s="609"/>
      <c r="C20" s="614"/>
      <c r="D20" s="614"/>
      <c r="E20" s="614"/>
      <c r="F20" s="614"/>
      <c r="G20" s="609"/>
      <c r="H20" s="614"/>
      <c r="I20" s="611"/>
    </row>
    <row r="21" spans="1:9" s="27" customFormat="1" ht="15" customHeight="1">
      <c r="A21" s="607" t="s">
        <v>118</v>
      </c>
      <c r="B21" s="609">
        <v>601784</v>
      </c>
      <c r="C21" s="614">
        <v>14515206</v>
      </c>
      <c r="D21" s="614">
        <v>10610897</v>
      </c>
      <c r="E21" s="614">
        <v>3388075</v>
      </c>
      <c r="F21" s="614">
        <v>516234</v>
      </c>
      <c r="G21" s="609">
        <v>23581</v>
      </c>
      <c r="H21" s="614">
        <v>1580030</v>
      </c>
      <c r="I21" s="611"/>
    </row>
    <row r="22" spans="1:9" s="27" customFormat="1" ht="15" customHeight="1">
      <c r="A22" s="607" t="s">
        <v>297</v>
      </c>
      <c r="B22" s="609">
        <v>617987</v>
      </c>
      <c r="C22" s="614">
        <v>14678628</v>
      </c>
      <c r="D22" s="614">
        <v>10739395</v>
      </c>
      <c r="E22" s="614">
        <v>3421507</v>
      </c>
      <c r="F22" s="614">
        <v>517727</v>
      </c>
      <c r="G22" s="609">
        <v>24447</v>
      </c>
      <c r="H22" s="614">
        <v>1529135</v>
      </c>
      <c r="I22" s="611"/>
    </row>
    <row r="23" spans="1:9" s="27" customFormat="1" ht="15" customHeight="1">
      <c r="A23" s="607" t="s">
        <v>119</v>
      </c>
      <c r="B23" s="609">
        <v>617069</v>
      </c>
      <c r="C23" s="614">
        <v>14861414</v>
      </c>
      <c r="D23" s="614">
        <v>10869552</v>
      </c>
      <c r="E23" s="614">
        <v>3471333</v>
      </c>
      <c r="F23" s="614">
        <v>520529</v>
      </c>
      <c r="G23" s="609">
        <v>24175</v>
      </c>
      <c r="H23" s="614">
        <v>1529597</v>
      </c>
      <c r="I23" s="611"/>
    </row>
    <row r="24" spans="1:9" s="27" customFormat="1" ht="15" customHeight="1">
      <c r="A24" s="607" t="s">
        <v>120</v>
      </c>
      <c r="B24" s="609">
        <v>623397</v>
      </c>
      <c r="C24" s="614">
        <v>14707902</v>
      </c>
      <c r="D24" s="614">
        <v>10754523</v>
      </c>
      <c r="E24" s="614">
        <v>3433922</v>
      </c>
      <c r="F24" s="614">
        <v>519457</v>
      </c>
      <c r="G24" s="609">
        <v>25136</v>
      </c>
      <c r="H24" s="614">
        <v>1573491</v>
      </c>
      <c r="I24" s="611"/>
    </row>
    <row r="25" spans="1:9" s="27" customFormat="1" ht="15" customHeight="1">
      <c r="A25" s="607" t="s">
        <v>762</v>
      </c>
      <c r="B25" s="609">
        <v>594969</v>
      </c>
      <c r="C25" s="614">
        <v>14416413</v>
      </c>
      <c r="D25" s="614">
        <v>10544006</v>
      </c>
      <c r="E25" s="614">
        <v>3384804</v>
      </c>
      <c r="F25" s="614">
        <v>487603</v>
      </c>
      <c r="G25" s="609">
        <v>27438</v>
      </c>
      <c r="H25" s="614">
        <v>1595522</v>
      </c>
      <c r="I25" s="611"/>
    </row>
    <row r="26" spans="1:9" s="27" customFormat="1" ht="15" customHeight="1">
      <c r="A26" s="607" t="s">
        <v>629</v>
      </c>
      <c r="B26" s="609">
        <v>590946</v>
      </c>
      <c r="C26" s="614">
        <v>14060139</v>
      </c>
      <c r="D26" s="614">
        <v>10294132</v>
      </c>
      <c r="E26" s="614">
        <v>3352178</v>
      </c>
      <c r="F26" s="614">
        <v>413828</v>
      </c>
      <c r="G26" s="609">
        <v>26738</v>
      </c>
      <c r="H26" s="614">
        <v>1683100</v>
      </c>
      <c r="I26" s="611"/>
    </row>
    <row r="27" spans="1:9" ht="7.5" customHeight="1" thickBot="1">
      <c r="A27" s="356"/>
      <c r="B27" s="353"/>
      <c r="C27" s="353"/>
      <c r="D27" s="238"/>
      <c r="E27" s="238"/>
      <c r="F27" s="238"/>
      <c r="G27" s="238"/>
      <c r="H27" s="238"/>
    </row>
    <row r="28" spans="1:9" ht="11.25" customHeight="1">
      <c r="A28" s="203"/>
      <c r="B28" s="203"/>
      <c r="C28" s="203"/>
      <c r="D28" s="203"/>
      <c r="E28" s="203"/>
      <c r="F28" s="203"/>
      <c r="G28" s="203"/>
      <c r="H28" s="203"/>
    </row>
    <row r="29" spans="1:9" ht="8.25" customHeight="1" thickBot="1">
      <c r="A29" s="240"/>
      <c r="B29" s="240"/>
      <c r="C29" s="240"/>
      <c r="D29" s="240"/>
      <c r="E29" s="240"/>
      <c r="F29" s="240"/>
      <c r="G29" s="240"/>
      <c r="H29" s="240"/>
    </row>
    <row r="30" spans="1:9" s="610" customFormat="1" ht="18" customHeight="1">
      <c r="A30" s="1028" t="s">
        <v>821</v>
      </c>
      <c r="B30" s="810" t="s">
        <v>630</v>
      </c>
      <c r="C30" s="1039"/>
      <c r="D30" s="1039"/>
      <c r="E30" s="1039"/>
      <c r="F30" s="1039"/>
      <c r="G30" s="1039"/>
      <c r="H30" s="1039"/>
    </row>
    <row r="31" spans="1:9" s="610" customFormat="1" ht="18" customHeight="1">
      <c r="A31" s="1037"/>
      <c r="B31" s="1040" t="s">
        <v>526</v>
      </c>
      <c r="C31" s="1040"/>
      <c r="D31" s="1040" t="s">
        <v>527</v>
      </c>
      <c r="E31" s="1040"/>
      <c r="F31" s="1040"/>
      <c r="G31" s="1040" t="s">
        <v>528</v>
      </c>
      <c r="H31" s="1041"/>
    </row>
    <row r="32" spans="1:9" s="610" customFormat="1" ht="18" customHeight="1">
      <c r="A32" s="1038"/>
      <c r="B32" s="596" t="s">
        <v>553</v>
      </c>
      <c r="C32" s="596" t="s">
        <v>529</v>
      </c>
      <c r="D32" s="596" t="s">
        <v>530</v>
      </c>
      <c r="E32" s="596" t="s">
        <v>531</v>
      </c>
      <c r="F32" s="599" t="s">
        <v>532</v>
      </c>
      <c r="G32" s="596" t="s">
        <v>553</v>
      </c>
      <c r="H32" s="598" t="s">
        <v>563</v>
      </c>
    </row>
    <row r="33" spans="1:8" s="611" customFormat="1" ht="7.5" customHeight="1">
      <c r="A33" s="233"/>
      <c r="B33" s="27"/>
      <c r="C33" s="27"/>
      <c r="D33" s="27"/>
      <c r="E33" s="27"/>
      <c r="F33" s="27"/>
      <c r="G33" s="27"/>
      <c r="H33" s="27"/>
    </row>
    <row r="34" spans="1:8" s="611" customFormat="1" ht="15" customHeight="1">
      <c r="A34" s="607" t="s">
        <v>726</v>
      </c>
      <c r="B34" s="609">
        <v>638682</v>
      </c>
      <c r="C34" s="614">
        <v>14830228</v>
      </c>
      <c r="D34" s="614">
        <v>10369128</v>
      </c>
      <c r="E34" s="614">
        <v>4161080</v>
      </c>
      <c r="F34" s="609">
        <v>300020</v>
      </c>
      <c r="G34" s="609">
        <v>14244</v>
      </c>
      <c r="H34" s="614">
        <v>1574302</v>
      </c>
    </row>
    <row r="35" spans="1:8" s="611" customFormat="1" ht="15" customHeight="1">
      <c r="A35" s="607" t="s">
        <v>681</v>
      </c>
      <c r="B35" s="609">
        <v>565551</v>
      </c>
      <c r="C35" s="614">
        <v>13457054</v>
      </c>
      <c r="D35" s="614">
        <v>9409436</v>
      </c>
      <c r="E35" s="614">
        <v>3775772</v>
      </c>
      <c r="F35" s="609">
        <v>271845</v>
      </c>
      <c r="G35" s="609">
        <v>13649</v>
      </c>
      <c r="H35" s="614">
        <v>1447382</v>
      </c>
    </row>
    <row r="36" spans="1:8" s="611" customFormat="1" ht="15" customHeight="1">
      <c r="A36" s="607" t="s">
        <v>763</v>
      </c>
      <c r="B36" s="609">
        <v>463871</v>
      </c>
      <c r="C36" s="614">
        <v>10968469</v>
      </c>
      <c r="D36" s="614">
        <v>7670280</v>
      </c>
      <c r="E36" s="614">
        <v>3067047</v>
      </c>
      <c r="F36" s="609">
        <v>231142</v>
      </c>
      <c r="G36" s="609">
        <v>11757</v>
      </c>
      <c r="H36" s="614">
        <v>1207355</v>
      </c>
    </row>
    <row r="37" spans="1:8" s="611" customFormat="1" ht="15" customHeight="1">
      <c r="A37" s="607" t="s">
        <v>683</v>
      </c>
      <c r="B37" s="609">
        <v>354589</v>
      </c>
      <c r="C37" s="614">
        <v>8564929</v>
      </c>
      <c r="D37" s="614">
        <v>5990910</v>
      </c>
      <c r="E37" s="614">
        <v>2387745</v>
      </c>
      <c r="F37" s="609">
        <v>186274</v>
      </c>
      <c r="G37" s="609">
        <v>9248</v>
      </c>
      <c r="H37" s="614">
        <v>985082</v>
      </c>
    </row>
    <row r="38" spans="1:8" s="606" customFormat="1" ht="15" customHeight="1">
      <c r="A38" s="236" t="s">
        <v>708</v>
      </c>
      <c r="B38" s="454">
        <v>216857</v>
      </c>
      <c r="C38" s="456">
        <v>5211107</v>
      </c>
      <c r="D38" s="456">
        <v>3639531</v>
      </c>
      <c r="E38" s="456">
        <v>1455373</v>
      </c>
      <c r="F38" s="454">
        <v>116206</v>
      </c>
      <c r="G38" s="454">
        <v>6227</v>
      </c>
      <c r="H38" s="456">
        <v>677717</v>
      </c>
    </row>
    <row r="39" spans="1:8" s="611" customFormat="1" ht="15" customHeight="1">
      <c r="A39" s="19"/>
      <c r="B39" s="609"/>
      <c r="C39" s="614"/>
      <c r="D39" s="614"/>
      <c r="E39" s="614"/>
      <c r="F39" s="609"/>
      <c r="G39" s="609"/>
      <c r="H39" s="614"/>
    </row>
    <row r="40" spans="1:8" s="611" customFormat="1" ht="15" customHeight="1">
      <c r="A40" s="607" t="s">
        <v>764</v>
      </c>
      <c r="B40" s="609">
        <v>24157</v>
      </c>
      <c r="C40" s="614">
        <v>619308</v>
      </c>
      <c r="D40" s="614">
        <v>433205</v>
      </c>
      <c r="E40" s="614">
        <v>171143</v>
      </c>
      <c r="F40" s="609">
        <v>14960</v>
      </c>
      <c r="G40" s="609">
        <v>774</v>
      </c>
      <c r="H40" s="614">
        <v>92819</v>
      </c>
    </row>
    <row r="41" spans="1:8" s="611" customFormat="1" ht="15" customHeight="1">
      <c r="A41" s="607" t="s">
        <v>295</v>
      </c>
      <c r="B41" s="609">
        <v>21863</v>
      </c>
      <c r="C41" s="614">
        <v>540757</v>
      </c>
      <c r="D41" s="614">
        <v>377730</v>
      </c>
      <c r="E41" s="614">
        <v>151142</v>
      </c>
      <c r="F41" s="609">
        <v>11885</v>
      </c>
      <c r="G41" s="609">
        <v>624</v>
      </c>
      <c r="H41" s="614">
        <v>74094</v>
      </c>
    </row>
    <row r="42" spans="1:8" s="611" customFormat="1" ht="15" customHeight="1">
      <c r="A42" s="607" t="s">
        <v>296</v>
      </c>
      <c r="B42" s="609">
        <v>20302</v>
      </c>
      <c r="C42" s="614">
        <v>480481</v>
      </c>
      <c r="D42" s="614">
        <v>335550</v>
      </c>
      <c r="E42" s="614">
        <v>133493</v>
      </c>
      <c r="F42" s="609">
        <v>11439</v>
      </c>
      <c r="G42" s="609">
        <v>548</v>
      </c>
      <c r="H42" s="614">
        <v>65702</v>
      </c>
    </row>
    <row r="43" spans="1:8" s="611" customFormat="1" ht="15" customHeight="1">
      <c r="A43" s="607" t="s">
        <v>115</v>
      </c>
      <c r="B43" s="609">
        <v>19969</v>
      </c>
      <c r="C43" s="614">
        <v>479550</v>
      </c>
      <c r="D43" s="614">
        <v>334866</v>
      </c>
      <c r="E43" s="614">
        <v>133975</v>
      </c>
      <c r="F43" s="609">
        <v>10708</v>
      </c>
      <c r="G43" s="609">
        <v>524</v>
      </c>
      <c r="H43" s="614">
        <v>57204</v>
      </c>
    </row>
    <row r="44" spans="1:8" s="611" customFormat="1" ht="15" customHeight="1">
      <c r="A44" s="607" t="s">
        <v>116</v>
      </c>
      <c r="B44" s="609">
        <v>19155</v>
      </c>
      <c r="C44" s="614">
        <v>460220</v>
      </c>
      <c r="D44" s="614">
        <v>321306</v>
      </c>
      <c r="E44" s="614">
        <v>129202</v>
      </c>
      <c r="F44" s="609">
        <v>9712</v>
      </c>
      <c r="G44" s="609">
        <v>528</v>
      </c>
      <c r="H44" s="614">
        <v>56724</v>
      </c>
    </row>
    <row r="45" spans="1:8" s="611" customFormat="1" ht="15" customHeight="1">
      <c r="A45" s="607" t="s">
        <v>117</v>
      </c>
      <c r="B45" s="609">
        <v>18028</v>
      </c>
      <c r="C45" s="614">
        <v>421089</v>
      </c>
      <c r="D45" s="614">
        <v>293881</v>
      </c>
      <c r="E45" s="614">
        <v>117648</v>
      </c>
      <c r="F45" s="609">
        <v>9559</v>
      </c>
      <c r="G45" s="609">
        <v>509</v>
      </c>
      <c r="H45" s="614">
        <v>54840</v>
      </c>
    </row>
    <row r="46" spans="1:8" s="611" customFormat="1" ht="15" customHeight="1">
      <c r="A46" s="607"/>
      <c r="B46" s="609"/>
      <c r="C46" s="614"/>
      <c r="D46" s="614"/>
      <c r="E46" s="614"/>
      <c r="F46" s="609"/>
      <c r="G46" s="609"/>
      <c r="H46" s="614"/>
    </row>
    <row r="47" spans="1:8" s="611" customFormat="1" ht="15" customHeight="1">
      <c r="A47" s="607" t="s">
        <v>118</v>
      </c>
      <c r="B47" s="609">
        <v>17101</v>
      </c>
      <c r="C47" s="614">
        <v>384025</v>
      </c>
      <c r="D47" s="614">
        <v>268157</v>
      </c>
      <c r="E47" s="614">
        <v>107337</v>
      </c>
      <c r="F47" s="609">
        <v>8531</v>
      </c>
      <c r="G47" s="609">
        <v>471</v>
      </c>
      <c r="H47" s="614">
        <v>47945</v>
      </c>
    </row>
    <row r="48" spans="1:8" s="611" customFormat="1" ht="15" customHeight="1">
      <c r="A48" s="607" t="s">
        <v>297</v>
      </c>
      <c r="B48" s="609">
        <v>17366</v>
      </c>
      <c r="C48" s="614">
        <v>406596</v>
      </c>
      <c r="D48" s="614">
        <v>284060</v>
      </c>
      <c r="E48" s="614">
        <v>113590</v>
      </c>
      <c r="F48" s="609">
        <v>8947</v>
      </c>
      <c r="G48" s="609">
        <v>416</v>
      </c>
      <c r="H48" s="614">
        <v>41601</v>
      </c>
    </row>
    <row r="49" spans="1:8" s="611" customFormat="1" ht="15" customHeight="1">
      <c r="A49" s="607" t="s">
        <v>119</v>
      </c>
      <c r="B49" s="609">
        <v>15857</v>
      </c>
      <c r="C49" s="614">
        <v>395544</v>
      </c>
      <c r="D49" s="614">
        <v>276147</v>
      </c>
      <c r="E49" s="614">
        <v>110288</v>
      </c>
      <c r="F49" s="609">
        <v>9110</v>
      </c>
      <c r="G49" s="609">
        <v>499</v>
      </c>
      <c r="H49" s="614">
        <v>46318</v>
      </c>
    </row>
    <row r="50" spans="1:8" s="611" customFormat="1" ht="15" customHeight="1">
      <c r="A50" s="607" t="s">
        <v>120</v>
      </c>
      <c r="B50" s="609">
        <v>15356</v>
      </c>
      <c r="C50" s="614">
        <v>362908</v>
      </c>
      <c r="D50" s="614">
        <v>253384</v>
      </c>
      <c r="E50" s="614">
        <v>101496</v>
      </c>
      <c r="F50" s="609">
        <v>8029</v>
      </c>
      <c r="G50" s="609">
        <v>432</v>
      </c>
      <c r="H50" s="614">
        <v>49578</v>
      </c>
    </row>
    <row r="51" spans="1:8" s="611" customFormat="1" ht="15" customHeight="1">
      <c r="A51" s="607" t="s">
        <v>710</v>
      </c>
      <c r="B51" s="609">
        <v>14636</v>
      </c>
      <c r="C51" s="614">
        <v>360390</v>
      </c>
      <c r="D51" s="614">
        <v>251599</v>
      </c>
      <c r="E51" s="614">
        <v>100025</v>
      </c>
      <c r="F51" s="609">
        <v>8767</v>
      </c>
      <c r="G51" s="609">
        <v>402</v>
      </c>
      <c r="H51" s="614">
        <v>42983</v>
      </c>
    </row>
    <row r="52" spans="1:8" s="611" customFormat="1" ht="15" customHeight="1">
      <c r="A52" s="607" t="s">
        <v>609</v>
      </c>
      <c r="B52" s="609">
        <v>13067</v>
      </c>
      <c r="C52" s="614">
        <v>300239</v>
      </c>
      <c r="D52" s="614">
        <v>209646</v>
      </c>
      <c r="E52" s="614">
        <v>86034</v>
      </c>
      <c r="F52" s="609">
        <v>4559</v>
      </c>
      <c r="G52" s="609">
        <v>500</v>
      </c>
      <c r="H52" s="614">
        <v>47909</v>
      </c>
    </row>
    <row r="53" spans="1:8" s="610" customFormat="1" ht="7.5" customHeight="1" thickBot="1">
      <c r="A53" s="356"/>
      <c r="B53" s="238"/>
      <c r="C53" s="238"/>
      <c r="D53" s="241"/>
      <c r="E53" s="241"/>
      <c r="F53" s="241"/>
      <c r="G53" s="241"/>
      <c r="H53" s="241"/>
    </row>
    <row r="54" spans="1:8" s="610" customFormat="1" ht="14.25" customHeight="1">
      <c r="A54" s="458"/>
      <c r="B54" s="459"/>
      <c r="C54" s="459"/>
      <c r="D54" s="460"/>
      <c r="E54" s="460"/>
      <c r="F54" s="460"/>
      <c r="G54" s="460"/>
      <c r="H54" s="601" t="s">
        <v>631</v>
      </c>
    </row>
    <row r="55" spans="1:8" s="610" customFormat="1" ht="10.5" customHeight="1">
      <c r="A55" s="1035" t="s">
        <v>826</v>
      </c>
      <c r="B55" s="1036"/>
      <c r="C55" s="1036"/>
      <c r="D55" s="1036"/>
      <c r="E55" s="1036"/>
      <c r="F55" s="1036"/>
      <c r="G55" s="1036"/>
      <c r="H55" s="1036"/>
    </row>
    <row r="56" spans="1:8" s="610" customFormat="1" ht="10.5" customHeight="1">
      <c r="A56" s="1035" t="s">
        <v>827</v>
      </c>
      <c r="B56" s="1036"/>
      <c r="C56" s="1036"/>
      <c r="D56" s="1036"/>
      <c r="E56" s="1036"/>
      <c r="F56" s="1036"/>
      <c r="G56" s="1036"/>
      <c r="H56" s="1036"/>
    </row>
    <row r="57" spans="1:8" s="610" customFormat="1" ht="10.5" customHeight="1">
      <c r="A57" s="862" t="s">
        <v>828</v>
      </c>
      <c r="B57" s="862"/>
      <c r="C57" s="862"/>
      <c r="D57" s="862"/>
      <c r="E57" s="862"/>
      <c r="F57" s="862"/>
      <c r="G57" s="862"/>
      <c r="H57" s="862"/>
    </row>
    <row r="58" spans="1:8" s="610" customFormat="1" ht="10.5" customHeight="1">
      <c r="A58" s="862" t="s">
        <v>829</v>
      </c>
      <c r="B58" s="862"/>
      <c r="C58" s="862"/>
      <c r="D58" s="862"/>
      <c r="E58" s="862"/>
      <c r="F58" s="862"/>
      <c r="G58" s="862"/>
      <c r="H58" s="862"/>
    </row>
    <row r="59" spans="1:8" s="610" customFormat="1" ht="10.5" customHeight="1">
      <c r="A59" s="612"/>
      <c r="B59" s="612"/>
      <c r="C59" s="612"/>
      <c r="D59" s="612"/>
      <c r="E59" s="612"/>
      <c r="F59" s="612"/>
      <c r="G59" s="612"/>
      <c r="H59" s="612"/>
    </row>
  </sheetData>
  <mergeCells count="16">
    <mergeCell ref="A1:H1"/>
    <mergeCell ref="A2:H2"/>
    <mergeCell ref="A4:A6"/>
    <mergeCell ref="B4:H4"/>
    <mergeCell ref="B5:C5"/>
    <mergeCell ref="D5:F5"/>
    <mergeCell ref="G5:H5"/>
    <mergeCell ref="A56:H56"/>
    <mergeCell ref="A57:H57"/>
    <mergeCell ref="A58:H58"/>
    <mergeCell ref="A30:A32"/>
    <mergeCell ref="B30:H30"/>
    <mergeCell ref="B31:C31"/>
    <mergeCell ref="D31:F31"/>
    <mergeCell ref="G31:H31"/>
    <mergeCell ref="A55:H55"/>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B40"/>
  <sheetViews>
    <sheetView view="pageBreakPreview" zoomScale="115" zoomScaleNormal="115" zoomScaleSheetLayoutView="115" workbookViewId="0">
      <selection activeCell="F36" sqref="F36"/>
    </sheetView>
  </sheetViews>
  <sheetFormatPr defaultRowHeight="11.25"/>
  <cols>
    <col min="1" max="1" width="11" style="272" customWidth="1"/>
    <col min="2" max="9" width="12.5" style="272" customWidth="1"/>
    <col min="10" max="16384" width="9.33203125" style="272"/>
  </cols>
  <sheetData>
    <row r="1" spans="1:9" ht="24" customHeight="1">
      <c r="A1" s="1052" t="s">
        <v>661</v>
      </c>
      <c r="B1" s="1052"/>
      <c r="C1" s="1052"/>
      <c r="D1" s="1052"/>
      <c r="E1" s="1052"/>
      <c r="F1" s="1052"/>
      <c r="G1" s="1052"/>
      <c r="H1" s="1052"/>
      <c r="I1" s="1052"/>
    </row>
    <row r="2" spans="1:9" ht="30" customHeight="1">
      <c r="A2" s="738" t="s">
        <v>387</v>
      </c>
      <c r="B2" s="738"/>
      <c r="C2" s="738"/>
      <c r="D2" s="738"/>
      <c r="E2" s="738"/>
      <c r="F2" s="738"/>
      <c r="G2" s="738"/>
      <c r="H2" s="738"/>
      <c r="I2" s="738"/>
    </row>
    <row r="3" spans="1:9" s="243" customFormat="1" ht="15" customHeight="1" thickBot="1">
      <c r="A3" s="242"/>
      <c r="B3" s="242"/>
      <c r="C3" s="242"/>
      <c r="D3" s="242"/>
      <c r="E3" s="242"/>
      <c r="F3" s="242"/>
      <c r="G3" s="170" t="s">
        <v>60</v>
      </c>
      <c r="H3" s="273"/>
      <c r="I3" s="273"/>
    </row>
    <row r="4" spans="1:9" s="171" customFormat="1" ht="15" customHeight="1">
      <c r="A4" s="839" t="s">
        <v>357</v>
      </c>
      <c r="B4" s="1053" t="s">
        <v>510</v>
      </c>
      <c r="C4" s="1053" t="s">
        <v>511</v>
      </c>
      <c r="D4" s="1056" t="s">
        <v>358</v>
      </c>
      <c r="E4" s="1057"/>
      <c r="F4" s="1060" t="s">
        <v>359</v>
      </c>
      <c r="G4" s="795"/>
      <c r="H4" s="338"/>
      <c r="I4" s="338"/>
    </row>
    <row r="5" spans="1:9" s="171" customFormat="1" ht="15" customHeight="1">
      <c r="A5" s="887"/>
      <c r="B5" s="1054"/>
      <c r="C5" s="1054"/>
      <c r="D5" s="1058"/>
      <c r="E5" s="1059"/>
      <c r="F5" s="895"/>
      <c r="G5" s="894"/>
      <c r="H5" s="338"/>
      <c r="I5" s="338"/>
    </row>
    <row r="6" spans="1:9" s="171" customFormat="1" ht="21" customHeight="1">
      <c r="A6" s="890"/>
      <c r="B6" s="1055"/>
      <c r="C6" s="1055"/>
      <c r="D6" s="244" t="s">
        <v>368</v>
      </c>
      <c r="E6" s="363" t="s">
        <v>369</v>
      </c>
      <c r="F6" s="324" t="s">
        <v>370</v>
      </c>
      <c r="G6" s="326" t="s">
        <v>371</v>
      </c>
      <c r="H6" s="338"/>
      <c r="I6" s="338"/>
    </row>
    <row r="7" spans="1:9" ht="7.5" customHeight="1">
      <c r="A7" s="245"/>
      <c r="B7" s="256"/>
      <c r="C7" s="256"/>
      <c r="F7" s="278"/>
      <c r="G7" s="277"/>
      <c r="H7" s="256"/>
      <c r="I7" s="256"/>
    </row>
    <row r="8" spans="1:9" s="247" customFormat="1" ht="21" customHeight="1">
      <c r="A8" s="330" t="s">
        <v>727</v>
      </c>
      <c r="B8" s="328">
        <v>41967</v>
      </c>
      <c r="C8" s="329">
        <v>687361</v>
      </c>
      <c r="D8" s="329">
        <v>11555596</v>
      </c>
      <c r="E8" s="329">
        <v>11203995</v>
      </c>
      <c r="F8" s="336">
        <v>110277</v>
      </c>
      <c r="G8" s="329">
        <v>17083780</v>
      </c>
      <c r="H8" s="273"/>
      <c r="I8" s="273"/>
    </row>
    <row r="9" spans="1:9" s="247" customFormat="1" ht="21" customHeight="1">
      <c r="A9" s="330" t="s">
        <v>681</v>
      </c>
      <c r="B9" s="332">
        <v>42204</v>
      </c>
      <c r="C9" s="333">
        <v>715813</v>
      </c>
      <c r="D9" s="333">
        <v>11703731</v>
      </c>
      <c r="E9" s="333">
        <v>11400012</v>
      </c>
      <c r="F9" s="336">
        <v>110249</v>
      </c>
      <c r="G9" s="336">
        <v>16828549</v>
      </c>
      <c r="H9" s="273"/>
      <c r="I9" s="273"/>
    </row>
    <row r="10" spans="1:9" s="247" customFormat="1" ht="21" customHeight="1">
      <c r="A10" s="330" t="s">
        <v>682</v>
      </c>
      <c r="B10" s="332">
        <v>42849</v>
      </c>
      <c r="C10" s="333">
        <v>766100</v>
      </c>
      <c r="D10" s="333">
        <v>12005904</v>
      </c>
      <c r="E10" s="333">
        <v>11737625</v>
      </c>
      <c r="F10" s="336">
        <v>110509</v>
      </c>
      <c r="G10" s="336">
        <v>17296228</v>
      </c>
      <c r="H10" s="273"/>
      <c r="I10" s="273"/>
    </row>
    <row r="11" spans="1:9" s="247" customFormat="1" ht="21" customHeight="1">
      <c r="A11" s="330" t="s">
        <v>683</v>
      </c>
      <c r="B11" s="332">
        <v>43401</v>
      </c>
      <c r="C11" s="333">
        <v>771579</v>
      </c>
      <c r="D11" s="333">
        <v>11963643</v>
      </c>
      <c r="E11" s="333">
        <v>11737897</v>
      </c>
      <c r="F11" s="336">
        <v>108127</v>
      </c>
      <c r="G11" s="336">
        <v>16922026</v>
      </c>
      <c r="H11" s="273"/>
      <c r="I11" s="273"/>
    </row>
    <row r="12" spans="1:9" s="247" customFormat="1" ht="21" customHeight="1">
      <c r="A12" s="330" t="s">
        <v>708</v>
      </c>
      <c r="B12" s="349">
        <v>43879</v>
      </c>
      <c r="C12" s="417">
        <v>783455</v>
      </c>
      <c r="D12" s="417">
        <v>12000901</v>
      </c>
      <c r="E12" s="417">
        <v>11801140</v>
      </c>
      <c r="F12" s="416">
        <v>103322</v>
      </c>
      <c r="G12" s="416">
        <v>16141523</v>
      </c>
      <c r="H12" s="273"/>
      <c r="I12" s="273"/>
    </row>
    <row r="13" spans="1:9" s="243" customFormat="1" ht="7.5" customHeight="1" thickBot="1">
      <c r="A13" s="248"/>
      <c r="B13" s="249"/>
      <c r="C13" s="267"/>
      <c r="D13" s="250"/>
      <c r="E13" s="250"/>
      <c r="F13" s="250"/>
      <c r="G13" s="267"/>
      <c r="H13" s="262"/>
      <c r="I13" s="262"/>
    </row>
    <row r="14" spans="1:9" s="11" customFormat="1" ht="15" customHeight="1">
      <c r="A14" s="126"/>
      <c r="B14" s="126"/>
      <c r="C14" s="126"/>
      <c r="D14" s="126"/>
      <c r="E14" s="126"/>
    </row>
    <row r="15" spans="1:9" s="11" customFormat="1" ht="15" customHeight="1"/>
    <row r="16" spans="1:9" s="11" customFormat="1" ht="15" customHeight="1" thickBot="1">
      <c r="I16" s="323" t="s">
        <v>60</v>
      </c>
    </row>
    <row r="17" spans="1:80" s="252" customFormat="1" ht="20.25" customHeight="1">
      <c r="A17" s="839" t="s">
        <v>357</v>
      </c>
      <c r="B17" s="1042" t="s">
        <v>509</v>
      </c>
      <c r="C17" s="1043"/>
      <c r="D17" s="1043"/>
      <c r="E17" s="1043"/>
      <c r="F17" s="1043"/>
      <c r="G17" s="1043"/>
      <c r="H17" s="1043"/>
      <c r="I17" s="1043"/>
      <c r="J17" s="253"/>
    </row>
    <row r="18" spans="1:80" s="263" customFormat="1" ht="30" customHeight="1">
      <c r="A18" s="887"/>
      <c r="B18" s="1050" t="s">
        <v>360</v>
      </c>
      <c r="C18" s="1051"/>
      <c r="D18" s="1046" t="s">
        <v>361</v>
      </c>
      <c r="E18" s="1047"/>
      <c r="F18" s="1046" t="s">
        <v>362</v>
      </c>
      <c r="G18" s="1047"/>
      <c r="H18" s="1046" t="s">
        <v>363</v>
      </c>
      <c r="I18" s="1048"/>
      <c r="J18" s="269"/>
      <c r="K18" s="259"/>
      <c r="M18" s="259"/>
      <c r="N18" s="259"/>
      <c r="P18" s="261"/>
      <c r="Q18" s="259"/>
      <c r="R18" s="259"/>
      <c r="S18" s="259"/>
      <c r="T18" s="259"/>
      <c r="U18" s="259"/>
      <c r="V18" s="259"/>
      <c r="W18" s="259"/>
      <c r="X18" s="261"/>
      <c r="Y18" s="259"/>
      <c r="Z18" s="259"/>
      <c r="AA18" s="259"/>
      <c r="AB18" s="259"/>
      <c r="AC18" s="259"/>
      <c r="AD18" s="259"/>
      <c r="AE18" s="259"/>
      <c r="AF18" s="259"/>
      <c r="AG18" s="261"/>
      <c r="AH18" s="259"/>
      <c r="AI18" s="259"/>
      <c r="AJ18" s="259"/>
      <c r="AK18" s="259"/>
      <c r="AL18" s="259"/>
      <c r="AM18" s="259"/>
      <c r="AN18" s="259"/>
      <c r="AO18" s="259"/>
      <c r="AP18" s="260"/>
      <c r="AQ18" s="259"/>
      <c r="AR18" s="259"/>
      <c r="AS18" s="259"/>
      <c r="AT18" s="259"/>
      <c r="AU18" s="259"/>
      <c r="AV18" s="259"/>
      <c r="AW18" s="259"/>
      <c r="AX18" s="259"/>
      <c r="AY18" s="261"/>
      <c r="AZ18" s="259"/>
      <c r="BA18" s="259"/>
      <c r="BB18" s="259"/>
      <c r="BC18" s="259"/>
      <c r="BD18" s="259"/>
      <c r="BE18" s="259"/>
      <c r="BF18" s="259"/>
      <c r="BG18" s="261"/>
      <c r="BH18" s="259"/>
      <c r="BI18" s="259"/>
      <c r="BJ18" s="259"/>
      <c r="BK18" s="259"/>
      <c r="BL18" s="259"/>
      <c r="BM18" s="259"/>
      <c r="BN18" s="261"/>
      <c r="BO18" s="259"/>
      <c r="BP18" s="259"/>
      <c r="BQ18" s="259"/>
      <c r="BR18" s="259"/>
      <c r="BS18" s="259"/>
      <c r="BT18" s="259"/>
      <c r="BU18" s="259"/>
      <c r="BV18" s="261"/>
      <c r="BW18" s="259"/>
      <c r="BX18" s="259"/>
      <c r="BY18" s="259"/>
      <c r="BZ18" s="259"/>
      <c r="CA18" s="259"/>
      <c r="CB18" s="259"/>
    </row>
    <row r="19" spans="1:80" s="252" customFormat="1" ht="21" customHeight="1">
      <c r="A19" s="890"/>
      <c r="B19" s="334" t="s">
        <v>370</v>
      </c>
      <c r="C19" s="334" t="s">
        <v>371</v>
      </c>
      <c r="D19" s="335" t="s">
        <v>370</v>
      </c>
      <c r="E19" s="335" t="s">
        <v>371</v>
      </c>
      <c r="F19" s="334" t="s">
        <v>370</v>
      </c>
      <c r="G19" s="335" t="s">
        <v>371</v>
      </c>
      <c r="H19" s="327" t="s">
        <v>370</v>
      </c>
      <c r="I19" s="337" t="s">
        <v>371</v>
      </c>
      <c r="J19" s="254"/>
    </row>
    <row r="20" spans="1:80" s="252" customFormat="1" ht="7.5" customHeight="1">
      <c r="A20" s="245"/>
      <c r="B20" s="272"/>
      <c r="C20" s="272"/>
      <c r="D20" s="272"/>
      <c r="E20" s="272"/>
      <c r="F20" s="272"/>
      <c r="G20" s="272"/>
      <c r="H20" s="272"/>
      <c r="I20" s="272"/>
      <c r="J20" s="254"/>
    </row>
    <row r="21" spans="1:80" s="252" customFormat="1" ht="21" customHeight="1">
      <c r="A21" s="331" t="s">
        <v>727</v>
      </c>
      <c r="B21" s="329">
        <v>57523</v>
      </c>
      <c r="C21" s="329">
        <v>4441525</v>
      </c>
      <c r="D21" s="329">
        <v>14980</v>
      </c>
      <c r="E21" s="329">
        <v>2612911</v>
      </c>
      <c r="F21" s="329">
        <v>461</v>
      </c>
      <c r="G21" s="329">
        <v>664846</v>
      </c>
      <c r="H21" s="329">
        <v>34</v>
      </c>
      <c r="I21" s="329">
        <v>274459</v>
      </c>
      <c r="J21" s="254"/>
    </row>
    <row r="22" spans="1:80" s="252" customFormat="1" ht="21" customHeight="1">
      <c r="A22" s="331" t="s">
        <v>681</v>
      </c>
      <c r="B22" s="333">
        <v>57865</v>
      </c>
      <c r="C22" s="333">
        <v>4517304</v>
      </c>
      <c r="D22" s="333">
        <v>14500</v>
      </c>
      <c r="E22" s="333">
        <v>2487364</v>
      </c>
      <c r="F22" s="361">
        <v>435</v>
      </c>
      <c r="G22" s="361">
        <v>664907</v>
      </c>
      <c r="H22" s="361">
        <v>38</v>
      </c>
      <c r="I22" s="361">
        <v>263963</v>
      </c>
      <c r="J22" s="254"/>
    </row>
    <row r="23" spans="1:80" s="252" customFormat="1" ht="21" customHeight="1">
      <c r="A23" s="331" t="s">
        <v>682</v>
      </c>
      <c r="B23" s="333">
        <v>58663</v>
      </c>
      <c r="C23" s="333">
        <v>4931893</v>
      </c>
      <c r="D23" s="333">
        <v>14427</v>
      </c>
      <c r="E23" s="333">
        <v>2498845</v>
      </c>
      <c r="F23" s="361">
        <v>439</v>
      </c>
      <c r="G23" s="361">
        <v>647498</v>
      </c>
      <c r="H23" s="361">
        <v>43</v>
      </c>
      <c r="I23" s="361">
        <v>359328</v>
      </c>
      <c r="J23" s="254"/>
    </row>
    <row r="24" spans="1:80" s="252" customFormat="1" ht="21" customHeight="1">
      <c r="A24" s="331" t="s">
        <v>683</v>
      </c>
      <c r="B24" s="333">
        <v>57619</v>
      </c>
      <c r="C24" s="333">
        <v>4753138</v>
      </c>
      <c r="D24" s="333">
        <v>13306</v>
      </c>
      <c r="E24" s="333">
        <v>2265411</v>
      </c>
      <c r="F24" s="361">
        <v>478</v>
      </c>
      <c r="G24" s="361">
        <v>749270</v>
      </c>
      <c r="H24" s="361">
        <v>48</v>
      </c>
      <c r="I24" s="361">
        <v>357642</v>
      </c>
      <c r="J24" s="254"/>
    </row>
    <row r="25" spans="1:80" s="252" customFormat="1" ht="21" customHeight="1">
      <c r="A25" s="331" t="s">
        <v>728</v>
      </c>
      <c r="B25" s="417">
        <v>54951</v>
      </c>
      <c r="C25" s="417">
        <v>4465248</v>
      </c>
      <c r="D25" s="417">
        <v>12163</v>
      </c>
      <c r="E25" s="417">
        <v>2090156</v>
      </c>
      <c r="F25" s="416">
        <v>384</v>
      </c>
      <c r="G25" s="416">
        <v>589576</v>
      </c>
      <c r="H25" s="416">
        <v>47</v>
      </c>
      <c r="I25" s="416">
        <v>355774</v>
      </c>
      <c r="J25" s="254"/>
    </row>
    <row r="26" spans="1:80" s="252" customFormat="1" ht="7.5" customHeight="1" thickBot="1">
      <c r="A26" s="340"/>
      <c r="B26" s="339"/>
      <c r="C26" s="339"/>
      <c r="D26" s="339"/>
      <c r="E26" s="339"/>
      <c r="F26" s="339"/>
      <c r="G26" s="339"/>
      <c r="H26" s="339"/>
      <c r="I26" s="339"/>
      <c r="J26" s="254"/>
    </row>
    <row r="27" spans="1:80" s="252" customFormat="1" ht="15" customHeight="1" thickBot="1">
      <c r="A27" s="257"/>
      <c r="B27" s="254"/>
      <c r="C27" s="254"/>
      <c r="D27" s="254"/>
      <c r="E27" s="254"/>
      <c r="F27" s="254"/>
      <c r="G27" s="254"/>
      <c r="H27" s="254"/>
      <c r="I27" s="254"/>
      <c r="J27" s="254"/>
    </row>
    <row r="28" spans="1:80" s="252" customFormat="1" ht="21" customHeight="1">
      <c r="A28" s="839" t="s">
        <v>357</v>
      </c>
      <c r="B28" s="1042" t="s">
        <v>509</v>
      </c>
      <c r="C28" s="1043"/>
      <c r="D28" s="1043"/>
      <c r="E28" s="1043"/>
      <c r="F28" s="1043"/>
      <c r="G28" s="1043"/>
      <c r="H28" s="1043"/>
      <c r="I28" s="1043"/>
      <c r="J28" s="254"/>
    </row>
    <row r="29" spans="1:80" s="252" customFormat="1" ht="30" customHeight="1">
      <c r="A29" s="887"/>
      <c r="B29" s="1046" t="s">
        <v>364</v>
      </c>
      <c r="C29" s="1047"/>
      <c r="D29" s="1044" t="s">
        <v>365</v>
      </c>
      <c r="E29" s="1049"/>
      <c r="F29" s="1044" t="s">
        <v>366</v>
      </c>
      <c r="G29" s="1049"/>
      <c r="H29" s="1044" t="s">
        <v>367</v>
      </c>
      <c r="I29" s="1045"/>
      <c r="J29" s="254"/>
    </row>
    <row r="30" spans="1:80" s="252" customFormat="1" ht="21" customHeight="1">
      <c r="A30" s="890"/>
      <c r="B30" s="337" t="s">
        <v>370</v>
      </c>
      <c r="C30" s="337" t="s">
        <v>371</v>
      </c>
      <c r="D30" s="325" t="s">
        <v>370</v>
      </c>
      <c r="E30" s="325" t="s">
        <v>329</v>
      </c>
      <c r="F30" s="325" t="s">
        <v>370</v>
      </c>
      <c r="G30" s="325" t="s">
        <v>329</v>
      </c>
      <c r="H30" s="324" t="s">
        <v>370</v>
      </c>
      <c r="I30" s="326" t="s">
        <v>371</v>
      </c>
      <c r="J30" s="254"/>
    </row>
    <row r="31" spans="1:80" s="252" customFormat="1" ht="7.5" customHeight="1">
      <c r="A31" s="245"/>
      <c r="B31" s="272"/>
      <c r="C31" s="272"/>
      <c r="D31" s="278"/>
      <c r="E31" s="278"/>
      <c r="F31" s="278"/>
      <c r="G31" s="278"/>
      <c r="H31" s="278"/>
      <c r="I31" s="278"/>
      <c r="J31" s="254"/>
    </row>
    <row r="32" spans="1:80" s="252" customFormat="1" ht="21" customHeight="1">
      <c r="A32" s="331" t="s">
        <v>727</v>
      </c>
      <c r="B32" s="329">
        <v>128</v>
      </c>
      <c r="C32" s="329">
        <v>87185</v>
      </c>
      <c r="D32" s="329">
        <v>1150</v>
      </c>
      <c r="E32" s="329">
        <v>142997</v>
      </c>
      <c r="F32" s="329">
        <v>36001</v>
      </c>
      <c r="G32" s="329">
        <v>8859853</v>
      </c>
      <c r="H32" s="329">
        <v>734</v>
      </c>
      <c r="I32" s="362">
        <v>20860</v>
      </c>
      <c r="J32" s="254"/>
    </row>
    <row r="33" spans="1:10" s="252" customFormat="1" ht="21" customHeight="1">
      <c r="A33" s="331" t="s">
        <v>681</v>
      </c>
      <c r="B33" s="361">
        <v>122</v>
      </c>
      <c r="C33" s="361">
        <v>76192</v>
      </c>
      <c r="D33" s="336">
        <v>1112</v>
      </c>
      <c r="E33" s="336">
        <v>139103</v>
      </c>
      <c r="F33" s="336">
        <v>35480</v>
      </c>
      <c r="G33" s="336">
        <v>8659845</v>
      </c>
      <c r="H33" s="336">
        <v>697</v>
      </c>
      <c r="I33" s="362">
        <v>19871</v>
      </c>
      <c r="J33" s="254"/>
    </row>
    <row r="34" spans="1:10" s="252" customFormat="1" ht="21" customHeight="1">
      <c r="A34" s="331" t="s">
        <v>682</v>
      </c>
      <c r="B34" s="361">
        <v>135</v>
      </c>
      <c r="C34" s="361">
        <v>89652</v>
      </c>
      <c r="D34" s="336">
        <v>1169</v>
      </c>
      <c r="E34" s="336">
        <v>141158</v>
      </c>
      <c r="F34" s="336">
        <v>34906</v>
      </c>
      <c r="G34" s="336">
        <v>8607207</v>
      </c>
      <c r="H34" s="336">
        <v>727</v>
      </c>
      <c r="I34" s="362">
        <v>20644</v>
      </c>
      <c r="J34" s="254"/>
    </row>
    <row r="35" spans="1:10" s="252" customFormat="1" ht="21" customHeight="1">
      <c r="A35" s="331" t="s">
        <v>683</v>
      </c>
      <c r="B35" s="361">
        <v>114</v>
      </c>
      <c r="C35" s="361">
        <v>79802</v>
      </c>
      <c r="D35" s="336">
        <v>1155</v>
      </c>
      <c r="E35" s="336">
        <v>138690</v>
      </c>
      <c r="F35" s="336">
        <v>34630</v>
      </c>
      <c r="G35" s="336">
        <v>8555953</v>
      </c>
      <c r="H35" s="336">
        <v>777</v>
      </c>
      <c r="I35" s="362">
        <v>22116</v>
      </c>
      <c r="J35" s="254"/>
    </row>
    <row r="36" spans="1:10" s="252" customFormat="1" ht="21" customHeight="1">
      <c r="A36" s="331" t="s">
        <v>708</v>
      </c>
      <c r="B36" s="416">
        <v>101</v>
      </c>
      <c r="C36" s="416">
        <v>67238</v>
      </c>
      <c r="D36" s="416">
        <v>1120</v>
      </c>
      <c r="E36" s="416">
        <v>136200</v>
      </c>
      <c r="F36" s="416">
        <v>33773</v>
      </c>
      <c r="G36" s="416">
        <v>8415009</v>
      </c>
      <c r="H36" s="416">
        <v>783</v>
      </c>
      <c r="I36" s="362">
        <v>22318</v>
      </c>
      <c r="J36" s="254"/>
    </row>
    <row r="37" spans="1:10" s="252" customFormat="1" ht="7.5" customHeight="1" thickBot="1">
      <c r="A37" s="340"/>
      <c r="B37" s="250"/>
      <c r="C37" s="250"/>
      <c r="D37" s="226"/>
      <c r="E37" s="226"/>
      <c r="F37" s="250"/>
      <c r="G37" s="250"/>
      <c r="H37" s="251"/>
      <c r="I37" s="267"/>
      <c r="J37" s="254"/>
    </row>
    <row r="38" spans="1:10" s="252" customFormat="1" ht="12.75" customHeight="1">
      <c r="I38" s="310" t="s">
        <v>6</v>
      </c>
      <c r="J38" s="254"/>
    </row>
    <row r="39" spans="1:10" s="252" customFormat="1">
      <c r="J39" s="254"/>
    </row>
    <row r="40" spans="1:10" s="252" customFormat="1"/>
  </sheetData>
  <mergeCells count="19">
    <mergeCell ref="A1:I1"/>
    <mergeCell ref="A2:I2"/>
    <mergeCell ref="A4:A6"/>
    <mergeCell ref="B4:B6"/>
    <mergeCell ref="C4:C6"/>
    <mergeCell ref="D4:E5"/>
    <mergeCell ref="F4:G5"/>
    <mergeCell ref="A17:A19"/>
    <mergeCell ref="A28:A30"/>
    <mergeCell ref="B17:I17"/>
    <mergeCell ref="B28:I28"/>
    <mergeCell ref="H29:I29"/>
    <mergeCell ref="D18:E18"/>
    <mergeCell ref="F18:G18"/>
    <mergeCell ref="H18:I18"/>
    <mergeCell ref="B29:C29"/>
    <mergeCell ref="D29:E29"/>
    <mergeCell ref="F29:G29"/>
    <mergeCell ref="B18:C18"/>
  </mergeCells>
  <phoneticPr fontId="10"/>
  <pageMargins left="0.59055118110236227" right="0.59055118110236227" top="0.31496062992125984" bottom="0.31496062992125984" header="0" footer="0"/>
  <pageSetup paperSize="9" fitToWidth="2" pageOrder="overThenDown"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Y40"/>
  <sheetViews>
    <sheetView view="pageBreakPreview" zoomScale="115" zoomScaleNormal="115" zoomScaleSheetLayoutView="115" workbookViewId="0">
      <selection activeCell="K33" sqref="K33"/>
    </sheetView>
  </sheetViews>
  <sheetFormatPr defaultRowHeight="11.25"/>
  <cols>
    <col min="1" max="1" width="15.6640625" style="360" customWidth="1"/>
    <col min="2" max="7" width="16" style="360" customWidth="1"/>
    <col min="8" max="16384" width="9.33203125" style="360"/>
  </cols>
  <sheetData>
    <row r="1" spans="1:77" ht="24" customHeight="1">
      <c r="A1" s="1065" t="s">
        <v>662</v>
      </c>
      <c r="B1" s="1065"/>
      <c r="C1" s="1065"/>
      <c r="D1" s="1065"/>
      <c r="E1" s="1065"/>
      <c r="F1" s="1065"/>
      <c r="G1" s="1066"/>
    </row>
    <row r="2" spans="1:77" s="254" customFormat="1" ht="30" customHeight="1">
      <c r="A2" s="1073" t="s">
        <v>698</v>
      </c>
      <c r="B2" s="1073"/>
      <c r="C2" s="1073"/>
      <c r="D2" s="1073"/>
      <c r="E2" s="1073"/>
      <c r="F2" s="1073"/>
      <c r="G2" s="1074"/>
    </row>
    <row r="3" spans="1:77" s="254" customFormat="1" ht="15" customHeight="1" thickBot="1">
      <c r="A3" s="255"/>
      <c r="B3" s="255"/>
      <c r="C3" s="255"/>
      <c r="D3" s="255"/>
      <c r="E3" s="242"/>
      <c r="F3" s="242"/>
      <c r="G3" s="344"/>
    </row>
    <row r="4" spans="1:77" s="254" customFormat="1" ht="24" customHeight="1">
      <c r="A4" s="776" t="s">
        <v>372</v>
      </c>
      <c r="B4" s="1069" t="s">
        <v>373</v>
      </c>
      <c r="C4" s="1070" t="s">
        <v>374</v>
      </c>
      <c r="D4" s="1056" t="s">
        <v>512</v>
      </c>
      <c r="E4" s="1042" t="s">
        <v>62</v>
      </c>
      <c r="F4" s="1043"/>
    </row>
    <row r="5" spans="1:77" s="254" customFormat="1" ht="15" customHeight="1">
      <c r="A5" s="777"/>
      <c r="B5" s="1068"/>
      <c r="C5" s="1071"/>
      <c r="D5" s="1068"/>
      <c r="E5" s="1046" t="s">
        <v>376</v>
      </c>
      <c r="F5" s="1046" t="s">
        <v>67</v>
      </c>
    </row>
    <row r="6" spans="1:77" s="254" customFormat="1" ht="15" customHeight="1">
      <c r="A6" s="778"/>
      <c r="B6" s="1067"/>
      <c r="C6" s="1072"/>
      <c r="D6" s="1067"/>
      <c r="E6" s="1067"/>
      <c r="F6" s="1067"/>
    </row>
    <row r="7" spans="1:77" s="254" customFormat="1" ht="12" customHeight="1">
      <c r="A7" s="344"/>
      <c r="B7" s="392"/>
      <c r="C7" s="391"/>
      <c r="D7" s="391" t="s">
        <v>382</v>
      </c>
      <c r="E7" s="391" t="s">
        <v>383</v>
      </c>
      <c r="F7" s="391" t="s">
        <v>383</v>
      </c>
    </row>
    <row r="8" spans="1:77" s="254" customFormat="1" ht="21" customHeight="1">
      <c r="A8" s="345" t="s">
        <v>716</v>
      </c>
      <c r="B8" s="350">
        <v>31033</v>
      </c>
      <c r="C8" s="351">
        <v>450850</v>
      </c>
      <c r="D8" s="352">
        <v>266674</v>
      </c>
      <c r="E8" s="347">
        <v>259249558</v>
      </c>
      <c r="F8" s="347">
        <v>248847989</v>
      </c>
      <c r="H8" s="259"/>
      <c r="I8" s="259"/>
      <c r="J8" s="259"/>
      <c r="K8" s="259"/>
      <c r="L8" s="259"/>
      <c r="M8" s="259"/>
      <c r="N8" s="259"/>
      <c r="O8" s="259"/>
      <c r="P8" s="259"/>
      <c r="Q8" s="259"/>
      <c r="R8" s="259"/>
      <c r="S8" s="259"/>
      <c r="T8" s="259"/>
      <c r="U8" s="259"/>
      <c r="V8" s="259"/>
      <c r="W8" s="259"/>
      <c r="X8" s="259"/>
      <c r="Y8" s="259"/>
      <c r="Z8" s="259"/>
      <c r="AA8" s="259"/>
      <c r="AB8" s="259"/>
      <c r="AC8" s="259"/>
      <c r="AD8" s="260"/>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61"/>
      <c r="BK8" s="259"/>
      <c r="BL8" s="259"/>
      <c r="BM8" s="259"/>
      <c r="BN8" s="259"/>
      <c r="BO8" s="259"/>
      <c r="BP8" s="259"/>
    </row>
    <row r="9" spans="1:77" s="254" customFormat="1" ht="21" customHeight="1">
      <c r="A9" s="345" t="s">
        <v>717</v>
      </c>
      <c r="B9" s="349">
        <v>31282</v>
      </c>
      <c r="C9" s="729">
        <v>454916</v>
      </c>
      <c r="D9" s="728">
        <v>267226</v>
      </c>
      <c r="E9" s="727">
        <v>283765124</v>
      </c>
      <c r="F9" s="727">
        <v>275351336</v>
      </c>
      <c r="H9" s="259"/>
      <c r="I9" s="259"/>
      <c r="J9" s="259"/>
      <c r="K9" s="259"/>
      <c r="L9" s="259"/>
      <c r="M9" s="259"/>
      <c r="N9" s="259"/>
      <c r="O9" s="259"/>
      <c r="P9" s="259"/>
      <c r="Q9" s="259"/>
      <c r="R9" s="259"/>
      <c r="S9" s="259"/>
      <c r="T9" s="259"/>
      <c r="U9" s="259"/>
      <c r="V9" s="259"/>
      <c r="W9" s="259"/>
      <c r="X9" s="259"/>
      <c r="Y9" s="259"/>
      <c r="Z9" s="259"/>
      <c r="AA9" s="259"/>
      <c r="AB9" s="259"/>
      <c r="AC9" s="259"/>
      <c r="AD9" s="260"/>
      <c r="AE9" s="259"/>
      <c r="AF9" s="259"/>
      <c r="AG9" s="259"/>
      <c r="AH9" s="259"/>
      <c r="AI9" s="259"/>
      <c r="AJ9" s="259"/>
      <c r="AK9" s="259"/>
      <c r="AL9" s="259"/>
      <c r="AM9" s="259"/>
      <c r="AN9" s="259"/>
      <c r="AO9" s="259"/>
      <c r="AP9" s="259"/>
      <c r="AQ9" s="259"/>
      <c r="AR9" s="259"/>
      <c r="AS9" s="259"/>
      <c r="AT9" s="259"/>
      <c r="AU9" s="259"/>
      <c r="AV9" s="259"/>
      <c r="AW9" s="259"/>
      <c r="AX9" s="259"/>
      <c r="AY9" s="259"/>
      <c r="AZ9" s="259"/>
      <c r="BA9" s="259"/>
      <c r="BB9" s="259"/>
      <c r="BC9" s="259"/>
      <c r="BD9" s="259"/>
      <c r="BE9" s="259"/>
      <c r="BF9" s="259"/>
      <c r="BG9" s="259"/>
      <c r="BH9" s="259"/>
      <c r="BI9" s="259"/>
      <c r="BJ9" s="261"/>
      <c r="BK9" s="259"/>
      <c r="BL9" s="259"/>
      <c r="BM9" s="259"/>
      <c r="BN9" s="259"/>
      <c r="BO9" s="259"/>
      <c r="BP9" s="259"/>
    </row>
    <row r="10" spans="1:77" s="254" customFormat="1" ht="21" customHeight="1">
      <c r="A10" s="345" t="s">
        <v>671</v>
      </c>
      <c r="B10" s="349">
        <v>32110</v>
      </c>
      <c r="C10" s="729">
        <v>459683</v>
      </c>
      <c r="D10" s="728">
        <v>270007</v>
      </c>
      <c r="E10" s="727">
        <v>295886672</v>
      </c>
      <c r="F10" s="727">
        <v>288323476</v>
      </c>
      <c r="H10" s="259"/>
      <c r="I10" s="259"/>
      <c r="J10" s="259"/>
      <c r="K10" s="259"/>
      <c r="L10" s="259"/>
      <c r="M10" s="259"/>
      <c r="N10" s="259"/>
      <c r="O10" s="259"/>
      <c r="P10" s="259"/>
      <c r="Q10" s="259"/>
      <c r="R10" s="259"/>
      <c r="S10" s="259"/>
      <c r="T10" s="259"/>
      <c r="U10" s="259"/>
      <c r="V10" s="259"/>
      <c r="W10" s="259"/>
      <c r="X10" s="259"/>
      <c r="Y10" s="259"/>
      <c r="Z10" s="259"/>
      <c r="AA10" s="259"/>
      <c r="AB10" s="259"/>
      <c r="AC10" s="259"/>
      <c r="AD10" s="260"/>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c r="BF10" s="259"/>
      <c r="BG10" s="259"/>
      <c r="BH10" s="259"/>
      <c r="BI10" s="259"/>
      <c r="BJ10" s="261"/>
      <c r="BK10" s="259"/>
      <c r="BL10" s="259"/>
      <c r="BM10" s="259"/>
      <c r="BN10" s="259"/>
      <c r="BO10" s="259"/>
      <c r="BP10" s="259"/>
    </row>
    <row r="11" spans="1:77" s="266" customFormat="1" ht="21" customHeight="1">
      <c r="A11" s="342" t="s">
        <v>672</v>
      </c>
      <c r="B11" s="349">
        <v>33418</v>
      </c>
      <c r="C11" s="729">
        <v>469962</v>
      </c>
      <c r="D11" s="728">
        <v>270568</v>
      </c>
      <c r="E11" s="727">
        <v>309859193</v>
      </c>
      <c r="F11" s="727">
        <v>302692502</v>
      </c>
      <c r="H11" s="263"/>
      <c r="I11" s="263"/>
      <c r="J11" s="263"/>
      <c r="K11" s="263"/>
      <c r="L11" s="263"/>
      <c r="M11" s="263"/>
      <c r="N11" s="263"/>
      <c r="O11" s="263"/>
      <c r="P11" s="263"/>
      <c r="Q11" s="263"/>
      <c r="R11" s="263"/>
      <c r="S11" s="263"/>
      <c r="T11" s="263"/>
      <c r="U11" s="263"/>
      <c r="V11" s="263"/>
      <c r="W11" s="263"/>
      <c r="X11" s="263"/>
      <c r="Y11" s="263"/>
      <c r="Z11" s="263"/>
      <c r="AA11" s="263"/>
      <c r="AB11" s="263"/>
      <c r="AC11" s="263"/>
      <c r="AD11" s="264"/>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5"/>
      <c r="BK11" s="263"/>
      <c r="BL11" s="263"/>
      <c r="BM11" s="263"/>
      <c r="BN11" s="263"/>
      <c r="BO11" s="263"/>
      <c r="BP11" s="263"/>
    </row>
    <row r="12" spans="1:77" s="266" customFormat="1" ht="21" customHeight="1">
      <c r="A12" s="342" t="s">
        <v>718</v>
      </c>
      <c r="B12" s="349">
        <v>34662</v>
      </c>
      <c r="C12" s="434">
        <v>482343</v>
      </c>
      <c r="D12" s="433">
        <v>271091</v>
      </c>
      <c r="E12" s="432">
        <v>326280091</v>
      </c>
      <c r="F12" s="432">
        <v>319770663</v>
      </c>
      <c r="H12" s="263"/>
      <c r="I12" s="263"/>
      <c r="J12" s="263"/>
      <c r="K12" s="263"/>
      <c r="L12" s="263"/>
      <c r="M12" s="263"/>
      <c r="N12" s="263"/>
      <c r="O12" s="263"/>
      <c r="P12" s="263"/>
      <c r="Q12" s="263"/>
      <c r="R12" s="263"/>
      <c r="S12" s="263"/>
      <c r="T12" s="263"/>
      <c r="U12" s="263"/>
      <c r="V12" s="263"/>
      <c r="W12" s="263"/>
      <c r="X12" s="263"/>
      <c r="Y12" s="263"/>
      <c r="Z12" s="263"/>
      <c r="AA12" s="263"/>
      <c r="AB12" s="263"/>
      <c r="AC12" s="263"/>
      <c r="AD12" s="264"/>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5"/>
      <c r="BK12" s="263"/>
      <c r="BL12" s="263"/>
      <c r="BM12" s="263"/>
      <c r="BN12" s="263"/>
      <c r="BO12" s="263"/>
      <c r="BP12" s="263"/>
    </row>
    <row r="13" spans="1:77" s="266" customFormat="1" ht="7.5" customHeight="1" thickBot="1">
      <c r="A13" s="353"/>
      <c r="B13" s="357"/>
      <c r="C13" s="358"/>
      <c r="D13" s="353"/>
      <c r="E13" s="353"/>
      <c r="F13" s="353"/>
      <c r="H13" s="259"/>
      <c r="I13" s="259"/>
      <c r="J13" s="259"/>
      <c r="K13" s="259"/>
      <c r="L13" s="268"/>
      <c r="M13" s="259"/>
      <c r="N13" s="259"/>
      <c r="O13" s="259"/>
      <c r="P13" s="259"/>
      <c r="Q13" s="259"/>
      <c r="R13" s="259"/>
      <c r="S13" s="259"/>
      <c r="T13" s="259"/>
      <c r="U13" s="261"/>
      <c r="V13" s="259"/>
      <c r="W13" s="259"/>
      <c r="X13" s="259"/>
      <c r="Y13" s="259"/>
      <c r="Z13" s="259"/>
      <c r="AA13" s="259"/>
      <c r="AB13" s="259"/>
      <c r="AC13" s="259"/>
      <c r="AD13" s="260"/>
      <c r="AE13" s="259"/>
      <c r="AF13" s="259"/>
      <c r="AG13" s="259"/>
      <c r="AH13" s="259"/>
      <c r="AI13" s="259"/>
      <c r="AJ13" s="259"/>
      <c r="AK13" s="259"/>
      <c r="AL13" s="259"/>
      <c r="AM13" s="259"/>
      <c r="AN13" s="259"/>
      <c r="AO13" s="259"/>
      <c r="AP13" s="259"/>
      <c r="AQ13" s="259"/>
      <c r="AR13" s="259"/>
      <c r="AS13" s="259"/>
      <c r="AT13" s="259"/>
      <c r="AU13" s="268"/>
      <c r="AV13" s="259"/>
      <c r="AW13" s="259"/>
      <c r="AX13" s="259"/>
      <c r="AY13" s="259"/>
      <c r="AZ13" s="259"/>
      <c r="BA13" s="259"/>
      <c r="BB13" s="261"/>
      <c r="BC13" s="259"/>
      <c r="BD13" s="259"/>
      <c r="BE13" s="259"/>
      <c r="BF13" s="259"/>
      <c r="BG13" s="259"/>
      <c r="BH13" s="259"/>
      <c r="BI13" s="259"/>
      <c r="BJ13" s="259"/>
      <c r="BK13" s="259"/>
      <c r="BL13" s="259"/>
      <c r="BM13" s="259"/>
      <c r="BN13" s="259"/>
      <c r="BO13" s="259"/>
      <c r="BP13" s="259"/>
    </row>
    <row r="14" spans="1:77" s="266" customFormat="1" ht="15" customHeight="1">
      <c r="H14" s="259"/>
      <c r="I14" s="259"/>
      <c r="J14" s="259"/>
      <c r="K14" s="259"/>
      <c r="L14" s="268"/>
      <c r="M14" s="259"/>
      <c r="N14" s="259"/>
      <c r="O14" s="259"/>
      <c r="P14" s="259"/>
      <c r="Q14" s="259"/>
      <c r="R14" s="259"/>
      <c r="S14" s="259"/>
      <c r="T14" s="259"/>
      <c r="U14" s="261"/>
      <c r="V14" s="259"/>
      <c r="W14" s="259"/>
      <c r="X14" s="259"/>
      <c r="Y14" s="259"/>
      <c r="Z14" s="259"/>
      <c r="AA14" s="259"/>
      <c r="AB14" s="259"/>
      <c r="AC14" s="259"/>
      <c r="AD14" s="260"/>
      <c r="AE14" s="259"/>
      <c r="AF14" s="259"/>
      <c r="AG14" s="259"/>
      <c r="AH14" s="259"/>
      <c r="AI14" s="259"/>
      <c r="AJ14" s="259"/>
      <c r="AK14" s="259"/>
      <c r="AL14" s="259"/>
      <c r="AM14" s="259"/>
      <c r="AN14" s="259"/>
      <c r="AO14" s="259"/>
      <c r="AP14" s="259"/>
      <c r="AQ14" s="259"/>
      <c r="AR14" s="259"/>
      <c r="AS14" s="259"/>
      <c r="AT14" s="259"/>
      <c r="AU14" s="268"/>
      <c r="AV14" s="259"/>
      <c r="AW14" s="259"/>
      <c r="AX14" s="259"/>
      <c r="AY14" s="259"/>
      <c r="AZ14" s="259"/>
      <c r="BA14" s="259"/>
      <c r="BB14" s="261"/>
      <c r="BC14" s="259"/>
      <c r="BD14" s="259"/>
      <c r="BE14" s="259"/>
      <c r="BF14" s="259"/>
      <c r="BG14" s="259"/>
      <c r="BH14" s="259"/>
      <c r="BI14" s="259"/>
      <c r="BJ14" s="259"/>
      <c r="BK14" s="259"/>
      <c r="BL14" s="259"/>
      <c r="BM14" s="259"/>
      <c r="BN14" s="259"/>
      <c r="BO14" s="259"/>
      <c r="BP14" s="259"/>
    </row>
    <row r="15" spans="1:77" s="263" customFormat="1" ht="15" customHeight="1" thickBot="1">
      <c r="H15" s="259"/>
      <c r="J15" s="259"/>
      <c r="K15" s="259"/>
      <c r="M15" s="261"/>
      <c r="N15" s="259"/>
      <c r="O15" s="259"/>
      <c r="P15" s="259"/>
      <c r="Q15" s="259"/>
      <c r="R15" s="259"/>
      <c r="S15" s="259"/>
      <c r="T15" s="259"/>
      <c r="U15" s="261"/>
      <c r="V15" s="259"/>
      <c r="W15" s="259"/>
      <c r="X15" s="259"/>
      <c r="Y15" s="259"/>
      <c r="Z15" s="259"/>
      <c r="AA15" s="259"/>
      <c r="AB15" s="259"/>
      <c r="AC15" s="259"/>
      <c r="AD15" s="261"/>
      <c r="AE15" s="259"/>
      <c r="AF15" s="259"/>
      <c r="AG15" s="259"/>
      <c r="AH15" s="259"/>
      <c r="AI15" s="259"/>
      <c r="AJ15" s="259"/>
      <c r="AK15" s="259"/>
      <c r="AL15" s="259"/>
      <c r="AM15" s="260"/>
      <c r="AN15" s="259"/>
      <c r="AO15" s="259"/>
      <c r="AP15" s="259"/>
      <c r="AQ15" s="259"/>
      <c r="AR15" s="259"/>
      <c r="AS15" s="259"/>
      <c r="AT15" s="259"/>
      <c r="AU15" s="259"/>
      <c r="AV15" s="261"/>
      <c r="AW15" s="259"/>
      <c r="AX15" s="259"/>
      <c r="AY15" s="259"/>
      <c r="AZ15" s="259"/>
      <c r="BA15" s="259"/>
      <c r="BB15" s="259"/>
      <c r="BC15" s="259"/>
      <c r="BD15" s="261"/>
      <c r="BE15" s="259"/>
      <c r="BF15" s="259"/>
      <c r="BG15" s="259"/>
      <c r="BH15" s="259"/>
      <c r="BI15" s="259"/>
      <c r="BJ15" s="259"/>
      <c r="BK15" s="261"/>
      <c r="BL15" s="259"/>
      <c r="BM15" s="259"/>
      <c r="BN15" s="259"/>
      <c r="BO15" s="259"/>
      <c r="BP15" s="259"/>
      <c r="BQ15" s="259"/>
      <c r="BR15" s="259"/>
      <c r="BS15" s="261"/>
      <c r="BT15" s="259"/>
      <c r="BU15" s="259"/>
      <c r="BV15" s="259"/>
      <c r="BW15" s="259"/>
      <c r="BX15" s="259"/>
      <c r="BY15" s="259"/>
    </row>
    <row r="16" spans="1:77" s="263" customFormat="1" ht="21" customHeight="1">
      <c r="A16" s="776" t="s">
        <v>372</v>
      </c>
      <c r="B16" s="1042" t="s">
        <v>375</v>
      </c>
      <c r="C16" s="1043"/>
      <c r="D16" s="1043"/>
      <c r="E16" s="1043"/>
      <c r="F16" s="1043"/>
      <c r="G16" s="1043"/>
      <c r="H16" s="259"/>
      <c r="I16" s="261"/>
      <c r="J16" s="259"/>
      <c r="K16" s="259"/>
      <c r="L16" s="259"/>
      <c r="M16" s="261"/>
      <c r="N16" s="259"/>
      <c r="O16" s="259"/>
      <c r="P16" s="259"/>
      <c r="Q16" s="259"/>
      <c r="R16" s="259"/>
      <c r="S16" s="259"/>
      <c r="T16" s="259"/>
      <c r="U16" s="261"/>
      <c r="V16" s="259"/>
      <c r="W16" s="259"/>
      <c r="X16" s="259"/>
      <c r="Y16" s="259"/>
      <c r="Z16" s="259"/>
      <c r="AA16" s="259"/>
      <c r="AB16" s="259"/>
      <c r="AC16" s="259"/>
      <c r="AD16" s="261"/>
      <c r="AE16" s="259"/>
      <c r="AF16" s="259"/>
      <c r="AG16" s="259"/>
      <c r="AH16" s="259"/>
      <c r="AI16" s="259"/>
      <c r="AJ16" s="259"/>
      <c r="AK16" s="259"/>
      <c r="AL16" s="259"/>
      <c r="AM16" s="260"/>
      <c r="AN16" s="259"/>
      <c r="AO16" s="259"/>
      <c r="AP16" s="259"/>
      <c r="AQ16" s="259"/>
      <c r="AR16" s="259"/>
      <c r="AS16" s="259"/>
      <c r="AT16" s="259"/>
      <c r="AU16" s="259"/>
      <c r="AV16" s="261"/>
      <c r="AW16" s="259"/>
      <c r="AX16" s="259"/>
      <c r="AY16" s="259"/>
      <c r="AZ16" s="259"/>
      <c r="BA16" s="259"/>
      <c r="BB16" s="259"/>
      <c r="BC16" s="259"/>
      <c r="BD16" s="261"/>
      <c r="BE16" s="259"/>
      <c r="BF16" s="259"/>
      <c r="BG16" s="259"/>
      <c r="BH16" s="259"/>
      <c r="BI16" s="259"/>
      <c r="BJ16" s="259"/>
      <c r="BK16" s="261"/>
      <c r="BL16" s="259"/>
      <c r="BM16" s="259"/>
      <c r="BN16" s="259"/>
      <c r="BO16" s="259"/>
      <c r="BP16" s="259"/>
      <c r="BQ16" s="259"/>
      <c r="BR16" s="259"/>
      <c r="BS16" s="261"/>
      <c r="BT16" s="259"/>
      <c r="BU16" s="259"/>
      <c r="BV16" s="259"/>
      <c r="BW16" s="259"/>
      <c r="BX16" s="259"/>
      <c r="BY16" s="259"/>
    </row>
    <row r="17" spans="1:8" s="252" customFormat="1" ht="21" customHeight="1">
      <c r="A17" s="777"/>
      <c r="B17" s="1067" t="s">
        <v>377</v>
      </c>
      <c r="C17" s="778"/>
      <c r="D17" s="1067" t="s">
        <v>378</v>
      </c>
      <c r="E17" s="778"/>
      <c r="F17" s="1068" t="s">
        <v>379</v>
      </c>
      <c r="G17" s="777"/>
    </row>
    <row r="18" spans="1:8" s="252" customFormat="1" ht="21" customHeight="1">
      <c r="A18" s="778"/>
      <c r="B18" s="359" t="s">
        <v>380</v>
      </c>
      <c r="C18" s="359" t="s">
        <v>381</v>
      </c>
      <c r="D18" s="359" t="s">
        <v>380</v>
      </c>
      <c r="E18" s="359" t="s">
        <v>381</v>
      </c>
      <c r="F18" s="359" t="s">
        <v>380</v>
      </c>
      <c r="G18" s="359" t="s">
        <v>381</v>
      </c>
      <c r="H18" s="254"/>
    </row>
    <row r="19" spans="1:8" s="252" customFormat="1" ht="12" customHeight="1">
      <c r="A19" s="245"/>
      <c r="B19" s="391" t="s">
        <v>384</v>
      </c>
      <c r="C19" s="391" t="s">
        <v>383</v>
      </c>
      <c r="D19" s="391" t="s">
        <v>384</v>
      </c>
      <c r="E19" s="391" t="s">
        <v>383</v>
      </c>
      <c r="F19" s="391" t="s">
        <v>384</v>
      </c>
      <c r="G19" s="391" t="s">
        <v>385</v>
      </c>
    </row>
    <row r="20" spans="1:8" s="252" customFormat="1" ht="21" customHeight="1">
      <c r="A20" s="346" t="s">
        <v>716</v>
      </c>
      <c r="B20" s="347">
        <v>489915</v>
      </c>
      <c r="C20" s="347">
        <v>348005167</v>
      </c>
      <c r="D20" s="347">
        <v>10503</v>
      </c>
      <c r="E20" s="347">
        <v>8250175</v>
      </c>
      <c r="F20" s="347">
        <v>90931</v>
      </c>
      <c r="G20" s="348">
        <v>85573909</v>
      </c>
    </row>
    <row r="21" spans="1:8" s="252" customFormat="1" ht="21" customHeight="1">
      <c r="A21" s="346" t="s">
        <v>670</v>
      </c>
      <c r="B21" s="727">
        <v>493844</v>
      </c>
      <c r="C21" s="727">
        <v>330585679</v>
      </c>
      <c r="D21" s="727">
        <v>10639</v>
      </c>
      <c r="E21" s="727">
        <v>8145384</v>
      </c>
      <c r="F21" s="727">
        <v>92738</v>
      </c>
      <c r="G21" s="355">
        <v>86407234</v>
      </c>
    </row>
    <row r="22" spans="1:8" s="252" customFormat="1" ht="21" customHeight="1">
      <c r="A22" s="346" t="s">
        <v>671</v>
      </c>
      <c r="B22" s="727">
        <v>501344</v>
      </c>
      <c r="C22" s="727">
        <v>328430314</v>
      </c>
      <c r="D22" s="727">
        <v>10761</v>
      </c>
      <c r="E22" s="727">
        <v>8060273</v>
      </c>
      <c r="F22" s="727">
        <v>94411</v>
      </c>
      <c r="G22" s="355">
        <v>87354366</v>
      </c>
    </row>
    <row r="23" spans="1:8" s="252" customFormat="1" ht="21" customHeight="1">
      <c r="A23" s="343" t="s">
        <v>672</v>
      </c>
      <c r="B23" s="727">
        <v>509193</v>
      </c>
      <c r="C23" s="727">
        <v>330533699</v>
      </c>
      <c r="D23" s="727">
        <v>10887</v>
      </c>
      <c r="E23" s="727">
        <v>8120533</v>
      </c>
      <c r="F23" s="727">
        <v>96009</v>
      </c>
      <c r="G23" s="355">
        <v>89669873</v>
      </c>
    </row>
    <row r="24" spans="1:8" s="443" customFormat="1" ht="21" customHeight="1">
      <c r="A24" s="438" t="s">
        <v>718</v>
      </c>
      <c r="B24" s="439">
        <v>509791</v>
      </c>
      <c r="C24" s="439">
        <v>329881596</v>
      </c>
      <c r="D24" s="439">
        <v>10953</v>
      </c>
      <c r="E24" s="439">
        <v>8086529</v>
      </c>
      <c r="F24" s="439">
        <v>97280</v>
      </c>
      <c r="G24" s="355">
        <v>90777440</v>
      </c>
    </row>
    <row r="25" spans="1:8" s="252" customFormat="1" ht="7.5" customHeight="1" thickBot="1">
      <c r="A25" s="356"/>
      <c r="B25" s="354"/>
      <c r="C25" s="354"/>
      <c r="D25" s="353"/>
      <c r="E25" s="353"/>
      <c r="F25" s="353"/>
      <c r="G25" s="353"/>
    </row>
    <row r="26" spans="1:8" s="252" customFormat="1">
      <c r="A26" s="390"/>
      <c r="B26" s="194"/>
      <c r="C26" s="194"/>
      <c r="D26" s="126"/>
      <c r="E26" s="126"/>
      <c r="F26" s="126"/>
      <c r="G26" s="341" t="s">
        <v>386</v>
      </c>
    </row>
    <row r="27" spans="1:8" s="252" customFormat="1" ht="10.5" customHeight="1">
      <c r="A27" s="1061" t="s">
        <v>513</v>
      </c>
      <c r="B27" s="1061"/>
      <c r="C27" s="1061"/>
      <c r="D27" s="1061"/>
      <c r="E27" s="1061"/>
      <c r="F27" s="1061"/>
      <c r="G27" s="1062"/>
    </row>
    <row r="28" spans="1:8" s="252" customFormat="1" ht="10.5" customHeight="1">
      <c r="A28" s="1061" t="s">
        <v>514</v>
      </c>
      <c r="B28" s="1061"/>
      <c r="C28" s="1061"/>
      <c r="D28" s="1061"/>
      <c r="E28" s="1061"/>
      <c r="F28" s="1061"/>
      <c r="G28" s="1062"/>
    </row>
    <row r="29" spans="1:8" s="252" customFormat="1" ht="34.5" customHeight="1">
      <c r="A29" s="1063" t="s">
        <v>818</v>
      </c>
      <c r="B29" s="1061"/>
      <c r="C29" s="1061"/>
      <c r="D29" s="1061"/>
      <c r="E29" s="1061"/>
      <c r="F29" s="1061"/>
      <c r="G29" s="1062"/>
    </row>
    <row r="30" spans="1:8" s="252" customFormat="1" ht="10.5" customHeight="1">
      <c r="A30" s="1061" t="s">
        <v>699</v>
      </c>
      <c r="B30" s="1061"/>
      <c r="C30" s="1061"/>
      <c r="D30" s="1061"/>
      <c r="E30" s="1061"/>
      <c r="F30" s="1061"/>
      <c r="G30" s="1062"/>
    </row>
    <row r="31" spans="1:8" s="252" customFormat="1" ht="10.5" customHeight="1">
      <c r="A31" s="1061" t="s">
        <v>700</v>
      </c>
      <c r="B31" s="1061"/>
      <c r="C31" s="1061"/>
      <c r="D31" s="1061"/>
      <c r="E31" s="1061"/>
      <c r="F31" s="1061"/>
      <c r="G31" s="1062"/>
    </row>
    <row r="32" spans="1:8" s="252" customFormat="1" ht="10.5" customHeight="1">
      <c r="A32" s="1061" t="s">
        <v>701</v>
      </c>
      <c r="B32" s="1061"/>
      <c r="C32" s="1061"/>
      <c r="D32" s="1061"/>
      <c r="E32" s="1061"/>
      <c r="F32" s="1061"/>
      <c r="G32" s="1062"/>
    </row>
    <row r="33" spans="1:7" s="252" customFormat="1" ht="43.5" customHeight="1">
      <c r="A33" s="1063" t="s">
        <v>702</v>
      </c>
      <c r="B33" s="1063"/>
      <c r="C33" s="1063"/>
      <c r="D33" s="1063"/>
      <c r="E33" s="1063"/>
      <c r="F33" s="1063"/>
      <c r="G33" s="1064"/>
    </row>
    <row r="34" spans="1:7" s="252" customFormat="1"/>
    <row r="35" spans="1:7" s="252" customFormat="1"/>
    <row r="36" spans="1:7" s="252" customFormat="1"/>
    <row r="37" spans="1:7" s="252" customFormat="1"/>
    <row r="38" spans="1:7" s="252" customFormat="1"/>
    <row r="39" spans="1:7" s="252" customFormat="1"/>
    <row r="40" spans="1:7" s="252" customFormat="1"/>
  </sheetData>
  <mergeCells count="21">
    <mergeCell ref="A1:G1"/>
    <mergeCell ref="A16:A18"/>
    <mergeCell ref="E5:E6"/>
    <mergeCell ref="F5:F6"/>
    <mergeCell ref="B17:C17"/>
    <mergeCell ref="D17:E17"/>
    <mergeCell ref="F17:G17"/>
    <mergeCell ref="A4:A6"/>
    <mergeCell ref="B4:B6"/>
    <mergeCell ref="C4:C6"/>
    <mergeCell ref="D4:D6"/>
    <mergeCell ref="E4:F4"/>
    <mergeCell ref="B16:G16"/>
    <mergeCell ref="A2:G2"/>
    <mergeCell ref="A27:G27"/>
    <mergeCell ref="A28:G28"/>
    <mergeCell ref="A30:G30"/>
    <mergeCell ref="A31:G31"/>
    <mergeCell ref="A33:G33"/>
    <mergeCell ref="A32:G32"/>
    <mergeCell ref="A29:G29"/>
  </mergeCells>
  <phoneticPr fontId="10"/>
  <pageMargins left="0.59055118110236227" right="0.59055118110236227" top="0.31496062992125984" bottom="0.31496062992125984" header="0" footer="0"/>
  <pageSetup paperSize="9" pageOrder="overThenDown"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B58"/>
  <sheetViews>
    <sheetView view="pageBreakPreview" zoomScaleNormal="120" zoomScaleSheetLayoutView="100" workbookViewId="0">
      <selection activeCell="AS18" sqref="AS18"/>
    </sheetView>
  </sheetViews>
  <sheetFormatPr defaultRowHeight="11.25"/>
  <cols>
    <col min="1" max="1" width="12.1640625" style="246" customWidth="1"/>
    <col min="2" max="3" width="2.6640625" style="246" customWidth="1"/>
    <col min="4" max="4" width="4" style="246" customWidth="1"/>
    <col min="5" max="5" width="4.83203125" style="246" customWidth="1"/>
    <col min="6" max="10" width="4" style="246" customWidth="1"/>
    <col min="11" max="11" width="4.5" style="246" customWidth="1"/>
    <col min="12" max="12" width="4.1640625" style="246" customWidth="1"/>
    <col min="13" max="13" width="4.5" style="246" customWidth="1"/>
    <col min="14" max="19" width="4" style="246" customWidth="1"/>
    <col min="20" max="20" width="4.83203125" style="246" customWidth="1"/>
    <col min="21" max="21" width="5" style="246" customWidth="1"/>
    <col min="22" max="23" width="4" style="246" customWidth="1"/>
    <col min="24" max="25" width="5" style="246" customWidth="1"/>
    <col min="26" max="27" width="4.33203125" style="115" customWidth="1"/>
    <col min="28" max="29" width="5.83203125" style="115" customWidth="1"/>
    <col min="30" max="31" width="4.33203125" style="115" customWidth="1"/>
    <col min="32" max="33" width="5.83203125" style="115" customWidth="1"/>
    <col min="34" max="35" width="3.33203125" style="115" customWidth="1"/>
    <col min="36" max="36" width="5.33203125" style="115" customWidth="1"/>
    <col min="37" max="37" width="5.5" style="115" customWidth="1"/>
    <col min="38" max="38" width="4.33203125" style="115" customWidth="1"/>
    <col min="39" max="39" width="3.5" style="115" customWidth="1"/>
    <col min="40" max="40" width="3.1640625" style="115" customWidth="1"/>
    <col min="41" max="41" width="5.33203125" style="115" customWidth="1"/>
    <col min="42" max="43" width="3.33203125" style="115" customWidth="1"/>
    <col min="44" max="44" width="3" style="115" customWidth="1"/>
    <col min="45" max="45" width="4" style="115" customWidth="1"/>
    <col min="46" max="47" width="3.6640625" style="115" customWidth="1"/>
    <col min="48" max="49" width="5" style="115" customWidth="1"/>
    <col min="50" max="50" width="5.5" style="115" customWidth="1"/>
    <col min="51" max="63" width="3" style="115" customWidth="1"/>
    <col min="64" max="16384" width="9.33203125" style="115"/>
  </cols>
  <sheetData>
    <row r="1" spans="1:50" ht="24" customHeight="1">
      <c r="A1" s="1052" t="s">
        <v>356</v>
      </c>
      <c r="B1" s="1052"/>
      <c r="C1" s="1052"/>
      <c r="D1" s="1052"/>
      <c r="E1" s="1052"/>
      <c r="F1" s="1052"/>
      <c r="G1" s="1052"/>
      <c r="H1" s="1052"/>
      <c r="I1" s="1052"/>
      <c r="J1" s="1052"/>
      <c r="K1" s="1052"/>
      <c r="L1" s="1052"/>
      <c r="M1" s="1052"/>
      <c r="N1" s="1052"/>
      <c r="O1" s="1052"/>
      <c r="P1" s="1052"/>
      <c r="Q1" s="1052"/>
      <c r="R1" s="1052"/>
      <c r="S1" s="1052"/>
      <c r="T1" s="1052"/>
      <c r="U1" s="1052"/>
      <c r="V1" s="1052"/>
      <c r="W1" s="1052"/>
      <c r="X1" s="1052"/>
      <c r="Y1" s="1052"/>
      <c r="Z1" s="1065" t="s">
        <v>663</v>
      </c>
      <c r="AA1" s="1065"/>
      <c r="AB1" s="1065"/>
      <c r="AC1" s="1065"/>
      <c r="AD1" s="1065"/>
      <c r="AE1" s="1065"/>
      <c r="AF1" s="1065"/>
      <c r="AG1" s="1065"/>
      <c r="AH1" s="1065"/>
      <c r="AI1" s="1065"/>
      <c r="AJ1" s="1065"/>
      <c r="AK1" s="1065"/>
      <c r="AL1" s="1065"/>
      <c r="AM1" s="1065"/>
      <c r="AN1" s="1065"/>
      <c r="AO1" s="1065"/>
      <c r="AP1" s="1065"/>
      <c r="AQ1" s="1065"/>
      <c r="AR1" s="1065"/>
      <c r="AS1" s="1065"/>
      <c r="AT1" s="1065"/>
      <c r="AU1" s="1065"/>
      <c r="AV1" s="1065"/>
      <c r="AW1" s="1065"/>
      <c r="AX1" s="1065"/>
    </row>
    <row r="2" spans="1:50" ht="30" customHeight="1">
      <c r="A2" s="1073" t="s">
        <v>703</v>
      </c>
      <c r="B2" s="1073"/>
      <c r="C2" s="1073"/>
      <c r="D2" s="1073"/>
      <c r="E2" s="1073"/>
      <c r="F2" s="1073"/>
      <c r="G2" s="1073"/>
      <c r="H2" s="1073"/>
      <c r="I2" s="1073"/>
      <c r="J2" s="1073"/>
      <c r="K2" s="1073"/>
      <c r="L2" s="1073"/>
      <c r="M2" s="1073"/>
      <c r="N2" s="1073"/>
      <c r="O2" s="1073"/>
      <c r="P2" s="1073"/>
      <c r="Q2" s="1073"/>
      <c r="R2" s="1073"/>
      <c r="S2" s="1073"/>
      <c r="T2" s="1073"/>
      <c r="U2" s="1073"/>
      <c r="V2" s="1073"/>
      <c r="W2" s="1073"/>
      <c r="X2" s="1073"/>
      <c r="Y2" s="1073"/>
    </row>
    <row r="3" spans="1:50" ht="18.75" customHeight="1">
      <c r="A3" s="1075" t="s">
        <v>389</v>
      </c>
      <c r="B3" s="1075"/>
      <c r="C3" s="1075"/>
      <c r="D3" s="1075"/>
      <c r="E3" s="1075"/>
      <c r="F3" s="1075"/>
      <c r="G3" s="1075"/>
      <c r="H3" s="1075"/>
      <c r="I3" s="1075"/>
      <c r="J3" s="1075"/>
      <c r="K3" s="1075"/>
      <c r="L3" s="1075"/>
      <c r="M3" s="1075"/>
      <c r="N3" s="1075"/>
      <c r="O3" s="1075"/>
      <c r="P3" s="1075"/>
      <c r="Q3" s="1075"/>
      <c r="R3" s="1075"/>
      <c r="S3" s="1075"/>
      <c r="T3" s="1075"/>
      <c r="U3" s="1075"/>
      <c r="V3" s="1075"/>
      <c r="W3" s="1075"/>
      <c r="X3" s="1075"/>
      <c r="Y3" s="1075"/>
    </row>
    <row r="4" spans="1:50" ht="15" customHeight="1" thickBot="1">
      <c r="B4" s="270"/>
      <c r="C4" s="270"/>
      <c r="D4" s="270"/>
      <c r="E4" s="270"/>
      <c r="F4" s="270"/>
      <c r="G4" s="270"/>
      <c r="H4" s="270"/>
      <c r="I4" s="270"/>
      <c r="J4" s="270"/>
      <c r="K4" s="270"/>
      <c r="L4" s="270"/>
      <c r="M4" s="270"/>
      <c r="N4" s="270"/>
      <c r="O4" s="270"/>
      <c r="P4" s="270"/>
      <c r="Q4" s="270"/>
      <c r="R4" s="270"/>
      <c r="S4" s="270"/>
      <c r="T4" s="270"/>
      <c r="U4" s="270"/>
      <c r="V4" s="270"/>
      <c r="W4" s="270"/>
      <c r="X4" s="270"/>
      <c r="Y4" s="115"/>
      <c r="Z4" s="1076" t="s">
        <v>390</v>
      </c>
      <c r="AA4" s="1076"/>
      <c r="AB4" s="1076"/>
      <c r="AC4" s="1076"/>
      <c r="AD4" s="1076"/>
      <c r="AE4" s="1076"/>
      <c r="AF4" s="1076"/>
      <c r="AG4" s="1076"/>
      <c r="AH4" s="1076"/>
      <c r="AI4" s="1076"/>
      <c r="AJ4" s="1076"/>
      <c r="AK4" s="1076"/>
      <c r="AL4" s="1076"/>
      <c r="AM4" s="1076"/>
      <c r="AN4" s="1076"/>
      <c r="AO4" s="1076"/>
      <c r="AP4" s="1076"/>
      <c r="AQ4" s="1076"/>
      <c r="AR4" s="1076"/>
      <c r="AS4" s="1076"/>
      <c r="AT4" s="1076"/>
      <c r="AU4" s="1076"/>
      <c r="AV4" s="1076"/>
      <c r="AW4" s="1076"/>
      <c r="AX4" s="1076"/>
    </row>
    <row r="5" spans="1:50" ht="15" customHeight="1">
      <c r="A5" s="1077" t="s">
        <v>84</v>
      </c>
      <c r="B5" s="1042" t="s">
        <v>374</v>
      </c>
      <c r="C5" s="1043"/>
      <c r="D5" s="1043"/>
      <c r="E5" s="1043"/>
      <c r="F5" s="1043"/>
      <c r="G5" s="1043"/>
      <c r="H5" s="1043"/>
      <c r="I5" s="1043"/>
      <c r="J5" s="1043"/>
      <c r="K5" s="1043"/>
      <c r="L5" s="1043"/>
      <c r="M5" s="1043"/>
      <c r="N5" s="1043"/>
      <c r="O5" s="1043"/>
      <c r="P5" s="1043"/>
      <c r="Q5" s="1043"/>
      <c r="R5" s="1043"/>
      <c r="S5" s="1043"/>
      <c r="T5" s="1043"/>
      <c r="U5" s="1043"/>
      <c r="V5" s="1043"/>
      <c r="W5" s="1043"/>
      <c r="X5" s="1043"/>
      <c r="Y5" s="768"/>
      <c r="Z5" s="1080" t="s">
        <v>608</v>
      </c>
      <c r="AA5" s="1081"/>
      <c r="AB5" s="1081"/>
      <c r="AC5" s="1082"/>
      <c r="AD5" s="1069" t="s">
        <v>524</v>
      </c>
      <c r="AE5" s="776"/>
      <c r="AF5" s="776"/>
      <c r="AG5" s="776"/>
      <c r="AH5" s="1043"/>
      <c r="AI5" s="1043"/>
      <c r="AJ5" s="1043"/>
      <c r="AK5" s="1043"/>
      <c r="AL5" s="1043"/>
      <c r="AM5" s="1043"/>
      <c r="AN5" s="1043"/>
      <c r="AO5" s="1043"/>
      <c r="AP5" s="1043"/>
      <c r="AQ5" s="1043"/>
      <c r="AR5" s="1043"/>
      <c r="AS5" s="1043"/>
      <c r="AT5" s="1043"/>
      <c r="AU5" s="1043"/>
      <c r="AV5" s="1043"/>
      <c r="AW5" s="1043"/>
      <c r="AX5" s="1089" t="s">
        <v>84</v>
      </c>
    </row>
    <row r="6" spans="1:50" ht="15" customHeight="1">
      <c r="A6" s="1078"/>
      <c r="B6" s="1092" t="s">
        <v>8</v>
      </c>
      <c r="C6" s="1090"/>
      <c r="D6" s="1093"/>
      <c r="E6" s="1096" t="s">
        <v>391</v>
      </c>
      <c r="F6" s="1097"/>
      <c r="G6" s="1097"/>
      <c r="H6" s="1097"/>
      <c r="I6" s="1097"/>
      <c r="J6" s="1097"/>
      <c r="K6" s="1097"/>
      <c r="L6" s="1097"/>
      <c r="M6" s="1098"/>
      <c r="N6" s="1096" t="s">
        <v>392</v>
      </c>
      <c r="O6" s="1097"/>
      <c r="P6" s="1097"/>
      <c r="Q6" s="1097"/>
      <c r="R6" s="1097"/>
      <c r="S6" s="1098"/>
      <c r="T6" s="1067" t="s">
        <v>393</v>
      </c>
      <c r="U6" s="778"/>
      <c r="V6" s="778"/>
      <c r="W6" s="778"/>
      <c r="X6" s="778"/>
      <c r="Y6" s="1079"/>
      <c r="Z6" s="1083"/>
      <c r="AA6" s="1084"/>
      <c r="AB6" s="1084"/>
      <c r="AC6" s="1085"/>
      <c r="AD6" s="1046" t="s">
        <v>523</v>
      </c>
      <c r="AE6" s="1048"/>
      <c r="AF6" s="1048"/>
      <c r="AG6" s="1048"/>
      <c r="AH6" s="446"/>
      <c r="AI6" s="446"/>
      <c r="AJ6" s="444"/>
      <c r="AK6" s="444"/>
      <c r="AL6" s="444"/>
      <c r="AM6" s="444"/>
      <c r="AN6" s="444"/>
      <c r="AO6" s="445"/>
      <c r="AP6" s="1102" t="s">
        <v>394</v>
      </c>
      <c r="AQ6" s="1102"/>
      <c r="AR6" s="1102"/>
      <c r="AS6" s="1102"/>
      <c r="AT6" s="1102" t="s">
        <v>820</v>
      </c>
      <c r="AU6" s="1104"/>
      <c r="AV6" s="1104"/>
      <c r="AW6" s="1104"/>
      <c r="AX6" s="1090"/>
    </row>
    <row r="7" spans="1:50" ht="15" customHeight="1">
      <c r="A7" s="1079"/>
      <c r="B7" s="1094"/>
      <c r="C7" s="1091"/>
      <c r="D7" s="1095"/>
      <c r="E7" s="1099" t="s">
        <v>8</v>
      </c>
      <c r="F7" s="1101"/>
      <c r="G7" s="1100"/>
      <c r="H7" s="1099" t="s">
        <v>54</v>
      </c>
      <c r="I7" s="1101"/>
      <c r="J7" s="1100"/>
      <c r="K7" s="1099" t="s">
        <v>55</v>
      </c>
      <c r="L7" s="1101"/>
      <c r="M7" s="1100"/>
      <c r="N7" s="1099" t="s">
        <v>8</v>
      </c>
      <c r="O7" s="1100"/>
      <c r="P7" s="1099" t="s">
        <v>54</v>
      </c>
      <c r="Q7" s="1100"/>
      <c r="R7" s="1099" t="s">
        <v>55</v>
      </c>
      <c r="S7" s="1100"/>
      <c r="T7" s="1099" t="s">
        <v>8</v>
      </c>
      <c r="U7" s="1100"/>
      <c r="V7" s="1099" t="s">
        <v>54</v>
      </c>
      <c r="W7" s="1100"/>
      <c r="X7" s="1099" t="s">
        <v>55</v>
      </c>
      <c r="Y7" s="1100"/>
      <c r="Z7" s="1086"/>
      <c r="AA7" s="1087"/>
      <c r="AB7" s="1087"/>
      <c r="AC7" s="1088"/>
      <c r="AD7" s="449"/>
      <c r="AE7" s="450"/>
      <c r="AF7" s="450"/>
      <c r="AG7" s="448"/>
      <c r="AH7" s="440" t="s">
        <v>522</v>
      </c>
      <c r="AI7" s="447"/>
      <c r="AJ7" s="1099" t="s">
        <v>395</v>
      </c>
      <c r="AK7" s="1101"/>
      <c r="AL7" s="1100"/>
      <c r="AM7" s="1099" t="s">
        <v>396</v>
      </c>
      <c r="AN7" s="1101"/>
      <c r="AO7" s="1100"/>
      <c r="AP7" s="1103"/>
      <c r="AQ7" s="1103"/>
      <c r="AR7" s="1103"/>
      <c r="AS7" s="1103"/>
      <c r="AT7" s="1105"/>
      <c r="AU7" s="1105"/>
      <c r="AV7" s="1105"/>
      <c r="AW7" s="1105"/>
      <c r="AX7" s="1091"/>
    </row>
    <row r="8" spans="1:50" ht="6.75" customHeight="1">
      <c r="A8" s="271"/>
      <c r="B8" s="115"/>
      <c r="C8" s="115"/>
      <c r="D8" s="115"/>
      <c r="E8" s="1106"/>
      <c r="F8" s="1106"/>
      <c r="G8" s="1106"/>
      <c r="H8" s="1106"/>
      <c r="I8" s="1106"/>
      <c r="J8" s="1106"/>
      <c r="K8" s="1106"/>
      <c r="L8" s="1106"/>
      <c r="M8" s="1106"/>
      <c r="N8" s="1106"/>
      <c r="O8" s="1106"/>
      <c r="P8" s="1106"/>
      <c r="Q8" s="1106"/>
      <c r="R8" s="1106"/>
      <c r="S8" s="1106"/>
      <c r="T8" s="1106"/>
      <c r="U8" s="1106"/>
      <c r="V8" s="1106"/>
      <c r="W8" s="1106"/>
      <c r="X8" s="1107"/>
      <c r="Y8" s="1107"/>
      <c r="Z8" s="273"/>
      <c r="AA8" s="273"/>
      <c r="AB8" s="273"/>
      <c r="AC8" s="273"/>
      <c r="AD8" s="243"/>
      <c r="AE8" s="243"/>
      <c r="AJ8" s="274"/>
      <c r="AK8" s="274"/>
      <c r="AL8" s="274"/>
      <c r="AM8" s="274"/>
      <c r="AN8" s="274"/>
      <c r="AO8" s="274"/>
      <c r="AP8" s="273"/>
      <c r="AS8" s="273"/>
      <c r="AT8" s="246"/>
      <c r="AU8" s="273"/>
      <c r="AX8" s="275"/>
    </row>
    <row r="9" spans="1:50" ht="18.75" customHeight="1">
      <c r="A9" s="155" t="s">
        <v>716</v>
      </c>
      <c r="B9" s="1113">
        <v>376268</v>
      </c>
      <c r="C9" s="1114"/>
      <c r="D9" s="1114"/>
      <c r="E9" s="1108">
        <v>234331</v>
      </c>
      <c r="F9" s="1108"/>
      <c r="G9" s="1108"/>
      <c r="H9" s="1108">
        <v>119772</v>
      </c>
      <c r="I9" s="1108"/>
      <c r="J9" s="1108"/>
      <c r="K9" s="1108">
        <v>114559</v>
      </c>
      <c r="L9" s="1108"/>
      <c r="M9" s="1108"/>
      <c r="N9" s="1108">
        <v>3433</v>
      </c>
      <c r="O9" s="1108"/>
      <c r="P9" s="1108">
        <v>1069</v>
      </c>
      <c r="Q9" s="1108"/>
      <c r="R9" s="1108">
        <v>2364</v>
      </c>
      <c r="S9" s="1108"/>
      <c r="T9" s="1108">
        <v>138504</v>
      </c>
      <c r="U9" s="1108"/>
      <c r="V9" s="1108">
        <v>2147</v>
      </c>
      <c r="W9" s="1108"/>
      <c r="X9" s="1108">
        <v>136357</v>
      </c>
      <c r="Y9" s="1108"/>
      <c r="Z9" s="1108">
        <v>12116</v>
      </c>
      <c r="AA9" s="1108"/>
      <c r="AB9" s="1108"/>
      <c r="AC9" s="1108"/>
      <c r="AD9" s="1108">
        <v>61596</v>
      </c>
      <c r="AE9" s="1108"/>
      <c r="AF9" s="1108"/>
      <c r="AG9" s="1109">
        <v>26.3</v>
      </c>
      <c r="AH9" s="1109"/>
      <c r="AI9" s="1109"/>
      <c r="AJ9" s="1108">
        <v>19790</v>
      </c>
      <c r="AK9" s="1108"/>
      <c r="AL9" s="1108"/>
      <c r="AM9" s="1108">
        <v>41806</v>
      </c>
      <c r="AN9" s="1108"/>
      <c r="AO9" s="1108"/>
      <c r="AP9" s="1110">
        <v>25072</v>
      </c>
      <c r="AQ9" s="1110"/>
      <c r="AR9" s="1110"/>
      <c r="AS9" s="1110"/>
      <c r="AT9" s="1111">
        <v>6137</v>
      </c>
      <c r="AU9" s="1111"/>
      <c r="AV9" s="1111"/>
      <c r="AW9" s="1112"/>
      <c r="AX9" s="478" t="s">
        <v>261</v>
      </c>
    </row>
    <row r="10" spans="1:50" s="24" customFormat="1" ht="18.75" customHeight="1">
      <c r="A10" s="159" t="s">
        <v>719</v>
      </c>
      <c r="B10" s="1113">
        <v>367809</v>
      </c>
      <c r="C10" s="1114"/>
      <c r="D10" s="1114"/>
      <c r="E10" s="1108">
        <v>228932</v>
      </c>
      <c r="F10" s="1108"/>
      <c r="G10" s="1108"/>
      <c r="H10" s="1108">
        <v>116975</v>
      </c>
      <c r="I10" s="1108"/>
      <c r="J10" s="1108"/>
      <c r="K10" s="1108">
        <v>111957</v>
      </c>
      <c r="L10" s="1108"/>
      <c r="M10" s="1108"/>
      <c r="N10" s="1108">
        <v>3033</v>
      </c>
      <c r="O10" s="1108"/>
      <c r="P10" s="1108">
        <v>962</v>
      </c>
      <c r="Q10" s="1108"/>
      <c r="R10" s="1108">
        <v>2071</v>
      </c>
      <c r="S10" s="1108"/>
      <c r="T10" s="1108">
        <v>135844</v>
      </c>
      <c r="U10" s="1108"/>
      <c r="V10" s="1108">
        <v>2067</v>
      </c>
      <c r="W10" s="1108"/>
      <c r="X10" s="1108">
        <v>133777</v>
      </c>
      <c r="Y10" s="1108"/>
      <c r="Z10" s="1108">
        <v>11829</v>
      </c>
      <c r="AA10" s="1108"/>
      <c r="AB10" s="1108"/>
      <c r="AC10" s="1108"/>
      <c r="AD10" s="1108">
        <v>63832</v>
      </c>
      <c r="AE10" s="1108"/>
      <c r="AF10" s="1108"/>
      <c r="AG10" s="1109">
        <v>27.9</v>
      </c>
      <c r="AH10" s="1109"/>
      <c r="AI10" s="1109"/>
      <c r="AJ10" s="1108">
        <v>19892</v>
      </c>
      <c r="AK10" s="1108"/>
      <c r="AL10" s="1108"/>
      <c r="AM10" s="1108">
        <v>43940</v>
      </c>
      <c r="AN10" s="1108"/>
      <c r="AO10" s="1108"/>
      <c r="AP10" s="1110">
        <v>25566</v>
      </c>
      <c r="AQ10" s="1110"/>
      <c r="AR10" s="1110"/>
      <c r="AS10" s="1110"/>
      <c r="AT10" s="1111">
        <v>6351</v>
      </c>
      <c r="AU10" s="1111"/>
      <c r="AV10" s="1111"/>
      <c r="AW10" s="1112"/>
      <c r="AX10" s="44" t="s">
        <v>721</v>
      </c>
    </row>
    <row r="11" spans="1:50" s="24" customFormat="1" ht="18.75" customHeight="1">
      <c r="A11" s="159" t="s">
        <v>671</v>
      </c>
      <c r="B11" s="1113">
        <v>357678</v>
      </c>
      <c r="C11" s="1114"/>
      <c r="D11" s="1114"/>
      <c r="E11" s="1108">
        <v>221652</v>
      </c>
      <c r="F11" s="1108"/>
      <c r="G11" s="1108"/>
      <c r="H11" s="1108">
        <v>113671</v>
      </c>
      <c r="I11" s="1108"/>
      <c r="J11" s="1108"/>
      <c r="K11" s="1108">
        <v>107981</v>
      </c>
      <c r="L11" s="1108"/>
      <c r="M11" s="1108"/>
      <c r="N11" s="1108">
        <v>2856</v>
      </c>
      <c r="O11" s="1108"/>
      <c r="P11" s="1108">
        <v>913</v>
      </c>
      <c r="Q11" s="1108"/>
      <c r="R11" s="1108">
        <v>1943</v>
      </c>
      <c r="S11" s="1108"/>
      <c r="T11" s="1108">
        <v>133170</v>
      </c>
      <c r="U11" s="1108"/>
      <c r="V11" s="1108">
        <v>2009</v>
      </c>
      <c r="W11" s="1108"/>
      <c r="X11" s="1108">
        <v>131161</v>
      </c>
      <c r="Y11" s="1108"/>
      <c r="Z11" s="1108">
        <v>11900</v>
      </c>
      <c r="AA11" s="1108"/>
      <c r="AB11" s="1108"/>
      <c r="AC11" s="1108"/>
      <c r="AD11" s="1108">
        <v>62791</v>
      </c>
      <c r="AE11" s="1108"/>
      <c r="AF11" s="1108"/>
      <c r="AG11" s="1109">
        <v>28.3</v>
      </c>
      <c r="AH11" s="1109"/>
      <c r="AI11" s="1109"/>
      <c r="AJ11" s="1108">
        <v>19821</v>
      </c>
      <c r="AK11" s="1108"/>
      <c r="AL11" s="1108"/>
      <c r="AM11" s="1108">
        <v>42970</v>
      </c>
      <c r="AN11" s="1108"/>
      <c r="AO11" s="1108"/>
      <c r="AP11" s="1110">
        <v>25714</v>
      </c>
      <c r="AQ11" s="1110"/>
      <c r="AR11" s="1110"/>
      <c r="AS11" s="1110"/>
      <c r="AT11" s="1111">
        <v>5992</v>
      </c>
      <c r="AU11" s="1111"/>
      <c r="AV11" s="1111"/>
      <c r="AW11" s="1112"/>
      <c r="AX11" s="44" t="s">
        <v>722</v>
      </c>
    </row>
    <row r="12" spans="1:50" s="24" customFormat="1" ht="18.75" customHeight="1">
      <c r="A12" s="158" t="s">
        <v>672</v>
      </c>
      <c r="B12" s="1115">
        <v>346416</v>
      </c>
      <c r="C12" s="1116"/>
      <c r="D12" s="1116"/>
      <c r="E12" s="1117">
        <v>213282</v>
      </c>
      <c r="F12" s="1117"/>
      <c r="G12" s="1117"/>
      <c r="H12" s="1117">
        <v>109746</v>
      </c>
      <c r="I12" s="1117"/>
      <c r="J12" s="1117"/>
      <c r="K12" s="1117">
        <v>103536</v>
      </c>
      <c r="L12" s="1117"/>
      <c r="M12" s="1117"/>
      <c r="N12" s="1117">
        <v>2690</v>
      </c>
      <c r="O12" s="1117"/>
      <c r="P12" s="1117">
        <v>906</v>
      </c>
      <c r="Q12" s="1117"/>
      <c r="R12" s="1117">
        <v>1784</v>
      </c>
      <c r="S12" s="1117"/>
      <c r="T12" s="1117">
        <v>130444</v>
      </c>
      <c r="U12" s="1117"/>
      <c r="V12" s="1117">
        <v>1995</v>
      </c>
      <c r="W12" s="1117"/>
      <c r="X12" s="1117">
        <v>128449</v>
      </c>
      <c r="Y12" s="1117"/>
      <c r="Z12" s="1117">
        <v>11543</v>
      </c>
      <c r="AA12" s="1117"/>
      <c r="AB12" s="1117"/>
      <c r="AC12" s="1117"/>
      <c r="AD12" s="1117">
        <v>58517</v>
      </c>
      <c r="AE12" s="1117"/>
      <c r="AF12" s="1117"/>
      <c r="AG12" s="1118">
        <v>27.4</v>
      </c>
      <c r="AH12" s="1118"/>
      <c r="AI12" s="1118"/>
      <c r="AJ12" s="1117">
        <v>19676</v>
      </c>
      <c r="AK12" s="1117"/>
      <c r="AL12" s="1117"/>
      <c r="AM12" s="1117">
        <v>38841</v>
      </c>
      <c r="AN12" s="1117"/>
      <c r="AO12" s="1117"/>
      <c r="AP12" s="1119">
        <v>24933</v>
      </c>
      <c r="AQ12" s="1119"/>
      <c r="AR12" s="1119"/>
      <c r="AS12" s="1119"/>
      <c r="AT12" s="1120">
        <v>5439</v>
      </c>
      <c r="AU12" s="1120"/>
      <c r="AV12" s="1120"/>
      <c r="AW12" s="1121"/>
      <c r="AX12" s="44" t="s">
        <v>683</v>
      </c>
    </row>
    <row r="13" spans="1:50" s="442" customFormat="1" ht="18.75" customHeight="1">
      <c r="A13" s="441" t="s">
        <v>720</v>
      </c>
      <c r="B13" s="1115">
        <v>332462</v>
      </c>
      <c r="C13" s="1116"/>
      <c r="D13" s="1116"/>
      <c r="E13" s="1117">
        <v>203769</v>
      </c>
      <c r="F13" s="1117"/>
      <c r="G13" s="1117"/>
      <c r="H13" s="1117">
        <v>105407</v>
      </c>
      <c r="I13" s="1117"/>
      <c r="J13" s="1117"/>
      <c r="K13" s="1117">
        <v>98362</v>
      </c>
      <c r="L13" s="1117"/>
      <c r="M13" s="1117"/>
      <c r="N13" s="1117">
        <v>2455</v>
      </c>
      <c r="O13" s="1117"/>
      <c r="P13" s="1117">
        <v>828</v>
      </c>
      <c r="Q13" s="1117"/>
      <c r="R13" s="1117">
        <v>1627</v>
      </c>
      <c r="S13" s="1117"/>
      <c r="T13" s="1117">
        <v>126238</v>
      </c>
      <c r="U13" s="1117"/>
      <c r="V13" s="1117">
        <v>1884</v>
      </c>
      <c r="W13" s="1117"/>
      <c r="X13" s="1117">
        <v>124354</v>
      </c>
      <c r="Y13" s="1117"/>
      <c r="Z13" s="1117">
        <v>10928</v>
      </c>
      <c r="AA13" s="1117"/>
      <c r="AB13" s="1117"/>
      <c r="AC13" s="1117"/>
      <c r="AD13" s="1117">
        <v>57824</v>
      </c>
      <c r="AE13" s="1117"/>
      <c r="AF13" s="1117"/>
      <c r="AG13" s="1118">
        <v>28.4</v>
      </c>
      <c r="AH13" s="1118"/>
      <c r="AI13" s="1118"/>
      <c r="AJ13" s="1117">
        <v>20099</v>
      </c>
      <c r="AK13" s="1117"/>
      <c r="AL13" s="1117"/>
      <c r="AM13" s="1117">
        <v>37725</v>
      </c>
      <c r="AN13" s="1117"/>
      <c r="AO13" s="1117"/>
      <c r="AP13" s="1119">
        <v>25380</v>
      </c>
      <c r="AQ13" s="1119"/>
      <c r="AR13" s="1119"/>
      <c r="AS13" s="1119"/>
      <c r="AT13" s="1120">
        <v>7318</v>
      </c>
      <c r="AU13" s="1120"/>
      <c r="AV13" s="1120"/>
      <c r="AW13" s="1121"/>
      <c r="AX13" s="44" t="s">
        <v>708</v>
      </c>
    </row>
    <row r="14" spans="1:50" s="24" customFormat="1" ht="6.75" customHeight="1" thickBot="1">
      <c r="A14" s="276"/>
      <c r="B14" s="70"/>
      <c r="C14" s="70"/>
      <c r="D14" s="70"/>
      <c r="E14" s="70"/>
      <c r="F14" s="70"/>
      <c r="G14" s="70"/>
      <c r="H14" s="70"/>
      <c r="I14" s="70"/>
      <c r="J14" s="70"/>
      <c r="K14" s="70"/>
      <c r="L14" s="70"/>
      <c r="M14" s="70"/>
      <c r="N14" s="70"/>
      <c r="O14" s="70"/>
      <c r="P14" s="70"/>
      <c r="Q14" s="70"/>
      <c r="R14" s="70"/>
      <c r="S14" s="70"/>
      <c r="T14" s="70"/>
      <c r="U14" s="70"/>
      <c r="V14" s="70"/>
      <c r="W14" s="70"/>
      <c r="X14" s="70"/>
      <c r="Y14" s="70"/>
      <c r="Z14" s="76"/>
      <c r="AA14" s="76"/>
      <c r="AB14" s="76"/>
      <c r="AC14" s="76"/>
      <c r="AD14" s="70"/>
      <c r="AE14" s="76"/>
      <c r="AF14" s="76"/>
      <c r="AG14" s="76"/>
      <c r="AH14" s="76"/>
      <c r="AI14" s="76"/>
      <c r="AJ14" s="70"/>
      <c r="AK14" s="33"/>
      <c r="AL14" s="33"/>
      <c r="AN14" s="76"/>
      <c r="AO14" s="76"/>
      <c r="AP14" s="76"/>
      <c r="AS14" s="76"/>
      <c r="AT14" s="76"/>
      <c r="AU14" s="76"/>
      <c r="AV14" s="157"/>
      <c r="AW14" s="157"/>
      <c r="AX14" s="71"/>
    </row>
    <row r="15" spans="1:50" s="26" customFormat="1" ht="15" customHeight="1">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Z15" s="775" t="s">
        <v>386</v>
      </c>
      <c r="AA15" s="775"/>
      <c r="AB15" s="775"/>
      <c r="AC15" s="775"/>
      <c r="AD15" s="775"/>
      <c r="AE15" s="775"/>
      <c r="AF15" s="775"/>
      <c r="AG15" s="775"/>
      <c r="AH15" s="775"/>
      <c r="AI15" s="775"/>
      <c r="AJ15" s="775"/>
      <c r="AK15" s="775"/>
      <c r="AL15" s="775"/>
      <c r="AM15" s="775"/>
      <c r="AN15" s="775"/>
      <c r="AO15" s="775"/>
      <c r="AP15" s="775"/>
      <c r="AQ15" s="775"/>
      <c r="AR15" s="775"/>
      <c r="AS15" s="775"/>
      <c r="AT15" s="775"/>
      <c r="AU15" s="775"/>
      <c r="AV15" s="775"/>
      <c r="AW15" s="775"/>
      <c r="AX15" s="775"/>
    </row>
    <row r="16" spans="1:50" s="24" customFormat="1" ht="62.25" customHeight="1">
      <c r="A16" s="755" t="s">
        <v>815</v>
      </c>
      <c r="B16" s="755"/>
      <c r="C16" s="755"/>
      <c r="D16" s="755"/>
      <c r="E16" s="755"/>
      <c r="F16" s="755"/>
      <c r="G16" s="755"/>
      <c r="H16" s="755"/>
      <c r="I16" s="755"/>
      <c r="J16" s="755"/>
      <c r="K16" s="755"/>
      <c r="L16" s="755"/>
      <c r="M16" s="755"/>
      <c r="N16" s="755"/>
      <c r="O16" s="755"/>
      <c r="P16" s="755"/>
      <c r="Q16" s="755"/>
      <c r="R16" s="755"/>
      <c r="S16" s="755"/>
      <c r="T16" s="755"/>
      <c r="U16" s="755"/>
      <c r="V16" s="755"/>
      <c r="W16" s="755"/>
      <c r="X16" s="755"/>
      <c r="Y16" s="755"/>
      <c r="Z16" s="755" t="s">
        <v>830</v>
      </c>
      <c r="AA16" s="755"/>
      <c r="AB16" s="755"/>
      <c r="AC16" s="755"/>
      <c r="AD16" s="755"/>
      <c r="AE16" s="755"/>
      <c r="AF16" s="755"/>
      <c r="AG16" s="755"/>
      <c r="AH16" s="755"/>
      <c r="AI16" s="755"/>
      <c r="AJ16" s="755"/>
      <c r="AK16" s="755"/>
      <c r="AL16" s="755"/>
      <c r="AM16" s="755"/>
      <c r="AN16" s="755"/>
      <c r="AO16" s="755"/>
      <c r="AP16" s="755"/>
      <c r="AQ16" s="755"/>
      <c r="AR16" s="755"/>
      <c r="AS16" s="755"/>
      <c r="AT16" s="755"/>
      <c r="AU16" s="755"/>
      <c r="AV16" s="755"/>
      <c r="AW16" s="755"/>
      <c r="AX16" s="755"/>
    </row>
    <row r="17" spans="1:50" s="24" customFormat="1" ht="18.75"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50" s="24" customFormat="1" ht="18.75" customHeight="1">
      <c r="A18" s="739" t="s">
        <v>397</v>
      </c>
      <c r="B18" s="739"/>
      <c r="C18" s="739"/>
      <c r="D18" s="739"/>
      <c r="E18" s="739"/>
      <c r="F18" s="739"/>
      <c r="G18" s="739"/>
      <c r="H18" s="739"/>
      <c r="I18" s="739"/>
      <c r="J18" s="739"/>
      <c r="K18" s="739"/>
      <c r="L18" s="739"/>
      <c r="M18" s="739"/>
      <c r="N18" s="739"/>
      <c r="O18" s="739"/>
      <c r="P18" s="739"/>
      <c r="Q18" s="739"/>
      <c r="R18" s="739"/>
      <c r="S18" s="739"/>
      <c r="T18" s="739"/>
      <c r="U18" s="739"/>
      <c r="V18" s="739"/>
      <c r="W18" s="739"/>
      <c r="X18" s="739"/>
      <c r="Y18" s="739"/>
    </row>
    <row r="19" spans="1:50" s="24" customFormat="1" ht="15" customHeight="1" thickBot="1">
      <c r="A19" s="33"/>
      <c r="B19" s="172"/>
      <c r="C19" s="172"/>
      <c r="D19" s="172"/>
      <c r="E19" s="172"/>
      <c r="F19" s="172"/>
      <c r="G19" s="172"/>
      <c r="H19" s="172"/>
      <c r="I19" s="172"/>
      <c r="J19" s="172"/>
      <c r="K19" s="172"/>
      <c r="L19" s="172"/>
      <c r="M19" s="172"/>
      <c r="N19" s="172"/>
      <c r="O19" s="172"/>
      <c r="P19" s="172"/>
      <c r="Q19" s="172"/>
      <c r="R19" s="172"/>
      <c r="S19" s="172"/>
      <c r="T19" s="172"/>
      <c r="U19" s="172"/>
      <c r="V19" s="172"/>
      <c r="W19" s="172"/>
      <c r="X19" s="70"/>
      <c r="Y19" s="70"/>
      <c r="Z19" s="735" t="s">
        <v>398</v>
      </c>
      <c r="AA19" s="735"/>
      <c r="AB19" s="735"/>
      <c r="AC19" s="735"/>
      <c r="AD19" s="735"/>
      <c r="AE19" s="735"/>
      <c r="AF19" s="735"/>
      <c r="AG19" s="735"/>
      <c r="AH19" s="735"/>
      <c r="AI19" s="735"/>
      <c r="AJ19" s="735"/>
      <c r="AK19" s="735"/>
      <c r="AL19" s="735"/>
      <c r="AM19" s="735"/>
      <c r="AN19" s="735"/>
      <c r="AO19" s="735"/>
      <c r="AP19" s="735"/>
      <c r="AQ19" s="735"/>
      <c r="AR19" s="735"/>
      <c r="AS19" s="735"/>
      <c r="AT19" s="735"/>
      <c r="AU19" s="735"/>
      <c r="AV19" s="735"/>
      <c r="AW19" s="735"/>
      <c r="AX19" s="735"/>
    </row>
    <row r="20" spans="1:50" s="24" customFormat="1" ht="15" customHeight="1">
      <c r="A20" s="807" t="s">
        <v>84</v>
      </c>
      <c r="B20" s="759" t="s">
        <v>399</v>
      </c>
      <c r="C20" s="760"/>
      <c r="D20" s="760"/>
      <c r="E20" s="760"/>
      <c r="F20" s="760"/>
      <c r="G20" s="760"/>
      <c r="H20" s="760"/>
      <c r="I20" s="760"/>
      <c r="J20" s="760"/>
      <c r="K20" s="760"/>
      <c r="L20" s="760"/>
      <c r="M20" s="760"/>
      <c r="N20" s="760"/>
      <c r="O20" s="760"/>
      <c r="P20" s="760"/>
      <c r="Q20" s="760"/>
      <c r="R20" s="760"/>
      <c r="S20" s="760"/>
      <c r="T20" s="760"/>
      <c r="U20" s="760"/>
      <c r="V20" s="760"/>
      <c r="W20" s="760"/>
      <c r="X20" s="760"/>
      <c r="Y20" s="761"/>
      <c r="Z20" s="759" t="s">
        <v>400</v>
      </c>
      <c r="AA20" s="760"/>
      <c r="AB20" s="760"/>
      <c r="AC20" s="760"/>
      <c r="AD20" s="760"/>
      <c r="AE20" s="760"/>
      <c r="AF20" s="760"/>
      <c r="AG20" s="760"/>
      <c r="AH20" s="760"/>
      <c r="AI20" s="760"/>
      <c r="AJ20" s="760"/>
      <c r="AK20" s="760"/>
      <c r="AL20" s="760"/>
      <c r="AM20" s="760"/>
      <c r="AN20" s="760"/>
      <c r="AO20" s="760"/>
      <c r="AP20" s="760"/>
      <c r="AQ20" s="760"/>
      <c r="AR20" s="760"/>
      <c r="AS20" s="760"/>
      <c r="AT20" s="760"/>
      <c r="AU20" s="760"/>
      <c r="AV20" s="760"/>
      <c r="AW20" s="761"/>
      <c r="AX20" s="841" t="s">
        <v>84</v>
      </c>
    </row>
    <row r="21" spans="1:50" s="24" customFormat="1" ht="26.25" customHeight="1">
      <c r="A21" s="859"/>
      <c r="B21" s="745" t="s">
        <v>18</v>
      </c>
      <c r="C21" s="745"/>
      <c r="D21" s="745"/>
      <c r="E21" s="745"/>
      <c r="F21" s="745"/>
      <c r="G21" s="745"/>
      <c r="H21" s="745" t="s">
        <v>401</v>
      </c>
      <c r="I21" s="745"/>
      <c r="J21" s="745"/>
      <c r="K21" s="745"/>
      <c r="L21" s="745"/>
      <c r="M21" s="745"/>
      <c r="N21" s="745" t="s">
        <v>402</v>
      </c>
      <c r="O21" s="745"/>
      <c r="P21" s="745"/>
      <c r="Q21" s="745"/>
      <c r="R21" s="745"/>
      <c r="S21" s="745"/>
      <c r="T21" s="745" t="s">
        <v>403</v>
      </c>
      <c r="U21" s="745"/>
      <c r="V21" s="745"/>
      <c r="W21" s="745"/>
      <c r="X21" s="745"/>
      <c r="Y21" s="745"/>
      <c r="Z21" s="748" t="s">
        <v>18</v>
      </c>
      <c r="AA21" s="749"/>
      <c r="AB21" s="749"/>
      <c r="AC21" s="749"/>
      <c r="AD21" s="1122"/>
      <c r="AE21" s="1123"/>
      <c r="AF21" s="748" t="s">
        <v>404</v>
      </c>
      <c r="AG21" s="749"/>
      <c r="AH21" s="749"/>
      <c r="AI21" s="749"/>
      <c r="AJ21" s="749"/>
      <c r="AK21" s="750"/>
      <c r="AL21" s="748" t="s">
        <v>405</v>
      </c>
      <c r="AM21" s="1122"/>
      <c r="AN21" s="1122"/>
      <c r="AO21" s="1122"/>
      <c r="AP21" s="1122"/>
      <c r="AQ21" s="1123"/>
      <c r="AR21" s="748" t="s">
        <v>406</v>
      </c>
      <c r="AS21" s="749"/>
      <c r="AT21" s="749"/>
      <c r="AU21" s="749"/>
      <c r="AV21" s="749"/>
      <c r="AW21" s="750"/>
      <c r="AX21" s="853"/>
    </row>
    <row r="22" spans="1:50" s="24" customFormat="1" ht="15" customHeight="1">
      <c r="A22" s="808"/>
      <c r="B22" s="745" t="s">
        <v>14</v>
      </c>
      <c r="C22" s="745"/>
      <c r="D22" s="745"/>
      <c r="E22" s="745" t="s">
        <v>407</v>
      </c>
      <c r="F22" s="745"/>
      <c r="G22" s="745"/>
      <c r="H22" s="745" t="s">
        <v>14</v>
      </c>
      <c r="I22" s="745"/>
      <c r="J22" s="745"/>
      <c r="K22" s="745" t="s">
        <v>407</v>
      </c>
      <c r="L22" s="745"/>
      <c r="M22" s="745"/>
      <c r="N22" s="745" t="s">
        <v>14</v>
      </c>
      <c r="O22" s="745"/>
      <c r="P22" s="745"/>
      <c r="Q22" s="745" t="s">
        <v>407</v>
      </c>
      <c r="R22" s="745"/>
      <c r="S22" s="745"/>
      <c r="T22" s="745" t="s">
        <v>14</v>
      </c>
      <c r="U22" s="745"/>
      <c r="V22" s="745"/>
      <c r="W22" s="745" t="s">
        <v>407</v>
      </c>
      <c r="X22" s="745"/>
      <c r="Y22" s="745"/>
      <c r="Z22" s="748" t="s">
        <v>14</v>
      </c>
      <c r="AA22" s="749"/>
      <c r="AB22" s="750"/>
      <c r="AC22" s="748" t="s">
        <v>407</v>
      </c>
      <c r="AD22" s="749"/>
      <c r="AE22" s="750"/>
      <c r="AF22" s="748" t="s">
        <v>14</v>
      </c>
      <c r="AG22" s="749"/>
      <c r="AH22" s="750"/>
      <c r="AI22" s="748" t="s">
        <v>407</v>
      </c>
      <c r="AJ22" s="749"/>
      <c r="AK22" s="750"/>
      <c r="AL22" s="748" t="s">
        <v>14</v>
      </c>
      <c r="AM22" s="1122"/>
      <c r="AN22" s="1123"/>
      <c r="AO22" s="748" t="s">
        <v>407</v>
      </c>
      <c r="AP22" s="749"/>
      <c r="AQ22" s="750"/>
      <c r="AR22" s="748" t="s">
        <v>14</v>
      </c>
      <c r="AS22" s="1122"/>
      <c r="AT22" s="1123"/>
      <c r="AU22" s="748" t="s">
        <v>407</v>
      </c>
      <c r="AV22" s="749"/>
      <c r="AW22" s="750"/>
      <c r="AX22" s="842"/>
    </row>
    <row r="23" spans="1:50" s="24" customFormat="1" ht="7.5" customHeight="1">
      <c r="A23" s="79"/>
      <c r="B23" s="1124"/>
      <c r="C23" s="1125"/>
      <c r="D23" s="1125"/>
      <c r="E23" s="1126"/>
      <c r="F23" s="1126"/>
      <c r="G23" s="1126"/>
      <c r="H23" s="1125"/>
      <c r="I23" s="1125"/>
      <c r="J23" s="1125"/>
      <c r="K23" s="1127"/>
      <c r="L23" s="1127"/>
      <c r="M23" s="1127"/>
      <c r="N23" s="1125"/>
      <c r="O23" s="1125"/>
      <c r="P23" s="1125"/>
      <c r="Q23" s="1125"/>
      <c r="R23" s="1125"/>
      <c r="S23" s="1125"/>
      <c r="T23" s="1125"/>
      <c r="U23" s="1125"/>
      <c r="V23" s="1125"/>
      <c r="W23" s="1128"/>
      <c r="X23" s="1128"/>
      <c r="Y23" s="1128"/>
      <c r="Z23" s="1129"/>
      <c r="AA23" s="1129"/>
      <c r="AB23" s="1129"/>
      <c r="AC23" s="1129"/>
      <c r="AD23" s="1129"/>
      <c r="AE23" s="1129"/>
      <c r="AF23" s="1129"/>
      <c r="AG23" s="1129"/>
      <c r="AH23" s="1129"/>
      <c r="AI23" s="1129"/>
      <c r="AJ23" s="1129"/>
      <c r="AK23" s="1129"/>
      <c r="AL23" s="1129"/>
      <c r="AM23" s="1129"/>
      <c r="AN23" s="1129"/>
      <c r="AO23" s="1129"/>
      <c r="AP23" s="1129"/>
      <c r="AQ23" s="1129"/>
      <c r="AR23" s="1129"/>
      <c r="AS23" s="1129"/>
      <c r="AT23" s="1129"/>
      <c r="AU23" s="1129"/>
      <c r="AV23" s="1129"/>
      <c r="AW23" s="1130"/>
      <c r="AX23" s="279"/>
    </row>
    <row r="24" spans="1:50" s="24" customFormat="1" ht="18.75" customHeight="1">
      <c r="A24" s="153" t="s">
        <v>716</v>
      </c>
      <c r="B24" s="1134">
        <v>460877</v>
      </c>
      <c r="C24" s="1110"/>
      <c r="D24" s="1110"/>
      <c r="E24" s="1131">
        <v>331854480</v>
      </c>
      <c r="F24" s="1131"/>
      <c r="G24" s="1131"/>
      <c r="H24" s="1108">
        <v>427486</v>
      </c>
      <c r="I24" s="1108"/>
      <c r="J24" s="1108"/>
      <c r="K24" s="1131">
        <v>302778331</v>
      </c>
      <c r="L24" s="1131"/>
      <c r="M24" s="1131"/>
      <c r="N24" s="1108">
        <v>29588</v>
      </c>
      <c r="O24" s="1108"/>
      <c r="P24" s="1108"/>
      <c r="Q24" s="1131">
        <v>26157277</v>
      </c>
      <c r="R24" s="1131"/>
      <c r="S24" s="1131"/>
      <c r="T24" s="1108">
        <v>3803</v>
      </c>
      <c r="U24" s="1108"/>
      <c r="V24" s="1108"/>
      <c r="W24" s="1135">
        <v>2918872</v>
      </c>
      <c r="X24" s="1135"/>
      <c r="Y24" s="1135"/>
      <c r="Z24" s="1136">
        <v>50620</v>
      </c>
      <c r="AA24" s="1136"/>
      <c r="AB24" s="1136"/>
      <c r="AC24" s="1131">
        <v>21145037</v>
      </c>
      <c r="AD24" s="1131"/>
      <c r="AE24" s="1131"/>
      <c r="AF24" s="1137">
        <v>48653</v>
      </c>
      <c r="AG24" s="1137"/>
      <c r="AH24" s="1137"/>
      <c r="AI24" s="1131">
        <v>19528298</v>
      </c>
      <c r="AJ24" s="1131"/>
      <c r="AK24" s="1131"/>
      <c r="AL24" s="1108">
        <v>1631</v>
      </c>
      <c r="AM24" s="1108"/>
      <c r="AN24" s="1108"/>
      <c r="AO24" s="1131">
        <v>1462504</v>
      </c>
      <c r="AP24" s="1131"/>
      <c r="AQ24" s="1131"/>
      <c r="AR24" s="1132">
        <v>336</v>
      </c>
      <c r="AS24" s="1132"/>
      <c r="AT24" s="1132"/>
      <c r="AU24" s="1133">
        <v>154235</v>
      </c>
      <c r="AV24" s="1133"/>
      <c r="AW24" s="1112"/>
      <c r="AX24" s="44" t="s">
        <v>261</v>
      </c>
    </row>
    <row r="25" spans="1:50" s="280" customFormat="1" ht="18.75" customHeight="1">
      <c r="A25" s="159" t="s">
        <v>670</v>
      </c>
      <c r="B25" s="1134">
        <v>485150</v>
      </c>
      <c r="C25" s="1110"/>
      <c r="D25" s="1110"/>
      <c r="E25" s="1131">
        <v>345747832</v>
      </c>
      <c r="F25" s="1131"/>
      <c r="G25" s="1131"/>
      <c r="H25" s="1108">
        <v>451281</v>
      </c>
      <c r="I25" s="1108"/>
      <c r="J25" s="1108"/>
      <c r="K25" s="1131">
        <v>316557599</v>
      </c>
      <c r="L25" s="1131"/>
      <c r="M25" s="1131"/>
      <c r="N25" s="1108">
        <v>30114</v>
      </c>
      <c r="O25" s="1108"/>
      <c r="P25" s="1108"/>
      <c r="Q25" s="1131">
        <v>26330194</v>
      </c>
      <c r="R25" s="1131"/>
      <c r="S25" s="1131"/>
      <c r="T25" s="1108">
        <v>3755</v>
      </c>
      <c r="U25" s="1108"/>
      <c r="V25" s="1108"/>
      <c r="W25" s="1135">
        <v>2860039</v>
      </c>
      <c r="X25" s="1135"/>
      <c r="Y25" s="1135"/>
      <c r="Z25" s="1136">
        <v>44825</v>
      </c>
      <c r="AA25" s="1136"/>
      <c r="AB25" s="1136"/>
      <c r="AC25" s="1131">
        <v>18504068</v>
      </c>
      <c r="AD25" s="1131"/>
      <c r="AE25" s="1131"/>
      <c r="AF25" s="1137">
        <v>43076</v>
      </c>
      <c r="AG25" s="1137"/>
      <c r="AH25" s="1137"/>
      <c r="AI25" s="1131">
        <v>17069503</v>
      </c>
      <c r="AJ25" s="1131"/>
      <c r="AK25" s="1131"/>
      <c r="AL25" s="1108">
        <v>1481</v>
      </c>
      <c r="AM25" s="1108"/>
      <c r="AN25" s="1108"/>
      <c r="AO25" s="1131">
        <v>1313533</v>
      </c>
      <c r="AP25" s="1131"/>
      <c r="AQ25" s="1131"/>
      <c r="AR25" s="1132">
        <v>268</v>
      </c>
      <c r="AS25" s="1132"/>
      <c r="AT25" s="1132"/>
      <c r="AU25" s="1133">
        <v>121032</v>
      </c>
      <c r="AV25" s="1133"/>
      <c r="AW25" s="1112"/>
      <c r="AX25" s="44" t="s">
        <v>723</v>
      </c>
    </row>
    <row r="26" spans="1:50" s="24" customFormat="1" ht="18.75" customHeight="1">
      <c r="A26" s="159" t="s">
        <v>671</v>
      </c>
      <c r="B26" s="1134">
        <v>505902</v>
      </c>
      <c r="C26" s="1110"/>
      <c r="D26" s="1110"/>
      <c r="E26" s="1131">
        <v>357785709</v>
      </c>
      <c r="F26" s="1131"/>
      <c r="G26" s="1131"/>
      <c r="H26" s="1108">
        <v>471626</v>
      </c>
      <c r="I26" s="1108"/>
      <c r="J26" s="1108"/>
      <c r="K26" s="1131">
        <v>328468222</v>
      </c>
      <c r="L26" s="1131"/>
      <c r="M26" s="1131"/>
      <c r="N26" s="1108">
        <v>30582</v>
      </c>
      <c r="O26" s="1108"/>
      <c r="P26" s="1108"/>
      <c r="Q26" s="1131">
        <v>26508032</v>
      </c>
      <c r="R26" s="1131"/>
      <c r="S26" s="1131"/>
      <c r="T26" s="1108">
        <v>3694</v>
      </c>
      <c r="U26" s="1108"/>
      <c r="V26" s="1108"/>
      <c r="W26" s="1135">
        <v>2809456</v>
      </c>
      <c r="X26" s="1135"/>
      <c r="Y26" s="1135"/>
      <c r="Z26" s="1136">
        <v>39479</v>
      </c>
      <c r="AA26" s="1136"/>
      <c r="AB26" s="1136"/>
      <c r="AC26" s="1131">
        <v>16160628</v>
      </c>
      <c r="AD26" s="1131"/>
      <c r="AE26" s="1131"/>
      <c r="AF26" s="1137">
        <v>37890</v>
      </c>
      <c r="AG26" s="1137"/>
      <c r="AH26" s="1137"/>
      <c r="AI26" s="1131">
        <v>14863488</v>
      </c>
      <c r="AJ26" s="1131"/>
      <c r="AK26" s="1131"/>
      <c r="AL26" s="1108">
        <v>1351</v>
      </c>
      <c r="AM26" s="1108"/>
      <c r="AN26" s="1108"/>
      <c r="AO26" s="1131">
        <v>1189755</v>
      </c>
      <c r="AP26" s="1131"/>
      <c r="AQ26" s="1131"/>
      <c r="AR26" s="1132">
        <v>238</v>
      </c>
      <c r="AS26" s="1132"/>
      <c r="AT26" s="1132"/>
      <c r="AU26" s="1133">
        <v>107386</v>
      </c>
      <c r="AV26" s="1133"/>
      <c r="AW26" s="1112"/>
      <c r="AX26" s="44" t="s">
        <v>724</v>
      </c>
    </row>
    <row r="27" spans="1:50" s="24" customFormat="1" ht="18.75" customHeight="1">
      <c r="A27" s="158" t="s">
        <v>672</v>
      </c>
      <c r="B27" s="1138">
        <v>522457</v>
      </c>
      <c r="C27" s="1119"/>
      <c r="D27" s="1119"/>
      <c r="E27" s="1139">
        <v>372892531</v>
      </c>
      <c r="F27" s="1139"/>
      <c r="G27" s="1139"/>
      <c r="H27" s="1117">
        <v>487733</v>
      </c>
      <c r="I27" s="1117"/>
      <c r="J27" s="1117"/>
      <c r="K27" s="1131">
        <v>342943159</v>
      </c>
      <c r="L27" s="1131"/>
      <c r="M27" s="1131"/>
      <c r="N27" s="1117">
        <v>31083</v>
      </c>
      <c r="O27" s="1117"/>
      <c r="P27" s="1117"/>
      <c r="Q27" s="1139">
        <v>27151157</v>
      </c>
      <c r="R27" s="1139"/>
      <c r="S27" s="1139"/>
      <c r="T27" s="1117">
        <v>3641</v>
      </c>
      <c r="U27" s="1117"/>
      <c r="V27" s="1117"/>
      <c r="W27" s="1142">
        <v>2798216</v>
      </c>
      <c r="X27" s="1142"/>
      <c r="Y27" s="1142"/>
      <c r="Z27" s="1143">
        <v>34407</v>
      </c>
      <c r="AA27" s="1143"/>
      <c r="AB27" s="1143"/>
      <c r="AC27" s="1139">
        <v>14229986</v>
      </c>
      <c r="AD27" s="1139"/>
      <c r="AE27" s="1139"/>
      <c r="AF27" s="1143">
        <v>32943</v>
      </c>
      <c r="AG27" s="1143"/>
      <c r="AH27" s="1143"/>
      <c r="AI27" s="1139">
        <v>13020470</v>
      </c>
      <c r="AJ27" s="1139"/>
      <c r="AK27" s="1139"/>
      <c r="AL27" s="1143">
        <v>1256</v>
      </c>
      <c r="AM27" s="1143"/>
      <c r="AN27" s="1143"/>
      <c r="AO27" s="1139">
        <v>1115750</v>
      </c>
      <c r="AP27" s="1139"/>
      <c r="AQ27" s="1139"/>
      <c r="AR27" s="1143">
        <v>208</v>
      </c>
      <c r="AS27" s="1143"/>
      <c r="AT27" s="1143"/>
      <c r="AU27" s="1140">
        <v>93765</v>
      </c>
      <c r="AV27" s="1140"/>
      <c r="AW27" s="1121"/>
      <c r="AX27" s="44" t="s">
        <v>683</v>
      </c>
    </row>
    <row r="28" spans="1:50" s="442" customFormat="1" ht="18.75" customHeight="1">
      <c r="A28" s="441" t="s">
        <v>718</v>
      </c>
      <c r="B28" s="1138">
        <v>536040</v>
      </c>
      <c r="C28" s="1119"/>
      <c r="D28" s="1119"/>
      <c r="E28" s="1139">
        <v>382595013</v>
      </c>
      <c r="F28" s="1139"/>
      <c r="G28" s="1139"/>
      <c r="H28" s="1117">
        <v>500903</v>
      </c>
      <c r="I28" s="1117"/>
      <c r="J28" s="1117"/>
      <c r="K28" s="1131">
        <v>352314224</v>
      </c>
      <c r="L28" s="1131"/>
      <c r="M28" s="1131"/>
      <c r="N28" s="1117">
        <v>31581</v>
      </c>
      <c r="O28" s="1117"/>
      <c r="P28" s="1117"/>
      <c r="Q28" s="1139">
        <v>27536611</v>
      </c>
      <c r="R28" s="1139"/>
      <c r="S28" s="1139"/>
      <c r="T28" s="1117">
        <v>3556</v>
      </c>
      <c r="U28" s="1117"/>
      <c r="V28" s="1117"/>
      <c r="W28" s="1142">
        <v>2744178</v>
      </c>
      <c r="X28" s="1142"/>
      <c r="Y28" s="1142"/>
      <c r="Z28" s="1143">
        <v>29745</v>
      </c>
      <c r="AA28" s="1143"/>
      <c r="AB28" s="1143"/>
      <c r="AC28" s="1139">
        <v>12332551</v>
      </c>
      <c r="AD28" s="1139"/>
      <c r="AE28" s="1139"/>
      <c r="AF28" s="1143">
        <v>28385</v>
      </c>
      <c r="AG28" s="1143"/>
      <c r="AH28" s="1143"/>
      <c r="AI28" s="1139">
        <v>11208780</v>
      </c>
      <c r="AJ28" s="1139"/>
      <c r="AK28" s="1139"/>
      <c r="AL28" s="1143">
        <v>1166</v>
      </c>
      <c r="AM28" s="1143"/>
      <c r="AN28" s="1143"/>
      <c r="AO28" s="1139">
        <v>1036782</v>
      </c>
      <c r="AP28" s="1139"/>
      <c r="AQ28" s="1139"/>
      <c r="AR28" s="1143">
        <v>194</v>
      </c>
      <c r="AS28" s="1143"/>
      <c r="AT28" s="1143"/>
      <c r="AU28" s="1140">
        <v>86988</v>
      </c>
      <c r="AV28" s="1140"/>
      <c r="AW28" s="1121"/>
      <c r="AX28" s="44" t="s">
        <v>708</v>
      </c>
    </row>
    <row r="29" spans="1:50" s="24" customFormat="1" ht="7.5" customHeight="1" thickBot="1">
      <c r="A29" s="69"/>
      <c r="B29" s="70"/>
      <c r="C29" s="70"/>
      <c r="D29" s="70"/>
      <c r="E29" s="1141"/>
      <c r="F29" s="1141"/>
      <c r="G29" s="157"/>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1"/>
    </row>
    <row r="30" spans="1:50" s="26" customFormat="1" ht="1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Z30" s="775" t="s">
        <v>386</v>
      </c>
      <c r="AA30" s="775"/>
      <c r="AB30" s="775"/>
      <c r="AC30" s="775"/>
      <c r="AD30" s="775"/>
      <c r="AE30" s="775"/>
      <c r="AF30" s="775"/>
      <c r="AG30" s="775"/>
      <c r="AH30" s="775"/>
      <c r="AI30" s="775"/>
      <c r="AJ30" s="775"/>
      <c r="AK30" s="775"/>
      <c r="AL30" s="775"/>
      <c r="AM30" s="775"/>
      <c r="AN30" s="775"/>
      <c r="AO30" s="775"/>
      <c r="AP30" s="775"/>
      <c r="AQ30" s="775"/>
      <c r="AR30" s="775"/>
      <c r="AS30" s="775"/>
      <c r="AT30" s="775"/>
      <c r="AU30" s="775"/>
      <c r="AV30" s="775"/>
      <c r="AW30" s="775"/>
      <c r="AX30" s="775"/>
    </row>
    <row r="31" spans="1:50" s="24" customFormat="1" ht="42" customHeight="1">
      <c r="A31" s="751" t="s">
        <v>408</v>
      </c>
      <c r="B31" s="751"/>
      <c r="C31" s="751"/>
      <c r="D31" s="751"/>
      <c r="E31" s="751"/>
      <c r="F31" s="751"/>
      <c r="G31" s="751"/>
      <c r="H31" s="751"/>
      <c r="I31" s="751"/>
      <c r="J31" s="751"/>
      <c r="K31" s="751"/>
      <c r="L31" s="751"/>
      <c r="M31" s="751"/>
      <c r="N31" s="751"/>
      <c r="O31" s="751"/>
      <c r="P31" s="751"/>
      <c r="Q31" s="751"/>
      <c r="R31" s="751"/>
      <c r="S31" s="751"/>
      <c r="T31" s="751"/>
      <c r="U31" s="751"/>
      <c r="V31" s="751"/>
      <c r="W31" s="751"/>
      <c r="X31" s="751"/>
      <c r="Y31" s="751"/>
    </row>
    <row r="32" spans="1:50" s="24" customFormat="1" ht="18.7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row>
    <row r="33" spans="1:54" s="24" customFormat="1" ht="18.75" customHeight="1">
      <c r="A33" s="739" t="s">
        <v>409</v>
      </c>
      <c r="B33" s="739"/>
      <c r="C33" s="739"/>
      <c r="D33" s="739"/>
      <c r="E33" s="739"/>
      <c r="F33" s="739"/>
      <c r="G33" s="739"/>
      <c r="H33" s="739"/>
      <c r="I33" s="739"/>
      <c r="J33" s="739"/>
      <c r="K33" s="739"/>
      <c r="L33" s="739"/>
      <c r="M33" s="739"/>
      <c r="N33" s="739"/>
      <c r="O33" s="739"/>
      <c r="P33" s="739"/>
      <c r="Q33" s="739"/>
      <c r="R33" s="739"/>
      <c r="S33" s="739"/>
      <c r="T33" s="739"/>
      <c r="U33" s="739"/>
      <c r="V33" s="739"/>
      <c r="W33" s="739"/>
      <c r="X33" s="739"/>
      <c r="Y33" s="739"/>
      <c r="Z33" s="739" t="s">
        <v>410</v>
      </c>
      <c r="AA33" s="739"/>
      <c r="AB33" s="739"/>
      <c r="AC33" s="739"/>
      <c r="AD33" s="739"/>
      <c r="AE33" s="739"/>
      <c r="AF33" s="739"/>
      <c r="AG33" s="739"/>
      <c r="AH33" s="739"/>
      <c r="AI33" s="739"/>
      <c r="AJ33" s="739"/>
      <c r="AK33" s="739"/>
      <c r="AL33" s="739"/>
      <c r="AM33" s="739"/>
      <c r="AN33" s="739"/>
      <c r="AO33" s="739"/>
      <c r="AP33" s="739"/>
      <c r="AQ33" s="739"/>
      <c r="AR33" s="739"/>
      <c r="AS33" s="739"/>
      <c r="AT33" s="739"/>
      <c r="AU33" s="739"/>
      <c r="AV33" s="739"/>
      <c r="AW33" s="739"/>
      <c r="AX33" s="739"/>
    </row>
    <row r="34" spans="1:54" s="24" customFormat="1" ht="15" customHeight="1" thickBot="1">
      <c r="A34" s="33"/>
      <c r="B34" s="172"/>
      <c r="C34" s="172"/>
      <c r="D34" s="172"/>
      <c r="E34" s="172"/>
      <c r="F34" s="172"/>
      <c r="G34" s="172"/>
      <c r="H34" s="172"/>
      <c r="I34" s="172"/>
      <c r="J34" s="172"/>
      <c r="K34" s="172"/>
      <c r="L34" s="172"/>
      <c r="M34" s="172"/>
      <c r="N34" s="281"/>
      <c r="O34" s="735" t="s">
        <v>411</v>
      </c>
      <c r="P34" s="735"/>
      <c r="Q34" s="735"/>
      <c r="R34" s="735"/>
      <c r="S34" s="735"/>
      <c r="T34" s="735"/>
      <c r="U34" s="735"/>
      <c r="V34" s="281"/>
      <c r="W34" s="281"/>
      <c r="X34" s="281"/>
      <c r="Y34" s="281"/>
      <c r="Z34" s="282"/>
      <c r="AA34" s="282"/>
      <c r="AB34" s="282"/>
      <c r="AC34" s="282"/>
      <c r="AD34" s="282"/>
      <c r="AE34" s="282"/>
      <c r="AF34" s="282"/>
      <c r="AG34" s="282"/>
      <c r="AH34" s="282"/>
      <c r="AJ34" s="735" t="s">
        <v>525</v>
      </c>
      <c r="AK34" s="735"/>
      <c r="AL34" s="735"/>
      <c r="AM34" s="735"/>
      <c r="AN34" s="735"/>
      <c r="AP34" s="283"/>
      <c r="AQ34" s="283"/>
      <c r="AR34" s="283"/>
      <c r="AS34" s="283"/>
      <c r="AT34" s="283"/>
    </row>
    <row r="35" spans="1:54" s="24" customFormat="1" ht="15" customHeight="1">
      <c r="A35" s="795" t="s">
        <v>84</v>
      </c>
      <c r="B35" s="841" t="s">
        <v>412</v>
      </c>
      <c r="C35" s="1144"/>
      <c r="D35" s="1144"/>
      <c r="E35" s="839"/>
      <c r="F35" s="841" t="s">
        <v>413</v>
      </c>
      <c r="G35" s="1144"/>
      <c r="H35" s="1144"/>
      <c r="I35" s="839"/>
      <c r="J35" s="841" t="s">
        <v>414</v>
      </c>
      <c r="K35" s="1144"/>
      <c r="L35" s="1144"/>
      <c r="M35" s="1144"/>
      <c r="N35" s="1145" t="s">
        <v>819</v>
      </c>
      <c r="O35" s="1146"/>
      <c r="P35" s="1146"/>
      <c r="Q35" s="1147"/>
      <c r="R35" s="1146" t="s">
        <v>415</v>
      </c>
      <c r="S35" s="1146"/>
      <c r="T35" s="1146"/>
      <c r="U35" s="1146"/>
      <c r="V35" s="205"/>
      <c r="W35" s="205"/>
      <c r="X35" s="205"/>
      <c r="Y35" s="205"/>
      <c r="Z35" s="795" t="s">
        <v>84</v>
      </c>
      <c r="AA35" s="795"/>
      <c r="AB35" s="807"/>
      <c r="AC35" s="1060" t="s">
        <v>416</v>
      </c>
      <c r="AD35" s="795"/>
      <c r="AE35" s="795"/>
      <c r="AF35" s="807"/>
      <c r="AG35" s="1060" t="s">
        <v>417</v>
      </c>
      <c r="AH35" s="795"/>
      <c r="AI35" s="795"/>
      <c r="AJ35" s="807"/>
      <c r="AK35" s="1060" t="s">
        <v>418</v>
      </c>
      <c r="AL35" s="795"/>
      <c r="AM35" s="795"/>
      <c r="AN35" s="795"/>
      <c r="AO35" s="33"/>
      <c r="AP35" s="33"/>
      <c r="AQ35" s="33"/>
      <c r="AR35" s="33"/>
      <c r="AS35" s="33"/>
      <c r="AT35" s="205"/>
      <c r="AU35" s="205"/>
      <c r="AV35" s="205"/>
      <c r="AW35" s="205"/>
      <c r="AX35" s="205"/>
      <c r="AY35" s="205"/>
      <c r="AZ35" s="11"/>
    </row>
    <row r="36" spans="1:54" s="24" customFormat="1" ht="22.5" customHeight="1">
      <c r="A36" s="894"/>
      <c r="B36" s="842"/>
      <c r="C36" s="840"/>
      <c r="D36" s="840"/>
      <c r="E36" s="890"/>
      <c r="F36" s="842"/>
      <c r="G36" s="840"/>
      <c r="H36" s="840"/>
      <c r="I36" s="890"/>
      <c r="J36" s="842"/>
      <c r="K36" s="840"/>
      <c r="L36" s="840"/>
      <c r="M36" s="840"/>
      <c r="N36" s="1148"/>
      <c r="O36" s="1149"/>
      <c r="P36" s="1149"/>
      <c r="Q36" s="1150"/>
      <c r="R36" s="1149"/>
      <c r="S36" s="1149"/>
      <c r="T36" s="1149"/>
      <c r="U36" s="1149"/>
      <c r="V36" s="284"/>
      <c r="W36" s="284"/>
      <c r="X36" s="284"/>
      <c r="Y36" s="284"/>
      <c r="Z36" s="894"/>
      <c r="AA36" s="894"/>
      <c r="AB36" s="808"/>
      <c r="AC36" s="895"/>
      <c r="AD36" s="894"/>
      <c r="AE36" s="894"/>
      <c r="AF36" s="808"/>
      <c r="AG36" s="895"/>
      <c r="AH36" s="894"/>
      <c r="AI36" s="894"/>
      <c r="AJ36" s="808"/>
      <c r="AK36" s="895"/>
      <c r="AL36" s="894"/>
      <c r="AM36" s="894"/>
      <c r="AN36" s="894"/>
      <c r="AO36" s="33"/>
      <c r="AP36" s="33"/>
      <c r="AQ36" s="33"/>
      <c r="AR36" s="33"/>
      <c r="AS36" s="33"/>
      <c r="AT36" s="11"/>
      <c r="AU36" s="11"/>
      <c r="AV36" s="11"/>
      <c r="AW36" s="11"/>
      <c r="AX36" s="11"/>
      <c r="AY36" s="11"/>
      <c r="AZ36" s="11"/>
    </row>
    <row r="37" spans="1:54" s="24" customFormat="1" ht="7.5" customHeight="1">
      <c r="A37" s="285"/>
      <c r="B37" s="1158"/>
      <c r="C37" s="1159"/>
      <c r="D37" s="154"/>
      <c r="E37" s="154"/>
      <c r="J37" s="1159"/>
      <c r="K37" s="1159"/>
      <c r="L37" s="154"/>
      <c r="M37" s="154"/>
      <c r="N37" s="1125"/>
      <c r="O37" s="1125"/>
      <c r="P37" s="1125"/>
      <c r="Q37" s="1125"/>
      <c r="R37" s="1127"/>
      <c r="S37" s="1127"/>
      <c r="T37" s="1127"/>
      <c r="U37" s="1127"/>
      <c r="V37" s="39"/>
      <c r="W37" s="39"/>
      <c r="X37" s="39"/>
      <c r="Y37" s="39"/>
      <c r="Z37" s="285"/>
      <c r="AA37" s="285"/>
      <c r="AB37" s="285"/>
      <c r="AC37" s="235"/>
      <c r="AD37" s="234"/>
      <c r="AE37" s="154"/>
      <c r="AF37" s="154"/>
      <c r="AG37" s="234"/>
      <c r="AH37" s="234"/>
      <c r="AI37" s="33"/>
      <c r="AJ37" s="33"/>
      <c r="AK37" s="234"/>
      <c r="AL37" s="234"/>
      <c r="AO37" s="33"/>
      <c r="AP37" s="33"/>
      <c r="AQ37" s="33"/>
      <c r="AR37" s="33"/>
      <c r="AS37" s="33"/>
      <c r="AT37" s="39"/>
      <c r="AU37" s="39"/>
      <c r="AV37" s="39"/>
      <c r="AW37" s="39"/>
      <c r="AX37" s="39"/>
      <c r="AY37" s="39"/>
      <c r="AZ37" s="286"/>
    </row>
    <row r="38" spans="1:54" s="24" customFormat="1" ht="18.75" customHeight="1">
      <c r="A38" s="152" t="s">
        <v>716</v>
      </c>
      <c r="B38" s="1152">
        <v>78</v>
      </c>
      <c r="C38" s="1153"/>
      <c r="D38" s="1153"/>
      <c r="E38" s="1153"/>
      <c r="F38" s="1131">
        <v>31426</v>
      </c>
      <c r="G38" s="1131"/>
      <c r="H38" s="1131"/>
      <c r="I38" s="1131"/>
      <c r="J38" s="1131">
        <v>29</v>
      </c>
      <c r="K38" s="1131"/>
      <c r="L38" s="1131"/>
      <c r="M38" s="1131"/>
      <c r="N38" s="1131">
        <v>11</v>
      </c>
      <c r="O38" s="1131"/>
      <c r="P38" s="1131"/>
      <c r="Q38" s="1131"/>
      <c r="R38" s="1131">
        <v>38</v>
      </c>
      <c r="S38" s="1131"/>
      <c r="T38" s="1131"/>
      <c r="U38" s="1131"/>
      <c r="V38" s="258"/>
      <c r="W38" s="258"/>
      <c r="X38" s="258"/>
      <c r="Y38" s="258"/>
      <c r="Z38" s="843" t="s">
        <v>726</v>
      </c>
      <c r="AA38" s="843"/>
      <c r="AB38" s="887"/>
      <c r="AC38" s="1152">
        <v>184</v>
      </c>
      <c r="AD38" s="1153"/>
      <c r="AE38" s="1153"/>
      <c r="AF38" s="1153"/>
      <c r="AG38" s="1153">
        <v>116</v>
      </c>
      <c r="AH38" s="1153"/>
      <c r="AI38" s="1153"/>
      <c r="AJ38" s="1153"/>
      <c r="AK38" s="1157">
        <v>63</v>
      </c>
      <c r="AL38" s="1157"/>
      <c r="AM38" s="1157"/>
      <c r="AN38" s="1157"/>
      <c r="AO38" s="33"/>
      <c r="AP38" s="33"/>
      <c r="AQ38" s="33"/>
      <c r="AR38" s="33"/>
      <c r="AS38" s="33"/>
      <c r="AT38" s="258"/>
      <c r="AU38" s="258"/>
      <c r="AV38" s="258"/>
      <c r="AW38" s="258"/>
      <c r="AX38" s="258"/>
      <c r="AY38" s="258"/>
      <c r="AZ38" s="45"/>
    </row>
    <row r="39" spans="1:54" s="24" customFormat="1" ht="18.75" customHeight="1">
      <c r="A39" s="158" t="s">
        <v>719</v>
      </c>
      <c r="B39" s="1152">
        <v>56</v>
      </c>
      <c r="C39" s="1153"/>
      <c r="D39" s="1153"/>
      <c r="E39" s="1153"/>
      <c r="F39" s="1131">
        <v>22333</v>
      </c>
      <c r="G39" s="1131"/>
      <c r="H39" s="1131"/>
      <c r="I39" s="1131"/>
      <c r="J39" s="1131">
        <v>19</v>
      </c>
      <c r="K39" s="1131"/>
      <c r="L39" s="1131"/>
      <c r="M39" s="1131"/>
      <c r="N39" s="1131">
        <v>7</v>
      </c>
      <c r="O39" s="1131"/>
      <c r="P39" s="1131"/>
      <c r="Q39" s="1131"/>
      <c r="R39" s="1131">
        <v>30</v>
      </c>
      <c r="S39" s="1131"/>
      <c r="T39" s="1131"/>
      <c r="U39" s="1131"/>
      <c r="V39" s="258"/>
      <c r="W39" s="258"/>
      <c r="X39" s="258"/>
      <c r="Y39" s="258"/>
      <c r="Z39" s="843">
        <v>25</v>
      </c>
      <c r="AA39" s="843"/>
      <c r="AB39" s="887"/>
      <c r="AC39" s="1152">
        <v>177</v>
      </c>
      <c r="AD39" s="1153"/>
      <c r="AE39" s="1153"/>
      <c r="AF39" s="1153"/>
      <c r="AG39" s="1153">
        <v>113</v>
      </c>
      <c r="AH39" s="1153"/>
      <c r="AI39" s="1153"/>
      <c r="AJ39" s="1153"/>
      <c r="AK39" s="1157">
        <v>64.099999999999994</v>
      </c>
      <c r="AL39" s="1157"/>
      <c r="AM39" s="1157"/>
      <c r="AN39" s="1157"/>
      <c r="AO39" s="33"/>
      <c r="AP39" s="33"/>
      <c r="AQ39" s="33"/>
      <c r="AR39" s="33"/>
      <c r="AS39" s="33"/>
      <c r="AT39" s="258"/>
      <c r="AU39" s="258"/>
      <c r="AV39" s="258"/>
      <c r="AW39" s="258"/>
      <c r="AX39" s="258"/>
      <c r="AY39" s="258"/>
      <c r="AZ39" s="45"/>
    </row>
    <row r="40" spans="1:54" s="24" customFormat="1" ht="18.75" customHeight="1">
      <c r="A40" s="158" t="s">
        <v>725</v>
      </c>
      <c r="B40" s="1152">
        <v>37</v>
      </c>
      <c r="C40" s="1153"/>
      <c r="D40" s="1153"/>
      <c r="E40" s="1153"/>
      <c r="F40" s="1131">
        <v>14648</v>
      </c>
      <c r="G40" s="1131"/>
      <c r="H40" s="1131"/>
      <c r="I40" s="1131"/>
      <c r="J40" s="1131">
        <v>10</v>
      </c>
      <c r="K40" s="1131"/>
      <c r="L40" s="1131"/>
      <c r="M40" s="1131"/>
      <c r="N40" s="1131">
        <v>5</v>
      </c>
      <c r="O40" s="1131"/>
      <c r="P40" s="1131"/>
      <c r="Q40" s="1131"/>
      <c r="R40" s="1131">
        <v>22</v>
      </c>
      <c r="S40" s="1131"/>
      <c r="T40" s="1131"/>
      <c r="U40" s="1131"/>
      <c r="V40" s="258"/>
      <c r="W40" s="258"/>
      <c r="X40" s="258"/>
      <c r="Y40" s="258"/>
      <c r="Z40" s="843">
        <v>26</v>
      </c>
      <c r="AA40" s="843"/>
      <c r="AB40" s="887"/>
      <c r="AC40" s="1152">
        <v>167</v>
      </c>
      <c r="AD40" s="1153"/>
      <c r="AE40" s="1153"/>
      <c r="AF40" s="1153"/>
      <c r="AG40" s="1153">
        <v>111</v>
      </c>
      <c r="AH40" s="1153"/>
      <c r="AI40" s="1153"/>
      <c r="AJ40" s="1153"/>
      <c r="AK40" s="1157">
        <v>66.400000000000006</v>
      </c>
      <c r="AL40" s="1157"/>
      <c r="AM40" s="1157"/>
      <c r="AN40" s="1157"/>
      <c r="AO40" s="33"/>
      <c r="AP40" s="33"/>
      <c r="AQ40" s="33"/>
      <c r="AR40" s="33"/>
      <c r="AS40" s="33"/>
      <c r="AT40" s="258"/>
      <c r="AU40" s="258"/>
      <c r="AV40" s="258"/>
      <c r="AW40" s="258"/>
      <c r="AX40" s="258"/>
      <c r="AY40" s="258"/>
      <c r="AZ40" s="45"/>
    </row>
    <row r="41" spans="1:54" s="24" customFormat="1" ht="18.75" customHeight="1">
      <c r="A41" s="158" t="s">
        <v>672</v>
      </c>
      <c r="B41" s="1152">
        <v>25</v>
      </c>
      <c r="C41" s="1153"/>
      <c r="D41" s="1153"/>
      <c r="E41" s="1153"/>
      <c r="F41" s="1139">
        <v>9993</v>
      </c>
      <c r="G41" s="1139"/>
      <c r="H41" s="1139"/>
      <c r="I41" s="1139"/>
      <c r="J41" s="1139">
        <v>4</v>
      </c>
      <c r="K41" s="1139"/>
      <c r="L41" s="1139"/>
      <c r="M41" s="1139"/>
      <c r="N41" s="1139">
        <v>2</v>
      </c>
      <c r="O41" s="1139"/>
      <c r="P41" s="1139"/>
      <c r="Q41" s="1139"/>
      <c r="R41" s="1131">
        <v>19</v>
      </c>
      <c r="S41" s="1131"/>
      <c r="T41" s="1131"/>
      <c r="U41" s="1131"/>
      <c r="V41" s="258"/>
      <c r="W41" s="258"/>
      <c r="X41" s="258"/>
      <c r="Y41" s="258"/>
      <c r="Z41" s="843">
        <v>27</v>
      </c>
      <c r="AA41" s="843"/>
      <c r="AB41" s="887"/>
      <c r="AC41" s="1152">
        <v>161</v>
      </c>
      <c r="AD41" s="1153"/>
      <c r="AE41" s="1153"/>
      <c r="AF41" s="1153"/>
      <c r="AG41" s="1154">
        <v>108</v>
      </c>
      <c r="AH41" s="1154"/>
      <c r="AI41" s="1154"/>
      <c r="AJ41" s="1154"/>
      <c r="AK41" s="1155">
        <v>67.2</v>
      </c>
      <c r="AL41" s="1155"/>
      <c r="AM41" s="1155"/>
      <c r="AN41" s="1155"/>
      <c r="AO41" s="33"/>
      <c r="AP41" s="33"/>
      <c r="AQ41" s="33"/>
      <c r="AR41" s="33"/>
      <c r="AS41" s="33"/>
      <c r="AT41" s="258"/>
      <c r="AU41" s="258"/>
      <c r="AV41" s="258"/>
      <c r="AW41" s="258"/>
      <c r="AX41" s="258"/>
      <c r="AY41" s="258"/>
      <c r="AZ41" s="45"/>
    </row>
    <row r="42" spans="1:54" s="24" customFormat="1" ht="18.75" customHeight="1">
      <c r="A42" s="158" t="s">
        <v>720</v>
      </c>
      <c r="B42" s="1152">
        <v>21</v>
      </c>
      <c r="C42" s="1153"/>
      <c r="D42" s="1153"/>
      <c r="E42" s="1153"/>
      <c r="F42" s="1139">
        <v>8394</v>
      </c>
      <c r="G42" s="1139"/>
      <c r="H42" s="1139"/>
      <c r="I42" s="1139"/>
      <c r="J42" s="1139">
        <v>3</v>
      </c>
      <c r="K42" s="1139"/>
      <c r="L42" s="1139"/>
      <c r="M42" s="1139"/>
      <c r="N42" s="1139">
        <v>1</v>
      </c>
      <c r="O42" s="1139"/>
      <c r="P42" s="1139"/>
      <c r="Q42" s="1139"/>
      <c r="R42" s="1131">
        <v>17</v>
      </c>
      <c r="S42" s="1131"/>
      <c r="T42" s="1131"/>
      <c r="U42" s="1131"/>
      <c r="V42" s="258"/>
      <c r="W42" s="258"/>
      <c r="X42" s="258"/>
      <c r="Y42" s="258"/>
      <c r="Z42" s="843">
        <v>28</v>
      </c>
      <c r="AA42" s="843"/>
      <c r="AB42" s="887"/>
      <c r="AC42" s="1152">
        <v>148</v>
      </c>
      <c r="AD42" s="1153"/>
      <c r="AE42" s="1153"/>
      <c r="AF42" s="1153"/>
      <c r="AG42" s="1154">
        <v>103</v>
      </c>
      <c r="AH42" s="1154"/>
      <c r="AI42" s="1154"/>
      <c r="AJ42" s="1154"/>
      <c r="AK42" s="1155">
        <v>69.19</v>
      </c>
      <c r="AL42" s="1155"/>
      <c r="AM42" s="1155"/>
      <c r="AN42" s="1155"/>
      <c r="AO42" s="33"/>
      <c r="AP42" s="33"/>
      <c r="AQ42" s="33"/>
      <c r="AR42" s="33"/>
      <c r="AS42" s="33"/>
      <c r="AT42" s="258"/>
      <c r="AU42" s="258"/>
      <c r="AV42" s="258"/>
      <c r="AW42" s="258"/>
      <c r="AX42" s="258"/>
      <c r="AY42" s="258"/>
      <c r="AZ42" s="45"/>
    </row>
    <row r="43" spans="1:54" s="24" customFormat="1" ht="7.5" customHeight="1" thickBot="1">
      <c r="A43" s="287"/>
      <c r="B43" s="70"/>
      <c r="C43" s="70"/>
      <c r="D43" s="70"/>
      <c r="E43" s="70"/>
      <c r="F43" s="70"/>
      <c r="G43" s="70"/>
      <c r="H43" s="70"/>
      <c r="I43" s="70"/>
      <c r="J43" s="1141"/>
      <c r="K43" s="1141"/>
      <c r="L43" s="157"/>
      <c r="M43" s="157"/>
      <c r="N43" s="70"/>
      <c r="O43" s="70"/>
      <c r="P43" s="70"/>
      <c r="Q43" s="70"/>
      <c r="R43" s="1141"/>
      <c r="S43" s="1141"/>
      <c r="T43" s="1141"/>
      <c r="U43" s="1141"/>
      <c r="V43" s="154"/>
      <c r="W43" s="33"/>
      <c r="X43" s="33"/>
      <c r="Y43" s="33"/>
      <c r="Z43" s="157"/>
      <c r="AA43" s="157"/>
      <c r="AB43" s="157"/>
      <c r="AC43" s="1156"/>
      <c r="AD43" s="1141"/>
      <c r="AE43" s="157"/>
      <c r="AF43" s="157"/>
      <c r="AG43" s="70"/>
      <c r="AK43" s="147"/>
      <c r="AL43" s="147"/>
      <c r="AM43" s="70"/>
      <c r="AN43" s="70"/>
      <c r="AO43" s="33"/>
      <c r="AP43" s="33"/>
      <c r="AQ43" s="33"/>
      <c r="AR43" s="33"/>
      <c r="AS43" s="33"/>
      <c r="AT43" s="39"/>
      <c r="AU43" s="39"/>
      <c r="AV43" s="39"/>
      <c r="AW43" s="33"/>
      <c r="AX43" s="33"/>
      <c r="AY43" s="33"/>
      <c r="AZ43" s="33"/>
      <c r="BA43" s="33"/>
      <c r="BB43" s="33"/>
    </row>
    <row r="44" spans="1:54" s="26" customFormat="1" ht="15" customHeight="1">
      <c r="A44" s="775" t="s">
        <v>386</v>
      </c>
      <c r="B44" s="775"/>
      <c r="C44" s="775"/>
      <c r="D44" s="775"/>
      <c r="E44" s="775"/>
      <c r="F44" s="775"/>
      <c r="G44" s="775"/>
      <c r="H44" s="775"/>
      <c r="I44" s="775"/>
      <c r="J44" s="775"/>
      <c r="K44" s="775"/>
      <c r="L44" s="775"/>
      <c r="M44" s="775"/>
      <c r="N44" s="775"/>
      <c r="O44" s="775"/>
      <c r="P44" s="775"/>
      <c r="Q44" s="775"/>
      <c r="R44" s="775"/>
      <c r="S44" s="775"/>
      <c r="T44" s="775"/>
      <c r="U44" s="775"/>
      <c r="V44" s="48"/>
      <c r="W44" s="48"/>
      <c r="X44" s="48"/>
      <c r="Y44" s="48"/>
      <c r="Z44" s="775" t="s">
        <v>419</v>
      </c>
      <c r="AA44" s="775"/>
      <c r="AB44" s="775"/>
      <c r="AC44" s="775"/>
      <c r="AD44" s="775"/>
      <c r="AE44" s="775"/>
      <c r="AF44" s="775"/>
      <c r="AG44" s="775"/>
      <c r="AH44" s="775"/>
      <c r="AI44" s="775"/>
      <c r="AJ44" s="775"/>
      <c r="AK44" s="775"/>
      <c r="AL44" s="775"/>
      <c r="AM44" s="775"/>
      <c r="AN44" s="775"/>
      <c r="AO44" s="48"/>
      <c r="AP44" s="166"/>
      <c r="AQ44" s="166"/>
      <c r="AR44" s="48"/>
      <c r="AS44" s="48"/>
      <c r="AT44" s="48"/>
      <c r="AU44" s="48"/>
      <c r="AV44" s="48"/>
      <c r="AW44" s="48"/>
      <c r="AX44" s="48"/>
      <c r="AY44" s="48"/>
      <c r="AZ44" s="48"/>
    </row>
    <row r="45" spans="1:54" s="26" customFormat="1">
      <c r="A45" s="288"/>
      <c r="B45" s="288"/>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1151"/>
      <c r="AA45" s="1151"/>
      <c r="AB45" s="1151"/>
      <c r="AC45" s="1151"/>
      <c r="AD45" s="1151"/>
      <c r="AE45" s="1151"/>
      <c r="AF45" s="1151"/>
      <c r="AG45" s="1151"/>
      <c r="AH45" s="1151"/>
      <c r="AI45" s="1151"/>
      <c r="AJ45" s="1151"/>
      <c r="AK45" s="1151"/>
      <c r="AL45" s="1151"/>
      <c r="AM45" s="1151"/>
      <c r="AN45" s="1151"/>
      <c r="AO45" s="1151"/>
      <c r="AP45" s="1151"/>
      <c r="AQ45" s="1151"/>
    </row>
    <row r="46" spans="1:54" s="24" customFormat="1" ht="18.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row>
    <row r="47" spans="1:54" s="24" customFormat="1" ht="11.25" customHeight="1">
      <c r="S47" s="289"/>
      <c r="T47" s="289"/>
      <c r="U47" s="289"/>
      <c r="V47" s="289"/>
      <c r="W47" s="289"/>
      <c r="X47" s="289"/>
      <c r="Y47" s="289"/>
    </row>
    <row r="48" spans="1:54" s="24" customFormat="1" ht="11.25" customHeight="1">
      <c r="S48" s="283"/>
      <c r="T48" s="283"/>
      <c r="U48" s="283"/>
      <c r="V48" s="283"/>
      <c r="W48" s="283"/>
      <c r="X48" s="283"/>
      <c r="Y48" s="283"/>
    </row>
    <row r="49" spans="19:25" s="24" customFormat="1">
      <c r="S49" s="33"/>
      <c r="T49" s="33"/>
      <c r="U49" s="33"/>
      <c r="V49" s="33"/>
      <c r="W49" s="33"/>
      <c r="X49" s="33"/>
      <c r="Y49" s="33"/>
    </row>
    <row r="50" spans="19:25" s="24" customFormat="1">
      <c r="S50" s="33"/>
      <c r="T50" s="33"/>
      <c r="U50" s="33"/>
      <c r="V50" s="33"/>
      <c r="W50" s="33"/>
      <c r="X50" s="33"/>
      <c r="Y50" s="33"/>
    </row>
    <row r="51" spans="19:25" s="24" customFormat="1" ht="7.5" customHeight="1">
      <c r="S51" s="33"/>
      <c r="T51" s="33"/>
      <c r="U51" s="33"/>
      <c r="V51" s="33"/>
      <c r="W51" s="33"/>
      <c r="X51" s="33"/>
      <c r="Y51" s="33"/>
    </row>
    <row r="52" spans="19:25" s="24" customFormat="1" ht="15" customHeight="1">
      <c r="S52" s="33"/>
      <c r="T52" s="33"/>
      <c r="U52" s="33"/>
      <c r="V52" s="33"/>
      <c r="W52" s="33"/>
      <c r="X52" s="33"/>
      <c r="Y52" s="33"/>
    </row>
    <row r="53" spans="19:25" s="24" customFormat="1" ht="15" customHeight="1">
      <c r="S53" s="33"/>
      <c r="T53" s="33"/>
      <c r="U53" s="33"/>
      <c r="V53" s="33"/>
      <c r="W53" s="33"/>
      <c r="X53" s="33"/>
      <c r="Y53" s="33"/>
    </row>
    <row r="54" spans="19:25" s="24" customFormat="1" ht="15" customHeight="1">
      <c r="S54" s="33"/>
      <c r="T54" s="33"/>
      <c r="U54" s="33"/>
      <c r="V54" s="33"/>
      <c r="W54" s="33"/>
      <c r="X54" s="33"/>
      <c r="Y54" s="33"/>
    </row>
    <row r="55" spans="19:25" s="24" customFormat="1" ht="15" customHeight="1">
      <c r="S55" s="33"/>
      <c r="T55" s="33"/>
      <c r="U55" s="33"/>
      <c r="V55" s="33"/>
      <c r="W55" s="33"/>
      <c r="X55" s="33"/>
      <c r="Y55" s="33"/>
    </row>
    <row r="56" spans="19:25" s="24" customFormat="1" ht="15" customHeight="1">
      <c r="S56" s="33"/>
      <c r="T56" s="33"/>
      <c r="U56" s="33"/>
      <c r="V56" s="33"/>
      <c r="W56" s="33"/>
      <c r="X56" s="33"/>
      <c r="Y56" s="33"/>
    </row>
    <row r="57" spans="19:25" ht="7.5" customHeight="1"/>
    <row r="58" spans="19:25">
      <c r="S58" s="290"/>
      <c r="T58" s="290"/>
      <c r="U58" s="290"/>
      <c r="V58" s="290"/>
      <c r="W58" s="290"/>
      <c r="X58" s="290"/>
      <c r="Y58" s="290"/>
    </row>
  </sheetData>
  <mergeCells count="327">
    <mergeCell ref="R40:U40"/>
    <mergeCell ref="N40:Q40"/>
    <mergeCell ref="J40:M40"/>
    <mergeCell ref="F40:I40"/>
    <mergeCell ref="B40:E40"/>
    <mergeCell ref="F38:I38"/>
    <mergeCell ref="B38:E38"/>
    <mergeCell ref="R39:U39"/>
    <mergeCell ref="N39:Q39"/>
    <mergeCell ref="J39:M39"/>
    <mergeCell ref="F39:I39"/>
    <mergeCell ref="B39:E39"/>
    <mergeCell ref="AD6:AG6"/>
    <mergeCell ref="B42:E42"/>
    <mergeCell ref="F42:I42"/>
    <mergeCell ref="J42:M42"/>
    <mergeCell ref="N42:Q42"/>
    <mergeCell ref="R42:U42"/>
    <mergeCell ref="Z42:AB42"/>
    <mergeCell ref="AF28:AH28"/>
    <mergeCell ref="AI28:AK28"/>
    <mergeCell ref="J38:M38"/>
    <mergeCell ref="N38:Q38"/>
    <mergeCell ref="R38:U38"/>
    <mergeCell ref="Z38:AB38"/>
    <mergeCell ref="AC38:AF38"/>
    <mergeCell ref="Z35:AB36"/>
    <mergeCell ref="AC35:AF36"/>
    <mergeCell ref="AG35:AJ36"/>
    <mergeCell ref="AK35:AN36"/>
    <mergeCell ref="B37:C37"/>
    <mergeCell ref="J37:K37"/>
    <mergeCell ref="N37:Q37"/>
    <mergeCell ref="R37:U37"/>
    <mergeCell ref="AI27:AK27"/>
    <mergeCell ref="AL27:AN27"/>
    <mergeCell ref="AG38:AJ38"/>
    <mergeCell ref="AK38:AN38"/>
    <mergeCell ref="Z39:AB39"/>
    <mergeCell ref="AC39:AF39"/>
    <mergeCell ref="AG39:AJ39"/>
    <mergeCell ref="Z41:AB41"/>
    <mergeCell ref="AK39:AN39"/>
    <mergeCell ref="Z40:AB40"/>
    <mergeCell ref="AC40:AF40"/>
    <mergeCell ref="AG40:AJ40"/>
    <mergeCell ref="AK40:AN40"/>
    <mergeCell ref="AJ13:AL13"/>
    <mergeCell ref="AM13:AO13"/>
    <mergeCell ref="AP13:AS13"/>
    <mergeCell ref="AT13:AW13"/>
    <mergeCell ref="B28:D28"/>
    <mergeCell ref="E28:G28"/>
    <mergeCell ref="H28:J28"/>
    <mergeCell ref="K28:M28"/>
    <mergeCell ref="N28:P28"/>
    <mergeCell ref="Q28:S28"/>
    <mergeCell ref="T13:U13"/>
    <mergeCell ref="V13:W13"/>
    <mergeCell ref="X13:Y13"/>
    <mergeCell ref="Z13:AC13"/>
    <mergeCell ref="AD13:AF13"/>
    <mergeCell ref="AG13:AI13"/>
    <mergeCell ref="AI26:AK26"/>
    <mergeCell ref="AL26:AN26"/>
    <mergeCell ref="AO26:AQ26"/>
    <mergeCell ref="AR26:AT26"/>
    <mergeCell ref="AU26:AW26"/>
    <mergeCell ref="AL28:AN28"/>
    <mergeCell ref="AO27:AQ27"/>
    <mergeCell ref="AR27:AT27"/>
    <mergeCell ref="A44:U44"/>
    <mergeCell ref="Z44:AN44"/>
    <mergeCell ref="Z45:AQ45"/>
    <mergeCell ref="B13:D13"/>
    <mergeCell ref="E13:G13"/>
    <mergeCell ref="H13:J13"/>
    <mergeCell ref="K13:M13"/>
    <mergeCell ref="N13:O13"/>
    <mergeCell ref="P13:Q13"/>
    <mergeCell ref="R13:S13"/>
    <mergeCell ref="AC41:AF41"/>
    <mergeCell ref="AG41:AJ41"/>
    <mergeCell ref="AK41:AN41"/>
    <mergeCell ref="J43:K43"/>
    <mergeCell ref="R43:U43"/>
    <mergeCell ref="AC43:AD43"/>
    <mergeCell ref="AC42:AF42"/>
    <mergeCell ref="AG42:AJ42"/>
    <mergeCell ref="AK42:AN42"/>
    <mergeCell ref="B41:E41"/>
    <mergeCell ref="F41:I41"/>
    <mergeCell ref="J41:M41"/>
    <mergeCell ref="N41:Q41"/>
    <mergeCell ref="R41:U41"/>
    <mergeCell ref="A35:A36"/>
    <mergeCell ref="B35:E36"/>
    <mergeCell ref="F35:I36"/>
    <mergeCell ref="J35:M36"/>
    <mergeCell ref="N35:Q36"/>
    <mergeCell ref="R35:U36"/>
    <mergeCell ref="Z30:AX30"/>
    <mergeCell ref="A31:Y31"/>
    <mergeCell ref="A33:Y33"/>
    <mergeCell ref="Z33:AX33"/>
    <mergeCell ref="O34:U34"/>
    <mergeCell ref="AJ34:AN34"/>
    <mergeCell ref="AU27:AW27"/>
    <mergeCell ref="E29:F29"/>
    <mergeCell ref="T28:V28"/>
    <mergeCell ref="W28:Y28"/>
    <mergeCell ref="Z28:AB28"/>
    <mergeCell ref="AC28:AE28"/>
    <mergeCell ref="Q27:S27"/>
    <mergeCell ref="T27:V27"/>
    <mergeCell ref="W27:Y27"/>
    <mergeCell ref="Z27:AB27"/>
    <mergeCell ref="AC27:AE27"/>
    <mergeCell ref="AF27:AH27"/>
    <mergeCell ref="AO28:AQ28"/>
    <mergeCell ref="AR28:AT28"/>
    <mergeCell ref="AU28:AW28"/>
    <mergeCell ref="B27:D27"/>
    <mergeCell ref="E27:G27"/>
    <mergeCell ref="H27:J27"/>
    <mergeCell ref="K27:M27"/>
    <mergeCell ref="N27:P27"/>
    <mergeCell ref="Q26:S26"/>
    <mergeCell ref="T26:V26"/>
    <mergeCell ref="W26:Y26"/>
    <mergeCell ref="Z26:AB26"/>
    <mergeCell ref="AC26:AE26"/>
    <mergeCell ref="AF26:AH26"/>
    <mergeCell ref="B26:D26"/>
    <mergeCell ref="E26:G26"/>
    <mergeCell ref="H26:J26"/>
    <mergeCell ref="K26:M26"/>
    <mergeCell ref="N26:P26"/>
    <mergeCell ref="Q25:S25"/>
    <mergeCell ref="T25:V25"/>
    <mergeCell ref="W25:Y25"/>
    <mergeCell ref="Z25:AB25"/>
    <mergeCell ref="AU24:AW24"/>
    <mergeCell ref="B25:D25"/>
    <mergeCell ref="E25:G25"/>
    <mergeCell ref="H25:J25"/>
    <mergeCell ref="K25:M25"/>
    <mergeCell ref="N25:P25"/>
    <mergeCell ref="Q24:S24"/>
    <mergeCell ref="T24:V24"/>
    <mergeCell ref="W24:Y24"/>
    <mergeCell ref="Z24:AB24"/>
    <mergeCell ref="AC24:AE24"/>
    <mergeCell ref="AF24:AH24"/>
    <mergeCell ref="B24:D24"/>
    <mergeCell ref="E24:G24"/>
    <mergeCell ref="H24:J24"/>
    <mergeCell ref="K24:M24"/>
    <mergeCell ref="N24:P24"/>
    <mergeCell ref="AI25:AK25"/>
    <mergeCell ref="AL25:AN25"/>
    <mergeCell ref="AO25:AQ25"/>
    <mergeCell ref="AR25:AT25"/>
    <mergeCell ref="AU25:AW25"/>
    <mergeCell ref="AC25:AE25"/>
    <mergeCell ref="AF25:AH25"/>
    <mergeCell ref="AD23:AE23"/>
    <mergeCell ref="AF23:AG23"/>
    <mergeCell ref="AH23:AI23"/>
    <mergeCell ref="AJ23:AK23"/>
    <mergeCell ref="AL23:AM23"/>
    <mergeCell ref="AI24:AK24"/>
    <mergeCell ref="AL24:AN24"/>
    <mergeCell ref="AO24:AQ24"/>
    <mergeCell ref="AR24:AT24"/>
    <mergeCell ref="AF21:AK21"/>
    <mergeCell ref="AL21:AQ21"/>
    <mergeCell ref="AU22:AW22"/>
    <mergeCell ref="B23:D23"/>
    <mergeCell ref="E23:G23"/>
    <mergeCell ref="H23:J23"/>
    <mergeCell ref="K23:M23"/>
    <mergeCell ref="N23:P23"/>
    <mergeCell ref="Q23:S23"/>
    <mergeCell ref="T23:V23"/>
    <mergeCell ref="W23:Y23"/>
    <mergeCell ref="Z23:AA23"/>
    <mergeCell ref="AC22:AE22"/>
    <mergeCell ref="AF22:AH22"/>
    <mergeCell ref="AI22:AK22"/>
    <mergeCell ref="AL22:AN22"/>
    <mergeCell ref="AO22:AQ22"/>
    <mergeCell ref="AR22:AT22"/>
    <mergeCell ref="AN23:AO23"/>
    <mergeCell ref="AP23:AQ23"/>
    <mergeCell ref="AR23:AS23"/>
    <mergeCell ref="AT23:AU23"/>
    <mergeCell ref="AV23:AW23"/>
    <mergeCell ref="AB23:AC23"/>
    <mergeCell ref="Z15:AX15"/>
    <mergeCell ref="A16:Y16"/>
    <mergeCell ref="Z16:AX16"/>
    <mergeCell ref="A18:Y18"/>
    <mergeCell ref="Z19:AX19"/>
    <mergeCell ref="A20:A22"/>
    <mergeCell ref="B20:Y20"/>
    <mergeCell ref="Z20:AW20"/>
    <mergeCell ref="AX20:AX22"/>
    <mergeCell ref="B21:G21"/>
    <mergeCell ref="AR21:AW21"/>
    <mergeCell ref="B22:D22"/>
    <mergeCell ref="E22:G22"/>
    <mergeCell ref="H22:J22"/>
    <mergeCell ref="K22:M22"/>
    <mergeCell ref="N22:P22"/>
    <mergeCell ref="Q22:S22"/>
    <mergeCell ref="T22:V22"/>
    <mergeCell ref="W22:Y22"/>
    <mergeCell ref="Z22:AB22"/>
    <mergeCell ref="H21:M21"/>
    <mergeCell ref="N21:S21"/>
    <mergeCell ref="T21:Y21"/>
    <mergeCell ref="Z21:AE21"/>
    <mergeCell ref="AM12:AO12"/>
    <mergeCell ref="AG12:AI12"/>
    <mergeCell ref="AP12:AS12"/>
    <mergeCell ref="AT12:AW12"/>
    <mergeCell ref="P12:Q12"/>
    <mergeCell ref="R12:S12"/>
    <mergeCell ref="T12:U12"/>
    <mergeCell ref="V12:W12"/>
    <mergeCell ref="X12:Y12"/>
    <mergeCell ref="Z12:AC12"/>
    <mergeCell ref="AJ11:AL11"/>
    <mergeCell ref="AM11:AO11"/>
    <mergeCell ref="AG11:AI11"/>
    <mergeCell ref="AP11:AS11"/>
    <mergeCell ref="AT11:AW11"/>
    <mergeCell ref="Z11:AC11"/>
    <mergeCell ref="AD11:AF11"/>
    <mergeCell ref="B12:D12"/>
    <mergeCell ref="E12:G12"/>
    <mergeCell ref="H12:J12"/>
    <mergeCell ref="K12:M12"/>
    <mergeCell ref="N12:O12"/>
    <mergeCell ref="R11:S11"/>
    <mergeCell ref="T11:U11"/>
    <mergeCell ref="V11:W11"/>
    <mergeCell ref="X11:Y11"/>
    <mergeCell ref="B11:D11"/>
    <mergeCell ref="E11:G11"/>
    <mergeCell ref="H11:J11"/>
    <mergeCell ref="K11:M11"/>
    <mergeCell ref="N11:O11"/>
    <mergeCell ref="P11:Q11"/>
    <mergeCell ref="AD12:AF12"/>
    <mergeCell ref="AJ12:AL12"/>
    <mergeCell ref="AM10:AO10"/>
    <mergeCell ref="AG10:AI10"/>
    <mergeCell ref="AP10:AS10"/>
    <mergeCell ref="AT10:AW10"/>
    <mergeCell ref="P10:Q10"/>
    <mergeCell ref="R10:S10"/>
    <mergeCell ref="T10:U10"/>
    <mergeCell ref="V10:W10"/>
    <mergeCell ref="X10:Y10"/>
    <mergeCell ref="Z10:AC10"/>
    <mergeCell ref="AJ9:AL9"/>
    <mergeCell ref="AM9:AO9"/>
    <mergeCell ref="AG9:AI9"/>
    <mergeCell ref="AP9:AS9"/>
    <mergeCell ref="AT9:AW9"/>
    <mergeCell ref="B10:D10"/>
    <mergeCell ref="E10:G10"/>
    <mergeCell ref="H10:J10"/>
    <mergeCell ref="K10:M10"/>
    <mergeCell ref="N10:O10"/>
    <mergeCell ref="R9:S9"/>
    <mergeCell ref="T9:U9"/>
    <mergeCell ref="V9:W9"/>
    <mergeCell ref="X9:Y9"/>
    <mergeCell ref="Z9:AC9"/>
    <mergeCell ref="AD9:AF9"/>
    <mergeCell ref="B9:D9"/>
    <mergeCell ref="E9:G9"/>
    <mergeCell ref="H9:J9"/>
    <mergeCell ref="K9:M9"/>
    <mergeCell ref="N9:O9"/>
    <mergeCell ref="P9:Q9"/>
    <mergeCell ref="AD10:AF10"/>
    <mergeCell ref="AJ10:AL10"/>
    <mergeCell ref="P7:Q7"/>
    <mergeCell ref="R7:S7"/>
    <mergeCell ref="T7:U7"/>
    <mergeCell ref="T8:U8"/>
    <mergeCell ref="V8:W8"/>
    <mergeCell ref="X8:Y8"/>
    <mergeCell ref="E8:G8"/>
    <mergeCell ref="H8:J8"/>
    <mergeCell ref="K8:M8"/>
    <mergeCell ref="N8:O8"/>
    <mergeCell ref="P8:Q8"/>
    <mergeCell ref="R8:S8"/>
    <mergeCell ref="A1:Y1"/>
    <mergeCell ref="Z1:AX1"/>
    <mergeCell ref="A2:Y2"/>
    <mergeCell ref="A3:Y3"/>
    <mergeCell ref="Z4:AX4"/>
    <mergeCell ref="A5:A7"/>
    <mergeCell ref="B5:Y5"/>
    <mergeCell ref="Z5:AC7"/>
    <mergeCell ref="AD5:AW5"/>
    <mergeCell ref="AX5:AX7"/>
    <mergeCell ref="B6:D7"/>
    <mergeCell ref="E6:M6"/>
    <mergeCell ref="N6:S6"/>
    <mergeCell ref="T6:Y6"/>
    <mergeCell ref="V7:W7"/>
    <mergeCell ref="X7:Y7"/>
    <mergeCell ref="AJ7:AL7"/>
    <mergeCell ref="AM7:AO7"/>
    <mergeCell ref="AP6:AS7"/>
    <mergeCell ref="AT6:AW7"/>
    <mergeCell ref="E7:G7"/>
    <mergeCell ref="H7:J7"/>
    <mergeCell ref="K7:M7"/>
    <mergeCell ref="N7:O7"/>
  </mergeCells>
  <phoneticPr fontId="10"/>
  <pageMargins left="0.59055118110236227" right="0.59055118110236227" top="0.31496062992125984" bottom="0.31496062992125984" header="0" footer="0"/>
  <pageSetup paperSize="9" pageOrder="overThenDown"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72"/>
  <sheetViews>
    <sheetView view="pageBreakPreview" zoomScale="115" zoomScaleNormal="115" zoomScaleSheetLayoutView="115" workbookViewId="0">
      <selection activeCell="A69" sqref="A69"/>
    </sheetView>
  </sheetViews>
  <sheetFormatPr defaultRowHeight="11.25"/>
  <cols>
    <col min="1" max="1" width="4.1640625" style="24" customWidth="1"/>
    <col min="2" max="2" width="11.6640625" style="24" customWidth="1"/>
    <col min="3" max="8" width="15.6640625" style="24" customWidth="1"/>
    <col min="9" max="15" width="14" style="24" customWidth="1"/>
    <col min="16" max="16" width="1.6640625" style="24" customWidth="1"/>
    <col min="17" max="17" width="11" style="24" customWidth="1"/>
    <col min="18" max="16384" width="9.33203125" style="24"/>
  </cols>
  <sheetData>
    <row r="1" spans="1:22" ht="24" customHeight="1">
      <c r="A1" s="878" t="s">
        <v>388</v>
      </c>
      <c r="B1" s="878"/>
      <c r="C1" s="878"/>
      <c r="D1" s="878"/>
      <c r="E1" s="878"/>
      <c r="F1" s="878"/>
      <c r="G1" s="878"/>
      <c r="H1" s="878"/>
      <c r="I1" s="741" t="s">
        <v>664</v>
      </c>
      <c r="J1" s="741"/>
      <c r="K1" s="741"/>
      <c r="L1" s="741"/>
      <c r="M1" s="741"/>
      <c r="N1" s="741"/>
      <c r="O1" s="741"/>
      <c r="P1" s="741"/>
      <c r="Q1" s="741"/>
      <c r="R1" s="150"/>
      <c r="S1" s="150"/>
      <c r="T1" s="150"/>
      <c r="U1" s="150"/>
      <c r="V1" s="150"/>
    </row>
    <row r="2" spans="1:22" s="59" customFormat="1" ht="30" customHeight="1" thickBot="1">
      <c r="A2" s="811" t="s">
        <v>473</v>
      </c>
      <c r="B2" s="811"/>
      <c r="C2" s="811"/>
      <c r="D2" s="811"/>
      <c r="E2" s="811"/>
      <c r="F2" s="811"/>
      <c r="G2" s="811"/>
      <c r="H2" s="811"/>
      <c r="I2" s="49"/>
      <c r="J2" s="49"/>
      <c r="K2" s="49"/>
      <c r="L2" s="49"/>
      <c r="M2" s="49"/>
      <c r="N2" s="49"/>
      <c r="O2" s="49"/>
      <c r="P2" s="878"/>
      <c r="Q2" s="878"/>
      <c r="R2" s="164"/>
      <c r="S2" s="164"/>
      <c r="T2" s="164"/>
      <c r="U2" s="164"/>
      <c r="V2" s="164"/>
    </row>
    <row r="3" spans="1:22" s="59" customFormat="1" ht="15" customHeight="1">
      <c r="A3" s="1144" t="s">
        <v>421</v>
      </c>
      <c r="B3" s="839"/>
      <c r="C3" s="809" t="s">
        <v>765</v>
      </c>
      <c r="D3" s="810"/>
      <c r="E3" s="810"/>
      <c r="F3" s="810"/>
      <c r="G3" s="810"/>
      <c r="H3" s="757"/>
      <c r="I3" s="809" t="s">
        <v>768</v>
      </c>
      <c r="J3" s="810"/>
      <c r="K3" s="810"/>
      <c r="L3" s="810"/>
      <c r="M3" s="810"/>
      <c r="N3" s="810"/>
      <c r="O3" s="757"/>
      <c r="P3" s="841" t="s">
        <v>421</v>
      </c>
      <c r="Q3" s="1144"/>
    </row>
    <row r="4" spans="1:22" s="59" customFormat="1" ht="15" customHeight="1">
      <c r="A4" s="843"/>
      <c r="B4" s="887"/>
      <c r="C4" s="1163" t="s">
        <v>566</v>
      </c>
      <c r="D4" s="1163" t="s">
        <v>567</v>
      </c>
      <c r="E4" s="1163" t="s">
        <v>568</v>
      </c>
      <c r="F4" s="1163" t="s">
        <v>422</v>
      </c>
      <c r="G4" s="1163" t="s">
        <v>564</v>
      </c>
      <c r="H4" s="1164" t="s">
        <v>565</v>
      </c>
      <c r="I4" s="850" t="s">
        <v>423</v>
      </c>
      <c r="J4" s="1164" t="s">
        <v>375</v>
      </c>
      <c r="K4" s="1164"/>
      <c r="L4" s="1164"/>
      <c r="M4" s="1164"/>
      <c r="N4" s="1164"/>
      <c r="O4" s="1164"/>
      <c r="P4" s="853"/>
      <c r="Q4" s="843"/>
    </row>
    <row r="5" spans="1:22" s="59" customFormat="1" ht="15" customHeight="1">
      <c r="A5" s="843"/>
      <c r="B5" s="887"/>
      <c r="C5" s="1054"/>
      <c r="D5" s="1054"/>
      <c r="E5" s="861"/>
      <c r="F5" s="1054"/>
      <c r="G5" s="1054"/>
      <c r="H5" s="1164"/>
      <c r="I5" s="850"/>
      <c r="J5" s="745" t="s">
        <v>377</v>
      </c>
      <c r="K5" s="745"/>
      <c r="L5" s="745" t="s">
        <v>378</v>
      </c>
      <c r="M5" s="745"/>
      <c r="N5" s="745" t="s">
        <v>379</v>
      </c>
      <c r="O5" s="745"/>
      <c r="P5" s="853"/>
      <c r="Q5" s="843"/>
    </row>
    <row r="6" spans="1:22" s="59" customFormat="1" ht="18" customHeight="1">
      <c r="A6" s="1160"/>
      <c r="B6" s="1161"/>
      <c r="C6" s="848"/>
      <c r="D6" s="848"/>
      <c r="E6" s="848"/>
      <c r="F6" s="848"/>
      <c r="G6" s="848"/>
      <c r="H6" s="745"/>
      <c r="I6" s="850"/>
      <c r="J6" s="291" t="s">
        <v>380</v>
      </c>
      <c r="K6" s="149" t="s">
        <v>381</v>
      </c>
      <c r="L6" s="291" t="s">
        <v>380</v>
      </c>
      <c r="M6" s="149" t="s">
        <v>381</v>
      </c>
      <c r="N6" s="291" t="s">
        <v>380</v>
      </c>
      <c r="O6" s="149" t="s">
        <v>381</v>
      </c>
      <c r="P6" s="1162"/>
      <c r="Q6" s="1160"/>
    </row>
    <row r="7" spans="1:22" s="295" customFormat="1" ht="11.25" customHeight="1">
      <c r="A7" s="150"/>
      <c r="B7" s="292"/>
      <c r="C7" s="17" t="s">
        <v>583</v>
      </c>
      <c r="D7" s="17" t="s">
        <v>582</v>
      </c>
      <c r="E7" s="34" t="s">
        <v>587</v>
      </c>
      <c r="F7" s="17" t="s">
        <v>588</v>
      </c>
      <c r="G7" s="17" t="s">
        <v>589</v>
      </c>
      <c r="H7" s="17" t="s">
        <v>589</v>
      </c>
      <c r="I7" s="17" t="s">
        <v>384</v>
      </c>
      <c r="J7" s="17" t="s">
        <v>384</v>
      </c>
      <c r="K7" s="17" t="s">
        <v>383</v>
      </c>
      <c r="L7" s="17" t="s">
        <v>384</v>
      </c>
      <c r="M7" s="17" t="s">
        <v>383</v>
      </c>
      <c r="N7" s="17" t="s">
        <v>384</v>
      </c>
      <c r="O7" s="17" t="s">
        <v>385</v>
      </c>
      <c r="P7" s="293"/>
      <c r="Q7" s="294"/>
    </row>
    <row r="8" spans="1:22" s="60" customFormat="1" ht="11.25" customHeight="1">
      <c r="A8" s="1165" t="s">
        <v>424</v>
      </c>
      <c r="B8" s="1166"/>
      <c r="C8" s="485">
        <f>C10+C12</f>
        <v>262872</v>
      </c>
      <c r="D8" s="485">
        <f t="shared" ref="D8:E8" si="0">D10+D12</f>
        <v>419757</v>
      </c>
      <c r="E8" s="485">
        <f t="shared" si="0"/>
        <v>149557630.70000002</v>
      </c>
      <c r="F8" s="646">
        <v>1139.2934578491754</v>
      </c>
      <c r="G8" s="485">
        <v>406430</v>
      </c>
      <c r="H8" s="485">
        <v>82243</v>
      </c>
      <c r="I8" s="485">
        <v>332462</v>
      </c>
      <c r="J8" s="485">
        <v>529272</v>
      </c>
      <c r="K8" s="485">
        <v>363515680</v>
      </c>
      <c r="L8" s="485">
        <v>32537</v>
      </c>
      <c r="M8" s="485">
        <v>28375247</v>
      </c>
      <c r="N8" s="485">
        <v>3750</v>
      </c>
      <c r="O8" s="296">
        <v>2831167</v>
      </c>
      <c r="P8" s="1167" t="s">
        <v>424</v>
      </c>
      <c r="Q8" s="1165"/>
    </row>
    <row r="9" spans="1:22" s="59" customFormat="1" ht="11.25" customHeight="1">
      <c r="A9" s="11"/>
      <c r="B9" s="297"/>
      <c r="C9" s="486"/>
      <c r="D9" s="486"/>
      <c r="E9" s="486"/>
      <c r="F9" s="647"/>
      <c r="G9" s="486"/>
      <c r="H9" s="486"/>
      <c r="I9" s="486"/>
      <c r="J9" s="486"/>
      <c r="K9" s="486"/>
      <c r="L9" s="486"/>
      <c r="M9" s="486"/>
      <c r="N9" s="486"/>
      <c r="O9" s="298"/>
      <c r="P9" s="299"/>
      <c r="Q9" s="11"/>
    </row>
    <row r="10" spans="1:22" s="60" customFormat="1" ht="11.25" customHeight="1">
      <c r="A10" s="1165" t="s">
        <v>425</v>
      </c>
      <c r="B10" s="1166"/>
      <c r="C10" s="485">
        <f>SUM(C14,C20:C35)</f>
        <v>246109</v>
      </c>
      <c r="D10" s="485">
        <f t="shared" ref="D10:E10" si="1">SUM(D14,D20:D35)</f>
        <v>392793</v>
      </c>
      <c r="E10" s="485">
        <f t="shared" si="1"/>
        <v>139644795.40000001</v>
      </c>
      <c r="F10" s="648" t="s">
        <v>330</v>
      </c>
      <c r="G10" s="648" t="s">
        <v>330</v>
      </c>
      <c r="H10" s="487" t="s">
        <v>330</v>
      </c>
      <c r="I10" s="485">
        <v>315520</v>
      </c>
      <c r="J10" s="485">
        <v>489087</v>
      </c>
      <c r="K10" s="485">
        <v>335104675</v>
      </c>
      <c r="L10" s="485">
        <v>30095</v>
      </c>
      <c r="M10" s="485">
        <v>26248529</v>
      </c>
      <c r="N10" s="485">
        <v>3476</v>
      </c>
      <c r="O10" s="296">
        <v>2636250</v>
      </c>
      <c r="P10" s="1167" t="s">
        <v>425</v>
      </c>
      <c r="Q10" s="1165"/>
    </row>
    <row r="11" spans="1:22" s="59" customFormat="1" ht="11.25" customHeight="1">
      <c r="A11" s="11"/>
      <c r="B11" s="297"/>
      <c r="C11" s="486"/>
      <c r="D11" s="486"/>
      <c r="E11" s="486"/>
      <c r="F11" s="647"/>
      <c r="G11" s="486"/>
      <c r="H11" s="486"/>
      <c r="I11" s="486"/>
      <c r="J11" s="486"/>
      <c r="K11" s="486"/>
      <c r="L11" s="486"/>
      <c r="M11" s="486"/>
      <c r="N11" s="486"/>
      <c r="O11" s="298"/>
      <c r="P11" s="299"/>
      <c r="Q11" s="11"/>
    </row>
    <row r="12" spans="1:22" s="60" customFormat="1" ht="11.25" customHeight="1">
      <c r="A12" s="1165" t="s">
        <v>426</v>
      </c>
      <c r="B12" s="1166"/>
      <c r="C12" s="485">
        <f>SUM(C38:C67)</f>
        <v>16763</v>
      </c>
      <c r="D12" s="485">
        <f t="shared" ref="D12" si="2">SUM(D38:D67)</f>
        <v>26964</v>
      </c>
      <c r="E12" s="485">
        <f>SUM(E38:E67)</f>
        <v>9912835.3000000007</v>
      </c>
      <c r="F12" s="648" t="s">
        <v>330</v>
      </c>
      <c r="G12" s="648" t="s">
        <v>330</v>
      </c>
      <c r="H12" s="487" t="s">
        <v>330</v>
      </c>
      <c r="I12" s="485">
        <v>16942</v>
      </c>
      <c r="J12" s="485">
        <v>40185</v>
      </c>
      <c r="K12" s="485">
        <v>28411005</v>
      </c>
      <c r="L12" s="485">
        <v>2442</v>
      </c>
      <c r="M12" s="485">
        <v>2126718</v>
      </c>
      <c r="N12" s="485">
        <v>274</v>
      </c>
      <c r="O12" s="296">
        <v>194917</v>
      </c>
      <c r="P12" s="1167" t="s">
        <v>426</v>
      </c>
      <c r="Q12" s="1165"/>
    </row>
    <row r="13" spans="1:22" s="59" customFormat="1" ht="11.25" customHeight="1">
      <c r="A13" s="11"/>
      <c r="B13" s="297"/>
      <c r="C13" s="486"/>
      <c r="D13" s="486"/>
      <c r="E13" s="486"/>
      <c r="F13" s="647"/>
      <c r="G13" s="486"/>
      <c r="H13" s="486"/>
      <c r="I13" s="486"/>
      <c r="J13" s="486"/>
      <c r="K13" s="486"/>
      <c r="L13" s="486"/>
      <c r="M13" s="486"/>
      <c r="N13" s="486"/>
      <c r="O13" s="298"/>
      <c r="P13" s="299"/>
      <c r="Q13" s="11"/>
    </row>
    <row r="14" spans="1:22" s="60" customFormat="1" ht="11.25" customHeight="1">
      <c r="A14" s="300"/>
      <c r="B14" s="301" t="s">
        <v>427</v>
      </c>
      <c r="C14" s="485">
        <v>95087</v>
      </c>
      <c r="D14" s="485">
        <v>149250</v>
      </c>
      <c r="E14" s="485">
        <v>51624702.899999999</v>
      </c>
      <c r="F14" s="646">
        <v>1138.1012518862487</v>
      </c>
      <c r="G14" s="485">
        <v>394882</v>
      </c>
      <c r="H14" s="485">
        <v>84986</v>
      </c>
      <c r="I14" s="485">
        <v>134821</v>
      </c>
      <c r="J14" s="485">
        <v>169323</v>
      </c>
      <c r="K14" s="485">
        <v>114262840</v>
      </c>
      <c r="L14" s="485">
        <v>11531</v>
      </c>
      <c r="M14" s="485">
        <v>10094317</v>
      </c>
      <c r="N14" s="485">
        <v>1316</v>
      </c>
      <c r="O14" s="296">
        <v>1011819</v>
      </c>
      <c r="P14" s="302"/>
      <c r="Q14" s="303" t="s">
        <v>427</v>
      </c>
    </row>
    <row r="15" spans="1:22" s="59" customFormat="1" ht="11.25" customHeight="1">
      <c r="A15" s="11"/>
      <c r="B15" s="304" t="s">
        <v>428</v>
      </c>
      <c r="C15" s="487" t="s">
        <v>330</v>
      </c>
      <c r="D15" s="487" t="s">
        <v>330</v>
      </c>
      <c r="E15" s="487" t="s">
        <v>330</v>
      </c>
      <c r="F15" s="648" t="s">
        <v>330</v>
      </c>
      <c r="G15" s="487" t="s">
        <v>330</v>
      </c>
      <c r="H15" s="487" t="s">
        <v>330</v>
      </c>
      <c r="I15" s="487" t="s">
        <v>429</v>
      </c>
      <c r="J15" s="487" t="s">
        <v>429</v>
      </c>
      <c r="K15" s="487" t="s">
        <v>429</v>
      </c>
      <c r="L15" s="487" t="s">
        <v>429</v>
      </c>
      <c r="M15" s="487" t="s">
        <v>429</v>
      </c>
      <c r="N15" s="487" t="s">
        <v>429</v>
      </c>
      <c r="O15" s="305" t="s">
        <v>429</v>
      </c>
      <c r="P15" s="299"/>
      <c r="Q15" s="306" t="s">
        <v>428</v>
      </c>
    </row>
    <row r="16" spans="1:22" s="59" customFormat="1" ht="11.25" customHeight="1">
      <c r="A16" s="11"/>
      <c r="B16" s="304" t="s">
        <v>430</v>
      </c>
      <c r="C16" s="487" t="s">
        <v>330</v>
      </c>
      <c r="D16" s="487" t="s">
        <v>330</v>
      </c>
      <c r="E16" s="487" t="s">
        <v>330</v>
      </c>
      <c r="F16" s="648" t="s">
        <v>330</v>
      </c>
      <c r="G16" s="487" t="s">
        <v>330</v>
      </c>
      <c r="H16" s="487" t="s">
        <v>330</v>
      </c>
      <c r="I16" s="487" t="s">
        <v>429</v>
      </c>
      <c r="J16" s="487" t="s">
        <v>429</v>
      </c>
      <c r="K16" s="487" t="s">
        <v>429</v>
      </c>
      <c r="L16" s="487" t="s">
        <v>429</v>
      </c>
      <c r="M16" s="487" t="s">
        <v>429</v>
      </c>
      <c r="N16" s="487" t="s">
        <v>429</v>
      </c>
      <c r="O16" s="305" t="s">
        <v>429</v>
      </c>
      <c r="P16" s="299"/>
      <c r="Q16" s="306" t="s">
        <v>430</v>
      </c>
    </row>
    <row r="17" spans="1:17" s="59" customFormat="1" ht="11.25" customHeight="1">
      <c r="A17" s="11"/>
      <c r="B17" s="304" t="s">
        <v>431</v>
      </c>
      <c r="C17" s="487" t="s">
        <v>330</v>
      </c>
      <c r="D17" s="487" t="s">
        <v>330</v>
      </c>
      <c r="E17" s="487" t="s">
        <v>330</v>
      </c>
      <c r="F17" s="648" t="s">
        <v>330</v>
      </c>
      <c r="G17" s="487" t="s">
        <v>330</v>
      </c>
      <c r="H17" s="487" t="s">
        <v>330</v>
      </c>
      <c r="I17" s="487" t="s">
        <v>429</v>
      </c>
      <c r="J17" s="487" t="s">
        <v>429</v>
      </c>
      <c r="K17" s="487" t="s">
        <v>429</v>
      </c>
      <c r="L17" s="487" t="s">
        <v>429</v>
      </c>
      <c r="M17" s="487" t="s">
        <v>429</v>
      </c>
      <c r="N17" s="487" t="s">
        <v>429</v>
      </c>
      <c r="O17" s="305" t="s">
        <v>429</v>
      </c>
      <c r="P17" s="299"/>
      <c r="Q17" s="306" t="s">
        <v>431</v>
      </c>
    </row>
    <row r="18" spans="1:17" s="59" customFormat="1" ht="11.25" customHeight="1">
      <c r="A18" s="11"/>
      <c r="B18" s="304" t="s">
        <v>432</v>
      </c>
      <c r="C18" s="487" t="s">
        <v>330</v>
      </c>
      <c r="D18" s="487" t="s">
        <v>330</v>
      </c>
      <c r="E18" s="487" t="s">
        <v>330</v>
      </c>
      <c r="F18" s="648" t="s">
        <v>330</v>
      </c>
      <c r="G18" s="487" t="s">
        <v>330</v>
      </c>
      <c r="H18" s="487" t="s">
        <v>330</v>
      </c>
      <c r="I18" s="487" t="s">
        <v>429</v>
      </c>
      <c r="J18" s="487" t="s">
        <v>429</v>
      </c>
      <c r="K18" s="487" t="s">
        <v>429</v>
      </c>
      <c r="L18" s="487" t="s">
        <v>429</v>
      </c>
      <c r="M18" s="487" t="s">
        <v>429</v>
      </c>
      <c r="N18" s="487" t="s">
        <v>429</v>
      </c>
      <c r="O18" s="305" t="s">
        <v>429</v>
      </c>
      <c r="P18" s="299"/>
      <c r="Q18" s="306" t="s">
        <v>432</v>
      </c>
    </row>
    <row r="19" spans="1:17" s="59" customFormat="1" ht="11.25" customHeight="1">
      <c r="A19" s="11"/>
      <c r="B19" s="307"/>
      <c r="C19" s="486"/>
      <c r="D19" s="486"/>
      <c r="E19" s="486"/>
      <c r="F19" s="647"/>
      <c r="G19" s="486"/>
      <c r="H19" s="486"/>
      <c r="I19" s="486"/>
      <c r="J19" s="485"/>
      <c r="K19" s="485"/>
      <c r="L19" s="485"/>
      <c r="M19" s="485"/>
      <c r="N19" s="485"/>
      <c r="O19" s="296"/>
      <c r="P19" s="299"/>
      <c r="Q19" s="308"/>
    </row>
    <row r="20" spans="1:17" s="60" customFormat="1" ht="11.25" customHeight="1">
      <c r="A20" s="300"/>
      <c r="B20" s="301" t="s">
        <v>433</v>
      </c>
      <c r="C20" s="485">
        <v>64315</v>
      </c>
      <c r="D20" s="485">
        <v>104985</v>
      </c>
      <c r="E20" s="485">
        <v>36397054.5</v>
      </c>
      <c r="F20" s="646">
        <v>1134.3929096252757</v>
      </c>
      <c r="G20" s="485">
        <v>393675</v>
      </c>
      <c r="H20" s="485">
        <v>83869</v>
      </c>
      <c r="I20" s="485">
        <v>87032</v>
      </c>
      <c r="J20" s="485">
        <v>119620</v>
      </c>
      <c r="K20" s="485">
        <v>81391862</v>
      </c>
      <c r="L20" s="485">
        <v>7130</v>
      </c>
      <c r="M20" s="485">
        <v>6216616</v>
      </c>
      <c r="N20" s="485">
        <v>865</v>
      </c>
      <c r="O20" s="296">
        <v>656455</v>
      </c>
      <c r="P20" s="302"/>
      <c r="Q20" s="303" t="s">
        <v>433</v>
      </c>
    </row>
    <row r="21" spans="1:17" s="60" customFormat="1" ht="11.25" customHeight="1">
      <c r="A21" s="300"/>
      <c r="B21" s="301" t="s">
        <v>434</v>
      </c>
      <c r="C21" s="485">
        <v>13068</v>
      </c>
      <c r="D21" s="485">
        <v>20426</v>
      </c>
      <c r="E21" s="485">
        <v>7354177.2000000002</v>
      </c>
      <c r="F21" s="646">
        <v>1124.2252312386763</v>
      </c>
      <c r="G21" s="485">
        <v>414229</v>
      </c>
      <c r="H21" s="485">
        <v>78012</v>
      </c>
      <c r="I21" s="485">
        <v>16147</v>
      </c>
      <c r="J21" s="485">
        <v>29534</v>
      </c>
      <c r="K21" s="485">
        <v>20074517</v>
      </c>
      <c r="L21" s="485">
        <v>2188</v>
      </c>
      <c r="M21" s="485">
        <v>1904243</v>
      </c>
      <c r="N21" s="485">
        <v>239</v>
      </c>
      <c r="O21" s="296">
        <v>185091</v>
      </c>
      <c r="P21" s="302"/>
      <c r="Q21" s="303" t="s">
        <v>434</v>
      </c>
    </row>
    <row r="22" spans="1:17" s="60" customFormat="1" ht="11.25" customHeight="1">
      <c r="A22" s="300"/>
      <c r="B22" s="301" t="s">
        <v>435</v>
      </c>
      <c r="C22" s="485">
        <v>9359</v>
      </c>
      <c r="D22" s="485">
        <v>14848</v>
      </c>
      <c r="E22" s="485">
        <v>5861605.5999999996</v>
      </c>
      <c r="F22" s="646">
        <v>1275.1815352697095</v>
      </c>
      <c r="G22" s="485">
        <v>448882</v>
      </c>
      <c r="H22" s="485">
        <v>77313</v>
      </c>
      <c r="I22" s="485">
        <v>9814</v>
      </c>
      <c r="J22" s="485">
        <v>20804</v>
      </c>
      <c r="K22" s="485">
        <v>14303061</v>
      </c>
      <c r="L22" s="485">
        <v>1051</v>
      </c>
      <c r="M22" s="485">
        <v>907913</v>
      </c>
      <c r="N22" s="485">
        <v>95</v>
      </c>
      <c r="O22" s="296">
        <v>72990</v>
      </c>
      <c r="P22" s="302"/>
      <c r="Q22" s="303" t="s">
        <v>435</v>
      </c>
    </row>
    <row r="23" spans="1:17" s="60" customFormat="1" ht="11.25" customHeight="1">
      <c r="A23" s="300"/>
      <c r="B23" s="301" t="s">
        <v>436</v>
      </c>
      <c r="C23" s="485">
        <v>7347</v>
      </c>
      <c r="D23" s="485">
        <v>11725</v>
      </c>
      <c r="E23" s="485">
        <v>4207271.5</v>
      </c>
      <c r="F23" s="646">
        <v>1084.8375154257508</v>
      </c>
      <c r="G23" s="485">
        <v>408202</v>
      </c>
      <c r="H23" s="485">
        <v>72372</v>
      </c>
      <c r="I23" s="485">
        <v>8126</v>
      </c>
      <c r="J23" s="485">
        <v>16650</v>
      </c>
      <c r="K23" s="485">
        <v>11321667</v>
      </c>
      <c r="L23" s="485">
        <v>981</v>
      </c>
      <c r="M23" s="485">
        <v>861633</v>
      </c>
      <c r="N23" s="485">
        <v>92</v>
      </c>
      <c r="O23" s="296">
        <v>67318</v>
      </c>
      <c r="P23" s="302"/>
      <c r="Q23" s="303" t="s">
        <v>436</v>
      </c>
    </row>
    <row r="24" spans="1:17" s="60" customFormat="1" ht="11.25" customHeight="1">
      <c r="A24" s="300"/>
      <c r="B24" s="301" t="s">
        <v>437</v>
      </c>
      <c r="C24" s="485">
        <v>5712</v>
      </c>
      <c r="D24" s="485">
        <v>8980</v>
      </c>
      <c r="E24" s="485">
        <v>3478249.1</v>
      </c>
      <c r="F24" s="646">
        <v>1160.1350627076856</v>
      </c>
      <c r="G24" s="485">
        <v>440884</v>
      </c>
      <c r="H24" s="485">
        <v>92639</v>
      </c>
      <c r="I24" s="485">
        <v>5908</v>
      </c>
      <c r="J24" s="485">
        <v>14045</v>
      </c>
      <c r="K24" s="485">
        <v>10008095</v>
      </c>
      <c r="L24" s="485">
        <v>813</v>
      </c>
      <c r="M24" s="485">
        <v>709909</v>
      </c>
      <c r="N24" s="485">
        <v>84</v>
      </c>
      <c r="O24" s="296">
        <v>59985</v>
      </c>
      <c r="P24" s="302"/>
      <c r="Q24" s="303" t="s">
        <v>437</v>
      </c>
    </row>
    <row r="25" spans="1:17" s="60" customFormat="1" ht="11.25" customHeight="1">
      <c r="A25" s="300"/>
      <c r="B25" s="301"/>
      <c r="C25" s="486"/>
      <c r="D25" s="486"/>
      <c r="E25" s="486"/>
      <c r="F25" s="647"/>
      <c r="G25" s="486"/>
      <c r="H25" s="486"/>
      <c r="I25" s="485"/>
      <c r="J25" s="485"/>
      <c r="K25" s="485"/>
      <c r="L25" s="485"/>
      <c r="M25" s="485"/>
      <c r="N25" s="485"/>
      <c r="O25" s="296"/>
      <c r="P25" s="302"/>
      <c r="Q25" s="303"/>
    </row>
    <row r="26" spans="1:17" s="60" customFormat="1" ht="11.25" customHeight="1">
      <c r="A26" s="300"/>
      <c r="B26" s="301" t="s">
        <v>438</v>
      </c>
      <c r="C26" s="485">
        <v>8724</v>
      </c>
      <c r="D26" s="485">
        <v>14732</v>
      </c>
      <c r="E26" s="485">
        <v>5088327</v>
      </c>
      <c r="F26" s="646">
        <v>1156.3482626502841</v>
      </c>
      <c r="G26" s="485">
        <v>396031</v>
      </c>
      <c r="H26" s="485">
        <v>82109</v>
      </c>
      <c r="I26" s="485">
        <v>11366</v>
      </c>
      <c r="J26" s="485">
        <v>18037</v>
      </c>
      <c r="K26" s="485">
        <v>12717433</v>
      </c>
      <c r="L26" s="485">
        <v>934</v>
      </c>
      <c r="M26" s="485">
        <v>809258</v>
      </c>
      <c r="N26" s="485">
        <v>119</v>
      </c>
      <c r="O26" s="296">
        <v>91255</v>
      </c>
      <c r="P26" s="302"/>
      <c r="Q26" s="303" t="s">
        <v>438</v>
      </c>
    </row>
    <row r="27" spans="1:17" s="60" customFormat="1" ht="11.25" customHeight="1">
      <c r="A27" s="300"/>
      <c r="B27" s="301" t="s">
        <v>439</v>
      </c>
      <c r="C27" s="485">
        <v>4554</v>
      </c>
      <c r="D27" s="485">
        <v>6876</v>
      </c>
      <c r="E27" s="485">
        <v>2860508.6</v>
      </c>
      <c r="F27" s="646">
        <v>1017.3125174240312</v>
      </c>
      <c r="G27" s="485">
        <v>464338</v>
      </c>
      <c r="H27" s="485">
        <v>82294</v>
      </c>
      <c r="I27" s="485">
        <v>4422</v>
      </c>
      <c r="J27" s="485">
        <v>11918</v>
      </c>
      <c r="K27" s="485">
        <v>8406216</v>
      </c>
      <c r="L27" s="485">
        <v>668</v>
      </c>
      <c r="M27" s="485">
        <v>579936</v>
      </c>
      <c r="N27" s="485">
        <v>52</v>
      </c>
      <c r="O27" s="296">
        <v>38263</v>
      </c>
      <c r="P27" s="302"/>
      <c r="Q27" s="303" t="s">
        <v>439</v>
      </c>
    </row>
    <row r="28" spans="1:17" s="60" customFormat="1" ht="11.25" customHeight="1">
      <c r="A28" s="300"/>
      <c r="B28" s="301" t="s">
        <v>440</v>
      </c>
      <c r="C28" s="485">
        <v>4344</v>
      </c>
      <c r="D28" s="485">
        <v>6658</v>
      </c>
      <c r="E28" s="485">
        <v>2671860</v>
      </c>
      <c r="F28" s="646">
        <v>1143.1248155798171</v>
      </c>
      <c r="G28" s="485">
        <v>463549</v>
      </c>
      <c r="H28" s="485">
        <v>73003</v>
      </c>
      <c r="I28" s="485">
        <v>3418</v>
      </c>
      <c r="J28" s="485">
        <v>11745</v>
      </c>
      <c r="K28" s="485">
        <v>8144428</v>
      </c>
      <c r="L28" s="485">
        <v>641</v>
      </c>
      <c r="M28" s="485">
        <v>562153</v>
      </c>
      <c r="N28" s="485">
        <v>101</v>
      </c>
      <c r="O28" s="296">
        <v>75480</v>
      </c>
      <c r="P28" s="302"/>
      <c r="Q28" s="303" t="s">
        <v>440</v>
      </c>
    </row>
    <row r="29" spans="1:17" s="60" customFormat="1" ht="11.25" customHeight="1">
      <c r="A29" s="300"/>
      <c r="B29" s="301" t="s">
        <v>441</v>
      </c>
      <c r="C29" s="485">
        <v>5586</v>
      </c>
      <c r="D29" s="485">
        <v>8784</v>
      </c>
      <c r="E29" s="485">
        <v>3554359</v>
      </c>
      <c r="F29" s="646">
        <v>1166.7180277349769</v>
      </c>
      <c r="G29" s="485">
        <v>457546</v>
      </c>
      <c r="H29" s="485">
        <v>71079</v>
      </c>
      <c r="I29" s="485">
        <v>5616</v>
      </c>
      <c r="J29" s="485">
        <v>12247</v>
      </c>
      <c r="K29" s="485">
        <v>8419468</v>
      </c>
      <c r="L29" s="485">
        <v>692</v>
      </c>
      <c r="M29" s="485">
        <v>595901</v>
      </c>
      <c r="N29" s="485">
        <v>69</v>
      </c>
      <c r="O29" s="296">
        <v>55274</v>
      </c>
      <c r="P29" s="302"/>
      <c r="Q29" s="303" t="s">
        <v>441</v>
      </c>
    </row>
    <row r="30" spans="1:17" s="60" customFormat="1" ht="11.25" customHeight="1">
      <c r="A30" s="300"/>
      <c r="B30" s="301" t="s">
        <v>442</v>
      </c>
      <c r="C30" s="485">
        <v>5645</v>
      </c>
      <c r="D30" s="485">
        <v>9294</v>
      </c>
      <c r="E30" s="485">
        <v>3334547</v>
      </c>
      <c r="F30" s="646">
        <v>1156.8011800653251</v>
      </c>
      <c r="G30" s="485">
        <v>414614</v>
      </c>
      <c r="H30" s="485">
        <v>86825</v>
      </c>
      <c r="I30" s="485">
        <v>6157</v>
      </c>
      <c r="J30" s="485">
        <v>11829</v>
      </c>
      <c r="K30" s="485">
        <v>8496671</v>
      </c>
      <c r="L30" s="485">
        <v>593</v>
      </c>
      <c r="M30" s="485">
        <v>515344</v>
      </c>
      <c r="N30" s="485">
        <v>92</v>
      </c>
      <c r="O30" s="296">
        <v>70779</v>
      </c>
      <c r="P30" s="302"/>
      <c r="Q30" s="303" t="s">
        <v>442</v>
      </c>
    </row>
    <row r="31" spans="1:17" s="60" customFormat="1" ht="11.25" customHeight="1">
      <c r="A31" s="300"/>
      <c r="B31" s="301"/>
      <c r="C31" s="486"/>
      <c r="D31" s="486"/>
      <c r="E31" s="486"/>
      <c r="F31" s="647"/>
      <c r="G31" s="486"/>
      <c r="H31" s="486"/>
      <c r="I31" s="485"/>
      <c r="J31" s="485"/>
      <c r="K31" s="485"/>
      <c r="L31" s="485"/>
      <c r="M31" s="485"/>
      <c r="N31" s="485"/>
      <c r="O31" s="296"/>
      <c r="P31" s="302"/>
      <c r="Q31" s="303"/>
    </row>
    <row r="32" spans="1:17" s="60" customFormat="1" ht="11.25" customHeight="1">
      <c r="A32" s="300"/>
      <c r="B32" s="301" t="s">
        <v>443</v>
      </c>
      <c r="C32" s="485">
        <v>6377</v>
      </c>
      <c r="D32" s="485">
        <v>10498</v>
      </c>
      <c r="E32" s="485">
        <v>3927555</v>
      </c>
      <c r="F32" s="646">
        <v>1206.5605625983158</v>
      </c>
      <c r="G32" s="485">
        <v>428635</v>
      </c>
      <c r="H32" s="485">
        <v>80978</v>
      </c>
      <c r="I32" s="485">
        <v>7273</v>
      </c>
      <c r="J32" s="485">
        <v>13609</v>
      </c>
      <c r="K32" s="485">
        <v>9554779</v>
      </c>
      <c r="L32" s="485">
        <v>702</v>
      </c>
      <c r="M32" s="485">
        <v>607302</v>
      </c>
      <c r="N32" s="485">
        <v>121</v>
      </c>
      <c r="O32" s="296">
        <v>84502</v>
      </c>
      <c r="P32" s="302"/>
      <c r="Q32" s="303" t="s">
        <v>443</v>
      </c>
    </row>
    <row r="33" spans="1:17" s="60" customFormat="1" ht="11.25" customHeight="1">
      <c r="A33" s="300"/>
      <c r="B33" s="301" t="s">
        <v>444</v>
      </c>
      <c r="C33" s="485">
        <v>6376</v>
      </c>
      <c r="D33" s="485">
        <v>10332</v>
      </c>
      <c r="E33" s="485">
        <v>3597251.3</v>
      </c>
      <c r="F33" s="646">
        <v>1038.5158013544019</v>
      </c>
      <c r="G33" s="485">
        <v>400632</v>
      </c>
      <c r="H33" s="485">
        <v>81255</v>
      </c>
      <c r="I33" s="485">
        <v>6110</v>
      </c>
      <c r="J33" s="485">
        <v>16856</v>
      </c>
      <c r="K33" s="485">
        <v>11985961</v>
      </c>
      <c r="L33" s="485">
        <v>954</v>
      </c>
      <c r="M33" s="485">
        <v>827770</v>
      </c>
      <c r="N33" s="485">
        <v>124</v>
      </c>
      <c r="O33" s="296">
        <v>91199</v>
      </c>
      <c r="P33" s="302"/>
      <c r="Q33" s="303" t="s">
        <v>444</v>
      </c>
    </row>
    <row r="34" spans="1:17" s="60" customFormat="1" ht="11.25" customHeight="1">
      <c r="A34" s="300"/>
      <c r="B34" s="301" t="s">
        <v>445</v>
      </c>
      <c r="C34" s="485">
        <v>4355</v>
      </c>
      <c r="D34" s="485">
        <v>6816</v>
      </c>
      <c r="E34" s="485">
        <v>2614312.9</v>
      </c>
      <c r="F34" s="646">
        <v>1112.7359819667513</v>
      </c>
      <c r="G34" s="485">
        <v>433122</v>
      </c>
      <c r="H34" s="485">
        <v>74755</v>
      </c>
      <c r="I34" s="485">
        <v>3878</v>
      </c>
      <c r="J34" s="485">
        <v>10825</v>
      </c>
      <c r="K34" s="485">
        <v>7540904</v>
      </c>
      <c r="L34" s="485">
        <v>585</v>
      </c>
      <c r="M34" s="485">
        <v>510507</v>
      </c>
      <c r="N34" s="485">
        <v>63</v>
      </c>
      <c r="O34" s="296">
        <v>42326</v>
      </c>
      <c r="P34" s="302"/>
      <c r="Q34" s="303" t="s">
        <v>445</v>
      </c>
    </row>
    <row r="35" spans="1:17" s="60" customFormat="1" ht="11.25" customHeight="1">
      <c r="A35" s="300"/>
      <c r="B35" s="301" t="s">
        <v>446</v>
      </c>
      <c r="C35" s="485">
        <v>5260</v>
      </c>
      <c r="D35" s="485">
        <v>8589</v>
      </c>
      <c r="E35" s="485">
        <v>3073013.8</v>
      </c>
      <c r="F35" s="646">
        <v>1159.8627980206927</v>
      </c>
      <c r="G35" s="485">
        <v>408081</v>
      </c>
      <c r="H35" s="485">
        <v>78493</v>
      </c>
      <c r="I35" s="485">
        <v>5432</v>
      </c>
      <c r="J35" s="485">
        <v>12045</v>
      </c>
      <c r="K35" s="485">
        <v>8476773</v>
      </c>
      <c r="L35" s="485">
        <v>632</v>
      </c>
      <c r="M35" s="485">
        <v>545727</v>
      </c>
      <c r="N35" s="485">
        <v>44</v>
      </c>
      <c r="O35" s="296">
        <v>33514</v>
      </c>
      <c r="P35" s="302"/>
      <c r="Q35" s="303" t="s">
        <v>446</v>
      </c>
    </row>
    <row r="36" spans="1:17" s="59" customFormat="1" ht="11.25" customHeight="1">
      <c r="A36" s="11"/>
      <c r="B36" s="307"/>
      <c r="C36" s="486"/>
      <c r="D36" s="486"/>
      <c r="E36" s="486"/>
      <c r="F36" s="647"/>
      <c r="G36" s="486"/>
      <c r="H36" s="486"/>
      <c r="I36" s="486"/>
      <c r="J36" s="486"/>
      <c r="K36" s="486"/>
      <c r="L36" s="486"/>
      <c r="M36" s="486"/>
      <c r="N36" s="486"/>
      <c r="O36" s="298"/>
      <c r="P36" s="299"/>
      <c r="Q36" s="308"/>
    </row>
    <row r="37" spans="1:17" s="60" customFormat="1" ht="11.25" customHeight="1">
      <c r="A37" s="1165" t="s">
        <v>447</v>
      </c>
      <c r="B37" s="1166"/>
      <c r="C37" s="486"/>
      <c r="D37" s="486"/>
      <c r="E37" s="486"/>
      <c r="F37" s="647"/>
      <c r="G37" s="486"/>
      <c r="H37" s="486"/>
      <c r="I37" s="485"/>
      <c r="J37" s="485"/>
      <c r="K37" s="485"/>
      <c r="L37" s="485"/>
      <c r="M37" s="485"/>
      <c r="N37" s="485"/>
      <c r="O37" s="296"/>
      <c r="P37" s="1167"/>
      <c r="Q37" s="1165"/>
    </row>
    <row r="38" spans="1:17" s="59" customFormat="1" ht="11.25" customHeight="1">
      <c r="A38" s="11"/>
      <c r="B38" s="307" t="s">
        <v>448</v>
      </c>
      <c r="C38" s="486">
        <v>2344</v>
      </c>
      <c r="D38" s="486">
        <v>3656</v>
      </c>
      <c r="E38" s="486">
        <v>1330692</v>
      </c>
      <c r="F38" s="647">
        <v>1169.3106201756721</v>
      </c>
      <c r="G38" s="486">
        <v>422840</v>
      </c>
      <c r="H38" s="486">
        <v>68335</v>
      </c>
      <c r="I38" s="486">
        <v>2186</v>
      </c>
      <c r="J38" s="486">
        <v>5273</v>
      </c>
      <c r="K38" s="486">
        <v>3626561</v>
      </c>
      <c r="L38" s="486">
        <v>386</v>
      </c>
      <c r="M38" s="486">
        <v>338479</v>
      </c>
      <c r="N38" s="486">
        <v>35</v>
      </c>
      <c r="O38" s="298">
        <v>23042</v>
      </c>
      <c r="P38" s="299"/>
      <c r="Q38" s="308" t="s">
        <v>448</v>
      </c>
    </row>
    <row r="39" spans="1:17" s="59" customFormat="1" ht="11.25" customHeight="1">
      <c r="A39" s="11"/>
      <c r="B39" s="307"/>
      <c r="C39" s="486"/>
      <c r="D39" s="486"/>
      <c r="E39" s="486"/>
      <c r="F39" s="647"/>
      <c r="G39" s="486"/>
      <c r="H39" s="486"/>
      <c r="I39" s="486"/>
      <c r="J39" s="486"/>
      <c r="K39" s="486"/>
      <c r="L39" s="486"/>
      <c r="M39" s="486"/>
      <c r="N39" s="486"/>
      <c r="O39" s="298"/>
      <c r="P39" s="299"/>
      <c r="Q39" s="308"/>
    </row>
    <row r="40" spans="1:17" s="60" customFormat="1" ht="11.25" customHeight="1">
      <c r="A40" s="1165" t="s">
        <v>449</v>
      </c>
      <c r="B40" s="1166"/>
      <c r="C40" s="486"/>
      <c r="D40" s="486"/>
      <c r="E40" s="486"/>
      <c r="F40" s="647"/>
      <c r="G40" s="486"/>
      <c r="H40" s="486"/>
      <c r="I40" s="485"/>
      <c r="J40" s="485"/>
      <c r="K40" s="485"/>
      <c r="L40" s="485"/>
      <c r="M40" s="485"/>
      <c r="N40" s="485"/>
      <c r="O40" s="296"/>
      <c r="P40" s="1167"/>
      <c r="Q40" s="1165"/>
    </row>
    <row r="41" spans="1:17" s="59" customFormat="1" ht="11.25" customHeight="1">
      <c r="A41" s="11"/>
      <c r="B41" s="307" t="s">
        <v>450</v>
      </c>
      <c r="C41" s="486">
        <v>1616</v>
      </c>
      <c r="D41" s="486">
        <v>2739</v>
      </c>
      <c r="E41" s="486">
        <v>1037925.9</v>
      </c>
      <c r="F41" s="647">
        <v>1229.1103202846975</v>
      </c>
      <c r="G41" s="486">
        <v>438579</v>
      </c>
      <c r="H41" s="486">
        <v>97848</v>
      </c>
      <c r="I41" s="486">
        <v>2023</v>
      </c>
      <c r="J41" s="486">
        <v>3349</v>
      </c>
      <c r="K41" s="486">
        <v>2376929</v>
      </c>
      <c r="L41" s="486">
        <v>170</v>
      </c>
      <c r="M41" s="486">
        <v>148893</v>
      </c>
      <c r="N41" s="486">
        <v>28</v>
      </c>
      <c r="O41" s="298">
        <v>20345</v>
      </c>
      <c r="P41" s="299"/>
      <c r="Q41" s="308" t="s">
        <v>450</v>
      </c>
    </row>
    <row r="42" spans="1:17" s="59" customFormat="1" ht="11.25" customHeight="1">
      <c r="A42" s="11"/>
      <c r="B42" s="307"/>
      <c r="C42" s="486"/>
      <c r="D42" s="486"/>
      <c r="E42" s="486"/>
      <c r="F42" s="647"/>
      <c r="G42" s="486"/>
      <c r="H42" s="486"/>
      <c r="I42" s="486"/>
      <c r="J42" s="486"/>
      <c r="K42" s="486"/>
      <c r="L42" s="486"/>
      <c r="M42" s="486"/>
      <c r="N42" s="486"/>
      <c r="O42" s="298"/>
      <c r="P42" s="299"/>
      <c r="Q42" s="308"/>
    </row>
    <row r="43" spans="1:17" s="60" customFormat="1" ht="11.25" customHeight="1">
      <c r="A43" s="1165" t="s">
        <v>451</v>
      </c>
      <c r="B43" s="1166"/>
      <c r="C43" s="486"/>
      <c r="D43" s="486"/>
      <c r="E43" s="486"/>
      <c r="F43" s="647"/>
      <c r="G43" s="486"/>
      <c r="H43" s="486"/>
      <c r="I43" s="485"/>
      <c r="J43" s="485"/>
      <c r="K43" s="485"/>
      <c r="L43" s="485"/>
      <c r="M43" s="485"/>
      <c r="N43" s="485"/>
      <c r="O43" s="296"/>
      <c r="P43" s="1167"/>
      <c r="Q43" s="1165"/>
    </row>
    <row r="44" spans="1:17" s="59" customFormat="1" ht="11.25" customHeight="1">
      <c r="A44" s="11"/>
      <c r="B44" s="307" t="s">
        <v>452</v>
      </c>
      <c r="C44" s="486">
        <v>1460</v>
      </c>
      <c r="D44" s="486">
        <v>2374</v>
      </c>
      <c r="E44" s="486">
        <v>775363.6</v>
      </c>
      <c r="F44" s="647">
        <v>1102.8967768257853</v>
      </c>
      <c r="G44" s="486">
        <v>376743</v>
      </c>
      <c r="H44" s="486">
        <v>77467</v>
      </c>
      <c r="I44" s="486">
        <v>1745</v>
      </c>
      <c r="J44" s="486">
        <v>3211</v>
      </c>
      <c r="K44" s="486">
        <v>2267968</v>
      </c>
      <c r="L44" s="486">
        <v>179</v>
      </c>
      <c r="M44" s="486">
        <v>155249</v>
      </c>
      <c r="N44" s="486">
        <v>33</v>
      </c>
      <c r="O44" s="298">
        <v>24639</v>
      </c>
      <c r="P44" s="299"/>
      <c r="Q44" s="308" t="s">
        <v>452</v>
      </c>
    </row>
    <row r="45" spans="1:17" s="59" customFormat="1" ht="11.25" customHeight="1">
      <c r="A45" s="11"/>
      <c r="B45" s="307"/>
      <c r="C45" s="486"/>
      <c r="D45" s="486"/>
      <c r="E45" s="486"/>
      <c r="F45" s="647"/>
      <c r="G45" s="486"/>
      <c r="H45" s="486"/>
      <c r="I45" s="486"/>
      <c r="J45" s="486"/>
      <c r="K45" s="486"/>
      <c r="L45" s="486"/>
      <c r="M45" s="486"/>
      <c r="N45" s="486"/>
      <c r="O45" s="298"/>
      <c r="P45" s="299"/>
      <c r="Q45" s="308"/>
    </row>
    <row r="46" spans="1:17" s="60" customFormat="1" ht="11.25" customHeight="1">
      <c r="A46" s="1165" t="s">
        <v>453</v>
      </c>
      <c r="B46" s="1166"/>
      <c r="C46" s="486"/>
      <c r="D46" s="486"/>
      <c r="E46" s="486"/>
      <c r="F46" s="647"/>
      <c r="G46" s="486"/>
      <c r="H46" s="486"/>
      <c r="I46" s="485"/>
      <c r="J46" s="485"/>
      <c r="K46" s="485"/>
      <c r="L46" s="485"/>
      <c r="M46" s="485"/>
      <c r="N46" s="485"/>
      <c r="O46" s="296"/>
      <c r="P46" s="1167"/>
      <c r="Q46" s="1165"/>
    </row>
    <row r="47" spans="1:17" s="59" customFormat="1" ht="11.25" customHeight="1">
      <c r="A47" s="11"/>
      <c r="B47" s="307" t="s">
        <v>454</v>
      </c>
      <c r="C47" s="486">
        <v>2042</v>
      </c>
      <c r="D47" s="486">
        <v>3360</v>
      </c>
      <c r="E47" s="486">
        <v>1306705.8999999999</v>
      </c>
      <c r="F47" s="647">
        <v>1129.592131906277</v>
      </c>
      <c r="G47" s="486">
        <v>441025</v>
      </c>
      <c r="H47" s="486">
        <v>70182</v>
      </c>
      <c r="I47" s="486">
        <v>2040</v>
      </c>
      <c r="J47" s="486">
        <v>5246</v>
      </c>
      <c r="K47" s="486">
        <v>3774417</v>
      </c>
      <c r="L47" s="486">
        <v>295</v>
      </c>
      <c r="M47" s="486">
        <v>256467</v>
      </c>
      <c r="N47" s="486">
        <v>27</v>
      </c>
      <c r="O47" s="298">
        <v>19872</v>
      </c>
      <c r="P47" s="299"/>
      <c r="Q47" s="308" t="s">
        <v>454</v>
      </c>
    </row>
    <row r="48" spans="1:17" s="59" customFormat="1" ht="11.25" customHeight="1">
      <c r="A48" s="11"/>
      <c r="B48" s="307"/>
      <c r="C48" s="486"/>
      <c r="D48" s="486"/>
      <c r="E48" s="486"/>
      <c r="F48" s="647"/>
      <c r="G48" s="486"/>
      <c r="H48" s="486"/>
      <c r="I48" s="486"/>
      <c r="J48" s="486"/>
      <c r="K48" s="486"/>
      <c r="L48" s="486"/>
      <c r="M48" s="486"/>
      <c r="N48" s="486"/>
      <c r="O48" s="298"/>
      <c r="P48" s="299"/>
      <c r="Q48" s="308"/>
    </row>
    <row r="49" spans="1:17" s="60" customFormat="1" ht="11.25" customHeight="1">
      <c r="A49" s="1165" t="s">
        <v>455</v>
      </c>
      <c r="B49" s="1166"/>
      <c r="C49" s="486"/>
      <c r="D49" s="486"/>
      <c r="E49" s="486"/>
      <c r="F49" s="647"/>
      <c r="G49" s="486"/>
      <c r="H49" s="486"/>
      <c r="I49" s="485"/>
      <c r="J49" s="485"/>
      <c r="K49" s="485"/>
      <c r="L49" s="485"/>
      <c r="M49" s="485"/>
      <c r="N49" s="485"/>
      <c r="O49" s="296"/>
      <c r="P49" s="1167"/>
      <c r="Q49" s="1165"/>
    </row>
    <row r="50" spans="1:17" s="59" customFormat="1" ht="11.25" customHeight="1">
      <c r="A50" s="11"/>
      <c r="B50" s="307" t="s">
        <v>456</v>
      </c>
      <c r="C50" s="486">
        <v>141</v>
      </c>
      <c r="D50" s="486">
        <v>229</v>
      </c>
      <c r="E50" s="486">
        <v>75191.5</v>
      </c>
      <c r="F50" s="647">
        <v>1111.7154811715482</v>
      </c>
      <c r="G50" s="486">
        <v>371020</v>
      </c>
      <c r="H50" s="486">
        <v>62356</v>
      </c>
      <c r="I50" s="486">
        <v>119</v>
      </c>
      <c r="J50" s="486">
        <v>391</v>
      </c>
      <c r="K50" s="486">
        <v>286208</v>
      </c>
      <c r="L50" s="486">
        <v>16</v>
      </c>
      <c r="M50" s="486">
        <v>14237</v>
      </c>
      <c r="N50" s="486">
        <v>0</v>
      </c>
      <c r="O50" s="298">
        <v>0</v>
      </c>
      <c r="P50" s="299"/>
      <c r="Q50" s="308" t="s">
        <v>456</v>
      </c>
    </row>
    <row r="51" spans="1:17" s="59" customFormat="1" ht="11.25" customHeight="1">
      <c r="A51" s="11"/>
      <c r="B51" s="307"/>
      <c r="C51" s="486"/>
      <c r="D51" s="486"/>
      <c r="E51" s="486"/>
      <c r="F51" s="647"/>
      <c r="G51" s="486"/>
      <c r="H51" s="486"/>
      <c r="I51" s="486"/>
      <c r="J51" s="486"/>
      <c r="K51" s="486"/>
      <c r="L51" s="486"/>
      <c r="M51" s="486"/>
      <c r="N51" s="486"/>
      <c r="O51" s="298"/>
      <c r="P51" s="299"/>
      <c r="Q51" s="308"/>
    </row>
    <row r="52" spans="1:17" s="60" customFormat="1" ht="11.25" customHeight="1">
      <c r="A52" s="1165" t="s">
        <v>457</v>
      </c>
      <c r="B52" s="1166"/>
      <c r="C52" s="486"/>
      <c r="D52" s="486"/>
      <c r="E52" s="486"/>
      <c r="F52" s="647"/>
      <c r="G52" s="486"/>
      <c r="H52" s="486"/>
      <c r="I52" s="485"/>
      <c r="J52" s="485"/>
      <c r="K52" s="485"/>
      <c r="L52" s="485"/>
      <c r="M52" s="485"/>
      <c r="N52" s="485"/>
      <c r="O52" s="296"/>
      <c r="P52" s="1167"/>
      <c r="Q52" s="1165"/>
    </row>
    <row r="53" spans="1:17" s="59" customFormat="1" ht="11.25" customHeight="1">
      <c r="A53" s="11"/>
      <c r="B53" s="307" t="s">
        <v>458</v>
      </c>
      <c r="C53" s="486">
        <v>1891</v>
      </c>
      <c r="D53" s="486">
        <v>2971</v>
      </c>
      <c r="E53" s="486">
        <v>1126164.3999999999</v>
      </c>
      <c r="F53" s="647">
        <v>1182.81045751634</v>
      </c>
      <c r="G53" s="486">
        <v>430826</v>
      </c>
      <c r="H53" s="486">
        <v>71212</v>
      </c>
      <c r="I53" s="486">
        <v>1773</v>
      </c>
      <c r="J53" s="486">
        <v>4683</v>
      </c>
      <c r="K53" s="486">
        <v>3343169</v>
      </c>
      <c r="L53" s="486">
        <v>237</v>
      </c>
      <c r="M53" s="486">
        <v>201876</v>
      </c>
      <c r="N53" s="486">
        <v>40</v>
      </c>
      <c r="O53" s="298">
        <v>28742</v>
      </c>
      <c r="P53" s="299"/>
      <c r="Q53" s="308" t="s">
        <v>458</v>
      </c>
    </row>
    <row r="54" spans="1:17" s="59" customFormat="1" ht="11.25" customHeight="1">
      <c r="A54" s="11"/>
      <c r="B54" s="307"/>
      <c r="C54" s="486"/>
      <c r="D54" s="486"/>
      <c r="E54" s="486"/>
      <c r="F54" s="647"/>
      <c r="G54" s="486"/>
      <c r="H54" s="486"/>
      <c r="I54" s="486"/>
      <c r="J54" s="486"/>
      <c r="K54" s="486"/>
      <c r="L54" s="486"/>
      <c r="M54" s="486"/>
      <c r="N54" s="486"/>
      <c r="O54" s="298"/>
      <c r="P54" s="299"/>
      <c r="Q54" s="308"/>
    </row>
    <row r="55" spans="1:17" s="60" customFormat="1" ht="11.25" customHeight="1">
      <c r="A55" s="1165" t="s">
        <v>459</v>
      </c>
      <c r="B55" s="1166"/>
      <c r="C55" s="486"/>
      <c r="D55" s="486"/>
      <c r="E55" s="486"/>
      <c r="F55" s="647"/>
      <c r="G55" s="486"/>
      <c r="H55" s="486"/>
      <c r="I55" s="485"/>
      <c r="J55" s="485"/>
      <c r="K55" s="485"/>
      <c r="L55" s="485"/>
      <c r="M55" s="485"/>
      <c r="N55" s="485"/>
      <c r="O55" s="296"/>
      <c r="P55" s="1167"/>
      <c r="Q55" s="1165"/>
    </row>
    <row r="56" spans="1:17" s="59" customFormat="1" ht="11.25" customHeight="1">
      <c r="A56" s="11"/>
      <c r="B56" s="307" t="s">
        <v>460</v>
      </c>
      <c r="C56" s="486">
        <v>1412</v>
      </c>
      <c r="D56" s="486">
        <v>2332</v>
      </c>
      <c r="E56" s="486">
        <v>763340.6</v>
      </c>
      <c r="F56" s="647">
        <v>1102.418682235196</v>
      </c>
      <c r="G56" s="486">
        <v>381835</v>
      </c>
      <c r="H56" s="486">
        <v>76260</v>
      </c>
      <c r="I56" s="486">
        <v>1714</v>
      </c>
      <c r="J56" s="486">
        <v>3255</v>
      </c>
      <c r="K56" s="486">
        <v>2280380</v>
      </c>
      <c r="L56" s="486">
        <v>156</v>
      </c>
      <c r="M56" s="486">
        <v>134531</v>
      </c>
      <c r="N56" s="486">
        <v>32</v>
      </c>
      <c r="O56" s="298">
        <v>22294</v>
      </c>
      <c r="P56" s="299"/>
      <c r="Q56" s="308" t="s">
        <v>460</v>
      </c>
    </row>
    <row r="57" spans="1:17" s="59" customFormat="1" ht="11.25" customHeight="1">
      <c r="A57" s="11"/>
      <c r="B57" s="307" t="s">
        <v>461</v>
      </c>
      <c r="C57" s="486">
        <v>802</v>
      </c>
      <c r="D57" s="486">
        <v>1374</v>
      </c>
      <c r="E57" s="486">
        <v>537303</v>
      </c>
      <c r="F57" s="647">
        <v>1166.643209007741</v>
      </c>
      <c r="G57" s="486">
        <v>446206</v>
      </c>
      <c r="H57" s="486">
        <v>73319</v>
      </c>
      <c r="I57" s="486">
        <v>841</v>
      </c>
      <c r="J57" s="486">
        <v>1997</v>
      </c>
      <c r="K57" s="486">
        <v>1418120</v>
      </c>
      <c r="L57" s="486">
        <v>110</v>
      </c>
      <c r="M57" s="486">
        <v>95034</v>
      </c>
      <c r="N57" s="486">
        <v>8</v>
      </c>
      <c r="O57" s="298">
        <v>6583</v>
      </c>
      <c r="P57" s="299"/>
      <c r="Q57" s="308" t="s">
        <v>461</v>
      </c>
    </row>
    <row r="58" spans="1:17" s="59" customFormat="1" ht="11.25" customHeight="1">
      <c r="A58" s="11"/>
      <c r="B58" s="307"/>
      <c r="C58" s="486"/>
      <c r="D58" s="486"/>
      <c r="E58" s="486"/>
      <c r="F58" s="647"/>
      <c r="G58" s="486"/>
      <c r="H58" s="486"/>
      <c r="I58" s="486"/>
      <c r="J58" s="486"/>
      <c r="K58" s="486"/>
      <c r="L58" s="486"/>
      <c r="M58" s="486"/>
      <c r="N58" s="486"/>
      <c r="O58" s="298"/>
      <c r="P58" s="299"/>
      <c r="Q58" s="308"/>
    </row>
    <row r="59" spans="1:17" s="60" customFormat="1" ht="11.25" customHeight="1">
      <c r="A59" s="1165" t="s">
        <v>462</v>
      </c>
      <c r="B59" s="1166"/>
      <c r="C59" s="486"/>
      <c r="D59" s="486"/>
      <c r="E59" s="486"/>
      <c r="F59" s="647"/>
      <c r="G59" s="486"/>
      <c r="H59" s="486"/>
      <c r="I59" s="485"/>
      <c r="J59" s="485"/>
      <c r="K59" s="485"/>
      <c r="L59" s="485"/>
      <c r="M59" s="485"/>
      <c r="N59" s="485"/>
      <c r="O59" s="296"/>
      <c r="P59" s="1167"/>
      <c r="Q59" s="1165"/>
    </row>
    <row r="60" spans="1:17" s="59" customFormat="1" ht="11.25" customHeight="1">
      <c r="A60" s="11"/>
      <c r="B60" s="307" t="s">
        <v>463</v>
      </c>
      <c r="C60" s="486">
        <v>232</v>
      </c>
      <c r="D60" s="486">
        <v>383</v>
      </c>
      <c r="E60" s="486">
        <v>112094.2</v>
      </c>
      <c r="F60" s="647">
        <v>1050.8064516129032</v>
      </c>
      <c r="G60" s="486">
        <v>361640</v>
      </c>
      <c r="H60" s="486">
        <v>74027</v>
      </c>
      <c r="I60" s="486">
        <v>210</v>
      </c>
      <c r="J60" s="486">
        <v>525</v>
      </c>
      <c r="K60" s="486">
        <v>377241</v>
      </c>
      <c r="L60" s="486">
        <v>45</v>
      </c>
      <c r="M60" s="486">
        <v>38973</v>
      </c>
      <c r="N60" s="486">
        <v>3</v>
      </c>
      <c r="O60" s="298">
        <v>2234</v>
      </c>
      <c r="P60" s="299"/>
      <c r="Q60" s="308" t="s">
        <v>463</v>
      </c>
    </row>
    <row r="61" spans="1:17" s="59" customFormat="1" ht="11.25" customHeight="1">
      <c r="A61" s="11"/>
      <c r="B61" s="307"/>
      <c r="C61" s="486"/>
      <c r="D61" s="486"/>
      <c r="E61" s="486"/>
      <c r="F61" s="647"/>
      <c r="G61" s="486"/>
      <c r="H61" s="486"/>
      <c r="I61" s="486"/>
      <c r="J61" s="486"/>
      <c r="K61" s="486"/>
      <c r="L61" s="486"/>
      <c r="M61" s="486"/>
      <c r="N61" s="486"/>
      <c r="O61" s="298"/>
      <c r="P61" s="299"/>
      <c r="Q61" s="308"/>
    </row>
    <row r="62" spans="1:17" s="60" customFormat="1" ht="11.25" customHeight="1">
      <c r="A62" s="1165" t="s">
        <v>464</v>
      </c>
      <c r="B62" s="1166"/>
      <c r="C62" s="486"/>
      <c r="D62" s="486"/>
      <c r="E62" s="486"/>
      <c r="F62" s="647"/>
      <c r="G62" s="486"/>
      <c r="H62" s="486"/>
      <c r="I62" s="485"/>
      <c r="J62" s="485"/>
      <c r="K62" s="485"/>
      <c r="L62" s="485"/>
      <c r="M62" s="485"/>
      <c r="N62" s="485"/>
      <c r="O62" s="296"/>
      <c r="P62" s="1167"/>
      <c r="Q62" s="1165"/>
    </row>
    <row r="63" spans="1:17" s="59" customFormat="1" ht="11.25" customHeight="1">
      <c r="A63" s="11"/>
      <c r="B63" s="307" t="s">
        <v>465</v>
      </c>
      <c r="C63" s="486">
        <v>782</v>
      </c>
      <c r="D63" s="486">
        <v>1199</v>
      </c>
      <c r="E63" s="486">
        <v>455886.4</v>
      </c>
      <c r="F63" s="647">
        <v>1131.0931174089069</v>
      </c>
      <c r="G63" s="486">
        <v>435319</v>
      </c>
      <c r="H63" s="486">
        <v>73895</v>
      </c>
      <c r="I63" s="486">
        <v>680</v>
      </c>
      <c r="J63" s="486">
        <v>2090</v>
      </c>
      <c r="K63" s="486">
        <v>1471122</v>
      </c>
      <c r="L63" s="486">
        <v>124</v>
      </c>
      <c r="M63" s="486">
        <v>105177</v>
      </c>
      <c r="N63" s="486">
        <v>16</v>
      </c>
      <c r="O63" s="298">
        <v>11615</v>
      </c>
      <c r="P63" s="299"/>
      <c r="Q63" s="308" t="s">
        <v>465</v>
      </c>
    </row>
    <row r="64" spans="1:17" s="59" customFormat="1" ht="11.25" customHeight="1">
      <c r="A64" s="11"/>
      <c r="B64" s="307" t="s">
        <v>466</v>
      </c>
      <c r="C64" s="486">
        <v>2208</v>
      </c>
      <c r="D64" s="486">
        <v>3445</v>
      </c>
      <c r="E64" s="486">
        <v>1267627</v>
      </c>
      <c r="F64" s="647">
        <v>1112.7195467422096</v>
      </c>
      <c r="G64" s="486">
        <v>424388</v>
      </c>
      <c r="H64" s="486">
        <v>73863</v>
      </c>
      <c r="I64" s="486">
        <v>2006</v>
      </c>
      <c r="J64" s="486">
        <v>5612</v>
      </c>
      <c r="K64" s="486">
        <v>3906973</v>
      </c>
      <c r="L64" s="486">
        <v>363</v>
      </c>
      <c r="M64" s="486">
        <v>320415</v>
      </c>
      <c r="N64" s="486">
        <v>18</v>
      </c>
      <c r="O64" s="298">
        <v>12059</v>
      </c>
      <c r="P64" s="299"/>
      <c r="Q64" s="308" t="s">
        <v>466</v>
      </c>
    </row>
    <row r="65" spans="1:21" s="59" customFormat="1" ht="11.25" customHeight="1">
      <c r="A65" s="11"/>
      <c r="B65" s="307"/>
      <c r="C65" s="486"/>
      <c r="D65" s="486"/>
      <c r="E65" s="486"/>
      <c r="F65" s="647"/>
      <c r="G65" s="486"/>
      <c r="H65" s="486"/>
      <c r="I65" s="486"/>
      <c r="J65" s="486"/>
      <c r="K65" s="486"/>
      <c r="L65" s="486"/>
      <c r="M65" s="486"/>
      <c r="N65" s="486"/>
      <c r="O65" s="298"/>
      <c r="P65" s="299"/>
      <c r="Q65" s="308"/>
    </row>
    <row r="66" spans="1:21" s="60" customFormat="1" ht="11.25" customHeight="1">
      <c r="A66" s="1165" t="s">
        <v>467</v>
      </c>
      <c r="B66" s="1166"/>
      <c r="C66" s="486"/>
      <c r="D66" s="486"/>
      <c r="E66" s="486"/>
      <c r="F66" s="647"/>
      <c r="G66" s="486"/>
      <c r="H66" s="486"/>
      <c r="I66" s="485"/>
      <c r="J66" s="485"/>
      <c r="K66" s="485"/>
      <c r="L66" s="485"/>
      <c r="M66" s="485"/>
      <c r="N66" s="485"/>
      <c r="O66" s="296"/>
      <c r="P66" s="1167"/>
      <c r="Q66" s="1165"/>
    </row>
    <row r="67" spans="1:21" s="59" customFormat="1" ht="11.25" customHeight="1">
      <c r="A67" s="309"/>
      <c r="B67" s="307" t="s">
        <v>468</v>
      </c>
      <c r="C67" s="486">
        <v>1833</v>
      </c>
      <c r="D67" s="486">
        <v>2902</v>
      </c>
      <c r="E67" s="486">
        <v>1124540.8</v>
      </c>
      <c r="F67" s="647">
        <v>1055.5888223552895</v>
      </c>
      <c r="G67" s="486">
        <v>438358</v>
      </c>
      <c r="H67" s="486">
        <v>79056</v>
      </c>
      <c r="I67" s="486">
        <v>1605</v>
      </c>
      <c r="J67" s="486">
        <v>4553</v>
      </c>
      <c r="K67" s="486">
        <v>3281917</v>
      </c>
      <c r="L67" s="486">
        <v>361</v>
      </c>
      <c r="M67" s="486">
        <v>317387</v>
      </c>
      <c r="N67" s="486">
        <v>34</v>
      </c>
      <c r="O67" s="298">
        <v>23492</v>
      </c>
      <c r="P67" s="1168" t="s">
        <v>469</v>
      </c>
      <c r="Q67" s="1169"/>
    </row>
    <row r="68" spans="1:21" s="59" customFormat="1" ht="6" customHeight="1" thickBot="1">
      <c r="A68" s="195"/>
      <c r="B68" s="311"/>
      <c r="C68" s="649"/>
      <c r="D68" s="650"/>
      <c r="E68" s="649"/>
      <c r="F68" s="651"/>
      <c r="G68" s="649"/>
      <c r="H68" s="312"/>
      <c r="I68" s="312"/>
      <c r="J68" s="312"/>
      <c r="K68" s="312"/>
      <c r="L68" s="312"/>
      <c r="M68" s="312"/>
      <c r="N68" s="312"/>
      <c r="O68" s="312"/>
      <c r="P68" s="313"/>
      <c r="Q68" s="314"/>
    </row>
    <row r="69" spans="1:21" s="59" customFormat="1" ht="12.75" customHeight="1">
      <c r="A69" s="229" t="s">
        <v>812</v>
      </c>
      <c r="B69" s="229"/>
      <c r="C69" s="229"/>
      <c r="D69" s="229"/>
      <c r="E69" s="229"/>
      <c r="F69" s="229"/>
      <c r="G69" s="240"/>
      <c r="H69" s="615" t="s">
        <v>552</v>
      </c>
      <c r="I69" s="229" t="s">
        <v>569</v>
      </c>
      <c r="J69" s="229"/>
      <c r="K69" s="229"/>
      <c r="L69" s="229"/>
      <c r="M69" s="229"/>
      <c r="N69" s="229"/>
      <c r="P69" s="24"/>
      <c r="Q69" s="84" t="s">
        <v>470</v>
      </c>
      <c r="R69" s="24"/>
      <c r="S69" s="24"/>
      <c r="T69" s="24"/>
      <c r="U69" s="24"/>
    </row>
    <row r="70" spans="1:21" s="59" customFormat="1" ht="10.5" customHeight="1">
      <c r="A70" s="20" t="s">
        <v>813</v>
      </c>
      <c r="B70" s="20"/>
      <c r="C70" s="20"/>
      <c r="D70" s="20"/>
      <c r="E70" s="20"/>
      <c r="F70" s="20"/>
      <c r="G70" s="315"/>
      <c r="H70" s="315"/>
      <c r="I70" s="20" t="s">
        <v>570</v>
      </c>
      <c r="J70" s="20"/>
      <c r="K70" s="20"/>
      <c r="L70" s="20"/>
      <c r="M70" s="20"/>
      <c r="N70" s="20"/>
      <c r="O70" s="315"/>
    </row>
    <row r="71" spans="1:21" s="59" customFormat="1" ht="10.5" customHeight="1">
      <c r="A71" s="20" t="s">
        <v>814</v>
      </c>
      <c r="B71" s="20"/>
      <c r="C71" s="20"/>
      <c r="D71" s="20"/>
      <c r="E71" s="20"/>
      <c r="F71" s="20"/>
      <c r="G71" s="315"/>
      <c r="H71" s="315"/>
      <c r="I71" s="20" t="s">
        <v>471</v>
      </c>
      <c r="J71" s="20"/>
      <c r="K71" s="20"/>
      <c r="L71" s="20"/>
      <c r="M71" s="20"/>
      <c r="N71" s="20"/>
      <c r="O71" s="315"/>
    </row>
    <row r="72" spans="1:21" s="59" customFormat="1" ht="10.5" customHeight="1">
      <c r="F72" s="27"/>
      <c r="G72" s="27"/>
      <c r="H72" s="27"/>
      <c r="I72" s="805" t="s">
        <v>472</v>
      </c>
      <c r="J72" s="805"/>
      <c r="K72" s="805"/>
      <c r="L72" s="805"/>
      <c r="M72" s="805"/>
      <c r="N72" s="805"/>
      <c r="O72" s="27"/>
    </row>
  </sheetData>
  <mergeCells count="47">
    <mergeCell ref="P67:Q67"/>
    <mergeCell ref="I72:N72"/>
    <mergeCell ref="A59:B59"/>
    <mergeCell ref="P59:Q59"/>
    <mergeCell ref="A62:B62"/>
    <mergeCell ref="P62:Q62"/>
    <mergeCell ref="A66:B66"/>
    <mergeCell ref="P66:Q66"/>
    <mergeCell ref="A49:B49"/>
    <mergeCell ref="P49:Q49"/>
    <mergeCell ref="A52:B52"/>
    <mergeCell ref="P52:Q52"/>
    <mergeCell ref="A55:B55"/>
    <mergeCell ref="P55:Q55"/>
    <mergeCell ref="A40:B40"/>
    <mergeCell ref="P40:Q40"/>
    <mergeCell ref="A43:B43"/>
    <mergeCell ref="P43:Q43"/>
    <mergeCell ref="A46:B46"/>
    <mergeCell ref="P46:Q46"/>
    <mergeCell ref="P10:Q10"/>
    <mergeCell ref="A12:B12"/>
    <mergeCell ref="P12:Q12"/>
    <mergeCell ref="P8:Q8"/>
    <mergeCell ref="A37:B37"/>
    <mergeCell ref="P37:Q37"/>
    <mergeCell ref="F4:F6"/>
    <mergeCell ref="G4:G6"/>
    <mergeCell ref="H4:H6"/>
    <mergeCell ref="A8:B8"/>
    <mergeCell ref="A10:B10"/>
    <mergeCell ref="A1:H1"/>
    <mergeCell ref="I1:Q1"/>
    <mergeCell ref="A2:H2"/>
    <mergeCell ref="P2:Q2"/>
    <mergeCell ref="A3:B6"/>
    <mergeCell ref="C3:H3"/>
    <mergeCell ref="I3:O3"/>
    <mergeCell ref="P3:Q6"/>
    <mergeCell ref="C4:C6"/>
    <mergeCell ref="D4:D6"/>
    <mergeCell ref="I4:I6"/>
    <mergeCell ref="J4:O4"/>
    <mergeCell ref="J5:K5"/>
    <mergeCell ref="L5:M5"/>
    <mergeCell ref="N5:O5"/>
    <mergeCell ref="E4:E6"/>
  </mergeCells>
  <phoneticPr fontId="10"/>
  <pageMargins left="0.59055118110236227" right="0.59055118110236227" top="0.31496062992125984" bottom="0.31496062992125984" header="0" footer="0"/>
  <pageSetup paperSize="9" pageOrder="overThenDown"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69"/>
  <sheetViews>
    <sheetView view="pageBreakPreview" zoomScaleNormal="115" zoomScaleSheetLayoutView="100" workbookViewId="0">
      <selection activeCell="A70" sqref="A70"/>
    </sheetView>
  </sheetViews>
  <sheetFormatPr defaultRowHeight="11.25"/>
  <cols>
    <col min="1" max="1" width="4.1640625" style="24" customWidth="1"/>
    <col min="2" max="2" width="11.6640625" style="24" customWidth="1"/>
    <col min="3" max="7" width="13.6640625" style="24" customWidth="1"/>
    <col min="8" max="9" width="13.5" style="24" customWidth="1"/>
    <col min="10" max="17" width="8.83203125" style="24" customWidth="1"/>
    <col min="18" max="18" width="8.83203125" style="724" customWidth="1"/>
    <col min="19" max="20" width="8.83203125" style="24" customWidth="1"/>
    <col min="21" max="21" width="1.6640625" style="24" customWidth="1"/>
    <col min="22" max="22" width="11" style="24" customWidth="1"/>
    <col min="23" max="23" width="7.33203125" style="24" customWidth="1"/>
    <col min="24" max="24" width="5.33203125" style="24" customWidth="1"/>
    <col min="25" max="25" width="5" style="24" customWidth="1"/>
    <col min="26" max="16384" width="9.33203125" style="24"/>
  </cols>
  <sheetData>
    <row r="1" spans="1:25" ht="24" customHeight="1">
      <c r="A1" s="878" t="s">
        <v>420</v>
      </c>
      <c r="B1" s="878"/>
      <c r="C1" s="878"/>
      <c r="D1" s="878"/>
      <c r="E1" s="878"/>
      <c r="F1" s="878"/>
      <c r="G1" s="878"/>
      <c r="H1" s="878"/>
      <c r="I1" s="878"/>
      <c r="J1" s="741" t="s">
        <v>665</v>
      </c>
      <c r="K1" s="741"/>
      <c r="L1" s="741"/>
      <c r="M1" s="741"/>
      <c r="N1" s="741"/>
      <c r="O1" s="741"/>
      <c r="P1" s="741"/>
      <c r="Q1" s="741"/>
      <c r="R1" s="741"/>
      <c r="S1" s="741"/>
      <c r="T1" s="741"/>
      <c r="U1" s="741"/>
      <c r="V1" s="741"/>
      <c r="W1" s="316"/>
      <c r="X1" s="86"/>
      <c r="Y1" s="27"/>
    </row>
    <row r="2" spans="1:25" ht="30" customHeight="1" thickBot="1">
      <c r="A2" s="811" t="s">
        <v>508</v>
      </c>
      <c r="B2" s="1170"/>
      <c r="C2" s="1170"/>
      <c r="D2" s="1170"/>
      <c r="E2" s="1170"/>
      <c r="F2" s="1170"/>
      <c r="G2" s="1170"/>
      <c r="H2" s="1170"/>
      <c r="I2" s="1170"/>
      <c r="J2" s="174"/>
      <c r="K2" s="76"/>
      <c r="L2" s="76"/>
      <c r="M2" s="76"/>
      <c r="N2" s="76"/>
      <c r="O2" s="76"/>
      <c r="P2" s="76"/>
      <c r="Q2" s="76"/>
      <c r="R2" s="358"/>
      <c r="S2" s="76"/>
      <c r="T2" s="76"/>
      <c r="U2" s="156"/>
      <c r="V2" s="156"/>
      <c r="W2" s="148"/>
      <c r="X2" s="148"/>
      <c r="Y2" s="27"/>
    </row>
    <row r="3" spans="1:25" s="59" customFormat="1" ht="15" customHeight="1">
      <c r="A3" s="808" t="s">
        <v>474</v>
      </c>
      <c r="B3" s="848"/>
      <c r="C3" s="898" t="s">
        <v>732</v>
      </c>
      <c r="D3" s="1171" t="s">
        <v>733</v>
      </c>
      <c r="E3" s="1171"/>
      <c r="F3" s="1171"/>
      <c r="G3" s="1172" t="s">
        <v>803</v>
      </c>
      <c r="H3" s="1174" t="s">
        <v>766</v>
      </c>
      <c r="I3" s="1174"/>
      <c r="J3" s="1174" t="s">
        <v>769</v>
      </c>
      <c r="K3" s="1174"/>
      <c r="L3" s="1174"/>
      <c r="M3" s="1174"/>
      <c r="N3" s="1174"/>
      <c r="O3" s="1174"/>
      <c r="P3" s="1174"/>
      <c r="Q3" s="1174"/>
      <c r="R3" s="1174"/>
      <c r="S3" s="1174"/>
      <c r="T3" s="1174"/>
      <c r="U3" s="1171" t="s">
        <v>421</v>
      </c>
      <c r="V3" s="842"/>
      <c r="W3" s="48"/>
    </row>
    <row r="4" spans="1:25" s="59" customFormat="1" ht="15" customHeight="1">
      <c r="A4" s="750"/>
      <c r="B4" s="745"/>
      <c r="C4" s="743"/>
      <c r="D4" s="847" t="s">
        <v>475</v>
      </c>
      <c r="E4" s="847" t="s">
        <v>476</v>
      </c>
      <c r="F4" s="1163" t="s">
        <v>477</v>
      </c>
      <c r="G4" s="1173"/>
      <c r="H4" s="1175" t="s">
        <v>478</v>
      </c>
      <c r="I4" s="1175" t="s">
        <v>479</v>
      </c>
      <c r="J4" s="1176" t="s">
        <v>480</v>
      </c>
      <c r="K4" s="1176" t="s">
        <v>481</v>
      </c>
      <c r="L4" s="1180" t="s">
        <v>632</v>
      </c>
      <c r="M4" s="1176" t="s">
        <v>482</v>
      </c>
      <c r="N4" s="1176" t="s">
        <v>483</v>
      </c>
      <c r="O4" s="1176" t="s">
        <v>484</v>
      </c>
      <c r="P4" s="1176" t="s">
        <v>485</v>
      </c>
      <c r="Q4" s="1175" t="s">
        <v>486</v>
      </c>
      <c r="R4" s="1175"/>
      <c r="S4" s="1175"/>
      <c r="T4" s="1176" t="s">
        <v>487</v>
      </c>
      <c r="U4" s="744"/>
      <c r="V4" s="747"/>
      <c r="W4" s="48"/>
    </row>
    <row r="5" spans="1:25" s="59" customFormat="1" ht="26.25" customHeight="1">
      <c r="A5" s="750"/>
      <c r="B5" s="745"/>
      <c r="C5" s="743"/>
      <c r="D5" s="848"/>
      <c r="E5" s="848"/>
      <c r="F5" s="848"/>
      <c r="G5" s="1173"/>
      <c r="H5" s="1175"/>
      <c r="I5" s="1175"/>
      <c r="J5" s="1175"/>
      <c r="K5" s="1176"/>
      <c r="L5" s="1180"/>
      <c r="M5" s="1176"/>
      <c r="N5" s="1176"/>
      <c r="O5" s="1176"/>
      <c r="P5" s="1176"/>
      <c r="Q5" s="616" t="s">
        <v>488</v>
      </c>
      <c r="R5" s="725" t="s">
        <v>489</v>
      </c>
      <c r="S5" s="726" t="s">
        <v>704</v>
      </c>
      <c r="T5" s="1176"/>
      <c r="U5" s="744"/>
      <c r="V5" s="747"/>
      <c r="W5" s="48"/>
    </row>
    <row r="6" spans="1:25" s="17" customFormat="1" ht="11.25" customHeight="1">
      <c r="A6" s="317"/>
      <c r="B6" s="318"/>
      <c r="C6" s="319" t="s">
        <v>582</v>
      </c>
      <c r="D6" s="17" t="s">
        <v>583</v>
      </c>
      <c r="E6" s="17" t="s">
        <v>584</v>
      </c>
      <c r="F6" s="17" t="s">
        <v>585</v>
      </c>
      <c r="G6" s="320" t="s">
        <v>582</v>
      </c>
      <c r="H6" s="34"/>
      <c r="I6" s="34" t="s">
        <v>582</v>
      </c>
      <c r="J6" s="34" t="s">
        <v>586</v>
      </c>
      <c r="K6" s="34" t="s">
        <v>586</v>
      </c>
      <c r="L6" s="34" t="s">
        <v>586</v>
      </c>
      <c r="M6" s="34" t="s">
        <v>586</v>
      </c>
      <c r="P6" s="34" t="s">
        <v>586</v>
      </c>
      <c r="Q6" s="34" t="s">
        <v>586</v>
      </c>
      <c r="R6" s="34" t="s">
        <v>586</v>
      </c>
      <c r="S6" s="34" t="s">
        <v>586</v>
      </c>
      <c r="T6" s="17" t="s">
        <v>490</v>
      </c>
      <c r="U6" s="319"/>
      <c r="V6" s="317"/>
      <c r="W6" s="34"/>
    </row>
    <row r="7" spans="1:25" s="321" customFormat="1" ht="11.25" customHeight="1">
      <c r="A7" s="1177" t="s">
        <v>491</v>
      </c>
      <c r="B7" s="1178"/>
      <c r="C7" s="488">
        <v>72447</v>
      </c>
      <c r="D7" s="488">
        <v>19266</v>
      </c>
      <c r="E7" s="488">
        <v>26094</v>
      </c>
      <c r="F7" s="489">
        <f>1.35*10</f>
        <v>13.5</v>
      </c>
      <c r="G7" s="485">
        <v>12283</v>
      </c>
      <c r="H7" s="485">
        <f t="shared" ref="H7:I7" si="0">H9+H11</f>
        <v>2644</v>
      </c>
      <c r="I7" s="485">
        <f t="shared" si="0"/>
        <v>148527</v>
      </c>
      <c r="J7" s="485">
        <f>SUM(J9,J11,J68)</f>
        <v>10</v>
      </c>
      <c r="K7" s="485">
        <f t="shared" ref="K7:T7" si="1">SUM(K9,K11,K68)</f>
        <v>48</v>
      </c>
      <c r="L7" s="485">
        <f t="shared" si="1"/>
        <v>4</v>
      </c>
      <c r="M7" s="485">
        <f t="shared" si="1"/>
        <v>1224</v>
      </c>
      <c r="N7" s="485">
        <f t="shared" si="1"/>
        <v>128</v>
      </c>
      <c r="O7" s="485">
        <f t="shared" si="1"/>
        <v>97</v>
      </c>
      <c r="P7" s="485">
        <f t="shared" si="1"/>
        <v>2105</v>
      </c>
      <c r="Q7" s="485">
        <f t="shared" si="1"/>
        <v>677</v>
      </c>
      <c r="R7" s="485">
        <f t="shared" si="1"/>
        <v>405</v>
      </c>
      <c r="S7" s="485">
        <f t="shared" si="1"/>
        <v>22</v>
      </c>
      <c r="T7" s="490">
        <f t="shared" si="1"/>
        <v>370</v>
      </c>
      <c r="U7" s="1179" t="s">
        <v>491</v>
      </c>
      <c r="V7" s="1177"/>
      <c r="W7" s="300"/>
    </row>
    <row r="8" spans="1:25" s="26" customFormat="1" ht="11.25" customHeight="1">
      <c r="A8" s="11"/>
      <c r="B8" s="297"/>
      <c r="C8" s="487"/>
      <c r="D8" s="487"/>
      <c r="E8" s="487"/>
      <c r="F8" s="491"/>
      <c r="G8" s="486"/>
      <c r="H8" s="486"/>
      <c r="I8" s="486"/>
      <c r="J8" s="486"/>
      <c r="K8" s="486"/>
      <c r="L8" s="486"/>
      <c r="M8" s="486"/>
      <c r="N8" s="486"/>
      <c r="O8" s="486"/>
      <c r="P8" s="486"/>
      <c r="Q8" s="486"/>
      <c r="R8" s="486"/>
      <c r="S8" s="486"/>
      <c r="T8" s="492"/>
      <c r="U8" s="299"/>
      <c r="V8" s="11"/>
      <c r="W8" s="11"/>
    </row>
    <row r="9" spans="1:25" s="321" customFormat="1" ht="11.25" customHeight="1">
      <c r="A9" s="1177" t="s">
        <v>492</v>
      </c>
      <c r="B9" s="1178"/>
      <c r="C9" s="488">
        <v>66959</v>
      </c>
      <c r="D9" s="488">
        <v>18715</v>
      </c>
      <c r="E9" s="488">
        <v>25376</v>
      </c>
      <c r="F9" s="489">
        <f>1.4*10</f>
        <v>14</v>
      </c>
      <c r="G9" s="485">
        <v>11439</v>
      </c>
      <c r="H9" s="485">
        <f t="shared" ref="H9:I9" si="2">SUM(H13,H19:H34)</f>
        <v>2221</v>
      </c>
      <c r="I9" s="485">
        <f t="shared" si="2"/>
        <v>124714</v>
      </c>
      <c r="J9" s="485">
        <f>SUM(J13,J19:J23,J25:J29,J31:J34)</f>
        <v>8</v>
      </c>
      <c r="K9" s="485">
        <f>SUM(K13,K19:K23,K25:K29,K31:K34)</f>
        <v>40</v>
      </c>
      <c r="L9" s="485">
        <f t="shared" ref="L9:T9" si="3">SUM(L13,L19:L23,L25:L29,L31:L34)</f>
        <v>4</v>
      </c>
      <c r="M9" s="485">
        <f t="shared" si="3"/>
        <v>1129</v>
      </c>
      <c r="N9" s="485">
        <f t="shared" si="3"/>
        <v>117</v>
      </c>
      <c r="O9" s="485">
        <f t="shared" si="3"/>
        <v>91</v>
      </c>
      <c r="P9" s="485">
        <f t="shared" si="3"/>
        <v>1924</v>
      </c>
      <c r="Q9" s="485">
        <f t="shared" si="3"/>
        <v>623</v>
      </c>
      <c r="R9" s="485">
        <f t="shared" si="3"/>
        <v>367</v>
      </c>
      <c r="S9" s="485">
        <f t="shared" si="3"/>
        <v>22</v>
      </c>
      <c r="T9" s="493">
        <f t="shared" si="3"/>
        <v>306</v>
      </c>
      <c r="U9" s="1179" t="s">
        <v>492</v>
      </c>
      <c r="V9" s="1177"/>
      <c r="W9" s="300"/>
    </row>
    <row r="10" spans="1:25" s="26" customFormat="1" ht="11.25" customHeight="1">
      <c r="A10" s="11"/>
      <c r="B10" s="297"/>
      <c r="C10" s="487"/>
      <c r="D10" s="487"/>
      <c r="E10" s="487"/>
      <c r="F10" s="491"/>
      <c r="G10" s="486"/>
      <c r="H10" s="486"/>
      <c r="I10" s="486"/>
      <c r="J10" s="486"/>
      <c r="K10" s="486"/>
      <c r="L10" s="486"/>
      <c r="M10" s="486"/>
      <c r="N10" s="486"/>
      <c r="O10" s="486"/>
      <c r="P10" s="486"/>
      <c r="Q10" s="486"/>
      <c r="R10" s="486"/>
      <c r="S10" s="486"/>
      <c r="T10" s="492"/>
      <c r="U10" s="299"/>
      <c r="V10" s="11"/>
      <c r="W10" s="11"/>
    </row>
    <row r="11" spans="1:25" s="321" customFormat="1" ht="11.25" customHeight="1">
      <c r="A11" s="1177" t="s">
        <v>493</v>
      </c>
      <c r="B11" s="1178"/>
      <c r="C11" s="488">
        <v>5488</v>
      </c>
      <c r="D11" s="488">
        <v>551</v>
      </c>
      <c r="E11" s="488">
        <v>718</v>
      </c>
      <c r="F11" s="489">
        <f>0.61*10</f>
        <v>6.1</v>
      </c>
      <c r="G11" s="485">
        <v>844</v>
      </c>
      <c r="H11" s="485">
        <f t="shared" ref="H11:I11" si="4">SUM(H37:H66)</f>
        <v>423</v>
      </c>
      <c r="I11" s="485">
        <f t="shared" si="4"/>
        <v>23813</v>
      </c>
      <c r="J11" s="485">
        <f>SUM(J37,J40,J43,J46,J49,J52,J55:J56,J59,J62:J63,J66)</f>
        <v>2</v>
      </c>
      <c r="K11" s="485">
        <f t="shared" ref="K11:T11" si="5">SUM(K37,K40,K43,K46,K49,K52,K55:K56,K59,K62:K63,K66)</f>
        <v>8</v>
      </c>
      <c r="L11" s="485">
        <f t="shared" si="5"/>
        <v>0</v>
      </c>
      <c r="M11" s="485">
        <f t="shared" si="5"/>
        <v>95</v>
      </c>
      <c r="N11" s="485">
        <f t="shared" si="5"/>
        <v>11</v>
      </c>
      <c r="O11" s="485">
        <f t="shared" si="5"/>
        <v>6</v>
      </c>
      <c r="P11" s="485">
        <f t="shared" si="5"/>
        <v>181</v>
      </c>
      <c r="Q11" s="485">
        <f t="shared" si="5"/>
        <v>54</v>
      </c>
      <c r="R11" s="485">
        <f t="shared" si="5"/>
        <v>38</v>
      </c>
      <c r="S11" s="485">
        <f t="shared" si="5"/>
        <v>0</v>
      </c>
      <c r="T11" s="493">
        <f t="shared" si="5"/>
        <v>64</v>
      </c>
      <c r="U11" s="1179" t="s">
        <v>493</v>
      </c>
      <c r="V11" s="1177"/>
      <c r="W11" s="300"/>
    </row>
    <row r="12" spans="1:25" s="26" customFormat="1" ht="11.25" customHeight="1">
      <c r="A12" s="11"/>
      <c r="B12" s="297"/>
      <c r="C12" s="487"/>
      <c r="D12" s="487"/>
      <c r="E12" s="487"/>
      <c r="F12" s="491"/>
      <c r="G12" s="486"/>
      <c r="H12" s="486"/>
      <c r="I12" s="486"/>
      <c r="J12" s="486"/>
      <c r="K12" s="486"/>
      <c r="L12" s="486"/>
      <c r="M12" s="486"/>
      <c r="N12" s="486"/>
      <c r="O12" s="486"/>
      <c r="P12" s="486"/>
      <c r="Q12" s="486"/>
      <c r="R12" s="486"/>
      <c r="S12" s="486"/>
      <c r="T12" s="492"/>
      <c r="U12" s="299"/>
      <c r="V12" s="11"/>
      <c r="W12" s="11"/>
    </row>
    <row r="13" spans="1:25" s="321" customFormat="1" ht="11.25" customHeight="1">
      <c r="A13" s="300"/>
      <c r="B13" s="301" t="s">
        <v>427</v>
      </c>
      <c r="C13" s="488">
        <v>23742</v>
      </c>
      <c r="D13" s="488">
        <v>10000</v>
      </c>
      <c r="E13" s="488">
        <v>13574</v>
      </c>
      <c r="F13" s="489">
        <f>1.92*10</f>
        <v>19.2</v>
      </c>
      <c r="G13" s="485">
        <v>6410</v>
      </c>
      <c r="H13" s="485">
        <v>569</v>
      </c>
      <c r="I13" s="485">
        <v>33797</v>
      </c>
      <c r="J13" s="485">
        <v>2</v>
      </c>
      <c r="K13" s="485">
        <v>15</v>
      </c>
      <c r="L13" s="485">
        <v>3</v>
      </c>
      <c r="M13" s="485">
        <v>448</v>
      </c>
      <c r="N13" s="485">
        <v>38</v>
      </c>
      <c r="O13" s="485">
        <v>43</v>
      </c>
      <c r="P13" s="485">
        <v>725</v>
      </c>
      <c r="Q13" s="485">
        <v>223</v>
      </c>
      <c r="R13" s="485">
        <v>119</v>
      </c>
      <c r="S13" s="485">
        <v>4</v>
      </c>
      <c r="T13" s="490">
        <v>84</v>
      </c>
      <c r="U13" s="302"/>
      <c r="V13" s="303" t="s">
        <v>427</v>
      </c>
      <c r="W13" s="300"/>
    </row>
    <row r="14" spans="1:25" s="26" customFormat="1" ht="11.25" customHeight="1">
      <c r="A14" s="11"/>
      <c r="B14" s="304" t="s">
        <v>428</v>
      </c>
      <c r="C14" s="487" t="s">
        <v>330</v>
      </c>
      <c r="D14" s="487" t="s">
        <v>330</v>
      </c>
      <c r="E14" s="487" t="s">
        <v>330</v>
      </c>
      <c r="F14" s="494" t="s">
        <v>330</v>
      </c>
      <c r="G14" s="486">
        <v>2246</v>
      </c>
      <c r="H14" s="487" t="s">
        <v>330</v>
      </c>
      <c r="I14" s="487" t="s">
        <v>330</v>
      </c>
      <c r="J14" s="487" t="s">
        <v>330</v>
      </c>
      <c r="K14" s="487" t="s">
        <v>330</v>
      </c>
      <c r="L14" s="487" t="s">
        <v>330</v>
      </c>
      <c r="M14" s="487" t="s">
        <v>330</v>
      </c>
      <c r="N14" s="487" t="s">
        <v>330</v>
      </c>
      <c r="O14" s="487" t="s">
        <v>330</v>
      </c>
      <c r="P14" s="487" t="s">
        <v>330</v>
      </c>
      <c r="Q14" s="487" t="s">
        <v>330</v>
      </c>
      <c r="R14" s="487" t="s">
        <v>330</v>
      </c>
      <c r="S14" s="487" t="s">
        <v>330</v>
      </c>
      <c r="T14" s="495" t="s">
        <v>330</v>
      </c>
      <c r="U14" s="299"/>
      <c r="V14" s="306" t="s">
        <v>428</v>
      </c>
      <c r="W14" s="11"/>
    </row>
    <row r="15" spans="1:25" s="26" customFormat="1" ht="11.25" customHeight="1">
      <c r="A15" s="11"/>
      <c r="B15" s="304" t="s">
        <v>430</v>
      </c>
      <c r="C15" s="487" t="s">
        <v>330</v>
      </c>
      <c r="D15" s="487" t="s">
        <v>330</v>
      </c>
      <c r="E15" s="487" t="s">
        <v>330</v>
      </c>
      <c r="F15" s="494" t="s">
        <v>330</v>
      </c>
      <c r="G15" s="486">
        <v>1533</v>
      </c>
      <c r="H15" s="487" t="s">
        <v>330</v>
      </c>
      <c r="I15" s="487" t="s">
        <v>330</v>
      </c>
      <c r="J15" s="487" t="s">
        <v>330</v>
      </c>
      <c r="K15" s="487" t="s">
        <v>330</v>
      </c>
      <c r="L15" s="487" t="s">
        <v>330</v>
      </c>
      <c r="M15" s="487" t="s">
        <v>330</v>
      </c>
      <c r="N15" s="487" t="s">
        <v>330</v>
      </c>
      <c r="O15" s="487" t="s">
        <v>330</v>
      </c>
      <c r="P15" s="487" t="s">
        <v>330</v>
      </c>
      <c r="Q15" s="487" t="s">
        <v>330</v>
      </c>
      <c r="R15" s="487" t="s">
        <v>330</v>
      </c>
      <c r="S15" s="487" t="s">
        <v>330</v>
      </c>
      <c r="T15" s="495" t="s">
        <v>330</v>
      </c>
      <c r="U15" s="299"/>
      <c r="V15" s="306" t="s">
        <v>430</v>
      </c>
      <c r="W15" s="11"/>
    </row>
    <row r="16" spans="1:25" s="26" customFormat="1" ht="11.25" customHeight="1">
      <c r="A16" s="11"/>
      <c r="B16" s="304" t="s">
        <v>431</v>
      </c>
      <c r="C16" s="487" t="s">
        <v>330</v>
      </c>
      <c r="D16" s="487" t="s">
        <v>330</v>
      </c>
      <c r="E16" s="487" t="s">
        <v>330</v>
      </c>
      <c r="F16" s="494" t="s">
        <v>330</v>
      </c>
      <c r="G16" s="486">
        <v>900</v>
      </c>
      <c r="H16" s="487" t="s">
        <v>330</v>
      </c>
      <c r="I16" s="487" t="s">
        <v>330</v>
      </c>
      <c r="J16" s="487" t="s">
        <v>330</v>
      </c>
      <c r="K16" s="487" t="s">
        <v>330</v>
      </c>
      <c r="L16" s="487" t="s">
        <v>330</v>
      </c>
      <c r="M16" s="487" t="s">
        <v>330</v>
      </c>
      <c r="N16" s="487" t="s">
        <v>330</v>
      </c>
      <c r="O16" s="487" t="s">
        <v>330</v>
      </c>
      <c r="P16" s="487" t="s">
        <v>330</v>
      </c>
      <c r="Q16" s="487" t="s">
        <v>330</v>
      </c>
      <c r="R16" s="487" t="s">
        <v>330</v>
      </c>
      <c r="S16" s="487" t="s">
        <v>330</v>
      </c>
      <c r="T16" s="495" t="s">
        <v>330</v>
      </c>
      <c r="U16" s="299"/>
      <c r="V16" s="306" t="s">
        <v>431</v>
      </c>
      <c r="W16" s="11"/>
    </row>
    <row r="17" spans="1:23" s="26" customFormat="1" ht="11.25" customHeight="1">
      <c r="A17" s="11"/>
      <c r="B17" s="304" t="s">
        <v>432</v>
      </c>
      <c r="C17" s="487" t="s">
        <v>330</v>
      </c>
      <c r="D17" s="487" t="s">
        <v>330</v>
      </c>
      <c r="E17" s="487" t="s">
        <v>330</v>
      </c>
      <c r="F17" s="494" t="s">
        <v>330</v>
      </c>
      <c r="G17" s="486">
        <v>1731</v>
      </c>
      <c r="H17" s="487" t="s">
        <v>330</v>
      </c>
      <c r="I17" s="487" t="s">
        <v>330</v>
      </c>
      <c r="J17" s="487" t="s">
        <v>330</v>
      </c>
      <c r="K17" s="487" t="s">
        <v>330</v>
      </c>
      <c r="L17" s="487" t="s">
        <v>330</v>
      </c>
      <c r="M17" s="487" t="s">
        <v>330</v>
      </c>
      <c r="N17" s="487" t="s">
        <v>330</v>
      </c>
      <c r="O17" s="487" t="s">
        <v>330</v>
      </c>
      <c r="P17" s="487" t="s">
        <v>330</v>
      </c>
      <c r="Q17" s="487" t="s">
        <v>330</v>
      </c>
      <c r="R17" s="487" t="s">
        <v>330</v>
      </c>
      <c r="S17" s="487" t="s">
        <v>330</v>
      </c>
      <c r="T17" s="495" t="s">
        <v>330</v>
      </c>
      <c r="U17" s="299"/>
      <c r="V17" s="306" t="s">
        <v>432</v>
      </c>
      <c r="W17" s="11"/>
    </row>
    <row r="18" spans="1:23" s="26" customFormat="1" ht="11.25" customHeight="1">
      <c r="A18" s="11"/>
      <c r="B18" s="307"/>
      <c r="C18" s="487"/>
      <c r="D18" s="487"/>
      <c r="E18" s="487"/>
      <c r="F18" s="491"/>
      <c r="G18" s="486"/>
      <c r="H18" s="486"/>
      <c r="I18" s="486"/>
      <c r="J18" s="486"/>
      <c r="K18" s="486"/>
      <c r="L18" s="486"/>
      <c r="M18" s="486"/>
      <c r="N18" s="486"/>
      <c r="O18" s="486"/>
      <c r="P18" s="486"/>
      <c r="Q18" s="486"/>
      <c r="R18" s="486"/>
      <c r="S18" s="486"/>
      <c r="T18" s="492"/>
      <c r="U18" s="299"/>
      <c r="V18" s="308"/>
      <c r="W18" s="11"/>
    </row>
    <row r="19" spans="1:23" s="321" customFormat="1" ht="11.25" customHeight="1">
      <c r="A19" s="300"/>
      <c r="B19" s="301" t="s">
        <v>433</v>
      </c>
      <c r="C19" s="488">
        <v>16343</v>
      </c>
      <c r="D19" s="488">
        <v>5256</v>
      </c>
      <c r="E19" s="488">
        <v>7347</v>
      </c>
      <c r="F19" s="489">
        <f>1.52*10</f>
        <v>15.2</v>
      </c>
      <c r="G19" s="485">
        <v>4286</v>
      </c>
      <c r="H19" s="485">
        <v>396</v>
      </c>
      <c r="I19" s="485">
        <v>18592</v>
      </c>
      <c r="J19" s="485">
        <v>2</v>
      </c>
      <c r="K19" s="485">
        <v>6</v>
      </c>
      <c r="L19" s="486">
        <v>0</v>
      </c>
      <c r="M19" s="485">
        <v>281</v>
      </c>
      <c r="N19" s="485">
        <v>33</v>
      </c>
      <c r="O19" s="485">
        <v>12</v>
      </c>
      <c r="P19" s="485">
        <v>446</v>
      </c>
      <c r="Q19" s="485">
        <v>158</v>
      </c>
      <c r="R19" s="485">
        <v>95</v>
      </c>
      <c r="S19" s="485">
        <v>3</v>
      </c>
      <c r="T19" s="490">
        <v>49</v>
      </c>
      <c r="U19" s="302"/>
      <c r="V19" s="303" t="s">
        <v>433</v>
      </c>
      <c r="W19" s="300"/>
    </row>
    <row r="20" spans="1:23" s="321" customFormat="1" ht="11.25" customHeight="1">
      <c r="A20" s="300"/>
      <c r="B20" s="301" t="s">
        <v>434</v>
      </c>
      <c r="C20" s="488">
        <v>4221</v>
      </c>
      <c r="D20" s="488">
        <v>701</v>
      </c>
      <c r="E20" s="488">
        <v>816</v>
      </c>
      <c r="F20" s="489">
        <f>0.79*10</f>
        <v>7.9</v>
      </c>
      <c r="G20" s="485">
        <v>1172</v>
      </c>
      <c r="H20" s="485">
        <v>189</v>
      </c>
      <c r="I20" s="485">
        <v>9278</v>
      </c>
      <c r="J20" s="485">
        <v>3</v>
      </c>
      <c r="K20" s="485">
        <v>6</v>
      </c>
      <c r="L20" s="485">
        <v>1</v>
      </c>
      <c r="M20" s="485">
        <v>78</v>
      </c>
      <c r="N20" s="485">
        <v>12</v>
      </c>
      <c r="O20" s="485">
        <v>2</v>
      </c>
      <c r="P20" s="485">
        <v>107</v>
      </c>
      <c r="Q20" s="485">
        <v>45</v>
      </c>
      <c r="R20" s="485">
        <v>28</v>
      </c>
      <c r="S20" s="486">
        <v>0</v>
      </c>
      <c r="T20" s="490">
        <v>22</v>
      </c>
      <c r="U20" s="302"/>
      <c r="V20" s="303" t="s">
        <v>434</v>
      </c>
      <c r="W20" s="300"/>
    </row>
    <row r="21" spans="1:23" s="321" customFormat="1" ht="11.25" customHeight="1">
      <c r="A21" s="300"/>
      <c r="B21" s="301" t="s">
        <v>435</v>
      </c>
      <c r="C21" s="488">
        <v>2358</v>
      </c>
      <c r="D21" s="488">
        <v>623</v>
      </c>
      <c r="E21" s="488">
        <v>839</v>
      </c>
      <c r="F21" s="489">
        <f>1.36*10</f>
        <v>13.600000000000001</v>
      </c>
      <c r="G21" s="485">
        <v>499</v>
      </c>
      <c r="H21" s="485">
        <v>69</v>
      </c>
      <c r="I21" s="485">
        <v>4486</v>
      </c>
      <c r="J21" s="486">
        <v>0</v>
      </c>
      <c r="K21" s="485">
        <v>1</v>
      </c>
      <c r="L21" s="486">
        <v>0</v>
      </c>
      <c r="M21" s="485">
        <v>49</v>
      </c>
      <c r="N21" s="485">
        <v>5</v>
      </c>
      <c r="O21" s="485">
        <v>6</v>
      </c>
      <c r="P21" s="485">
        <v>76</v>
      </c>
      <c r="Q21" s="485">
        <v>22</v>
      </c>
      <c r="R21" s="485">
        <v>13</v>
      </c>
      <c r="S21" s="486">
        <v>0</v>
      </c>
      <c r="T21" s="490">
        <v>7</v>
      </c>
      <c r="U21" s="302"/>
      <c r="V21" s="303" t="s">
        <v>435</v>
      </c>
      <c r="W21" s="300"/>
    </row>
    <row r="22" spans="1:23" s="321" customFormat="1" ht="11.25" customHeight="1">
      <c r="A22" s="300"/>
      <c r="B22" s="301" t="s">
        <v>436</v>
      </c>
      <c r="C22" s="488">
        <v>2156</v>
      </c>
      <c r="D22" s="488">
        <v>361</v>
      </c>
      <c r="E22" s="488">
        <v>451</v>
      </c>
      <c r="F22" s="489">
        <f>0.89*10</f>
        <v>8.9</v>
      </c>
      <c r="G22" s="485">
        <v>393</v>
      </c>
      <c r="H22" s="485">
        <v>85</v>
      </c>
      <c r="I22" s="485">
        <v>4392</v>
      </c>
      <c r="J22" s="485">
        <v>1</v>
      </c>
      <c r="K22" s="485">
        <v>3</v>
      </c>
      <c r="L22" s="486">
        <v>0</v>
      </c>
      <c r="M22" s="485">
        <v>40</v>
      </c>
      <c r="N22" s="485">
        <v>7</v>
      </c>
      <c r="O22" s="485">
        <v>4</v>
      </c>
      <c r="P22" s="485">
        <v>58</v>
      </c>
      <c r="Q22" s="485">
        <v>23</v>
      </c>
      <c r="R22" s="485">
        <v>16</v>
      </c>
      <c r="S22" s="486">
        <v>0</v>
      </c>
      <c r="T22" s="490">
        <v>9</v>
      </c>
      <c r="U22" s="302"/>
      <c r="V22" s="303" t="s">
        <v>436</v>
      </c>
      <c r="W22" s="300"/>
    </row>
    <row r="23" spans="1:23" s="321" customFormat="1" ht="11.25" customHeight="1">
      <c r="A23" s="300"/>
      <c r="B23" s="301" t="s">
        <v>437</v>
      </c>
      <c r="C23" s="488">
        <v>2069</v>
      </c>
      <c r="D23" s="488">
        <v>175</v>
      </c>
      <c r="E23" s="488">
        <v>233</v>
      </c>
      <c r="F23" s="489">
        <f>0.56*10</f>
        <v>5.6000000000000005</v>
      </c>
      <c r="G23" s="485">
        <v>291</v>
      </c>
      <c r="H23" s="485">
        <v>55</v>
      </c>
      <c r="I23" s="485">
        <v>3530</v>
      </c>
      <c r="J23" s="486">
        <v>0</v>
      </c>
      <c r="K23" s="486">
        <v>0</v>
      </c>
      <c r="L23" s="486">
        <v>0</v>
      </c>
      <c r="M23" s="485">
        <v>18</v>
      </c>
      <c r="N23" s="485">
        <v>3</v>
      </c>
      <c r="O23" s="485">
        <v>2</v>
      </c>
      <c r="P23" s="485">
        <v>49</v>
      </c>
      <c r="Q23" s="485">
        <v>18</v>
      </c>
      <c r="R23" s="485">
        <v>9</v>
      </c>
      <c r="S23" s="486">
        <v>0</v>
      </c>
      <c r="T23" s="490">
        <v>4</v>
      </c>
      <c r="U23" s="302"/>
      <c r="V23" s="303" t="s">
        <v>437</v>
      </c>
      <c r="W23" s="300"/>
    </row>
    <row r="24" spans="1:23" s="26" customFormat="1" ht="11.25" customHeight="1">
      <c r="A24" s="11"/>
      <c r="B24" s="307"/>
      <c r="C24" s="487"/>
      <c r="D24" s="487"/>
      <c r="E24" s="487"/>
      <c r="F24" s="491"/>
      <c r="G24" s="486"/>
      <c r="H24" s="486"/>
      <c r="I24" s="486"/>
      <c r="J24" s="486"/>
      <c r="K24" s="486"/>
      <c r="L24" s="486"/>
      <c r="M24" s="486"/>
      <c r="N24" s="486"/>
      <c r="O24" s="486"/>
      <c r="P24" s="486"/>
      <c r="Q24" s="486"/>
      <c r="R24" s="486"/>
      <c r="S24" s="486"/>
      <c r="T24" s="492"/>
      <c r="U24" s="299"/>
      <c r="V24" s="308"/>
      <c r="W24" s="11"/>
    </row>
    <row r="25" spans="1:23" s="321" customFormat="1" ht="11.25" customHeight="1">
      <c r="A25" s="300"/>
      <c r="B25" s="301" t="s">
        <v>438</v>
      </c>
      <c r="C25" s="488">
        <v>2242</v>
      </c>
      <c r="D25" s="488">
        <v>319</v>
      </c>
      <c r="E25" s="488">
        <v>454</v>
      </c>
      <c r="F25" s="489">
        <f>0.67*10</f>
        <v>6.7</v>
      </c>
      <c r="G25" s="485">
        <v>539</v>
      </c>
      <c r="H25" s="485">
        <v>60</v>
      </c>
      <c r="I25" s="485">
        <v>3593</v>
      </c>
      <c r="J25" s="486">
        <v>0</v>
      </c>
      <c r="K25" s="485">
        <v>1</v>
      </c>
      <c r="L25" s="486">
        <v>0</v>
      </c>
      <c r="M25" s="485">
        <v>45</v>
      </c>
      <c r="N25" s="485">
        <v>3</v>
      </c>
      <c r="O25" s="485">
        <v>4</v>
      </c>
      <c r="P25" s="485">
        <v>75</v>
      </c>
      <c r="Q25" s="485">
        <v>21</v>
      </c>
      <c r="R25" s="485">
        <v>13</v>
      </c>
      <c r="S25" s="485">
        <v>1</v>
      </c>
      <c r="T25" s="490">
        <v>9</v>
      </c>
      <c r="U25" s="302"/>
      <c r="V25" s="303" t="s">
        <v>438</v>
      </c>
      <c r="W25" s="300"/>
    </row>
    <row r="26" spans="1:23" s="321" customFormat="1" ht="11.25" customHeight="1">
      <c r="A26" s="300"/>
      <c r="B26" s="301" t="s">
        <v>439</v>
      </c>
      <c r="C26" s="488">
        <v>1728</v>
      </c>
      <c r="D26" s="488">
        <v>223</v>
      </c>
      <c r="E26" s="488">
        <v>314</v>
      </c>
      <c r="F26" s="489">
        <f>0.98*10</f>
        <v>9.8000000000000007</v>
      </c>
      <c r="G26" s="485">
        <v>205</v>
      </c>
      <c r="H26" s="485">
        <v>62</v>
      </c>
      <c r="I26" s="485">
        <v>4174</v>
      </c>
      <c r="J26" s="486">
        <v>0</v>
      </c>
      <c r="K26" s="485">
        <v>2</v>
      </c>
      <c r="L26" s="486">
        <v>0</v>
      </c>
      <c r="M26" s="485">
        <v>23</v>
      </c>
      <c r="N26" s="485">
        <v>3</v>
      </c>
      <c r="O26" s="485">
        <v>3</v>
      </c>
      <c r="P26" s="485">
        <v>59</v>
      </c>
      <c r="Q26" s="485">
        <v>16</v>
      </c>
      <c r="R26" s="485">
        <v>7</v>
      </c>
      <c r="S26" s="485">
        <v>2</v>
      </c>
      <c r="T26" s="490">
        <v>10</v>
      </c>
      <c r="U26" s="302"/>
      <c r="V26" s="303" t="s">
        <v>439</v>
      </c>
      <c r="W26" s="300"/>
    </row>
    <row r="27" spans="1:23" s="321" customFormat="1" ht="11.25" customHeight="1">
      <c r="A27" s="300"/>
      <c r="B27" s="301" t="s">
        <v>440</v>
      </c>
      <c r="C27" s="488">
        <v>1647</v>
      </c>
      <c r="D27" s="488">
        <v>178</v>
      </c>
      <c r="E27" s="488">
        <v>214</v>
      </c>
      <c r="F27" s="489">
        <f>0.69*10</f>
        <v>6.8999999999999995</v>
      </c>
      <c r="G27" s="485">
        <v>185</v>
      </c>
      <c r="H27" s="485">
        <v>87</v>
      </c>
      <c r="I27" s="485">
        <v>6183</v>
      </c>
      <c r="J27" s="486">
        <v>0</v>
      </c>
      <c r="K27" s="485">
        <v>3</v>
      </c>
      <c r="L27" s="486">
        <v>0</v>
      </c>
      <c r="M27" s="485">
        <v>22</v>
      </c>
      <c r="N27" s="485">
        <v>5</v>
      </c>
      <c r="O27" s="485">
        <v>3</v>
      </c>
      <c r="P27" s="485">
        <v>43</v>
      </c>
      <c r="Q27" s="485">
        <v>12</v>
      </c>
      <c r="R27" s="485">
        <v>5</v>
      </c>
      <c r="S27" s="485">
        <v>6</v>
      </c>
      <c r="T27" s="490">
        <v>10</v>
      </c>
      <c r="U27" s="302"/>
      <c r="V27" s="303" t="s">
        <v>440</v>
      </c>
      <c r="W27" s="300"/>
    </row>
    <row r="28" spans="1:23" s="321" customFormat="1" ht="11.25" customHeight="1">
      <c r="A28" s="300"/>
      <c r="B28" s="301" t="s">
        <v>441</v>
      </c>
      <c r="C28" s="488">
        <v>1704</v>
      </c>
      <c r="D28" s="488">
        <v>182</v>
      </c>
      <c r="E28" s="488">
        <v>257</v>
      </c>
      <c r="F28" s="489">
        <f>0.71*10</f>
        <v>7.1</v>
      </c>
      <c r="G28" s="485">
        <v>275</v>
      </c>
      <c r="H28" s="485">
        <v>78</v>
      </c>
      <c r="I28" s="485">
        <v>4935</v>
      </c>
      <c r="J28" s="486">
        <v>0</v>
      </c>
      <c r="K28" s="486">
        <v>0</v>
      </c>
      <c r="L28" s="486">
        <v>0</v>
      </c>
      <c r="M28" s="485">
        <v>29</v>
      </c>
      <c r="N28" s="485">
        <v>2</v>
      </c>
      <c r="O28" s="485">
        <v>1</v>
      </c>
      <c r="P28" s="485">
        <v>47</v>
      </c>
      <c r="Q28" s="485">
        <v>13</v>
      </c>
      <c r="R28" s="485">
        <v>8</v>
      </c>
      <c r="S28" s="485">
        <v>3</v>
      </c>
      <c r="T28" s="490">
        <v>6</v>
      </c>
      <c r="U28" s="302"/>
      <c r="V28" s="303" t="s">
        <v>441</v>
      </c>
      <c r="W28" s="300"/>
    </row>
    <row r="29" spans="1:23" s="321" customFormat="1" ht="11.25" customHeight="1">
      <c r="A29" s="300"/>
      <c r="B29" s="301" t="s">
        <v>442</v>
      </c>
      <c r="C29" s="488">
        <v>1648</v>
      </c>
      <c r="D29" s="488">
        <v>77</v>
      </c>
      <c r="E29" s="488">
        <v>98</v>
      </c>
      <c r="F29" s="489">
        <f>0.26*10</f>
        <v>2.6</v>
      </c>
      <c r="G29" s="485">
        <v>255</v>
      </c>
      <c r="H29" s="485">
        <v>77</v>
      </c>
      <c r="I29" s="485">
        <v>5407</v>
      </c>
      <c r="J29" s="486">
        <v>0</v>
      </c>
      <c r="K29" s="486">
        <v>0</v>
      </c>
      <c r="L29" s="486">
        <v>0</v>
      </c>
      <c r="M29" s="485">
        <v>28</v>
      </c>
      <c r="N29" s="485">
        <v>3</v>
      </c>
      <c r="O29" s="485">
        <v>2</v>
      </c>
      <c r="P29" s="485">
        <v>49</v>
      </c>
      <c r="Q29" s="485">
        <v>11</v>
      </c>
      <c r="R29" s="485">
        <v>9</v>
      </c>
      <c r="S29" s="486">
        <v>0</v>
      </c>
      <c r="T29" s="490">
        <v>4</v>
      </c>
      <c r="U29" s="302"/>
      <c r="V29" s="303" t="s">
        <v>442</v>
      </c>
      <c r="W29" s="300"/>
    </row>
    <row r="30" spans="1:23" s="26" customFormat="1" ht="11.25" customHeight="1">
      <c r="A30" s="11"/>
      <c r="B30" s="307"/>
      <c r="C30" s="487"/>
      <c r="D30" s="487"/>
      <c r="E30" s="487"/>
      <c r="F30" s="491"/>
      <c r="G30" s="486"/>
      <c r="H30" s="486"/>
      <c r="I30" s="486"/>
      <c r="J30" s="486"/>
      <c r="K30" s="486"/>
      <c r="L30" s="486"/>
      <c r="M30" s="486"/>
      <c r="N30" s="486"/>
      <c r="O30" s="486"/>
      <c r="P30" s="486"/>
      <c r="Q30" s="486"/>
      <c r="R30" s="486"/>
      <c r="S30" s="486"/>
      <c r="T30" s="492"/>
      <c r="U30" s="299"/>
      <c r="V30" s="308"/>
      <c r="W30" s="11"/>
    </row>
    <row r="31" spans="1:23" s="321" customFormat="1" ht="11.25" customHeight="1">
      <c r="A31" s="300"/>
      <c r="B31" s="301" t="s">
        <v>494</v>
      </c>
      <c r="C31" s="488">
        <v>1737</v>
      </c>
      <c r="D31" s="488">
        <v>98</v>
      </c>
      <c r="E31" s="488">
        <v>114</v>
      </c>
      <c r="F31" s="489">
        <f>0.26*10</f>
        <v>2.6</v>
      </c>
      <c r="G31" s="485">
        <v>362</v>
      </c>
      <c r="H31" s="485">
        <v>91</v>
      </c>
      <c r="I31" s="485">
        <v>4719</v>
      </c>
      <c r="J31" s="486">
        <v>0</v>
      </c>
      <c r="K31" s="486">
        <v>0</v>
      </c>
      <c r="L31" s="486">
        <v>0</v>
      </c>
      <c r="M31" s="485">
        <v>17</v>
      </c>
      <c r="N31" s="485">
        <v>1</v>
      </c>
      <c r="O31" s="485">
        <v>3</v>
      </c>
      <c r="P31" s="485">
        <v>45</v>
      </c>
      <c r="Q31" s="485">
        <v>23</v>
      </c>
      <c r="R31" s="485">
        <v>17</v>
      </c>
      <c r="S31" s="486">
        <v>0</v>
      </c>
      <c r="T31" s="490">
        <v>8</v>
      </c>
      <c r="U31" s="302"/>
      <c r="V31" s="303" t="s">
        <v>494</v>
      </c>
      <c r="W31" s="300"/>
    </row>
    <row r="32" spans="1:23" s="321" customFormat="1" ht="11.25" customHeight="1">
      <c r="A32" s="300"/>
      <c r="B32" s="301" t="s">
        <v>444</v>
      </c>
      <c r="C32" s="488">
        <v>2408</v>
      </c>
      <c r="D32" s="488">
        <v>254</v>
      </c>
      <c r="E32" s="488">
        <v>342</v>
      </c>
      <c r="F32" s="489">
        <f>0.72*10</f>
        <v>7.1999999999999993</v>
      </c>
      <c r="G32" s="485">
        <v>349</v>
      </c>
      <c r="H32" s="485">
        <v>171</v>
      </c>
      <c r="I32" s="485">
        <v>8707</v>
      </c>
      <c r="J32" s="486">
        <v>0</v>
      </c>
      <c r="K32" s="485">
        <v>2</v>
      </c>
      <c r="L32" s="486">
        <v>0</v>
      </c>
      <c r="M32" s="485">
        <v>29</v>
      </c>
      <c r="N32" s="485">
        <v>1</v>
      </c>
      <c r="O32" s="485">
        <v>1</v>
      </c>
      <c r="P32" s="485">
        <v>71</v>
      </c>
      <c r="Q32" s="485">
        <v>21</v>
      </c>
      <c r="R32" s="485">
        <v>15</v>
      </c>
      <c r="S32" s="485">
        <v>3</v>
      </c>
      <c r="T32" s="490">
        <v>18</v>
      </c>
      <c r="U32" s="302"/>
      <c r="V32" s="303" t="s">
        <v>444</v>
      </c>
      <c r="W32" s="300"/>
    </row>
    <row r="33" spans="1:23" s="321" customFormat="1" ht="11.25" customHeight="1">
      <c r="A33" s="300"/>
      <c r="B33" s="301" t="s">
        <v>445</v>
      </c>
      <c r="C33" s="488">
        <v>1618</v>
      </c>
      <c r="D33" s="488">
        <v>162</v>
      </c>
      <c r="E33" s="488">
        <v>195</v>
      </c>
      <c r="F33" s="489">
        <f>0.67*10</f>
        <v>6.7</v>
      </c>
      <c r="G33" s="485">
        <v>275</v>
      </c>
      <c r="H33" s="485">
        <v>150</v>
      </c>
      <c r="I33" s="485">
        <v>8055</v>
      </c>
      <c r="J33" s="486">
        <v>0</v>
      </c>
      <c r="K33" s="486">
        <v>0</v>
      </c>
      <c r="L33" s="486">
        <v>0</v>
      </c>
      <c r="M33" s="485">
        <v>12</v>
      </c>
      <c r="N33" s="486">
        <v>0</v>
      </c>
      <c r="O33" s="485">
        <v>2</v>
      </c>
      <c r="P33" s="485">
        <v>54</v>
      </c>
      <c r="Q33" s="485">
        <v>9</v>
      </c>
      <c r="R33" s="485">
        <v>7</v>
      </c>
      <c r="S33" s="486">
        <v>0</v>
      </c>
      <c r="T33" s="490">
        <v>59</v>
      </c>
      <c r="U33" s="302"/>
      <c r="V33" s="303" t="s">
        <v>445</v>
      </c>
      <c r="W33" s="300"/>
    </row>
    <row r="34" spans="1:23" s="321" customFormat="1" ht="11.25" customHeight="1">
      <c r="A34" s="300"/>
      <c r="B34" s="301" t="s">
        <v>446</v>
      </c>
      <c r="C34" s="488">
        <v>1338</v>
      </c>
      <c r="D34" s="488">
        <v>106</v>
      </c>
      <c r="E34" s="488">
        <v>128</v>
      </c>
      <c r="F34" s="489">
        <f>0.36*10</f>
        <v>3.5999999999999996</v>
      </c>
      <c r="G34" s="485">
        <v>229</v>
      </c>
      <c r="H34" s="485">
        <v>82</v>
      </c>
      <c r="I34" s="485">
        <v>4866</v>
      </c>
      <c r="J34" s="486">
        <v>0</v>
      </c>
      <c r="K34" s="485">
        <v>1</v>
      </c>
      <c r="L34" s="486">
        <v>0</v>
      </c>
      <c r="M34" s="485">
        <v>10</v>
      </c>
      <c r="N34" s="485">
        <v>1</v>
      </c>
      <c r="O34" s="485">
        <v>3</v>
      </c>
      <c r="P34" s="485">
        <v>20</v>
      </c>
      <c r="Q34" s="485">
        <v>8</v>
      </c>
      <c r="R34" s="485">
        <v>6</v>
      </c>
      <c r="S34" s="486">
        <v>0</v>
      </c>
      <c r="T34" s="490">
        <v>7</v>
      </c>
      <c r="U34" s="302"/>
      <c r="V34" s="303" t="s">
        <v>446</v>
      </c>
      <c r="W34" s="300"/>
    </row>
    <row r="35" spans="1:23" s="26" customFormat="1" ht="11.25" customHeight="1">
      <c r="A35" s="11"/>
      <c r="B35" s="307"/>
      <c r="C35" s="487"/>
      <c r="D35" s="487"/>
      <c r="E35" s="487"/>
      <c r="F35" s="491"/>
      <c r="G35" s="486"/>
      <c r="H35" s="486"/>
      <c r="I35" s="486"/>
      <c r="J35" s="486"/>
      <c r="K35" s="486"/>
      <c r="L35" s="486"/>
      <c r="M35" s="486"/>
      <c r="N35" s="486"/>
      <c r="O35" s="486"/>
      <c r="P35" s="486"/>
      <c r="Q35" s="486"/>
      <c r="R35" s="486"/>
      <c r="S35" s="486"/>
      <c r="T35" s="492"/>
      <c r="U35" s="299"/>
      <c r="V35" s="308"/>
      <c r="W35" s="11"/>
    </row>
    <row r="36" spans="1:23" s="321" customFormat="1" ht="11.25" customHeight="1">
      <c r="A36" s="1165" t="s">
        <v>495</v>
      </c>
      <c r="B36" s="1166"/>
      <c r="C36" s="488"/>
      <c r="D36" s="488"/>
      <c r="E36" s="488"/>
      <c r="F36" s="489"/>
      <c r="G36" s="485"/>
      <c r="H36" s="485"/>
      <c r="I36" s="485"/>
      <c r="J36" s="485"/>
      <c r="K36" s="485"/>
      <c r="L36" s="485"/>
      <c r="M36" s="485"/>
      <c r="N36" s="485"/>
      <c r="O36" s="485"/>
      <c r="P36" s="485"/>
      <c r="Q36" s="485"/>
      <c r="R36" s="485"/>
      <c r="S36" s="485"/>
      <c r="T36" s="490"/>
      <c r="U36" s="1167"/>
      <c r="V36" s="1165"/>
      <c r="W36" s="300"/>
    </row>
    <row r="37" spans="1:23" s="26" customFormat="1" ht="11.25" customHeight="1">
      <c r="A37" s="11"/>
      <c r="B37" s="307" t="s">
        <v>448</v>
      </c>
      <c r="C37" s="487">
        <v>728</v>
      </c>
      <c r="D37" s="487">
        <v>93</v>
      </c>
      <c r="E37" s="487">
        <v>124</v>
      </c>
      <c r="F37" s="491">
        <f>0.84*10</f>
        <v>8.4</v>
      </c>
      <c r="G37" s="486">
        <v>124</v>
      </c>
      <c r="H37" s="486">
        <v>51</v>
      </c>
      <c r="I37" s="486">
        <v>2939</v>
      </c>
      <c r="J37" s="486">
        <v>0</v>
      </c>
      <c r="K37" s="486">
        <v>2</v>
      </c>
      <c r="L37" s="486">
        <v>0</v>
      </c>
      <c r="M37" s="486">
        <v>21</v>
      </c>
      <c r="N37" s="486">
        <v>2</v>
      </c>
      <c r="O37" s="486">
        <v>2</v>
      </c>
      <c r="P37" s="486">
        <v>27</v>
      </c>
      <c r="Q37" s="486">
        <v>5</v>
      </c>
      <c r="R37" s="486">
        <v>3</v>
      </c>
      <c r="S37" s="486">
        <v>0</v>
      </c>
      <c r="T37" s="492">
        <v>3</v>
      </c>
      <c r="U37" s="299"/>
      <c r="V37" s="308" t="s">
        <v>448</v>
      </c>
      <c r="W37" s="11"/>
    </row>
    <row r="38" spans="1:23" s="26" customFormat="1" ht="11.25" customHeight="1">
      <c r="A38" s="11"/>
      <c r="B38" s="307"/>
      <c r="C38" s="487"/>
      <c r="D38" s="487"/>
      <c r="E38" s="487"/>
      <c r="F38" s="491"/>
      <c r="G38" s="486"/>
      <c r="H38" s="486"/>
      <c r="I38" s="486"/>
      <c r="J38" s="486"/>
      <c r="K38" s="486"/>
      <c r="L38" s="486"/>
      <c r="M38" s="486"/>
      <c r="N38" s="486"/>
      <c r="O38" s="486"/>
      <c r="P38" s="486"/>
      <c r="Q38" s="486"/>
      <c r="R38" s="486"/>
      <c r="S38" s="486"/>
      <c r="T38" s="492"/>
      <c r="U38" s="299"/>
      <c r="V38" s="308"/>
      <c r="W38" s="11"/>
    </row>
    <row r="39" spans="1:23" s="321" customFormat="1" ht="11.25" customHeight="1">
      <c r="A39" s="1165" t="s">
        <v>496</v>
      </c>
      <c r="B39" s="1166"/>
      <c r="C39" s="488"/>
      <c r="D39" s="488"/>
      <c r="E39" s="488"/>
      <c r="F39" s="489"/>
      <c r="G39" s="485"/>
      <c r="H39" s="485"/>
      <c r="I39" s="485"/>
      <c r="J39" s="485"/>
      <c r="K39" s="485"/>
      <c r="L39" s="485"/>
      <c r="M39" s="485"/>
      <c r="N39" s="485"/>
      <c r="O39" s="485"/>
      <c r="P39" s="485"/>
      <c r="Q39" s="485"/>
      <c r="R39" s="485"/>
      <c r="S39" s="485"/>
      <c r="T39" s="490"/>
      <c r="U39" s="1167"/>
      <c r="V39" s="1165"/>
      <c r="W39" s="300"/>
    </row>
    <row r="40" spans="1:23" s="26" customFormat="1" ht="11.25" customHeight="1">
      <c r="A40" s="11"/>
      <c r="B40" s="307" t="s">
        <v>450</v>
      </c>
      <c r="C40" s="487">
        <v>388</v>
      </c>
      <c r="D40" s="487">
        <v>32</v>
      </c>
      <c r="E40" s="487">
        <v>45</v>
      </c>
      <c r="F40" s="491">
        <f>0.37*10</f>
        <v>3.7</v>
      </c>
      <c r="G40" s="486">
        <v>123</v>
      </c>
      <c r="H40" s="486">
        <v>23</v>
      </c>
      <c r="I40" s="486">
        <v>1307</v>
      </c>
      <c r="J40" s="486">
        <v>0</v>
      </c>
      <c r="K40" s="486">
        <v>0</v>
      </c>
      <c r="L40" s="486">
        <v>0</v>
      </c>
      <c r="M40" s="486">
        <v>10</v>
      </c>
      <c r="N40" s="486">
        <v>1</v>
      </c>
      <c r="O40" s="486">
        <v>1</v>
      </c>
      <c r="P40" s="486">
        <v>6</v>
      </c>
      <c r="Q40" s="486">
        <v>7</v>
      </c>
      <c r="R40" s="486">
        <v>2</v>
      </c>
      <c r="S40" s="486">
        <v>0</v>
      </c>
      <c r="T40" s="492">
        <v>1</v>
      </c>
      <c r="U40" s="299"/>
      <c r="V40" s="308" t="s">
        <v>450</v>
      </c>
      <c r="W40" s="11"/>
    </row>
    <row r="41" spans="1:23" s="26" customFormat="1" ht="11.25" customHeight="1">
      <c r="A41" s="11"/>
      <c r="B41" s="307"/>
      <c r="C41" s="487"/>
      <c r="D41" s="487"/>
      <c r="E41" s="487"/>
      <c r="F41" s="491"/>
      <c r="G41" s="486"/>
      <c r="H41" s="486"/>
      <c r="I41" s="486"/>
      <c r="J41" s="486"/>
      <c r="K41" s="486"/>
      <c r="L41" s="486"/>
      <c r="M41" s="486"/>
      <c r="N41" s="486"/>
      <c r="O41" s="486"/>
      <c r="P41" s="486"/>
      <c r="Q41" s="486"/>
      <c r="R41" s="486"/>
      <c r="S41" s="486"/>
      <c r="T41" s="492"/>
      <c r="U41" s="299"/>
      <c r="V41" s="308"/>
      <c r="W41" s="11"/>
    </row>
    <row r="42" spans="1:23" s="321" customFormat="1" ht="11.25" customHeight="1">
      <c r="A42" s="1165" t="s">
        <v>497</v>
      </c>
      <c r="B42" s="1166"/>
      <c r="C42" s="488"/>
      <c r="D42" s="488"/>
      <c r="E42" s="488"/>
      <c r="F42" s="489"/>
      <c r="G42" s="485"/>
      <c r="H42" s="485"/>
      <c r="I42" s="485"/>
      <c r="J42" s="485"/>
      <c r="K42" s="485"/>
      <c r="L42" s="485"/>
      <c r="M42" s="485"/>
      <c r="N42" s="485"/>
      <c r="O42" s="485"/>
      <c r="P42" s="485"/>
      <c r="Q42" s="485"/>
      <c r="R42" s="485"/>
      <c r="S42" s="485"/>
      <c r="T42" s="490"/>
      <c r="U42" s="1167"/>
      <c r="V42" s="1165"/>
      <c r="W42" s="300"/>
    </row>
    <row r="43" spans="1:23" s="26" customFormat="1" ht="11.25" customHeight="1">
      <c r="A43" s="11"/>
      <c r="B43" s="307" t="s">
        <v>498</v>
      </c>
      <c r="C43" s="487">
        <v>378</v>
      </c>
      <c r="D43" s="487">
        <v>31</v>
      </c>
      <c r="E43" s="487">
        <v>42</v>
      </c>
      <c r="F43" s="491">
        <f>0.38*10</f>
        <v>3.8</v>
      </c>
      <c r="G43" s="486">
        <v>68</v>
      </c>
      <c r="H43" s="486">
        <v>37</v>
      </c>
      <c r="I43" s="486">
        <v>2656</v>
      </c>
      <c r="J43" s="486">
        <v>0</v>
      </c>
      <c r="K43" s="486">
        <v>0</v>
      </c>
      <c r="L43" s="486">
        <v>0</v>
      </c>
      <c r="M43" s="486">
        <v>5</v>
      </c>
      <c r="N43" s="486">
        <v>0</v>
      </c>
      <c r="O43" s="486">
        <v>0</v>
      </c>
      <c r="P43" s="486">
        <v>1</v>
      </c>
      <c r="Q43" s="486">
        <v>2</v>
      </c>
      <c r="R43" s="486">
        <v>2</v>
      </c>
      <c r="S43" s="486">
        <v>0</v>
      </c>
      <c r="T43" s="492">
        <v>2</v>
      </c>
      <c r="U43" s="299"/>
      <c r="V43" s="308" t="s">
        <v>498</v>
      </c>
      <c r="W43" s="11"/>
    </row>
    <row r="44" spans="1:23" s="480" customFormat="1" ht="11.25" customHeight="1">
      <c r="B44" s="496"/>
      <c r="C44" s="487"/>
      <c r="D44" s="487"/>
      <c r="E44" s="487"/>
      <c r="F44" s="491"/>
      <c r="G44" s="486"/>
      <c r="H44" s="486"/>
      <c r="I44" s="486"/>
      <c r="J44" s="486"/>
      <c r="K44" s="486"/>
      <c r="L44" s="486"/>
      <c r="M44" s="486"/>
      <c r="N44" s="486"/>
      <c r="O44" s="486"/>
      <c r="P44" s="486"/>
      <c r="Q44" s="486"/>
      <c r="R44" s="486"/>
      <c r="S44" s="486"/>
      <c r="T44" s="492"/>
      <c r="U44" s="479"/>
    </row>
    <row r="45" spans="1:23" s="321" customFormat="1" ht="11.25" customHeight="1">
      <c r="A45" s="1165" t="s">
        <v>499</v>
      </c>
      <c r="B45" s="1166"/>
      <c r="C45" s="488"/>
      <c r="D45" s="488"/>
      <c r="E45" s="488"/>
      <c r="F45" s="489"/>
      <c r="G45" s="485"/>
      <c r="H45" s="485"/>
      <c r="I45" s="485"/>
      <c r="J45" s="485"/>
      <c r="K45" s="485"/>
      <c r="L45" s="485"/>
      <c r="M45" s="485"/>
      <c r="N45" s="485"/>
      <c r="O45" s="485"/>
      <c r="P45" s="485"/>
      <c r="Q45" s="485"/>
      <c r="R45" s="485"/>
      <c r="S45" s="485"/>
      <c r="T45" s="490"/>
      <c r="U45" s="1167"/>
      <c r="V45" s="1165"/>
    </row>
    <row r="46" spans="1:23" s="26" customFormat="1" ht="11.25" customHeight="1">
      <c r="B46" s="307" t="s">
        <v>454</v>
      </c>
      <c r="C46" s="487">
        <v>663</v>
      </c>
      <c r="D46" s="487">
        <v>58</v>
      </c>
      <c r="E46" s="487">
        <v>87</v>
      </c>
      <c r="F46" s="491">
        <f>0.59*10</f>
        <v>5.8999999999999995</v>
      </c>
      <c r="G46" s="486">
        <v>80</v>
      </c>
      <c r="H46" s="486">
        <v>27</v>
      </c>
      <c r="I46" s="486">
        <v>894</v>
      </c>
      <c r="J46" s="486">
        <v>1</v>
      </c>
      <c r="K46" s="486">
        <v>0</v>
      </c>
      <c r="L46" s="486">
        <v>0</v>
      </c>
      <c r="M46" s="486">
        <v>13</v>
      </c>
      <c r="N46" s="486">
        <v>1</v>
      </c>
      <c r="O46" s="486">
        <v>1</v>
      </c>
      <c r="P46" s="486">
        <v>18</v>
      </c>
      <c r="Q46" s="486">
        <v>7</v>
      </c>
      <c r="R46" s="486">
        <v>4</v>
      </c>
      <c r="S46" s="486">
        <v>0</v>
      </c>
      <c r="T46" s="492">
        <v>3</v>
      </c>
      <c r="U46" s="299"/>
      <c r="V46" s="308" t="s">
        <v>454</v>
      </c>
    </row>
    <row r="47" spans="1:23" s="26" customFormat="1" ht="11.25" customHeight="1">
      <c r="B47" s="307"/>
      <c r="C47" s="487"/>
      <c r="D47" s="487"/>
      <c r="E47" s="487"/>
      <c r="F47" s="491"/>
      <c r="G47" s="486"/>
      <c r="H47" s="486"/>
      <c r="I47" s="486"/>
      <c r="J47" s="486"/>
      <c r="K47" s="486"/>
      <c r="L47" s="486"/>
      <c r="M47" s="486"/>
      <c r="N47" s="486"/>
      <c r="O47" s="486"/>
      <c r="P47" s="486"/>
      <c r="Q47" s="486"/>
      <c r="R47" s="486"/>
      <c r="S47" s="486"/>
      <c r="T47" s="492"/>
      <c r="U47" s="299"/>
      <c r="V47" s="308"/>
    </row>
    <row r="48" spans="1:23" s="321" customFormat="1" ht="11.25" customHeight="1">
      <c r="A48" s="1165" t="s">
        <v>500</v>
      </c>
      <c r="B48" s="1166"/>
      <c r="C48" s="488"/>
      <c r="D48" s="488"/>
      <c r="E48" s="488"/>
      <c r="F48" s="489"/>
      <c r="G48" s="485"/>
      <c r="H48" s="485"/>
      <c r="I48" s="485"/>
      <c r="J48" s="485"/>
      <c r="K48" s="485"/>
      <c r="L48" s="485"/>
      <c r="M48" s="485"/>
      <c r="N48" s="485"/>
      <c r="O48" s="485"/>
      <c r="P48" s="485"/>
      <c r="Q48" s="485"/>
      <c r="R48" s="485"/>
      <c r="S48" s="485"/>
      <c r="T48" s="490"/>
      <c r="U48" s="1167"/>
      <c r="V48" s="1165"/>
    </row>
    <row r="49" spans="1:22" s="26" customFormat="1" ht="11.25" customHeight="1">
      <c r="B49" s="307" t="s">
        <v>456</v>
      </c>
      <c r="C49" s="487">
        <v>48</v>
      </c>
      <c r="D49" s="487">
        <v>6</v>
      </c>
      <c r="E49" s="487">
        <v>8</v>
      </c>
      <c r="F49" s="491">
        <f>0.84*10</f>
        <v>8.4</v>
      </c>
      <c r="G49" s="486">
        <v>8</v>
      </c>
      <c r="H49" s="486">
        <v>9</v>
      </c>
      <c r="I49" s="486">
        <v>348</v>
      </c>
      <c r="J49" s="486">
        <v>0</v>
      </c>
      <c r="K49" s="486">
        <v>0</v>
      </c>
      <c r="L49" s="486">
        <v>0</v>
      </c>
      <c r="M49" s="486">
        <v>0</v>
      </c>
      <c r="N49" s="486">
        <v>0</v>
      </c>
      <c r="O49" s="486">
        <v>0</v>
      </c>
      <c r="P49" s="486">
        <v>3</v>
      </c>
      <c r="Q49" s="486">
        <v>1</v>
      </c>
      <c r="R49" s="486">
        <v>1</v>
      </c>
      <c r="S49" s="486">
        <v>0</v>
      </c>
      <c r="T49" s="492">
        <v>1</v>
      </c>
      <c r="U49" s="299"/>
      <c r="V49" s="308" t="s">
        <v>456</v>
      </c>
    </row>
    <row r="50" spans="1:22" s="26" customFormat="1" ht="11.25" customHeight="1">
      <c r="B50" s="307"/>
      <c r="C50" s="487"/>
      <c r="D50" s="487"/>
      <c r="E50" s="487"/>
      <c r="F50" s="491"/>
      <c r="G50" s="486"/>
      <c r="H50" s="486"/>
      <c r="I50" s="486"/>
      <c r="J50" s="486"/>
      <c r="K50" s="486"/>
      <c r="L50" s="486"/>
      <c r="M50" s="486"/>
      <c r="N50" s="486"/>
      <c r="O50" s="486"/>
      <c r="P50" s="486"/>
      <c r="Q50" s="486"/>
      <c r="R50" s="486"/>
      <c r="S50" s="486"/>
      <c r="T50" s="492"/>
      <c r="U50" s="299"/>
      <c r="V50" s="308"/>
    </row>
    <row r="51" spans="1:22" s="321" customFormat="1" ht="11.25" customHeight="1">
      <c r="A51" s="1165" t="s">
        <v>501</v>
      </c>
      <c r="B51" s="1166"/>
      <c r="C51" s="488"/>
      <c r="D51" s="488"/>
      <c r="E51" s="488"/>
      <c r="F51" s="489"/>
      <c r="G51" s="485"/>
      <c r="H51" s="485"/>
      <c r="I51" s="485"/>
      <c r="J51" s="485"/>
      <c r="K51" s="485"/>
      <c r="L51" s="485"/>
      <c r="M51" s="485"/>
      <c r="N51" s="485"/>
      <c r="O51" s="485"/>
      <c r="P51" s="485"/>
      <c r="Q51" s="485"/>
      <c r="R51" s="485"/>
      <c r="S51" s="485"/>
      <c r="T51" s="490"/>
      <c r="U51" s="1167"/>
      <c r="V51" s="1165"/>
    </row>
    <row r="52" spans="1:22" s="26" customFormat="1" ht="11.25" customHeight="1">
      <c r="B52" s="307" t="s">
        <v>458</v>
      </c>
      <c r="C52" s="487">
        <v>633</v>
      </c>
      <c r="D52" s="487">
        <v>65</v>
      </c>
      <c r="E52" s="487">
        <v>78</v>
      </c>
      <c r="F52" s="491">
        <f>0.58*10</f>
        <v>5.8</v>
      </c>
      <c r="G52" s="486">
        <v>84</v>
      </c>
      <c r="H52" s="486">
        <v>70</v>
      </c>
      <c r="I52" s="486">
        <v>4071</v>
      </c>
      <c r="J52" s="486">
        <v>0</v>
      </c>
      <c r="K52" s="486">
        <v>0</v>
      </c>
      <c r="L52" s="486">
        <v>0</v>
      </c>
      <c r="M52" s="486">
        <v>7</v>
      </c>
      <c r="N52" s="486">
        <v>1</v>
      </c>
      <c r="O52" s="486">
        <v>0</v>
      </c>
      <c r="P52" s="486">
        <v>34</v>
      </c>
      <c r="Q52" s="486">
        <v>7</v>
      </c>
      <c r="R52" s="486">
        <v>6</v>
      </c>
      <c r="S52" s="486">
        <v>0</v>
      </c>
      <c r="T52" s="492">
        <v>12</v>
      </c>
      <c r="U52" s="299"/>
      <c r="V52" s="308" t="s">
        <v>458</v>
      </c>
    </row>
    <row r="53" spans="1:22" s="26" customFormat="1" ht="11.25" customHeight="1">
      <c r="B53" s="307"/>
      <c r="C53" s="487"/>
      <c r="D53" s="487"/>
      <c r="E53" s="487"/>
      <c r="F53" s="491"/>
      <c r="G53" s="486"/>
      <c r="H53" s="486"/>
      <c r="I53" s="486"/>
      <c r="J53" s="486"/>
      <c r="K53" s="486"/>
      <c r="L53" s="486"/>
      <c r="M53" s="486"/>
      <c r="N53" s="486"/>
      <c r="O53" s="486"/>
      <c r="P53" s="486"/>
      <c r="Q53" s="486"/>
      <c r="R53" s="486"/>
      <c r="S53" s="486"/>
      <c r="T53" s="492"/>
      <c r="U53" s="299"/>
      <c r="V53" s="308"/>
    </row>
    <row r="54" spans="1:22" s="321" customFormat="1" ht="11.25" customHeight="1">
      <c r="A54" s="1165" t="s">
        <v>502</v>
      </c>
      <c r="B54" s="1166"/>
      <c r="C54" s="488"/>
      <c r="D54" s="488"/>
      <c r="E54" s="488"/>
      <c r="F54" s="489"/>
      <c r="G54" s="485"/>
      <c r="H54" s="485"/>
      <c r="I54" s="485"/>
      <c r="J54" s="485"/>
      <c r="K54" s="485"/>
      <c r="L54" s="485"/>
      <c r="M54" s="485"/>
      <c r="N54" s="485"/>
      <c r="O54" s="485"/>
      <c r="P54" s="485"/>
      <c r="Q54" s="485"/>
      <c r="R54" s="485"/>
      <c r="S54" s="485"/>
      <c r="T54" s="490"/>
      <c r="U54" s="1167"/>
      <c r="V54" s="1165"/>
    </row>
    <row r="55" spans="1:22" s="26" customFormat="1" ht="11.25" customHeight="1">
      <c r="B55" s="307" t="s">
        <v>460</v>
      </c>
      <c r="C55" s="487">
        <v>465</v>
      </c>
      <c r="D55" s="487">
        <v>64</v>
      </c>
      <c r="E55" s="487">
        <v>92</v>
      </c>
      <c r="F55" s="491">
        <f>0.82*10</f>
        <v>8.1999999999999993</v>
      </c>
      <c r="G55" s="486">
        <v>110</v>
      </c>
      <c r="H55" s="486">
        <v>22</v>
      </c>
      <c r="I55" s="486">
        <v>1100</v>
      </c>
      <c r="J55" s="486">
        <v>0</v>
      </c>
      <c r="K55" s="486">
        <v>0</v>
      </c>
      <c r="L55" s="486">
        <v>0</v>
      </c>
      <c r="M55" s="486">
        <v>7</v>
      </c>
      <c r="N55" s="486">
        <v>2</v>
      </c>
      <c r="O55" s="486">
        <v>1</v>
      </c>
      <c r="P55" s="486">
        <v>12</v>
      </c>
      <c r="Q55" s="486">
        <v>6</v>
      </c>
      <c r="R55" s="486">
        <v>5</v>
      </c>
      <c r="S55" s="486">
        <v>0</v>
      </c>
      <c r="T55" s="492">
        <v>4</v>
      </c>
      <c r="U55" s="299"/>
      <c r="V55" s="308" t="s">
        <v>460</v>
      </c>
    </row>
    <row r="56" spans="1:22" s="26" customFormat="1" ht="11.25" customHeight="1">
      <c r="B56" s="307" t="s">
        <v>461</v>
      </c>
      <c r="C56" s="487">
        <v>269</v>
      </c>
      <c r="D56" s="487">
        <v>13</v>
      </c>
      <c r="E56" s="487">
        <v>14</v>
      </c>
      <c r="F56" s="491">
        <f>0.23*10</f>
        <v>2.3000000000000003</v>
      </c>
      <c r="G56" s="486">
        <v>35</v>
      </c>
      <c r="H56" s="486">
        <v>21</v>
      </c>
      <c r="I56" s="486">
        <v>909</v>
      </c>
      <c r="J56" s="486">
        <v>0</v>
      </c>
      <c r="K56" s="486">
        <v>0</v>
      </c>
      <c r="L56" s="486">
        <v>0</v>
      </c>
      <c r="M56" s="486">
        <v>0</v>
      </c>
      <c r="N56" s="486">
        <v>0</v>
      </c>
      <c r="O56" s="486">
        <v>0</v>
      </c>
      <c r="P56" s="486">
        <v>11</v>
      </c>
      <c r="Q56" s="486">
        <v>1</v>
      </c>
      <c r="R56" s="486">
        <v>1</v>
      </c>
      <c r="S56" s="486">
        <v>0</v>
      </c>
      <c r="T56" s="492">
        <v>1</v>
      </c>
      <c r="U56" s="299"/>
      <c r="V56" s="308" t="s">
        <v>461</v>
      </c>
    </row>
    <row r="57" spans="1:22" s="26" customFormat="1" ht="11.25" customHeight="1">
      <c r="B57" s="307"/>
      <c r="C57" s="487"/>
      <c r="D57" s="487"/>
      <c r="E57" s="487"/>
      <c r="F57" s="491"/>
      <c r="G57" s="486"/>
      <c r="H57" s="486"/>
      <c r="I57" s="486"/>
      <c r="J57" s="486"/>
      <c r="K57" s="486"/>
      <c r="L57" s="486"/>
      <c r="M57" s="486"/>
      <c r="N57" s="486"/>
      <c r="O57" s="486"/>
      <c r="P57" s="486"/>
      <c r="Q57" s="486"/>
      <c r="R57" s="486"/>
      <c r="S57" s="486"/>
      <c r="T57" s="492"/>
      <c r="U57" s="299"/>
      <c r="V57" s="308"/>
    </row>
    <row r="58" spans="1:22" s="321" customFormat="1" ht="11.25" customHeight="1">
      <c r="A58" s="1165" t="s">
        <v>503</v>
      </c>
      <c r="B58" s="1166"/>
      <c r="C58" s="488"/>
      <c r="D58" s="488"/>
      <c r="E58" s="488"/>
      <c r="F58" s="489"/>
      <c r="G58" s="485"/>
      <c r="H58" s="485"/>
      <c r="I58" s="485"/>
      <c r="J58" s="485"/>
      <c r="K58" s="485"/>
      <c r="L58" s="485"/>
      <c r="M58" s="485"/>
      <c r="N58" s="485"/>
      <c r="O58" s="485"/>
      <c r="P58" s="485"/>
      <c r="Q58" s="485"/>
      <c r="R58" s="485"/>
      <c r="S58" s="485"/>
      <c r="T58" s="490"/>
      <c r="U58" s="1167"/>
      <c r="V58" s="1165"/>
    </row>
    <row r="59" spans="1:22" s="26" customFormat="1" ht="11.25" customHeight="1">
      <c r="B59" s="307" t="s">
        <v>463</v>
      </c>
      <c r="C59" s="487">
        <v>81</v>
      </c>
      <c r="D59" s="487">
        <v>2</v>
      </c>
      <c r="E59" s="487">
        <v>2</v>
      </c>
      <c r="F59" s="491">
        <f>0.13*10</f>
        <v>1.3</v>
      </c>
      <c r="G59" s="486">
        <v>7</v>
      </c>
      <c r="H59" s="486">
        <v>12</v>
      </c>
      <c r="I59" s="486">
        <v>372</v>
      </c>
      <c r="J59" s="486">
        <v>0</v>
      </c>
      <c r="K59" s="486">
        <v>0</v>
      </c>
      <c r="L59" s="486">
        <v>0</v>
      </c>
      <c r="M59" s="486">
        <v>1</v>
      </c>
      <c r="N59" s="486">
        <v>0</v>
      </c>
      <c r="O59" s="486">
        <v>0</v>
      </c>
      <c r="P59" s="486">
        <v>3</v>
      </c>
      <c r="Q59" s="486">
        <v>0</v>
      </c>
      <c r="R59" s="486">
        <v>0</v>
      </c>
      <c r="S59" s="486">
        <v>0</v>
      </c>
      <c r="T59" s="492">
        <v>1</v>
      </c>
      <c r="U59" s="299"/>
      <c r="V59" s="308" t="s">
        <v>463</v>
      </c>
    </row>
    <row r="60" spans="1:22" s="26" customFormat="1" ht="11.25" customHeight="1">
      <c r="B60" s="307"/>
      <c r="C60" s="487"/>
      <c r="D60" s="487"/>
      <c r="E60" s="487"/>
      <c r="F60" s="491"/>
      <c r="G60" s="486"/>
      <c r="H60" s="486"/>
      <c r="I60" s="486"/>
      <c r="J60" s="486"/>
      <c r="K60" s="486"/>
      <c r="L60" s="486"/>
      <c r="M60" s="486"/>
      <c r="N60" s="486"/>
      <c r="O60" s="486"/>
      <c r="P60" s="486"/>
      <c r="Q60" s="486"/>
      <c r="R60" s="486"/>
      <c r="S60" s="486"/>
      <c r="T60" s="492"/>
      <c r="U60" s="299"/>
      <c r="V60" s="308"/>
    </row>
    <row r="61" spans="1:22" s="321" customFormat="1" ht="11.25" customHeight="1">
      <c r="A61" s="1165" t="s">
        <v>504</v>
      </c>
      <c r="B61" s="1166"/>
      <c r="C61" s="488"/>
      <c r="D61" s="488"/>
      <c r="E61" s="488"/>
      <c r="F61" s="489"/>
      <c r="G61" s="485"/>
      <c r="H61" s="485"/>
      <c r="I61" s="485"/>
      <c r="J61" s="485"/>
      <c r="K61" s="485"/>
      <c r="L61" s="485"/>
      <c r="M61" s="485"/>
      <c r="N61" s="485"/>
      <c r="O61" s="485"/>
      <c r="P61" s="485"/>
      <c r="Q61" s="485"/>
      <c r="R61" s="485"/>
      <c r="S61" s="485"/>
      <c r="T61" s="490"/>
      <c r="U61" s="1167"/>
      <c r="V61" s="1165"/>
    </row>
    <row r="62" spans="1:22" s="26" customFormat="1" ht="11.25" customHeight="1">
      <c r="B62" s="307" t="s">
        <v>465</v>
      </c>
      <c r="C62" s="487">
        <v>297</v>
      </c>
      <c r="D62" s="487">
        <v>35</v>
      </c>
      <c r="E62" s="487">
        <v>39</v>
      </c>
      <c r="F62" s="491">
        <f>0.77*10</f>
        <v>7.7</v>
      </c>
      <c r="G62" s="486">
        <v>35</v>
      </c>
      <c r="H62" s="486">
        <v>34</v>
      </c>
      <c r="I62" s="486">
        <v>2223</v>
      </c>
      <c r="J62" s="486">
        <v>1</v>
      </c>
      <c r="K62" s="486">
        <v>0</v>
      </c>
      <c r="L62" s="486">
        <v>0</v>
      </c>
      <c r="M62" s="486">
        <v>2</v>
      </c>
      <c r="N62" s="486">
        <v>0</v>
      </c>
      <c r="O62" s="486">
        <v>0</v>
      </c>
      <c r="P62" s="486">
        <v>14</v>
      </c>
      <c r="Q62" s="486">
        <v>3</v>
      </c>
      <c r="R62" s="486">
        <v>3</v>
      </c>
      <c r="S62" s="486">
        <v>0</v>
      </c>
      <c r="T62" s="492">
        <v>6</v>
      </c>
      <c r="U62" s="299"/>
      <c r="V62" s="308" t="s">
        <v>465</v>
      </c>
    </row>
    <row r="63" spans="1:22" s="26" customFormat="1" ht="11.25" customHeight="1">
      <c r="B63" s="307" t="s">
        <v>505</v>
      </c>
      <c r="C63" s="487">
        <v>864</v>
      </c>
      <c r="D63" s="487">
        <v>89</v>
      </c>
      <c r="E63" s="487">
        <v>111</v>
      </c>
      <c r="F63" s="491">
        <f>0.73*10</f>
        <v>7.3</v>
      </c>
      <c r="G63" s="486">
        <v>106</v>
      </c>
      <c r="H63" s="486">
        <v>73</v>
      </c>
      <c r="I63" s="486">
        <v>5121</v>
      </c>
      <c r="J63" s="486">
        <v>0</v>
      </c>
      <c r="K63" s="486">
        <v>3</v>
      </c>
      <c r="L63" s="486">
        <v>0</v>
      </c>
      <c r="M63" s="486">
        <v>11</v>
      </c>
      <c r="N63" s="486">
        <v>2</v>
      </c>
      <c r="O63" s="486">
        <v>1</v>
      </c>
      <c r="P63" s="486">
        <v>31</v>
      </c>
      <c r="Q63" s="486">
        <v>7</v>
      </c>
      <c r="R63" s="486">
        <v>4</v>
      </c>
      <c r="S63" s="486">
        <v>0</v>
      </c>
      <c r="T63" s="492">
        <v>25</v>
      </c>
      <c r="U63" s="299"/>
      <c r="V63" s="308" t="s">
        <v>505</v>
      </c>
    </row>
    <row r="64" spans="1:22" s="26" customFormat="1" ht="11.25" customHeight="1">
      <c r="B64" s="307"/>
      <c r="C64" s="487"/>
      <c r="D64" s="487"/>
      <c r="E64" s="487"/>
      <c r="F64" s="491"/>
      <c r="G64" s="486"/>
      <c r="H64" s="486"/>
      <c r="I64" s="486"/>
      <c r="J64" s="486"/>
      <c r="K64" s="486"/>
      <c r="L64" s="486"/>
      <c r="M64" s="486"/>
      <c r="N64" s="486"/>
      <c r="O64" s="486"/>
      <c r="P64" s="486"/>
      <c r="Q64" s="486"/>
      <c r="R64" s="486"/>
      <c r="S64" s="486"/>
      <c r="T64" s="492"/>
      <c r="U64" s="299"/>
      <c r="V64" s="308"/>
    </row>
    <row r="65" spans="1:29" s="321" customFormat="1" ht="11.25" customHeight="1">
      <c r="A65" s="1165" t="s">
        <v>467</v>
      </c>
      <c r="B65" s="1166"/>
      <c r="C65" s="488"/>
      <c r="D65" s="488"/>
      <c r="E65" s="488"/>
      <c r="F65" s="489"/>
      <c r="G65" s="485"/>
      <c r="H65" s="485"/>
      <c r="I65" s="485"/>
      <c r="J65" s="485"/>
      <c r="K65" s="485"/>
      <c r="L65" s="485"/>
      <c r="M65" s="485"/>
      <c r="N65" s="485"/>
      <c r="O65" s="485"/>
      <c r="P65" s="485"/>
      <c r="Q65" s="485"/>
      <c r="R65" s="485"/>
      <c r="S65" s="485"/>
      <c r="T65" s="490"/>
      <c r="U65" s="1167"/>
      <c r="V65" s="1165"/>
    </row>
    <row r="66" spans="1:29" s="26" customFormat="1" ht="11.25" customHeight="1">
      <c r="B66" s="307" t="s">
        <v>506</v>
      </c>
      <c r="C66" s="487">
        <v>674</v>
      </c>
      <c r="D66" s="487">
        <v>63</v>
      </c>
      <c r="E66" s="487">
        <v>76</v>
      </c>
      <c r="F66" s="491">
        <f>0.63*10</f>
        <v>6.3</v>
      </c>
      <c r="G66" s="486">
        <v>64</v>
      </c>
      <c r="H66" s="486">
        <v>44</v>
      </c>
      <c r="I66" s="486">
        <v>1873</v>
      </c>
      <c r="J66" s="486">
        <v>0</v>
      </c>
      <c r="K66" s="486">
        <v>3</v>
      </c>
      <c r="L66" s="486">
        <v>0</v>
      </c>
      <c r="M66" s="486">
        <v>18</v>
      </c>
      <c r="N66" s="486">
        <v>2</v>
      </c>
      <c r="O66" s="486">
        <v>0</v>
      </c>
      <c r="P66" s="486">
        <v>21</v>
      </c>
      <c r="Q66" s="486">
        <v>8</v>
      </c>
      <c r="R66" s="486">
        <v>7</v>
      </c>
      <c r="S66" s="486">
        <v>0</v>
      </c>
      <c r="T66" s="492">
        <v>5</v>
      </c>
      <c r="U66" s="299"/>
      <c r="V66" s="308" t="s">
        <v>506</v>
      </c>
    </row>
    <row r="67" spans="1:29" ht="6" customHeight="1" thickBot="1">
      <c r="A67" s="70"/>
      <c r="B67" s="69"/>
      <c r="C67" s="71"/>
      <c r="D67" s="70"/>
      <c r="E67" s="70"/>
      <c r="F67" s="70"/>
      <c r="G67" s="70"/>
      <c r="H67" s="353"/>
      <c r="I67" s="353"/>
      <c r="J67" s="70"/>
      <c r="K67" s="70"/>
      <c r="L67" s="70"/>
      <c r="M67" s="70"/>
      <c r="N67" s="70"/>
      <c r="O67" s="70"/>
      <c r="P67" s="70"/>
      <c r="Q67" s="70"/>
      <c r="R67" s="353"/>
      <c r="S67" s="70"/>
      <c r="T67" s="70"/>
      <c r="U67" s="71"/>
      <c r="V67" s="70"/>
    </row>
    <row r="68" spans="1:29" s="26" customFormat="1" ht="12.75" customHeight="1">
      <c r="A68" s="114" t="s">
        <v>831</v>
      </c>
      <c r="B68" s="114"/>
      <c r="C68" s="114"/>
      <c r="D68" s="114"/>
      <c r="E68" s="114"/>
      <c r="F68" s="11"/>
      <c r="G68" s="11"/>
      <c r="H68" s="11"/>
      <c r="I68" s="84" t="s">
        <v>767</v>
      </c>
      <c r="J68" s="11"/>
      <c r="K68" s="11"/>
      <c r="L68" s="11"/>
      <c r="M68" s="11"/>
      <c r="N68" s="11"/>
      <c r="O68" s="11"/>
      <c r="P68" s="11"/>
      <c r="Q68" s="11"/>
      <c r="R68" s="11"/>
      <c r="S68" s="11"/>
      <c r="T68" s="84"/>
      <c r="U68" s="11"/>
      <c r="V68" s="615" t="s">
        <v>507</v>
      </c>
    </row>
    <row r="69" spans="1:29">
      <c r="A69" s="114"/>
      <c r="B69" s="52"/>
      <c r="C69" s="52"/>
      <c r="D69" s="52"/>
      <c r="E69" s="52"/>
      <c r="F69" s="52"/>
      <c r="G69" s="52"/>
      <c r="H69" s="52"/>
      <c r="I69" s="52"/>
      <c r="N69" s="322"/>
      <c r="O69" s="322"/>
      <c r="P69" s="322"/>
      <c r="Q69" s="322"/>
      <c r="R69" s="322"/>
      <c r="S69" s="322"/>
      <c r="T69" s="34"/>
      <c r="U69" s="34"/>
      <c r="V69" s="34"/>
      <c r="W69" s="34"/>
      <c r="X69" s="34"/>
      <c r="Y69" s="34"/>
      <c r="Z69" s="34"/>
      <c r="AA69" s="34"/>
      <c r="AB69" s="34"/>
      <c r="AC69" s="34"/>
    </row>
  </sheetData>
  <mergeCells count="50">
    <mergeCell ref="A61:B61"/>
    <mergeCell ref="U61:V61"/>
    <mergeCell ref="A65:B65"/>
    <mergeCell ref="U65:V65"/>
    <mergeCell ref="A51:B51"/>
    <mergeCell ref="U51:V51"/>
    <mergeCell ref="A54:B54"/>
    <mergeCell ref="U54:V54"/>
    <mergeCell ref="A58:B58"/>
    <mergeCell ref="U58:V58"/>
    <mergeCell ref="A42:B42"/>
    <mergeCell ref="U42:V42"/>
    <mergeCell ref="A45:B45"/>
    <mergeCell ref="U45:V45"/>
    <mergeCell ref="A48:B48"/>
    <mergeCell ref="U48:V48"/>
    <mergeCell ref="A11:B11"/>
    <mergeCell ref="U11:V11"/>
    <mergeCell ref="A36:B36"/>
    <mergeCell ref="U36:V36"/>
    <mergeCell ref="A39:B39"/>
    <mergeCell ref="U39:V39"/>
    <mergeCell ref="A7:B7"/>
    <mergeCell ref="U7:V7"/>
    <mergeCell ref="A9:B9"/>
    <mergeCell ref="U9:V9"/>
    <mergeCell ref="K4:K5"/>
    <mergeCell ref="L4:L5"/>
    <mergeCell ref="M4:M5"/>
    <mergeCell ref="N4:N5"/>
    <mergeCell ref="O4:O5"/>
    <mergeCell ref="P4:P5"/>
    <mergeCell ref="D4:D5"/>
    <mergeCell ref="E4:E5"/>
    <mergeCell ref="F4:F5"/>
    <mergeCell ref="H4:H5"/>
    <mergeCell ref="I4:I5"/>
    <mergeCell ref="J4:J5"/>
    <mergeCell ref="A1:I1"/>
    <mergeCell ref="J1:V1"/>
    <mergeCell ref="A2:I2"/>
    <mergeCell ref="A3:B5"/>
    <mergeCell ref="C3:C5"/>
    <mergeCell ref="D3:F3"/>
    <mergeCell ref="G3:G5"/>
    <mergeCell ref="H3:I3"/>
    <mergeCell ref="J3:T3"/>
    <mergeCell ref="U3:V5"/>
    <mergeCell ref="Q4:S4"/>
    <mergeCell ref="T4:T5"/>
  </mergeCells>
  <phoneticPr fontId="1"/>
  <pageMargins left="0.59055118110236227" right="0.59055118110236227" top="0.31496062992125984" bottom="0.31496062992125984" header="0" footer="0"/>
  <pageSetup paperSize="9" fitToWidth="0" pageOrder="overThenDown" orientation="portrait" r:id="rId1"/>
  <headerFooter alignWithMargins="0"/>
  <colBreaks count="1" manualBreakCount="1">
    <brk id="9" max="7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K62"/>
  <sheetViews>
    <sheetView view="pageBreakPreview" zoomScale="120" zoomScaleNormal="100" zoomScaleSheetLayoutView="120" workbookViewId="0">
      <selection activeCell="A61" sqref="A61"/>
    </sheetView>
  </sheetViews>
  <sheetFormatPr defaultRowHeight="11.25"/>
  <cols>
    <col min="1" max="6" width="18.5" style="24" customWidth="1"/>
    <col min="7" max="16384" width="9.33203125" style="24"/>
  </cols>
  <sheetData>
    <row r="1" spans="1:11" ht="24" customHeight="1">
      <c r="A1" s="736" t="s">
        <v>648</v>
      </c>
      <c r="B1" s="736"/>
      <c r="C1" s="736"/>
      <c r="D1" s="736"/>
      <c r="E1" s="736"/>
      <c r="F1" s="736"/>
    </row>
    <row r="2" spans="1:11" ht="39.75" customHeight="1">
      <c r="A2" s="737" t="s">
        <v>281</v>
      </c>
      <c r="B2" s="737"/>
      <c r="C2" s="737"/>
      <c r="D2" s="737"/>
      <c r="E2" s="737"/>
      <c r="F2" s="737"/>
      <c r="G2" s="26"/>
    </row>
    <row r="3" spans="1:11" ht="30" customHeight="1">
      <c r="A3" s="738" t="s">
        <v>280</v>
      </c>
      <c r="B3" s="738"/>
      <c r="C3" s="738"/>
      <c r="D3" s="738"/>
      <c r="E3" s="738"/>
      <c r="F3" s="738"/>
      <c r="G3" s="26"/>
    </row>
    <row r="4" spans="1:11" ht="15" customHeight="1">
      <c r="A4" s="739" t="s">
        <v>57</v>
      </c>
      <c r="B4" s="739"/>
      <c r="C4" s="739"/>
      <c r="D4" s="739"/>
      <c r="E4" s="739"/>
      <c r="F4" s="739"/>
      <c r="G4" s="26"/>
    </row>
    <row r="5" spans="1:11" ht="12" thickBot="1">
      <c r="A5" s="735" t="s">
        <v>780</v>
      </c>
      <c r="B5" s="735"/>
      <c r="C5" s="735"/>
      <c r="D5" s="735"/>
      <c r="E5" s="735"/>
      <c r="F5" s="735"/>
      <c r="G5" s="26"/>
    </row>
    <row r="6" spans="1:11" ht="27" customHeight="1">
      <c r="A6" s="4" t="s">
        <v>561</v>
      </c>
      <c r="B6" s="4" t="s">
        <v>92</v>
      </c>
      <c r="C6" s="5" t="s">
        <v>93</v>
      </c>
      <c r="D6" s="5" t="s">
        <v>94</v>
      </c>
      <c r="E6" s="465" t="s">
        <v>560</v>
      </c>
      <c r="F6" s="6" t="s">
        <v>194</v>
      </c>
      <c r="G6" s="26"/>
      <c r="H6" s="26"/>
      <c r="I6" s="26"/>
      <c r="J6" s="26"/>
      <c r="K6" s="26"/>
    </row>
    <row r="7" spans="1:11" ht="4.5" customHeight="1">
      <c r="A7" s="7"/>
      <c r="B7" s="8"/>
      <c r="C7" s="8"/>
      <c r="D7" s="9"/>
      <c r="E7" s="9"/>
      <c r="F7" s="9"/>
      <c r="G7" s="26"/>
    </row>
    <row r="8" spans="1:11" ht="12" customHeight="1">
      <c r="A8" s="122" t="s">
        <v>782</v>
      </c>
      <c r="B8" s="25">
        <v>98.6</v>
      </c>
      <c r="C8" s="25">
        <v>97.7</v>
      </c>
      <c r="D8" s="25">
        <v>99.1</v>
      </c>
      <c r="E8" s="25">
        <v>112.9</v>
      </c>
      <c r="F8" s="25">
        <v>98.8</v>
      </c>
      <c r="G8" s="22"/>
      <c r="H8" s="23"/>
      <c r="I8" s="23"/>
      <c r="J8" s="23"/>
      <c r="K8" s="23"/>
    </row>
    <row r="9" spans="1:11" ht="12" customHeight="1">
      <c r="A9" s="10" t="s">
        <v>666</v>
      </c>
      <c r="B9" s="25">
        <v>98.5</v>
      </c>
      <c r="C9" s="25">
        <v>98</v>
      </c>
      <c r="D9" s="25">
        <v>99</v>
      </c>
      <c r="E9" s="25">
        <v>118.2</v>
      </c>
      <c r="F9" s="25">
        <v>98.5</v>
      </c>
      <c r="G9" s="26"/>
    </row>
    <row r="10" spans="1:11" ht="12" customHeight="1">
      <c r="A10" s="10" t="s">
        <v>667</v>
      </c>
      <c r="B10" s="25">
        <v>98.9</v>
      </c>
      <c r="C10" s="25">
        <v>99</v>
      </c>
      <c r="D10" s="25">
        <v>98.9</v>
      </c>
      <c r="E10" s="25">
        <v>107</v>
      </c>
      <c r="F10" s="25">
        <v>99.7</v>
      </c>
      <c r="G10" s="22"/>
      <c r="H10" s="23"/>
      <c r="I10" s="23"/>
      <c r="J10" s="23"/>
      <c r="K10" s="23"/>
    </row>
    <row r="11" spans="1:11" ht="12" customHeight="1">
      <c r="A11" s="10" t="s">
        <v>668</v>
      </c>
      <c r="B11" s="25">
        <v>100</v>
      </c>
      <c r="C11" s="25">
        <v>100</v>
      </c>
      <c r="D11" s="25">
        <v>100</v>
      </c>
      <c r="E11" s="25">
        <v>100</v>
      </c>
      <c r="F11" s="25">
        <v>100</v>
      </c>
      <c r="G11" s="22"/>
      <c r="H11" s="23"/>
      <c r="I11" s="23"/>
      <c r="J11" s="23"/>
      <c r="K11" s="23"/>
    </row>
    <row r="12" spans="1:11" ht="12" customHeight="1">
      <c r="A12" s="122" t="s">
        <v>771</v>
      </c>
      <c r="B12" s="419">
        <v>101</v>
      </c>
      <c r="C12" s="419">
        <v>101.5</v>
      </c>
      <c r="D12" s="419">
        <v>102</v>
      </c>
      <c r="E12" s="419">
        <v>101.8</v>
      </c>
      <c r="F12" s="419">
        <v>99.2</v>
      </c>
      <c r="G12" s="22"/>
      <c r="H12" s="23"/>
      <c r="I12" s="23"/>
      <c r="J12" s="23"/>
      <c r="K12" s="23"/>
    </row>
    <row r="13" spans="1:11" ht="4.5" customHeight="1" thickBot="1">
      <c r="A13" s="109"/>
      <c r="B13" s="110"/>
      <c r="C13" s="110"/>
      <c r="D13" s="110"/>
      <c r="E13" s="110"/>
      <c r="F13" s="110"/>
      <c r="G13" s="22"/>
      <c r="H13" s="23"/>
      <c r="I13" s="23"/>
      <c r="J13" s="23"/>
      <c r="K13" s="23"/>
    </row>
    <row r="14" spans="1:11" ht="12" customHeight="1" thickBot="1">
      <c r="A14" s="46"/>
      <c r="B14" s="25"/>
      <c r="C14" s="25"/>
      <c r="D14" s="25"/>
      <c r="E14" s="25"/>
      <c r="F14" s="25"/>
      <c r="G14" s="26"/>
    </row>
    <row r="15" spans="1:11" s="93" customFormat="1" ht="27" customHeight="1">
      <c r="A15" s="4" t="s">
        <v>561</v>
      </c>
      <c r="B15" s="4" t="s">
        <v>195</v>
      </c>
      <c r="C15" s="5" t="s">
        <v>196</v>
      </c>
      <c r="D15" s="5" t="s">
        <v>197</v>
      </c>
      <c r="E15" s="117" t="s">
        <v>231</v>
      </c>
      <c r="F15" s="6" t="s">
        <v>229</v>
      </c>
      <c r="G15" s="92"/>
      <c r="H15" s="92"/>
      <c r="I15" s="92"/>
      <c r="J15" s="92"/>
      <c r="K15" s="92"/>
    </row>
    <row r="16" spans="1:11" s="93" customFormat="1" ht="4.5" customHeight="1">
      <c r="A16" s="7"/>
      <c r="B16" s="8"/>
      <c r="C16" s="8"/>
      <c r="D16" s="9"/>
      <c r="E16" s="9"/>
      <c r="F16" s="9"/>
      <c r="G16" s="92"/>
    </row>
    <row r="17" spans="1:11" s="93" customFormat="1" ht="12" customHeight="1">
      <c r="A17" s="475" t="s">
        <v>781</v>
      </c>
      <c r="B17" s="25">
        <v>94.3</v>
      </c>
      <c r="C17" s="25">
        <v>101.1</v>
      </c>
      <c r="D17" s="25">
        <v>104.6</v>
      </c>
      <c r="E17" s="419">
        <v>98.9</v>
      </c>
      <c r="F17" s="419">
        <v>97.2</v>
      </c>
      <c r="G17" s="94"/>
      <c r="H17" s="95"/>
      <c r="I17" s="95"/>
      <c r="J17" s="95"/>
      <c r="K17" s="95"/>
    </row>
    <row r="18" spans="1:11" s="93" customFormat="1" ht="12" customHeight="1">
      <c r="A18" s="10" t="s">
        <v>783</v>
      </c>
      <c r="B18" s="25">
        <v>93.9</v>
      </c>
      <c r="C18" s="25">
        <v>99.9</v>
      </c>
      <c r="D18" s="25">
        <v>101.2</v>
      </c>
      <c r="E18" s="25">
        <v>101.2</v>
      </c>
      <c r="F18" s="25">
        <v>97</v>
      </c>
      <c r="G18" s="92"/>
    </row>
    <row r="19" spans="1:11" s="93" customFormat="1" ht="12" customHeight="1">
      <c r="A19" s="10" t="s">
        <v>784</v>
      </c>
      <c r="B19" s="25">
        <v>92.5</v>
      </c>
      <c r="C19" s="25">
        <v>100.3</v>
      </c>
      <c r="D19" s="25">
        <v>100.6</v>
      </c>
      <c r="E19" s="25">
        <v>103.7</v>
      </c>
      <c r="F19" s="25">
        <v>97.5</v>
      </c>
      <c r="G19" s="94"/>
      <c r="H19" s="95"/>
      <c r="I19" s="95"/>
      <c r="J19" s="95"/>
      <c r="K19" s="95"/>
    </row>
    <row r="20" spans="1:11" s="93" customFormat="1" ht="12" customHeight="1">
      <c r="A20" s="10" t="s">
        <v>785</v>
      </c>
      <c r="B20" s="25">
        <v>100</v>
      </c>
      <c r="C20" s="25">
        <v>100</v>
      </c>
      <c r="D20" s="25">
        <v>100</v>
      </c>
      <c r="E20" s="25">
        <v>100</v>
      </c>
      <c r="F20" s="25">
        <v>100</v>
      </c>
      <c r="G20" s="94"/>
      <c r="H20" s="95"/>
      <c r="I20" s="95"/>
      <c r="J20" s="95"/>
      <c r="K20" s="95"/>
    </row>
    <row r="21" spans="1:11" s="93" customFormat="1" ht="12" customHeight="1">
      <c r="A21" s="122" t="s">
        <v>786</v>
      </c>
      <c r="B21" s="419">
        <v>102.1</v>
      </c>
      <c r="C21" s="419">
        <v>97.2</v>
      </c>
      <c r="D21" s="419">
        <v>100.4</v>
      </c>
      <c r="E21" s="419">
        <v>99.1</v>
      </c>
      <c r="F21" s="419">
        <v>106.3</v>
      </c>
      <c r="G21" s="94"/>
      <c r="H21" s="95"/>
      <c r="I21" s="95"/>
      <c r="J21" s="95"/>
      <c r="K21" s="95"/>
    </row>
    <row r="22" spans="1:11" s="98" customFormat="1" ht="4.5" customHeight="1" thickBot="1">
      <c r="A22" s="111"/>
      <c r="B22" s="102"/>
      <c r="C22" s="102"/>
      <c r="D22" s="102"/>
      <c r="E22" s="102"/>
      <c r="F22" s="102"/>
      <c r="G22" s="96"/>
      <c r="H22" s="97"/>
      <c r="I22" s="97"/>
      <c r="J22" s="97"/>
      <c r="K22" s="97"/>
    </row>
    <row r="23" spans="1:11" s="93" customFormat="1" ht="12" customHeight="1" thickBot="1">
      <c r="A23" s="11"/>
      <c r="B23" s="112"/>
      <c r="C23" s="25"/>
      <c r="D23" s="25"/>
      <c r="E23" s="25"/>
      <c r="F23" s="25"/>
      <c r="G23" s="92"/>
    </row>
    <row r="24" spans="1:11" s="93" customFormat="1" ht="27" customHeight="1">
      <c r="A24" s="4" t="s">
        <v>561</v>
      </c>
      <c r="B24" s="118" t="s">
        <v>228</v>
      </c>
      <c r="C24" s="5" t="s">
        <v>198</v>
      </c>
      <c r="D24" s="6" t="s">
        <v>199</v>
      </c>
      <c r="E24" s="6" t="s">
        <v>200</v>
      </c>
      <c r="F24" s="6" t="s">
        <v>230</v>
      </c>
      <c r="G24" s="92"/>
      <c r="H24" s="92"/>
      <c r="I24" s="92"/>
      <c r="J24" s="92"/>
      <c r="K24" s="92"/>
    </row>
    <row r="25" spans="1:11" s="93" customFormat="1" ht="4.5" customHeight="1">
      <c r="A25" s="7"/>
      <c r="B25" s="8"/>
      <c r="C25" s="8"/>
      <c r="D25" s="9"/>
      <c r="E25" s="9"/>
      <c r="F25" s="9"/>
      <c r="G25" s="92"/>
    </row>
    <row r="26" spans="1:11" s="93" customFormat="1" ht="12" customHeight="1">
      <c r="A26" s="122" t="s">
        <v>781</v>
      </c>
      <c r="B26" s="419">
        <v>118.3</v>
      </c>
      <c r="C26" s="25">
        <v>97.5</v>
      </c>
      <c r="D26" s="25">
        <v>95.3</v>
      </c>
      <c r="E26" s="25">
        <v>90.9</v>
      </c>
      <c r="F26" s="419">
        <v>97.9</v>
      </c>
      <c r="G26" s="94"/>
      <c r="H26" s="95"/>
      <c r="I26" s="95"/>
      <c r="J26" s="95"/>
      <c r="K26" s="95"/>
    </row>
    <row r="27" spans="1:11" s="93" customFormat="1" ht="12" customHeight="1">
      <c r="A27" s="10" t="s">
        <v>783</v>
      </c>
      <c r="B27" s="25">
        <v>116.7</v>
      </c>
      <c r="C27" s="25">
        <v>98.4</v>
      </c>
      <c r="D27" s="25">
        <v>96.4</v>
      </c>
      <c r="E27" s="25">
        <v>91.4</v>
      </c>
      <c r="F27" s="25">
        <v>96.8</v>
      </c>
      <c r="G27" s="92"/>
    </row>
    <row r="28" spans="1:11" s="93" customFormat="1" ht="12" customHeight="1">
      <c r="A28" s="10" t="s">
        <v>784</v>
      </c>
      <c r="B28" s="113">
        <v>109.9</v>
      </c>
      <c r="C28" s="25">
        <v>100.1</v>
      </c>
      <c r="D28" s="25">
        <v>98.8</v>
      </c>
      <c r="E28" s="25">
        <v>88.4</v>
      </c>
      <c r="F28" s="25">
        <v>98.1</v>
      </c>
      <c r="G28" s="94"/>
      <c r="H28" s="95"/>
      <c r="I28" s="95"/>
      <c r="J28" s="95"/>
      <c r="K28" s="95"/>
    </row>
    <row r="29" spans="1:11" s="93" customFormat="1" ht="12" customHeight="1">
      <c r="A29" s="10" t="s">
        <v>785</v>
      </c>
      <c r="B29" s="113">
        <v>100</v>
      </c>
      <c r="C29" s="25">
        <v>100</v>
      </c>
      <c r="D29" s="25">
        <v>100</v>
      </c>
      <c r="E29" s="25">
        <v>100</v>
      </c>
      <c r="F29" s="25">
        <v>100</v>
      </c>
      <c r="G29" s="94"/>
      <c r="H29" s="95"/>
      <c r="I29" s="95"/>
      <c r="J29" s="95"/>
      <c r="K29" s="95"/>
    </row>
    <row r="30" spans="1:11" s="93" customFormat="1" ht="12" customHeight="1">
      <c r="A30" s="122" t="s">
        <v>786</v>
      </c>
      <c r="B30" s="113">
        <v>94.7</v>
      </c>
      <c r="C30" s="419">
        <v>100.2</v>
      </c>
      <c r="D30" s="419">
        <v>102.2</v>
      </c>
      <c r="E30" s="419">
        <v>99.5</v>
      </c>
      <c r="F30" s="419">
        <v>101.4</v>
      </c>
      <c r="G30" s="94"/>
      <c r="H30" s="95"/>
      <c r="I30" s="95"/>
      <c r="J30" s="95"/>
      <c r="K30" s="95"/>
    </row>
    <row r="31" spans="1:11" s="98" customFormat="1" ht="4.5" customHeight="1" thickBot="1">
      <c r="A31" s="103"/>
      <c r="B31" s="101"/>
      <c r="C31" s="102"/>
      <c r="D31" s="102"/>
      <c r="E31" s="102"/>
      <c r="F31" s="102"/>
      <c r="G31" s="96"/>
      <c r="H31" s="97"/>
      <c r="I31" s="97"/>
      <c r="J31" s="97"/>
      <c r="K31" s="97"/>
    </row>
    <row r="32" spans="1:11" ht="39" customHeight="1">
      <c r="A32" s="11"/>
      <c r="B32" s="11"/>
      <c r="C32" s="47"/>
      <c r="D32" s="47"/>
      <c r="E32" s="47"/>
      <c r="F32" s="47"/>
      <c r="G32" s="12"/>
      <c r="H32" s="12"/>
      <c r="I32" s="12"/>
      <c r="J32" s="12"/>
    </row>
    <row r="33" spans="1:11" ht="15" customHeight="1">
      <c r="A33" s="739" t="s">
        <v>58</v>
      </c>
      <c r="B33" s="739"/>
      <c r="C33" s="739"/>
      <c r="D33" s="739"/>
      <c r="E33" s="739"/>
      <c r="F33" s="739"/>
      <c r="G33" s="26"/>
    </row>
    <row r="34" spans="1:11" ht="12" thickBot="1">
      <c r="A34" s="735" t="s">
        <v>780</v>
      </c>
      <c r="B34" s="735"/>
      <c r="C34" s="735"/>
      <c r="D34" s="735"/>
      <c r="E34" s="735"/>
      <c r="F34" s="735"/>
      <c r="G34" s="26"/>
    </row>
    <row r="35" spans="1:11" ht="27" customHeight="1">
      <c r="A35" s="4" t="s">
        <v>561</v>
      </c>
      <c r="B35" s="4" t="s">
        <v>92</v>
      </c>
      <c r="C35" s="5" t="s">
        <v>93</v>
      </c>
      <c r="D35" s="5" t="s">
        <v>94</v>
      </c>
      <c r="E35" s="465" t="s">
        <v>560</v>
      </c>
      <c r="F35" s="6" t="s">
        <v>194</v>
      </c>
      <c r="G35" s="26"/>
      <c r="H35" s="26"/>
      <c r="I35" s="26"/>
      <c r="J35" s="26"/>
      <c r="K35" s="26"/>
    </row>
    <row r="36" spans="1:11" ht="4.5" customHeight="1">
      <c r="A36" s="7"/>
      <c r="B36" s="8"/>
      <c r="C36" s="8"/>
      <c r="D36" s="9"/>
      <c r="E36" s="9"/>
      <c r="F36" s="9"/>
      <c r="G36" s="26"/>
    </row>
    <row r="37" spans="1:11" ht="12" customHeight="1">
      <c r="A37" s="122" t="s">
        <v>781</v>
      </c>
      <c r="B37" s="25">
        <v>98.3</v>
      </c>
      <c r="C37" s="25">
        <v>92.7</v>
      </c>
      <c r="D37" s="25">
        <v>100</v>
      </c>
      <c r="E37" s="25">
        <v>95.1</v>
      </c>
      <c r="F37" s="25">
        <v>101.3</v>
      </c>
      <c r="G37" s="22"/>
      <c r="H37" s="23"/>
      <c r="I37" s="23"/>
      <c r="J37" s="23"/>
      <c r="K37" s="23"/>
    </row>
    <row r="38" spans="1:11" ht="12" customHeight="1">
      <c r="A38" s="10" t="s">
        <v>783</v>
      </c>
      <c r="B38" s="25">
        <v>98.7</v>
      </c>
      <c r="C38" s="25">
        <v>97.3</v>
      </c>
      <c r="D38" s="25">
        <v>99</v>
      </c>
      <c r="E38" s="25">
        <v>99.7</v>
      </c>
      <c r="F38" s="25">
        <v>100.9</v>
      </c>
      <c r="G38" s="26"/>
    </row>
    <row r="39" spans="1:11" ht="12" customHeight="1">
      <c r="A39" s="10" t="s">
        <v>784</v>
      </c>
      <c r="B39" s="25">
        <v>99.2</v>
      </c>
      <c r="C39" s="25">
        <v>99.7</v>
      </c>
      <c r="D39" s="25">
        <v>99</v>
      </c>
      <c r="E39" s="25">
        <v>102.2</v>
      </c>
      <c r="F39" s="25">
        <v>99.6</v>
      </c>
      <c r="G39" s="22"/>
      <c r="H39" s="23"/>
      <c r="I39" s="23"/>
      <c r="J39" s="23"/>
      <c r="K39" s="23"/>
    </row>
    <row r="40" spans="1:11" ht="12" customHeight="1">
      <c r="A40" s="10" t="s">
        <v>785</v>
      </c>
      <c r="B40" s="25">
        <v>100</v>
      </c>
      <c r="C40" s="25">
        <v>100</v>
      </c>
      <c r="D40" s="25">
        <v>100</v>
      </c>
      <c r="E40" s="25">
        <v>100</v>
      </c>
      <c r="F40" s="25">
        <v>100</v>
      </c>
      <c r="G40" s="22"/>
      <c r="H40" s="23"/>
      <c r="I40" s="23"/>
      <c r="J40" s="23"/>
      <c r="K40" s="23"/>
    </row>
    <row r="41" spans="1:11" ht="12" customHeight="1">
      <c r="A41" s="122" t="s">
        <v>786</v>
      </c>
      <c r="B41" s="419">
        <v>100.9</v>
      </c>
      <c r="C41" s="419">
        <v>105.3</v>
      </c>
      <c r="D41" s="419">
        <v>101.8</v>
      </c>
      <c r="E41" s="419">
        <v>97.5</v>
      </c>
      <c r="F41" s="419">
        <v>100.8</v>
      </c>
      <c r="G41" s="22"/>
      <c r="H41" s="23"/>
      <c r="I41" s="23"/>
      <c r="J41" s="23"/>
      <c r="K41" s="23"/>
    </row>
    <row r="42" spans="1:11" s="21" customFormat="1" ht="4.5" customHeight="1" thickBot="1">
      <c r="A42" s="111"/>
      <c r="B42" s="102"/>
      <c r="C42" s="102"/>
      <c r="D42" s="102"/>
      <c r="E42" s="102"/>
      <c r="F42" s="102"/>
      <c r="G42" s="54"/>
      <c r="H42" s="55"/>
      <c r="I42" s="55"/>
      <c r="J42" s="55"/>
      <c r="K42" s="55"/>
    </row>
    <row r="43" spans="1:11" ht="12" customHeight="1" thickBot="1">
      <c r="A43" s="11"/>
      <c r="B43" s="112"/>
      <c r="C43" s="25"/>
      <c r="D43" s="25"/>
      <c r="E43" s="25"/>
      <c r="F43" s="25"/>
      <c r="G43" s="26"/>
    </row>
    <row r="44" spans="1:11" s="93" customFormat="1" ht="27" customHeight="1">
      <c r="A44" s="4" t="s">
        <v>561</v>
      </c>
      <c r="B44" s="4" t="s">
        <v>195</v>
      </c>
      <c r="C44" s="5" t="s">
        <v>196</v>
      </c>
      <c r="D44" s="5" t="s">
        <v>197</v>
      </c>
      <c r="E44" s="117" t="s">
        <v>231</v>
      </c>
      <c r="F44" s="6" t="s">
        <v>229</v>
      </c>
      <c r="G44" s="92"/>
      <c r="H44" s="92"/>
      <c r="I44" s="92"/>
      <c r="J44" s="92"/>
      <c r="K44" s="92"/>
    </row>
    <row r="45" spans="1:11" s="93" customFormat="1" ht="4.5" customHeight="1">
      <c r="A45" s="7"/>
      <c r="B45" s="8"/>
      <c r="C45" s="8"/>
      <c r="D45" s="9"/>
      <c r="E45" s="419"/>
      <c r="F45" s="419"/>
      <c r="G45" s="92"/>
    </row>
    <row r="46" spans="1:11" s="93" customFormat="1" ht="12" customHeight="1">
      <c r="A46" s="122" t="s">
        <v>781</v>
      </c>
      <c r="B46" s="25">
        <v>107.1</v>
      </c>
      <c r="C46" s="25">
        <v>100.8</v>
      </c>
      <c r="D46" s="25">
        <v>102.3</v>
      </c>
      <c r="E46" s="419">
        <v>101</v>
      </c>
      <c r="F46" s="419">
        <v>108.9</v>
      </c>
      <c r="G46" s="94"/>
      <c r="H46" s="95"/>
      <c r="I46" s="95"/>
      <c r="J46" s="95"/>
      <c r="K46" s="95"/>
    </row>
    <row r="47" spans="1:11" s="93" customFormat="1" ht="12" customHeight="1">
      <c r="A47" s="10" t="s">
        <v>783</v>
      </c>
      <c r="B47" s="25">
        <v>106.3</v>
      </c>
      <c r="C47" s="25">
        <v>100.8</v>
      </c>
      <c r="D47" s="25">
        <v>103.8</v>
      </c>
      <c r="E47" s="25">
        <v>98.7</v>
      </c>
      <c r="F47" s="25">
        <v>107.4</v>
      </c>
      <c r="G47" s="92"/>
    </row>
    <row r="48" spans="1:11" s="93" customFormat="1" ht="12" customHeight="1">
      <c r="A48" s="10" t="s">
        <v>784</v>
      </c>
      <c r="B48" s="25">
        <v>101.6</v>
      </c>
      <c r="C48" s="25">
        <v>100.1</v>
      </c>
      <c r="D48" s="25">
        <v>102.5</v>
      </c>
      <c r="E48" s="25">
        <v>100</v>
      </c>
      <c r="F48" s="25">
        <v>104.9</v>
      </c>
      <c r="G48" s="94"/>
      <c r="H48" s="95"/>
      <c r="I48" s="95"/>
      <c r="J48" s="95"/>
      <c r="K48" s="95"/>
    </row>
    <row r="49" spans="1:11" s="93" customFormat="1" ht="12" customHeight="1">
      <c r="A49" s="10" t="s">
        <v>785</v>
      </c>
      <c r="B49" s="25">
        <v>100</v>
      </c>
      <c r="C49" s="25">
        <v>100</v>
      </c>
      <c r="D49" s="25">
        <v>100</v>
      </c>
      <c r="E49" s="25">
        <v>100</v>
      </c>
      <c r="F49" s="25">
        <v>100</v>
      </c>
      <c r="G49" s="94"/>
      <c r="H49" s="95"/>
      <c r="I49" s="95"/>
      <c r="J49" s="95"/>
      <c r="K49" s="95"/>
    </row>
    <row r="50" spans="1:11" s="93" customFormat="1" ht="12" customHeight="1">
      <c r="A50" s="122" t="s">
        <v>786</v>
      </c>
      <c r="B50" s="419">
        <v>98.8</v>
      </c>
      <c r="C50" s="419">
        <v>100.2</v>
      </c>
      <c r="D50" s="419">
        <v>102.5</v>
      </c>
      <c r="E50" s="419">
        <v>111.6</v>
      </c>
      <c r="F50" s="419">
        <v>102.6</v>
      </c>
      <c r="G50" s="94"/>
      <c r="H50" s="95"/>
      <c r="I50" s="95"/>
      <c r="J50" s="95"/>
      <c r="K50" s="95"/>
    </row>
    <row r="51" spans="1:11" s="98" customFormat="1" ht="4.5" customHeight="1" thickBot="1">
      <c r="A51" s="111"/>
      <c r="B51" s="102"/>
      <c r="C51" s="102"/>
      <c r="D51" s="102"/>
      <c r="E51" s="102"/>
      <c r="F51" s="102"/>
      <c r="G51" s="96"/>
      <c r="H51" s="97"/>
      <c r="I51" s="97"/>
      <c r="J51" s="97"/>
      <c r="K51" s="97"/>
    </row>
    <row r="52" spans="1:11" s="93" customFormat="1" ht="12" customHeight="1" thickBot="1">
      <c r="A52" s="11"/>
      <c r="B52" s="112"/>
      <c r="C52" s="25"/>
      <c r="D52" s="25"/>
      <c r="E52" s="25"/>
      <c r="F52" s="25"/>
      <c r="G52" s="92"/>
    </row>
    <row r="53" spans="1:11" s="93" customFormat="1" ht="27" customHeight="1">
      <c r="A53" s="4" t="s">
        <v>561</v>
      </c>
      <c r="B53" s="118" t="s">
        <v>228</v>
      </c>
      <c r="C53" s="5" t="s">
        <v>198</v>
      </c>
      <c r="D53" s="6" t="s">
        <v>199</v>
      </c>
      <c r="E53" s="6" t="s">
        <v>200</v>
      </c>
      <c r="F53" s="6" t="s">
        <v>230</v>
      </c>
      <c r="G53" s="92"/>
      <c r="H53" s="92"/>
      <c r="I53" s="92"/>
      <c r="J53" s="92"/>
      <c r="K53" s="92"/>
    </row>
    <row r="54" spans="1:11" s="93" customFormat="1" ht="4.5" customHeight="1">
      <c r="A54" s="7"/>
      <c r="B54" s="8"/>
      <c r="C54" s="8"/>
      <c r="D54" s="9"/>
      <c r="E54" s="9"/>
      <c r="F54" s="9"/>
      <c r="G54" s="92"/>
    </row>
    <row r="55" spans="1:11" s="93" customFormat="1" ht="12" customHeight="1">
      <c r="A55" s="122" t="s">
        <v>781</v>
      </c>
      <c r="B55" s="419">
        <v>94.2</v>
      </c>
      <c r="C55" s="25">
        <v>94</v>
      </c>
      <c r="D55" s="25">
        <v>93.3</v>
      </c>
      <c r="E55" s="25">
        <v>63.7</v>
      </c>
      <c r="F55" s="419">
        <v>95.3</v>
      </c>
      <c r="G55" s="94"/>
      <c r="H55" s="95"/>
      <c r="I55" s="95"/>
      <c r="J55" s="95"/>
      <c r="K55" s="95"/>
    </row>
    <row r="56" spans="1:11" s="93" customFormat="1" ht="12" customHeight="1">
      <c r="A56" s="10" t="s">
        <v>783</v>
      </c>
      <c r="B56" s="25">
        <v>96.7</v>
      </c>
      <c r="C56" s="25">
        <v>96.7</v>
      </c>
      <c r="D56" s="25">
        <v>96.2</v>
      </c>
      <c r="E56" s="25">
        <v>64.3</v>
      </c>
      <c r="F56" s="25">
        <v>92.6</v>
      </c>
      <c r="G56" s="92"/>
    </row>
    <row r="57" spans="1:11" s="93" customFormat="1" ht="12" customHeight="1">
      <c r="A57" s="10" t="s">
        <v>784</v>
      </c>
      <c r="B57" s="113">
        <v>97.7</v>
      </c>
      <c r="C57" s="25">
        <v>98.9</v>
      </c>
      <c r="D57" s="25">
        <v>98.6</v>
      </c>
      <c r="E57" s="25">
        <v>63.8</v>
      </c>
      <c r="F57" s="25">
        <v>95.9</v>
      </c>
      <c r="G57" s="94"/>
      <c r="H57" s="95"/>
      <c r="I57" s="95"/>
      <c r="J57" s="95"/>
      <c r="K57" s="95"/>
    </row>
    <row r="58" spans="1:11" s="93" customFormat="1" ht="12" customHeight="1">
      <c r="A58" s="10" t="s">
        <v>785</v>
      </c>
      <c r="B58" s="113">
        <v>100</v>
      </c>
      <c r="C58" s="25">
        <v>100</v>
      </c>
      <c r="D58" s="25">
        <v>100</v>
      </c>
      <c r="E58" s="25">
        <v>100</v>
      </c>
      <c r="F58" s="25">
        <v>100</v>
      </c>
      <c r="G58" s="94"/>
      <c r="H58" s="95"/>
      <c r="I58" s="95"/>
      <c r="J58" s="95"/>
      <c r="K58" s="95"/>
    </row>
    <row r="59" spans="1:11" s="93" customFormat="1" ht="12" customHeight="1">
      <c r="A59" s="122" t="s">
        <v>786</v>
      </c>
      <c r="B59" s="113">
        <v>85.5</v>
      </c>
      <c r="C59" s="419">
        <v>100.9</v>
      </c>
      <c r="D59" s="419">
        <v>99.6</v>
      </c>
      <c r="E59" s="419">
        <v>98.8</v>
      </c>
      <c r="F59" s="419">
        <v>102.3</v>
      </c>
      <c r="G59" s="94"/>
      <c r="H59" s="95"/>
      <c r="I59" s="95"/>
      <c r="J59" s="95"/>
      <c r="K59" s="95"/>
    </row>
    <row r="60" spans="1:11" s="21" customFormat="1" ht="4.5" customHeight="1" thickBot="1">
      <c r="A60" s="103"/>
      <c r="B60" s="101"/>
      <c r="C60" s="102"/>
      <c r="D60" s="102"/>
      <c r="E60" s="102"/>
      <c r="F60" s="102"/>
      <c r="G60" s="54"/>
      <c r="H60" s="55"/>
      <c r="I60" s="55"/>
      <c r="J60" s="55"/>
      <c r="K60" s="55"/>
    </row>
    <row r="61" spans="1:11" s="100" customFormat="1" ht="12" customHeight="1">
      <c r="A61" s="20" t="s">
        <v>822</v>
      </c>
      <c r="B61" s="20"/>
      <c r="C61" s="20"/>
      <c r="D61" s="20"/>
      <c r="E61" s="20"/>
      <c r="F61" s="128" t="s">
        <v>521</v>
      </c>
      <c r="G61" s="99"/>
      <c r="H61" s="99"/>
      <c r="I61" s="99"/>
      <c r="J61" s="99"/>
      <c r="K61" s="99"/>
    </row>
    <row r="62" spans="1:11" s="100" customFormat="1" ht="12" customHeight="1">
      <c r="A62" s="127" t="s">
        <v>249</v>
      </c>
      <c r="B62" s="20"/>
      <c r="C62" s="20"/>
      <c r="D62" s="20"/>
      <c r="E62" s="20"/>
      <c r="F62" s="20"/>
      <c r="G62" s="99"/>
      <c r="H62" s="99"/>
      <c r="I62" s="99"/>
      <c r="J62" s="99"/>
      <c r="K62" s="99"/>
    </row>
  </sheetData>
  <mergeCells count="7">
    <mergeCell ref="A34:F34"/>
    <mergeCell ref="A1:F1"/>
    <mergeCell ref="A2:F2"/>
    <mergeCell ref="A3:F3"/>
    <mergeCell ref="A4:F4"/>
    <mergeCell ref="A5:F5"/>
    <mergeCell ref="A33:F33"/>
  </mergeCells>
  <phoneticPr fontId="10"/>
  <pageMargins left="0.59055118110236227" right="0.59055118110236227" top="0.31496062992125984" bottom="0.11811023622047245"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X75"/>
  <sheetViews>
    <sheetView view="pageBreakPreview" zoomScale="115" zoomScaleNormal="100" zoomScaleSheetLayoutView="115" workbookViewId="0">
      <selection activeCell="C80" sqref="C80"/>
    </sheetView>
  </sheetViews>
  <sheetFormatPr defaultRowHeight="11.25"/>
  <cols>
    <col min="1" max="1" width="26.83203125" style="24" customWidth="1"/>
    <col min="2" max="7" width="9.5" style="24" customWidth="1"/>
    <col min="8" max="8" width="8.83203125" style="24" customWidth="1"/>
    <col min="9" max="17" width="9.5" style="24" customWidth="1"/>
    <col min="18" max="20" width="11.33203125" style="24" customWidth="1"/>
    <col min="21" max="21" width="10.6640625" style="24" customWidth="1"/>
    <col min="22" max="16384" width="9.33203125" style="24"/>
  </cols>
  <sheetData>
    <row r="1" spans="1:21" ht="24" customHeight="1">
      <c r="A1" s="740" t="s">
        <v>649</v>
      </c>
      <c r="B1" s="740"/>
      <c r="C1" s="740"/>
      <c r="D1" s="740"/>
      <c r="E1" s="740"/>
      <c r="F1" s="740"/>
      <c r="G1" s="740"/>
      <c r="H1" s="740"/>
      <c r="I1" s="740"/>
      <c r="J1" s="740"/>
      <c r="K1" s="741" t="s">
        <v>650</v>
      </c>
      <c r="L1" s="741"/>
      <c r="M1" s="741"/>
      <c r="N1" s="741"/>
      <c r="O1" s="741"/>
      <c r="P1" s="741"/>
      <c r="Q1" s="741"/>
      <c r="R1" s="741"/>
      <c r="S1" s="741"/>
      <c r="T1" s="741"/>
      <c r="U1" s="741"/>
    </row>
    <row r="2" spans="1:21" ht="30" customHeight="1">
      <c r="A2" s="738" t="s">
        <v>282</v>
      </c>
      <c r="B2" s="738"/>
      <c r="C2" s="738"/>
      <c r="D2" s="738"/>
      <c r="E2" s="738"/>
      <c r="F2" s="738"/>
      <c r="G2" s="738"/>
      <c r="H2" s="738"/>
      <c r="I2" s="738"/>
      <c r="J2" s="738"/>
      <c r="K2" s="738" t="s">
        <v>98</v>
      </c>
      <c r="L2" s="738"/>
      <c r="M2" s="738"/>
      <c r="N2" s="738"/>
      <c r="O2" s="738"/>
      <c r="P2" s="738"/>
      <c r="Q2" s="738"/>
      <c r="R2" s="738"/>
      <c r="S2" s="738"/>
      <c r="T2" s="738"/>
      <c r="U2" s="738"/>
    </row>
    <row r="3" spans="1:21" ht="15" customHeight="1" thickBot="1">
      <c r="A3" s="742" t="s">
        <v>159</v>
      </c>
      <c r="B3" s="742"/>
      <c r="C3" s="742"/>
      <c r="D3" s="742"/>
      <c r="E3" s="742"/>
      <c r="F3" s="742"/>
      <c r="G3" s="742"/>
      <c r="H3" s="742"/>
      <c r="I3" s="742"/>
      <c r="J3" s="742"/>
      <c r="K3" s="735" t="s">
        <v>96</v>
      </c>
      <c r="L3" s="735"/>
      <c r="M3" s="735"/>
      <c r="N3" s="735"/>
      <c r="O3" s="735"/>
      <c r="P3" s="735"/>
      <c r="Q3" s="735"/>
      <c r="R3" s="735"/>
      <c r="S3" s="735"/>
      <c r="T3" s="735"/>
      <c r="U3" s="735"/>
    </row>
    <row r="4" spans="1:21" ht="15" customHeight="1">
      <c r="A4" s="757" t="s">
        <v>46</v>
      </c>
      <c r="B4" s="759" t="s">
        <v>47</v>
      </c>
      <c r="C4" s="760"/>
      <c r="D4" s="760"/>
      <c r="E4" s="760"/>
      <c r="F4" s="760"/>
      <c r="G4" s="760"/>
      <c r="H4" s="760"/>
      <c r="I4" s="760"/>
      <c r="J4" s="760"/>
      <c r="K4" s="760"/>
      <c r="L4" s="760"/>
      <c r="M4" s="760"/>
      <c r="N4" s="760"/>
      <c r="O4" s="760"/>
      <c r="P4" s="760"/>
      <c r="Q4" s="760"/>
      <c r="R4" s="760"/>
      <c r="S4" s="760"/>
      <c r="T4" s="761"/>
      <c r="U4" s="746" t="s">
        <v>48</v>
      </c>
    </row>
    <row r="5" spans="1:21" ht="15" customHeight="1">
      <c r="A5" s="758"/>
      <c r="B5" s="748" t="s">
        <v>49</v>
      </c>
      <c r="C5" s="749"/>
      <c r="D5" s="750"/>
      <c r="E5" s="744" t="s">
        <v>50</v>
      </c>
      <c r="F5" s="744"/>
      <c r="G5" s="744"/>
      <c r="H5" s="744" t="s">
        <v>51</v>
      </c>
      <c r="I5" s="744"/>
      <c r="J5" s="747"/>
      <c r="K5" s="743" t="s">
        <v>791</v>
      </c>
      <c r="L5" s="745" t="s">
        <v>52</v>
      </c>
      <c r="M5" s="745"/>
      <c r="N5" s="745"/>
      <c r="O5" s="745" t="s">
        <v>53</v>
      </c>
      <c r="P5" s="745"/>
      <c r="Q5" s="745"/>
      <c r="R5" s="745" t="s">
        <v>7</v>
      </c>
      <c r="S5" s="745"/>
      <c r="T5" s="745"/>
      <c r="U5" s="747"/>
    </row>
    <row r="6" spans="1:21" ht="15" customHeight="1">
      <c r="A6" s="758"/>
      <c r="B6" s="90" t="s">
        <v>18</v>
      </c>
      <c r="C6" s="53" t="s">
        <v>54</v>
      </c>
      <c r="D6" s="53" t="s">
        <v>55</v>
      </c>
      <c r="E6" s="90" t="s">
        <v>18</v>
      </c>
      <c r="F6" s="53" t="s">
        <v>54</v>
      </c>
      <c r="G6" s="53" t="s">
        <v>55</v>
      </c>
      <c r="H6" s="90" t="s">
        <v>18</v>
      </c>
      <c r="I6" s="53" t="s">
        <v>54</v>
      </c>
      <c r="J6" s="35" t="s">
        <v>55</v>
      </c>
      <c r="K6" s="744"/>
      <c r="L6" s="90" t="s">
        <v>18</v>
      </c>
      <c r="M6" s="53" t="s">
        <v>54</v>
      </c>
      <c r="N6" s="53" t="s">
        <v>55</v>
      </c>
      <c r="O6" s="90" t="s">
        <v>18</v>
      </c>
      <c r="P6" s="53" t="s">
        <v>54</v>
      </c>
      <c r="Q6" s="53" t="s">
        <v>55</v>
      </c>
      <c r="R6" s="90" t="s">
        <v>18</v>
      </c>
      <c r="S6" s="53" t="s">
        <v>54</v>
      </c>
      <c r="T6" s="53" t="s">
        <v>55</v>
      </c>
      <c r="U6" s="747"/>
    </row>
    <row r="7" spans="1:21" ht="3.75" customHeight="1">
      <c r="A7" s="68"/>
      <c r="U7" s="56"/>
    </row>
    <row r="8" spans="1:21" s="59" customFormat="1" ht="11.1" customHeight="1">
      <c r="A8" s="57" t="s">
        <v>787</v>
      </c>
      <c r="B8" s="476">
        <v>302256</v>
      </c>
      <c r="C8" s="476">
        <v>376254</v>
      </c>
      <c r="D8" s="476">
        <v>208837</v>
      </c>
      <c r="E8" s="476">
        <v>251313</v>
      </c>
      <c r="F8" s="476">
        <v>309823</v>
      </c>
      <c r="G8" s="476">
        <v>177446</v>
      </c>
      <c r="H8" s="476">
        <v>50943</v>
      </c>
      <c r="I8" s="476">
        <v>66431</v>
      </c>
      <c r="J8" s="476">
        <v>31391</v>
      </c>
      <c r="K8" s="28">
        <v>98.4</v>
      </c>
      <c r="L8" s="28">
        <v>19.899999999999999</v>
      </c>
      <c r="M8" s="28">
        <v>20.399999999999999</v>
      </c>
      <c r="N8" s="28">
        <v>19.2</v>
      </c>
      <c r="O8" s="28">
        <v>154</v>
      </c>
      <c r="P8" s="28">
        <v>168</v>
      </c>
      <c r="Q8" s="28">
        <v>136.4</v>
      </c>
      <c r="R8" s="554">
        <v>658453</v>
      </c>
      <c r="S8" s="554">
        <v>367408</v>
      </c>
      <c r="T8" s="556">
        <v>291046</v>
      </c>
      <c r="U8" s="58" t="s">
        <v>635</v>
      </c>
    </row>
    <row r="9" spans="1:21" s="59" customFormat="1" ht="11.1" customHeight="1">
      <c r="A9" s="57" t="s">
        <v>788</v>
      </c>
      <c r="B9" s="476">
        <v>305105</v>
      </c>
      <c r="C9" s="476">
        <v>379527</v>
      </c>
      <c r="D9" s="476">
        <v>211519</v>
      </c>
      <c r="E9" s="476">
        <v>254020</v>
      </c>
      <c r="F9" s="476">
        <v>312730</v>
      </c>
      <c r="G9" s="476">
        <v>180193</v>
      </c>
      <c r="H9" s="476">
        <v>51085</v>
      </c>
      <c r="I9" s="476">
        <v>66797</v>
      </c>
      <c r="J9" s="476">
        <v>31326</v>
      </c>
      <c r="K9" s="28">
        <v>99.8</v>
      </c>
      <c r="L9" s="28">
        <v>19.600000000000001</v>
      </c>
      <c r="M9" s="28">
        <v>20.2</v>
      </c>
      <c r="N9" s="28">
        <v>19</v>
      </c>
      <c r="O9" s="28">
        <v>153.1</v>
      </c>
      <c r="P9" s="28">
        <v>166.8</v>
      </c>
      <c r="Q9" s="28">
        <v>135.80000000000001</v>
      </c>
      <c r="R9" s="554">
        <v>657786</v>
      </c>
      <c r="S9" s="554">
        <v>366385</v>
      </c>
      <c r="T9" s="556">
        <v>291401</v>
      </c>
      <c r="U9" s="58" t="s">
        <v>606</v>
      </c>
    </row>
    <row r="10" spans="1:21" s="59" customFormat="1" ht="11.1" customHeight="1">
      <c r="A10" s="57" t="s">
        <v>671</v>
      </c>
      <c r="B10" s="476">
        <v>303418</v>
      </c>
      <c r="C10" s="476">
        <v>382206</v>
      </c>
      <c r="D10" s="476">
        <v>210703</v>
      </c>
      <c r="E10" s="476">
        <v>251079</v>
      </c>
      <c r="F10" s="476">
        <v>313004</v>
      </c>
      <c r="G10" s="476">
        <v>178207</v>
      </c>
      <c r="H10" s="476">
        <v>52339</v>
      </c>
      <c r="I10" s="476">
        <v>69202</v>
      </c>
      <c r="J10" s="476">
        <v>32496</v>
      </c>
      <c r="K10" s="28">
        <v>99.7</v>
      </c>
      <c r="L10" s="28">
        <v>19.5</v>
      </c>
      <c r="M10" s="28">
        <v>20.100000000000001</v>
      </c>
      <c r="N10" s="28">
        <v>18.899999999999999</v>
      </c>
      <c r="O10" s="28">
        <v>151.19999999999999</v>
      </c>
      <c r="P10" s="28">
        <v>165.2</v>
      </c>
      <c r="Q10" s="28">
        <v>134.69999999999999</v>
      </c>
      <c r="R10" s="554">
        <v>660237</v>
      </c>
      <c r="S10" s="554">
        <v>356780</v>
      </c>
      <c r="T10" s="556">
        <v>303457</v>
      </c>
      <c r="U10" s="58" t="s">
        <v>607</v>
      </c>
    </row>
    <row r="11" spans="1:21" s="59" customFormat="1" ht="11.1" customHeight="1">
      <c r="A11" s="57" t="s">
        <v>672</v>
      </c>
      <c r="B11" s="476">
        <v>308135</v>
      </c>
      <c r="C11" s="476">
        <v>388403</v>
      </c>
      <c r="D11" s="476">
        <v>213883</v>
      </c>
      <c r="E11" s="476">
        <v>253161</v>
      </c>
      <c r="F11" s="476">
        <v>314213</v>
      </c>
      <c r="G11" s="476">
        <v>181472</v>
      </c>
      <c r="H11" s="476">
        <v>54974</v>
      </c>
      <c r="I11" s="476">
        <v>74190</v>
      </c>
      <c r="J11" s="476">
        <v>32411</v>
      </c>
      <c r="K11" s="28">
        <v>100</v>
      </c>
      <c r="L11" s="28">
        <v>19.399999999999999</v>
      </c>
      <c r="M11" s="28">
        <v>20</v>
      </c>
      <c r="N11" s="28">
        <v>18.600000000000001</v>
      </c>
      <c r="O11" s="28">
        <v>150.19999999999999</v>
      </c>
      <c r="P11" s="28">
        <v>165.1</v>
      </c>
      <c r="Q11" s="28">
        <v>132.6</v>
      </c>
      <c r="R11" s="554">
        <v>667606</v>
      </c>
      <c r="S11" s="554">
        <v>360688</v>
      </c>
      <c r="T11" s="556">
        <v>306918</v>
      </c>
      <c r="U11" s="58" t="s">
        <v>789</v>
      </c>
    </row>
    <row r="12" spans="1:21" s="60" customFormat="1" ht="11.1" customHeight="1">
      <c r="A12" s="72" t="s">
        <v>718</v>
      </c>
      <c r="B12" s="477">
        <v>310455</v>
      </c>
      <c r="C12" s="477">
        <v>386460</v>
      </c>
      <c r="D12" s="477">
        <v>217117</v>
      </c>
      <c r="E12" s="477">
        <v>255127</v>
      </c>
      <c r="F12" s="477">
        <v>313466</v>
      </c>
      <c r="G12" s="477">
        <v>183484</v>
      </c>
      <c r="H12" s="477">
        <v>55328</v>
      </c>
      <c r="I12" s="477">
        <v>72994</v>
      </c>
      <c r="J12" s="477">
        <v>33633</v>
      </c>
      <c r="K12" s="63">
        <v>100.8</v>
      </c>
      <c r="L12" s="63">
        <v>19.399999999999999</v>
      </c>
      <c r="M12" s="63">
        <v>20.100000000000001</v>
      </c>
      <c r="N12" s="63">
        <v>18.600000000000001</v>
      </c>
      <c r="O12" s="63">
        <v>151</v>
      </c>
      <c r="P12" s="63">
        <v>166.6</v>
      </c>
      <c r="Q12" s="63">
        <v>131.69999999999999</v>
      </c>
      <c r="R12" s="555">
        <v>673991</v>
      </c>
      <c r="S12" s="555">
        <v>371468</v>
      </c>
      <c r="T12" s="557">
        <v>302522</v>
      </c>
      <c r="U12" s="64" t="s">
        <v>718</v>
      </c>
    </row>
    <row r="13" spans="1:21" s="59" customFormat="1" ht="9.75" customHeight="1">
      <c r="A13" s="57"/>
      <c r="B13" s="476"/>
      <c r="C13" s="476"/>
      <c r="D13" s="476"/>
      <c r="E13" s="476"/>
      <c r="F13" s="476"/>
      <c r="G13" s="476"/>
      <c r="H13" s="476"/>
      <c r="I13" s="476"/>
      <c r="J13" s="476"/>
      <c r="K13" s="28"/>
      <c r="L13" s="28"/>
      <c r="M13" s="28"/>
      <c r="N13" s="28"/>
      <c r="O13" s="28"/>
      <c r="P13" s="28"/>
      <c r="Q13" s="28"/>
      <c r="R13" s="554"/>
      <c r="S13" s="554"/>
      <c r="T13" s="556"/>
      <c r="U13" s="61"/>
    </row>
    <row r="14" spans="1:21" s="59" customFormat="1" ht="11.1" customHeight="1">
      <c r="A14" s="57" t="s">
        <v>790</v>
      </c>
      <c r="B14" s="476">
        <v>265335</v>
      </c>
      <c r="C14" s="476">
        <v>329174</v>
      </c>
      <c r="D14" s="476">
        <v>185424</v>
      </c>
      <c r="E14" s="476">
        <v>254921</v>
      </c>
      <c r="F14" s="476">
        <v>312796</v>
      </c>
      <c r="G14" s="476">
        <v>182475</v>
      </c>
      <c r="H14" s="476">
        <v>10414</v>
      </c>
      <c r="I14" s="476">
        <v>16378</v>
      </c>
      <c r="J14" s="476">
        <v>2949</v>
      </c>
      <c r="K14" s="28">
        <v>86.1</v>
      </c>
      <c r="L14" s="28">
        <v>18.3</v>
      </c>
      <c r="M14" s="28">
        <v>18.8</v>
      </c>
      <c r="N14" s="28">
        <v>17.600000000000001</v>
      </c>
      <c r="O14" s="28">
        <v>143.19999999999999</v>
      </c>
      <c r="P14" s="28">
        <v>157.19999999999999</v>
      </c>
      <c r="Q14" s="28">
        <v>125.7</v>
      </c>
      <c r="R14" s="554">
        <v>670173</v>
      </c>
      <c r="S14" s="554">
        <v>372645</v>
      </c>
      <c r="T14" s="556">
        <v>297528</v>
      </c>
      <c r="U14" s="58" t="s">
        <v>642</v>
      </c>
    </row>
    <row r="15" spans="1:21" s="59" customFormat="1" ht="11.1" customHeight="1">
      <c r="A15" s="57" t="s">
        <v>624</v>
      </c>
      <c r="B15" s="476">
        <v>259658</v>
      </c>
      <c r="C15" s="476">
        <v>319920</v>
      </c>
      <c r="D15" s="476">
        <v>185153</v>
      </c>
      <c r="E15" s="476">
        <v>255944</v>
      </c>
      <c r="F15" s="476">
        <v>315725</v>
      </c>
      <c r="G15" s="476">
        <v>182034</v>
      </c>
      <c r="H15" s="476">
        <v>3714</v>
      </c>
      <c r="I15" s="476">
        <v>4195</v>
      </c>
      <c r="J15" s="476">
        <v>3119</v>
      </c>
      <c r="K15" s="28">
        <v>84.4</v>
      </c>
      <c r="L15" s="28">
        <v>19.399999999999999</v>
      </c>
      <c r="M15" s="28">
        <v>20.2</v>
      </c>
      <c r="N15" s="28">
        <v>18.5</v>
      </c>
      <c r="O15" s="28">
        <v>152</v>
      </c>
      <c r="P15" s="28">
        <v>168.2</v>
      </c>
      <c r="Q15" s="28">
        <v>131.9</v>
      </c>
      <c r="R15" s="554">
        <v>667663</v>
      </c>
      <c r="S15" s="554">
        <v>368733</v>
      </c>
      <c r="T15" s="556">
        <v>298930</v>
      </c>
      <c r="U15" s="58">
        <v>2</v>
      </c>
    </row>
    <row r="16" spans="1:21" s="59" customFormat="1" ht="11.1" customHeight="1">
      <c r="A16" s="57" t="s">
        <v>551</v>
      </c>
      <c r="B16" s="476">
        <v>267853</v>
      </c>
      <c r="C16" s="476">
        <v>329899</v>
      </c>
      <c r="D16" s="476">
        <v>191369</v>
      </c>
      <c r="E16" s="476">
        <v>259356</v>
      </c>
      <c r="F16" s="476">
        <v>319551</v>
      </c>
      <c r="G16" s="476">
        <v>185155</v>
      </c>
      <c r="H16" s="476">
        <v>8497</v>
      </c>
      <c r="I16" s="476">
        <v>10348</v>
      </c>
      <c r="J16" s="476">
        <v>6214</v>
      </c>
      <c r="K16" s="28">
        <v>87</v>
      </c>
      <c r="L16" s="28">
        <v>20</v>
      </c>
      <c r="M16" s="28">
        <v>20.8</v>
      </c>
      <c r="N16" s="28">
        <v>19.100000000000001</v>
      </c>
      <c r="O16" s="28">
        <v>156.9</v>
      </c>
      <c r="P16" s="28">
        <v>173.7</v>
      </c>
      <c r="Q16" s="28">
        <v>136.30000000000001</v>
      </c>
      <c r="R16" s="554">
        <v>667524</v>
      </c>
      <c r="S16" s="554">
        <v>368952</v>
      </c>
      <c r="T16" s="556">
        <v>298572</v>
      </c>
      <c r="U16" s="58">
        <v>3</v>
      </c>
    </row>
    <row r="17" spans="1:21" s="59" customFormat="1" ht="11.1" customHeight="1">
      <c r="A17" s="57" t="s">
        <v>152</v>
      </c>
      <c r="B17" s="476">
        <v>267150</v>
      </c>
      <c r="C17" s="476">
        <v>329030</v>
      </c>
      <c r="D17" s="476">
        <v>190354</v>
      </c>
      <c r="E17" s="476">
        <v>258967</v>
      </c>
      <c r="F17" s="476">
        <v>316266</v>
      </c>
      <c r="G17" s="476">
        <v>187856</v>
      </c>
      <c r="H17" s="476">
        <v>8183</v>
      </c>
      <c r="I17" s="476">
        <v>12764</v>
      </c>
      <c r="J17" s="476">
        <v>2498</v>
      </c>
      <c r="K17" s="28">
        <v>86.7</v>
      </c>
      <c r="L17" s="28">
        <v>19.899999999999999</v>
      </c>
      <c r="M17" s="28">
        <v>20.5</v>
      </c>
      <c r="N17" s="28">
        <v>19.100000000000001</v>
      </c>
      <c r="O17" s="28">
        <v>155.6</v>
      </c>
      <c r="P17" s="28">
        <v>170</v>
      </c>
      <c r="Q17" s="28">
        <v>137.80000000000001</v>
      </c>
      <c r="R17" s="554">
        <v>671062</v>
      </c>
      <c r="S17" s="554">
        <v>372541</v>
      </c>
      <c r="T17" s="556">
        <v>298521</v>
      </c>
      <c r="U17" s="58">
        <v>4</v>
      </c>
    </row>
    <row r="18" spans="1:21" s="59" customFormat="1" ht="11.1" customHeight="1">
      <c r="A18" s="57" t="s">
        <v>153</v>
      </c>
      <c r="B18" s="476">
        <v>261855</v>
      </c>
      <c r="C18" s="476">
        <v>317446</v>
      </c>
      <c r="D18" s="476">
        <v>191467</v>
      </c>
      <c r="E18" s="476">
        <v>254858</v>
      </c>
      <c r="F18" s="476">
        <v>309094</v>
      </c>
      <c r="G18" s="476">
        <v>186187</v>
      </c>
      <c r="H18" s="476">
        <v>6997</v>
      </c>
      <c r="I18" s="476">
        <v>8352</v>
      </c>
      <c r="J18" s="476">
        <v>5280</v>
      </c>
      <c r="K18" s="28">
        <v>85.1</v>
      </c>
      <c r="L18" s="28">
        <v>18.600000000000001</v>
      </c>
      <c r="M18" s="28">
        <v>19</v>
      </c>
      <c r="N18" s="28">
        <v>18.100000000000001</v>
      </c>
      <c r="O18" s="28">
        <v>144.19999999999999</v>
      </c>
      <c r="P18" s="28">
        <v>156.69999999999999</v>
      </c>
      <c r="Q18" s="28">
        <v>128.30000000000001</v>
      </c>
      <c r="R18" s="554">
        <v>675383</v>
      </c>
      <c r="S18" s="554">
        <v>375824</v>
      </c>
      <c r="T18" s="556">
        <v>299559</v>
      </c>
      <c r="U18" s="58">
        <v>5</v>
      </c>
    </row>
    <row r="19" spans="1:21" s="59" customFormat="1" ht="11.1" customHeight="1">
      <c r="A19" s="57" t="s">
        <v>154</v>
      </c>
      <c r="B19" s="476">
        <v>454850</v>
      </c>
      <c r="C19" s="476">
        <v>564241</v>
      </c>
      <c r="D19" s="476">
        <v>318526</v>
      </c>
      <c r="E19" s="476">
        <v>257368</v>
      </c>
      <c r="F19" s="476">
        <v>314288</v>
      </c>
      <c r="G19" s="476">
        <v>186434</v>
      </c>
      <c r="H19" s="476">
        <v>197482</v>
      </c>
      <c r="I19" s="476">
        <v>249953</v>
      </c>
      <c r="J19" s="476">
        <v>132092</v>
      </c>
      <c r="K19" s="28">
        <v>147.69999999999999</v>
      </c>
      <c r="L19" s="28">
        <v>20.2</v>
      </c>
      <c r="M19" s="28">
        <v>21</v>
      </c>
      <c r="N19" s="28">
        <v>19.3</v>
      </c>
      <c r="O19" s="28">
        <v>157.30000000000001</v>
      </c>
      <c r="P19" s="28">
        <v>174</v>
      </c>
      <c r="Q19" s="28">
        <v>136.4</v>
      </c>
      <c r="R19" s="554">
        <v>676032</v>
      </c>
      <c r="S19" s="554">
        <v>375030</v>
      </c>
      <c r="T19" s="556">
        <v>301002</v>
      </c>
      <c r="U19" s="58">
        <v>6</v>
      </c>
    </row>
    <row r="20" spans="1:21" s="59" customFormat="1" ht="9.75" customHeight="1">
      <c r="A20" s="57"/>
      <c r="B20" s="476"/>
      <c r="C20" s="476"/>
      <c r="D20" s="476"/>
      <c r="E20" s="476"/>
      <c r="F20" s="476"/>
      <c r="G20" s="476"/>
      <c r="H20" s="476"/>
      <c r="I20" s="476"/>
      <c r="J20" s="476"/>
      <c r="K20" s="28"/>
      <c r="L20" s="28"/>
      <c r="M20" s="28"/>
      <c r="N20" s="28"/>
      <c r="O20" s="28"/>
      <c r="P20" s="28"/>
      <c r="Q20" s="28"/>
      <c r="R20" s="554"/>
      <c r="S20" s="554"/>
      <c r="T20" s="556"/>
      <c r="U20" s="58"/>
    </row>
    <row r="21" spans="1:21" s="59" customFormat="1" ht="11.1" customHeight="1">
      <c r="A21" s="57" t="s">
        <v>545</v>
      </c>
      <c r="B21" s="476">
        <v>329514</v>
      </c>
      <c r="C21" s="476">
        <v>426215</v>
      </c>
      <c r="D21" s="476">
        <v>213699</v>
      </c>
      <c r="E21" s="476">
        <v>251267</v>
      </c>
      <c r="F21" s="476">
        <v>310199</v>
      </c>
      <c r="G21" s="476">
        <v>180686</v>
      </c>
      <c r="H21" s="476">
        <v>78247</v>
      </c>
      <c r="I21" s="476">
        <v>116016</v>
      </c>
      <c r="J21" s="476">
        <v>33013</v>
      </c>
      <c r="K21" s="28">
        <v>107.1</v>
      </c>
      <c r="L21" s="28">
        <v>19.600000000000001</v>
      </c>
      <c r="M21" s="28">
        <v>20.399999999999999</v>
      </c>
      <c r="N21" s="28">
        <v>18.7</v>
      </c>
      <c r="O21" s="28">
        <v>151.4</v>
      </c>
      <c r="P21" s="28">
        <v>168.3</v>
      </c>
      <c r="Q21" s="28">
        <v>131.1</v>
      </c>
      <c r="R21" s="554">
        <v>678175</v>
      </c>
      <c r="S21" s="554">
        <v>369539</v>
      </c>
      <c r="T21" s="556">
        <v>308636</v>
      </c>
      <c r="U21" s="58">
        <v>7</v>
      </c>
    </row>
    <row r="22" spans="1:21" s="59" customFormat="1" ht="11.1" customHeight="1">
      <c r="A22" s="57" t="s">
        <v>546</v>
      </c>
      <c r="B22" s="476">
        <v>263723</v>
      </c>
      <c r="C22" s="476">
        <v>327331</v>
      </c>
      <c r="D22" s="476">
        <v>186014</v>
      </c>
      <c r="E22" s="476">
        <v>250702</v>
      </c>
      <c r="F22" s="476">
        <v>308221</v>
      </c>
      <c r="G22" s="476">
        <v>180432</v>
      </c>
      <c r="H22" s="476">
        <v>13021</v>
      </c>
      <c r="I22" s="476">
        <v>19110</v>
      </c>
      <c r="J22" s="476">
        <v>5582</v>
      </c>
      <c r="K22" s="28">
        <v>85.6</v>
      </c>
      <c r="L22" s="28">
        <v>19</v>
      </c>
      <c r="M22" s="28">
        <v>19.600000000000001</v>
      </c>
      <c r="N22" s="28">
        <v>18.399999999999999</v>
      </c>
      <c r="O22" s="28">
        <v>146.9</v>
      </c>
      <c r="P22" s="28">
        <v>161.19999999999999</v>
      </c>
      <c r="Q22" s="28">
        <v>129.4</v>
      </c>
      <c r="R22" s="554">
        <v>678500</v>
      </c>
      <c r="S22" s="554">
        <v>373514</v>
      </c>
      <c r="T22" s="556">
        <v>304986</v>
      </c>
      <c r="U22" s="58">
        <v>8</v>
      </c>
    </row>
    <row r="23" spans="1:21" s="59" customFormat="1" ht="11.1" customHeight="1">
      <c r="A23" s="57" t="s">
        <v>547</v>
      </c>
      <c r="B23" s="476">
        <v>253792</v>
      </c>
      <c r="C23" s="476">
        <v>314017</v>
      </c>
      <c r="D23" s="476">
        <v>180955</v>
      </c>
      <c r="E23" s="476">
        <v>252054</v>
      </c>
      <c r="F23" s="476">
        <v>311003</v>
      </c>
      <c r="G23" s="476">
        <v>180761</v>
      </c>
      <c r="H23" s="476">
        <v>1738</v>
      </c>
      <c r="I23" s="476">
        <v>3014</v>
      </c>
      <c r="J23" s="476">
        <v>194</v>
      </c>
      <c r="K23" s="28">
        <v>82.4</v>
      </c>
      <c r="L23" s="28">
        <v>19.399999999999999</v>
      </c>
      <c r="M23" s="28">
        <v>20.100000000000001</v>
      </c>
      <c r="N23" s="28">
        <v>18.5</v>
      </c>
      <c r="O23" s="28">
        <v>151</v>
      </c>
      <c r="P23" s="28">
        <v>167.3</v>
      </c>
      <c r="Q23" s="28">
        <v>131.19999999999999</v>
      </c>
      <c r="R23" s="554">
        <v>678367</v>
      </c>
      <c r="S23" s="554">
        <v>371611</v>
      </c>
      <c r="T23" s="556">
        <v>306756</v>
      </c>
      <c r="U23" s="58">
        <v>9</v>
      </c>
    </row>
    <row r="24" spans="1:21" s="59" customFormat="1" ht="11.1" customHeight="1">
      <c r="A24" s="57" t="s">
        <v>548</v>
      </c>
      <c r="B24" s="476">
        <v>256502</v>
      </c>
      <c r="C24" s="476">
        <v>317324</v>
      </c>
      <c r="D24" s="476">
        <v>182386</v>
      </c>
      <c r="E24" s="476">
        <v>253129</v>
      </c>
      <c r="F24" s="476">
        <v>311619</v>
      </c>
      <c r="G24" s="476">
        <v>181855</v>
      </c>
      <c r="H24" s="476">
        <v>3373</v>
      </c>
      <c r="I24" s="476">
        <v>5705</v>
      </c>
      <c r="J24" s="476">
        <v>531</v>
      </c>
      <c r="K24" s="28">
        <v>83.3</v>
      </c>
      <c r="L24" s="28">
        <v>19.399999999999999</v>
      </c>
      <c r="M24" s="28">
        <v>20</v>
      </c>
      <c r="N24" s="28">
        <v>18.7</v>
      </c>
      <c r="O24" s="28">
        <v>150.30000000000001</v>
      </c>
      <c r="P24" s="28">
        <v>166</v>
      </c>
      <c r="Q24" s="28">
        <v>131.1</v>
      </c>
      <c r="R24" s="554">
        <v>675096</v>
      </c>
      <c r="S24" s="554">
        <v>370423</v>
      </c>
      <c r="T24" s="556">
        <v>304673</v>
      </c>
      <c r="U24" s="58">
        <v>10</v>
      </c>
    </row>
    <row r="25" spans="1:21" s="59" customFormat="1" ht="11.1" customHeight="1">
      <c r="A25" s="57" t="s">
        <v>549</v>
      </c>
      <c r="B25" s="476">
        <v>296619</v>
      </c>
      <c r="C25" s="476">
        <v>377393</v>
      </c>
      <c r="D25" s="476">
        <v>198749</v>
      </c>
      <c r="E25" s="476">
        <v>254421</v>
      </c>
      <c r="F25" s="476">
        <v>313565</v>
      </c>
      <c r="G25" s="476">
        <v>182760</v>
      </c>
      <c r="H25" s="476">
        <v>42198</v>
      </c>
      <c r="I25" s="476">
        <v>63828</v>
      </c>
      <c r="J25" s="476">
        <v>15989</v>
      </c>
      <c r="K25" s="28">
        <v>96.3</v>
      </c>
      <c r="L25" s="28">
        <v>19.600000000000001</v>
      </c>
      <c r="M25" s="28">
        <v>20.3</v>
      </c>
      <c r="N25" s="28">
        <v>18.7</v>
      </c>
      <c r="O25" s="28">
        <v>151.69999999999999</v>
      </c>
      <c r="P25" s="28">
        <v>168.8</v>
      </c>
      <c r="Q25" s="28">
        <v>130.9</v>
      </c>
      <c r="R25" s="554">
        <v>675177</v>
      </c>
      <c r="S25" s="554">
        <v>370054</v>
      </c>
      <c r="T25" s="556">
        <v>305123</v>
      </c>
      <c r="U25" s="58">
        <v>11</v>
      </c>
    </row>
    <row r="26" spans="1:21" s="59" customFormat="1" ht="11.1" customHeight="1">
      <c r="A26" s="57" t="s">
        <v>550</v>
      </c>
      <c r="B26" s="476">
        <v>547536</v>
      </c>
      <c r="C26" s="476">
        <v>686777</v>
      </c>
      <c r="D26" s="476">
        <v>379578</v>
      </c>
      <c r="E26" s="476">
        <v>258676</v>
      </c>
      <c r="F26" s="476">
        <v>319420</v>
      </c>
      <c r="G26" s="476">
        <v>185403</v>
      </c>
      <c r="H26" s="476">
        <v>288860</v>
      </c>
      <c r="I26" s="476">
        <v>367357</v>
      </c>
      <c r="J26" s="476">
        <v>194175</v>
      </c>
      <c r="K26" s="28">
        <v>177.8</v>
      </c>
      <c r="L26" s="28">
        <v>19.399999999999999</v>
      </c>
      <c r="M26" s="28">
        <v>20.2</v>
      </c>
      <c r="N26" s="28">
        <v>18.5</v>
      </c>
      <c r="O26" s="28">
        <v>151.4</v>
      </c>
      <c r="P26" s="28">
        <v>168.8</v>
      </c>
      <c r="Q26" s="28">
        <v>130.5</v>
      </c>
      <c r="R26" s="554">
        <v>674744</v>
      </c>
      <c r="S26" s="554">
        <v>368758</v>
      </c>
      <c r="T26" s="556">
        <v>305986</v>
      </c>
      <c r="U26" s="58">
        <v>12</v>
      </c>
    </row>
    <row r="27" spans="1:21" s="59" customFormat="1" ht="9" customHeight="1">
      <c r="A27" s="57"/>
      <c r="B27" s="476"/>
      <c r="C27" s="476"/>
      <c r="D27" s="476"/>
      <c r="E27" s="476"/>
      <c r="F27" s="476"/>
      <c r="G27" s="476"/>
      <c r="H27" s="476"/>
      <c r="I27" s="476"/>
      <c r="J27" s="476"/>
      <c r="K27" s="28"/>
      <c r="L27" s="28"/>
      <c r="M27" s="28"/>
      <c r="N27" s="28"/>
      <c r="O27" s="28"/>
      <c r="P27" s="28"/>
      <c r="Q27" s="28"/>
      <c r="R27" s="554"/>
      <c r="S27" s="554"/>
      <c r="T27" s="556"/>
      <c r="U27" s="58"/>
    </row>
    <row r="28" spans="1:21" s="60" customFormat="1" ht="11.1" customHeight="1">
      <c r="A28" s="62" t="s">
        <v>184</v>
      </c>
      <c r="B28" s="477">
        <v>393107</v>
      </c>
      <c r="C28" s="477">
        <v>426985</v>
      </c>
      <c r="D28" s="477">
        <v>216687</v>
      </c>
      <c r="E28" s="477">
        <v>308630</v>
      </c>
      <c r="F28" s="477">
        <v>332482</v>
      </c>
      <c r="G28" s="477">
        <v>184420</v>
      </c>
      <c r="H28" s="477">
        <v>84477</v>
      </c>
      <c r="I28" s="477">
        <v>94503</v>
      </c>
      <c r="J28" s="477">
        <v>32267</v>
      </c>
      <c r="K28" s="63">
        <v>105.9</v>
      </c>
      <c r="L28" s="63">
        <v>20.9</v>
      </c>
      <c r="M28" s="63">
        <v>21.3</v>
      </c>
      <c r="N28" s="63">
        <v>19.100000000000001</v>
      </c>
      <c r="O28" s="63">
        <v>173.1</v>
      </c>
      <c r="P28" s="63">
        <v>178.6</v>
      </c>
      <c r="Q28" s="63">
        <v>144.5</v>
      </c>
      <c r="R28" s="555">
        <v>43359</v>
      </c>
      <c r="S28" s="555">
        <v>36391</v>
      </c>
      <c r="T28" s="557">
        <v>6967</v>
      </c>
      <c r="U28" s="64" t="s">
        <v>250</v>
      </c>
    </row>
    <row r="29" spans="1:21" s="59" customFormat="1" ht="9" customHeight="1">
      <c r="A29" s="65"/>
      <c r="B29" s="476"/>
      <c r="C29" s="476"/>
      <c r="D29" s="476"/>
      <c r="E29" s="476"/>
      <c r="F29" s="476"/>
      <c r="G29" s="476"/>
      <c r="H29" s="476"/>
      <c r="I29" s="476"/>
      <c r="J29" s="476"/>
      <c r="K29" s="28"/>
      <c r="L29" s="28"/>
      <c r="M29" s="28"/>
      <c r="N29" s="28"/>
      <c r="O29" s="28"/>
      <c r="P29" s="28"/>
      <c r="Q29" s="28"/>
      <c r="R29" s="554"/>
      <c r="S29" s="554"/>
      <c r="T29" s="556"/>
      <c r="U29" s="58"/>
    </row>
    <row r="30" spans="1:21" s="60" customFormat="1" ht="11.1" customHeight="1">
      <c r="A30" s="62" t="s">
        <v>185</v>
      </c>
      <c r="B30" s="477">
        <v>358744</v>
      </c>
      <c r="C30" s="477">
        <v>411294</v>
      </c>
      <c r="D30" s="477">
        <v>212398</v>
      </c>
      <c r="E30" s="477">
        <v>290585</v>
      </c>
      <c r="F30" s="477">
        <v>329834</v>
      </c>
      <c r="G30" s="477">
        <v>181282</v>
      </c>
      <c r="H30" s="477">
        <v>68159</v>
      </c>
      <c r="I30" s="477">
        <v>81460</v>
      </c>
      <c r="J30" s="477">
        <v>31116</v>
      </c>
      <c r="K30" s="63">
        <v>97.9</v>
      </c>
      <c r="L30" s="63">
        <v>19.7</v>
      </c>
      <c r="M30" s="63">
        <v>19.8</v>
      </c>
      <c r="N30" s="63">
        <v>19.2</v>
      </c>
      <c r="O30" s="63">
        <v>165.5</v>
      </c>
      <c r="P30" s="63">
        <v>171</v>
      </c>
      <c r="Q30" s="63">
        <v>150.19999999999999</v>
      </c>
      <c r="R30" s="555">
        <v>150769</v>
      </c>
      <c r="S30" s="555">
        <v>110918</v>
      </c>
      <c r="T30" s="557">
        <v>39852</v>
      </c>
      <c r="U30" s="64" t="s">
        <v>251</v>
      </c>
    </row>
    <row r="31" spans="1:21" s="59" customFormat="1" ht="11.1" customHeight="1">
      <c r="A31" s="66" t="s">
        <v>562</v>
      </c>
      <c r="B31" s="476">
        <v>251414</v>
      </c>
      <c r="C31" s="476">
        <v>323257</v>
      </c>
      <c r="D31" s="476">
        <v>178503</v>
      </c>
      <c r="E31" s="476">
        <v>211059</v>
      </c>
      <c r="F31" s="476">
        <v>263646</v>
      </c>
      <c r="G31" s="476">
        <v>157690</v>
      </c>
      <c r="H31" s="476">
        <v>40355</v>
      </c>
      <c r="I31" s="476">
        <v>59611</v>
      </c>
      <c r="J31" s="476">
        <v>20813</v>
      </c>
      <c r="K31" s="420">
        <v>98.4</v>
      </c>
      <c r="L31" s="28">
        <v>19.2</v>
      </c>
      <c r="M31" s="28">
        <v>19.7</v>
      </c>
      <c r="N31" s="28">
        <v>18.7</v>
      </c>
      <c r="O31" s="28">
        <v>152.5</v>
      </c>
      <c r="P31" s="28">
        <v>164.2</v>
      </c>
      <c r="Q31" s="28">
        <v>140.6</v>
      </c>
      <c r="R31" s="554">
        <v>19216</v>
      </c>
      <c r="S31" s="554">
        <v>9680</v>
      </c>
      <c r="T31" s="556">
        <v>9536</v>
      </c>
      <c r="U31" s="58" t="s">
        <v>252</v>
      </c>
    </row>
    <row r="32" spans="1:21" s="59" customFormat="1" ht="11.1" customHeight="1">
      <c r="A32" s="66" t="s">
        <v>99</v>
      </c>
      <c r="B32" s="476">
        <v>279005</v>
      </c>
      <c r="C32" s="476">
        <v>418565</v>
      </c>
      <c r="D32" s="476">
        <v>181103</v>
      </c>
      <c r="E32" s="476">
        <v>228737</v>
      </c>
      <c r="F32" s="476">
        <v>325033</v>
      </c>
      <c r="G32" s="476">
        <v>161185</v>
      </c>
      <c r="H32" s="476">
        <v>50268</v>
      </c>
      <c r="I32" s="476">
        <v>93532</v>
      </c>
      <c r="J32" s="476">
        <v>19918</v>
      </c>
      <c r="K32" s="420">
        <v>100.4</v>
      </c>
      <c r="L32" s="28">
        <v>20.399999999999999</v>
      </c>
      <c r="M32" s="28">
        <v>20.5</v>
      </c>
      <c r="N32" s="28">
        <v>20.2</v>
      </c>
      <c r="O32" s="28">
        <v>163.80000000000001</v>
      </c>
      <c r="P32" s="28">
        <v>168.3</v>
      </c>
      <c r="Q32" s="28">
        <v>160.6</v>
      </c>
      <c r="R32" s="554">
        <v>15100</v>
      </c>
      <c r="S32" s="554">
        <v>6222</v>
      </c>
      <c r="T32" s="556">
        <v>8879</v>
      </c>
      <c r="U32" s="58" t="s">
        <v>253</v>
      </c>
    </row>
    <row r="33" spans="1:21" s="59" customFormat="1" ht="9.75" customHeight="1">
      <c r="A33" s="66" t="s">
        <v>186</v>
      </c>
      <c r="B33" s="476">
        <v>349322</v>
      </c>
      <c r="C33" s="476">
        <v>376323</v>
      </c>
      <c r="D33" s="476">
        <v>246645</v>
      </c>
      <c r="E33" s="476">
        <v>304313</v>
      </c>
      <c r="F33" s="476">
        <v>326130</v>
      </c>
      <c r="G33" s="476">
        <v>221349</v>
      </c>
      <c r="H33" s="476">
        <v>45009</v>
      </c>
      <c r="I33" s="476">
        <v>50193</v>
      </c>
      <c r="J33" s="476">
        <v>25296</v>
      </c>
      <c r="K33" s="420">
        <v>98.2</v>
      </c>
      <c r="L33" s="28">
        <v>21.3</v>
      </c>
      <c r="M33" s="28">
        <v>21.5</v>
      </c>
      <c r="N33" s="28">
        <v>20.5</v>
      </c>
      <c r="O33" s="28">
        <v>171.1</v>
      </c>
      <c r="P33" s="28">
        <v>174.3</v>
      </c>
      <c r="Q33" s="28">
        <v>158.6</v>
      </c>
      <c r="R33" s="554">
        <v>2184</v>
      </c>
      <c r="S33" s="554">
        <v>1726</v>
      </c>
      <c r="T33" s="556">
        <v>456</v>
      </c>
      <c r="U33" s="58" t="s">
        <v>254</v>
      </c>
    </row>
    <row r="34" spans="1:21" s="59" customFormat="1" ht="9.75" customHeight="1">
      <c r="A34" s="66" t="s">
        <v>669</v>
      </c>
      <c r="B34" s="476">
        <v>271958</v>
      </c>
      <c r="C34" s="476">
        <v>298024</v>
      </c>
      <c r="D34" s="476">
        <v>214863</v>
      </c>
      <c r="E34" s="476">
        <v>254522</v>
      </c>
      <c r="F34" s="476">
        <v>280476</v>
      </c>
      <c r="G34" s="476">
        <v>197674</v>
      </c>
      <c r="H34" s="476">
        <v>17436</v>
      </c>
      <c r="I34" s="476">
        <v>17548</v>
      </c>
      <c r="J34" s="476">
        <v>17189</v>
      </c>
      <c r="K34" s="420">
        <v>100.9</v>
      </c>
      <c r="L34" s="28">
        <v>20.399999999999999</v>
      </c>
      <c r="M34" s="28">
        <v>20.5</v>
      </c>
      <c r="N34" s="28">
        <v>20.3</v>
      </c>
      <c r="O34" s="28">
        <v>170.4</v>
      </c>
      <c r="P34" s="28">
        <v>174.2</v>
      </c>
      <c r="Q34" s="28">
        <v>162.30000000000001</v>
      </c>
      <c r="R34" s="554">
        <v>1460</v>
      </c>
      <c r="S34" s="554">
        <v>1002</v>
      </c>
      <c r="T34" s="556">
        <v>458</v>
      </c>
      <c r="U34" s="58" t="s">
        <v>673</v>
      </c>
    </row>
    <row r="35" spans="1:21" s="59" customFormat="1" ht="11.1" customHeight="1">
      <c r="A35" s="66" t="s">
        <v>187</v>
      </c>
      <c r="B35" s="476">
        <v>344259</v>
      </c>
      <c r="C35" s="476">
        <v>367810</v>
      </c>
      <c r="D35" s="476">
        <v>256282</v>
      </c>
      <c r="E35" s="476">
        <v>279683</v>
      </c>
      <c r="F35" s="476">
        <v>301789</v>
      </c>
      <c r="G35" s="476">
        <v>197102</v>
      </c>
      <c r="H35" s="476">
        <v>64576</v>
      </c>
      <c r="I35" s="476">
        <v>66021</v>
      </c>
      <c r="J35" s="476">
        <v>59180</v>
      </c>
      <c r="K35" s="420">
        <v>96.9</v>
      </c>
      <c r="L35" s="28">
        <v>20.399999999999999</v>
      </c>
      <c r="M35" s="28">
        <v>20.6</v>
      </c>
      <c r="N35" s="28">
        <v>19.7</v>
      </c>
      <c r="O35" s="28">
        <v>174.9</v>
      </c>
      <c r="P35" s="28">
        <v>177.1</v>
      </c>
      <c r="Q35" s="28">
        <v>166.8</v>
      </c>
      <c r="R35" s="554">
        <v>3850</v>
      </c>
      <c r="S35" s="554">
        <v>3038</v>
      </c>
      <c r="T35" s="556">
        <v>813</v>
      </c>
      <c r="U35" s="58" t="s">
        <v>255</v>
      </c>
    </row>
    <row r="36" spans="1:21" s="59" customFormat="1" ht="9.75" customHeight="1">
      <c r="A36" s="66"/>
      <c r="B36" s="476"/>
      <c r="C36" s="476"/>
      <c r="D36" s="476"/>
      <c r="E36" s="476"/>
      <c r="F36" s="476"/>
      <c r="G36" s="476"/>
      <c r="H36" s="476"/>
      <c r="I36" s="476"/>
      <c r="J36" s="476"/>
      <c r="K36" s="420"/>
      <c r="L36" s="28"/>
      <c r="M36" s="28"/>
      <c r="N36" s="28"/>
      <c r="O36" s="28"/>
      <c r="P36" s="28"/>
      <c r="Q36" s="28"/>
      <c r="R36" s="554"/>
      <c r="S36" s="554"/>
      <c r="T36" s="556"/>
      <c r="U36" s="58"/>
    </row>
    <row r="37" spans="1:21" s="59" customFormat="1" ht="11.1" customHeight="1">
      <c r="A37" s="66" t="s">
        <v>188</v>
      </c>
      <c r="B37" s="476">
        <v>306590</v>
      </c>
      <c r="C37" s="476">
        <v>379384</v>
      </c>
      <c r="D37" s="476">
        <v>183361</v>
      </c>
      <c r="E37" s="476">
        <v>266737</v>
      </c>
      <c r="F37" s="476">
        <v>325530</v>
      </c>
      <c r="G37" s="476">
        <v>167208</v>
      </c>
      <c r="H37" s="476">
        <v>39853</v>
      </c>
      <c r="I37" s="476">
        <v>53854</v>
      </c>
      <c r="J37" s="476">
        <v>16153</v>
      </c>
      <c r="K37" s="420">
        <v>104.3</v>
      </c>
      <c r="L37" s="28">
        <v>18.399999999999999</v>
      </c>
      <c r="M37" s="28">
        <v>17.8</v>
      </c>
      <c r="N37" s="28">
        <v>19.600000000000001</v>
      </c>
      <c r="O37" s="28">
        <v>162.9</v>
      </c>
      <c r="P37" s="28">
        <v>170.6</v>
      </c>
      <c r="Q37" s="28">
        <v>149.69999999999999</v>
      </c>
      <c r="R37" s="554">
        <v>5528</v>
      </c>
      <c r="S37" s="554">
        <v>3474</v>
      </c>
      <c r="T37" s="556">
        <v>2054</v>
      </c>
      <c r="U37" s="58" t="s">
        <v>256</v>
      </c>
    </row>
    <row r="38" spans="1:21" s="59" customFormat="1" ht="11.1" customHeight="1">
      <c r="A38" s="66" t="s">
        <v>169</v>
      </c>
      <c r="B38" s="476">
        <v>331472</v>
      </c>
      <c r="C38" s="476">
        <v>389671</v>
      </c>
      <c r="D38" s="476">
        <v>175887</v>
      </c>
      <c r="E38" s="476">
        <v>266135</v>
      </c>
      <c r="F38" s="476">
        <v>306932</v>
      </c>
      <c r="G38" s="476">
        <v>157070</v>
      </c>
      <c r="H38" s="476">
        <v>65337</v>
      </c>
      <c r="I38" s="476">
        <v>82739</v>
      </c>
      <c r="J38" s="476">
        <v>18817</v>
      </c>
      <c r="K38" s="420">
        <v>102.8</v>
      </c>
      <c r="L38" s="28">
        <v>19.7</v>
      </c>
      <c r="M38" s="28">
        <v>19.899999999999999</v>
      </c>
      <c r="N38" s="28">
        <v>19.100000000000001</v>
      </c>
      <c r="O38" s="28">
        <v>172.7</v>
      </c>
      <c r="P38" s="28">
        <v>184.4</v>
      </c>
      <c r="Q38" s="28">
        <v>141.4</v>
      </c>
      <c r="R38" s="554">
        <v>9304</v>
      </c>
      <c r="S38" s="554">
        <v>6760</v>
      </c>
      <c r="T38" s="556">
        <v>2544</v>
      </c>
      <c r="U38" s="58" t="s">
        <v>257</v>
      </c>
    </row>
    <row r="39" spans="1:21" s="59" customFormat="1" ht="11.1" customHeight="1">
      <c r="A39" s="66" t="s">
        <v>170</v>
      </c>
      <c r="B39" s="476">
        <v>360672</v>
      </c>
      <c r="C39" s="476">
        <v>412474</v>
      </c>
      <c r="D39" s="476">
        <v>211084</v>
      </c>
      <c r="E39" s="476">
        <v>285597</v>
      </c>
      <c r="F39" s="476">
        <v>323412</v>
      </c>
      <c r="G39" s="476">
        <v>176400</v>
      </c>
      <c r="H39" s="476">
        <v>75075</v>
      </c>
      <c r="I39" s="476">
        <v>89062</v>
      </c>
      <c r="J39" s="476">
        <v>34684</v>
      </c>
      <c r="K39" s="420">
        <v>101.7</v>
      </c>
      <c r="L39" s="28">
        <v>19.600000000000001</v>
      </c>
      <c r="M39" s="28">
        <v>19.8</v>
      </c>
      <c r="N39" s="28">
        <v>18.899999999999999</v>
      </c>
      <c r="O39" s="28">
        <v>162.19999999999999</v>
      </c>
      <c r="P39" s="28">
        <v>168.5</v>
      </c>
      <c r="Q39" s="28">
        <v>143.69999999999999</v>
      </c>
      <c r="R39" s="554">
        <v>4582</v>
      </c>
      <c r="S39" s="554">
        <v>3407</v>
      </c>
      <c r="T39" s="556">
        <v>1176</v>
      </c>
      <c r="U39" s="58" t="s">
        <v>258</v>
      </c>
    </row>
    <row r="40" spans="1:21" s="59" customFormat="1" ht="11.1" customHeight="1">
      <c r="A40" s="66" t="s">
        <v>171</v>
      </c>
      <c r="B40" s="476">
        <v>352472</v>
      </c>
      <c r="C40" s="476">
        <v>366356</v>
      </c>
      <c r="D40" s="476">
        <v>250729</v>
      </c>
      <c r="E40" s="476">
        <v>286927</v>
      </c>
      <c r="F40" s="476">
        <v>297893</v>
      </c>
      <c r="G40" s="476">
        <v>206573</v>
      </c>
      <c r="H40" s="476">
        <v>65545</v>
      </c>
      <c r="I40" s="476">
        <v>68463</v>
      </c>
      <c r="J40" s="476">
        <v>44156</v>
      </c>
      <c r="K40" s="420">
        <v>105.6</v>
      </c>
      <c r="L40" s="28">
        <v>21</v>
      </c>
      <c r="M40" s="28">
        <v>21.1</v>
      </c>
      <c r="N40" s="28">
        <v>20.5</v>
      </c>
      <c r="O40" s="28">
        <v>171.8</v>
      </c>
      <c r="P40" s="28">
        <v>173.5</v>
      </c>
      <c r="Q40" s="28">
        <v>158.6</v>
      </c>
      <c r="R40" s="554">
        <v>5912</v>
      </c>
      <c r="S40" s="554">
        <v>5202</v>
      </c>
      <c r="T40" s="556">
        <v>710</v>
      </c>
      <c r="U40" s="58" t="s">
        <v>227</v>
      </c>
    </row>
    <row r="41" spans="1:21" s="59" customFormat="1" ht="11.1" customHeight="1">
      <c r="A41" s="66" t="s">
        <v>172</v>
      </c>
      <c r="B41" s="476">
        <v>427866</v>
      </c>
      <c r="C41" s="476">
        <v>436129</v>
      </c>
      <c r="D41" s="476">
        <v>316546</v>
      </c>
      <c r="E41" s="476">
        <v>340957</v>
      </c>
      <c r="F41" s="476">
        <v>347095</v>
      </c>
      <c r="G41" s="476">
        <v>258258</v>
      </c>
      <c r="H41" s="476">
        <v>86909</v>
      </c>
      <c r="I41" s="476">
        <v>89034</v>
      </c>
      <c r="J41" s="476">
        <v>58288</v>
      </c>
      <c r="K41" s="420">
        <v>96.3</v>
      </c>
      <c r="L41" s="28">
        <v>19.7</v>
      </c>
      <c r="M41" s="28">
        <v>19.7</v>
      </c>
      <c r="N41" s="28">
        <v>19.399999999999999</v>
      </c>
      <c r="O41" s="28">
        <v>175.9</v>
      </c>
      <c r="P41" s="28">
        <v>177.3</v>
      </c>
      <c r="Q41" s="28">
        <v>157.4</v>
      </c>
      <c r="R41" s="554">
        <v>7510</v>
      </c>
      <c r="S41" s="554">
        <v>6990</v>
      </c>
      <c r="T41" s="556">
        <v>521</v>
      </c>
      <c r="U41" s="58" t="s">
        <v>259</v>
      </c>
    </row>
    <row r="42" spans="1:21" s="59" customFormat="1" ht="9" customHeight="1">
      <c r="A42" s="66"/>
      <c r="B42" s="476"/>
      <c r="C42" s="476"/>
      <c r="D42" s="476"/>
      <c r="E42" s="476"/>
      <c r="F42" s="476"/>
      <c r="G42" s="476"/>
      <c r="H42" s="476"/>
      <c r="I42" s="476"/>
      <c r="J42" s="476"/>
      <c r="K42" s="420"/>
      <c r="L42" s="28"/>
      <c r="M42" s="28"/>
      <c r="N42" s="28"/>
      <c r="O42" s="28"/>
      <c r="P42" s="28"/>
      <c r="Q42" s="28"/>
      <c r="R42" s="554"/>
      <c r="S42" s="554"/>
      <c r="T42" s="556"/>
      <c r="U42" s="58"/>
    </row>
    <row r="43" spans="1:21" s="59" customFormat="1" ht="11.1" customHeight="1">
      <c r="A43" s="66" t="s">
        <v>173</v>
      </c>
      <c r="B43" s="476">
        <v>368889</v>
      </c>
      <c r="C43" s="476">
        <v>389985</v>
      </c>
      <c r="D43" s="476">
        <v>270370</v>
      </c>
      <c r="E43" s="476">
        <v>310549</v>
      </c>
      <c r="F43" s="476">
        <v>331173</v>
      </c>
      <c r="G43" s="476">
        <v>214237</v>
      </c>
      <c r="H43" s="476">
        <v>58340</v>
      </c>
      <c r="I43" s="476">
        <v>58812</v>
      </c>
      <c r="J43" s="476">
        <v>56133</v>
      </c>
      <c r="K43" s="420">
        <v>92.7</v>
      </c>
      <c r="L43" s="28">
        <v>19.899999999999999</v>
      </c>
      <c r="M43" s="28">
        <v>19.899999999999999</v>
      </c>
      <c r="N43" s="28">
        <v>19.600000000000001</v>
      </c>
      <c r="O43" s="28">
        <v>167.3</v>
      </c>
      <c r="P43" s="28">
        <v>169.1</v>
      </c>
      <c r="Q43" s="28">
        <v>159</v>
      </c>
      <c r="R43" s="554">
        <v>1164</v>
      </c>
      <c r="S43" s="554">
        <v>959</v>
      </c>
      <c r="T43" s="556">
        <v>205</v>
      </c>
      <c r="U43" s="58" t="s">
        <v>260</v>
      </c>
    </row>
    <row r="44" spans="1:21" s="59" customFormat="1" ht="11.1" customHeight="1">
      <c r="A44" s="66" t="s">
        <v>174</v>
      </c>
      <c r="B44" s="476">
        <v>317639</v>
      </c>
      <c r="C44" s="476">
        <v>341915</v>
      </c>
      <c r="D44" s="476">
        <v>234193</v>
      </c>
      <c r="E44" s="476">
        <v>275470</v>
      </c>
      <c r="F44" s="476">
        <v>295427</v>
      </c>
      <c r="G44" s="476">
        <v>206870</v>
      </c>
      <c r="H44" s="476">
        <v>42169</v>
      </c>
      <c r="I44" s="476">
        <v>46488</v>
      </c>
      <c r="J44" s="476">
        <v>27323</v>
      </c>
      <c r="K44" s="420">
        <v>91.7</v>
      </c>
      <c r="L44" s="28">
        <v>20.7</v>
      </c>
      <c r="M44" s="28">
        <v>20.8</v>
      </c>
      <c r="N44" s="28">
        <v>20.399999999999999</v>
      </c>
      <c r="O44" s="28">
        <v>175.5</v>
      </c>
      <c r="P44" s="28">
        <v>178.4</v>
      </c>
      <c r="Q44" s="28">
        <v>165.2</v>
      </c>
      <c r="R44" s="554">
        <v>8629</v>
      </c>
      <c r="S44" s="554">
        <v>6687</v>
      </c>
      <c r="T44" s="556">
        <v>1942</v>
      </c>
      <c r="U44" s="58" t="s">
        <v>261</v>
      </c>
    </row>
    <row r="45" spans="1:21" s="59" customFormat="1" ht="11.1" customHeight="1">
      <c r="A45" s="66" t="s">
        <v>175</v>
      </c>
      <c r="B45" s="476">
        <v>425686</v>
      </c>
      <c r="C45" s="476">
        <v>442502</v>
      </c>
      <c r="D45" s="476">
        <v>289727</v>
      </c>
      <c r="E45" s="476">
        <v>351234</v>
      </c>
      <c r="F45" s="476">
        <v>366095</v>
      </c>
      <c r="G45" s="476">
        <v>231077</v>
      </c>
      <c r="H45" s="476">
        <v>74452</v>
      </c>
      <c r="I45" s="476">
        <v>76407</v>
      </c>
      <c r="J45" s="476">
        <v>58650</v>
      </c>
      <c r="K45" s="420">
        <v>92.9</v>
      </c>
      <c r="L45" s="28">
        <v>19.8</v>
      </c>
      <c r="M45" s="28">
        <v>19.899999999999999</v>
      </c>
      <c r="N45" s="28">
        <v>19.2</v>
      </c>
      <c r="O45" s="28">
        <v>175.4</v>
      </c>
      <c r="P45" s="28">
        <v>177.2</v>
      </c>
      <c r="Q45" s="28">
        <v>161.1</v>
      </c>
      <c r="R45" s="554">
        <v>18091</v>
      </c>
      <c r="S45" s="554">
        <v>16098</v>
      </c>
      <c r="T45" s="556">
        <v>1993</v>
      </c>
      <c r="U45" s="58" t="s">
        <v>262</v>
      </c>
    </row>
    <row r="46" spans="1:21" s="59" customFormat="1" ht="9.75" customHeight="1">
      <c r="A46" s="65"/>
      <c r="B46" s="476"/>
      <c r="C46" s="476"/>
      <c r="D46" s="476"/>
      <c r="E46" s="476"/>
      <c r="F46" s="476"/>
      <c r="G46" s="476"/>
      <c r="H46" s="476"/>
      <c r="I46" s="476"/>
      <c r="J46" s="476"/>
      <c r="K46" s="420"/>
      <c r="L46" s="28"/>
      <c r="M46" s="28"/>
      <c r="N46" s="28"/>
      <c r="O46" s="28"/>
      <c r="P46" s="28"/>
      <c r="Q46" s="28"/>
      <c r="R46" s="554"/>
      <c r="S46" s="554"/>
      <c r="T46" s="556"/>
      <c r="U46" s="58"/>
    </row>
    <row r="47" spans="1:21" s="59" customFormat="1" ht="11.1" customHeight="1">
      <c r="A47" s="466" t="s">
        <v>176</v>
      </c>
      <c r="B47" s="477">
        <v>521926</v>
      </c>
      <c r="C47" s="477">
        <v>545579</v>
      </c>
      <c r="D47" s="477">
        <v>286813</v>
      </c>
      <c r="E47" s="477">
        <v>403932</v>
      </c>
      <c r="F47" s="477">
        <v>422415</v>
      </c>
      <c r="G47" s="477">
        <v>220209</v>
      </c>
      <c r="H47" s="477">
        <v>117994</v>
      </c>
      <c r="I47" s="477">
        <v>123164</v>
      </c>
      <c r="J47" s="477">
        <v>66604</v>
      </c>
      <c r="K47" s="421">
        <v>96.9</v>
      </c>
      <c r="L47" s="421">
        <v>19.600000000000001</v>
      </c>
      <c r="M47" s="421">
        <v>19.7</v>
      </c>
      <c r="N47" s="421">
        <v>17.899999999999999</v>
      </c>
      <c r="O47" s="421">
        <v>156.19999999999999</v>
      </c>
      <c r="P47" s="421">
        <v>158</v>
      </c>
      <c r="Q47" s="421">
        <v>137.80000000000001</v>
      </c>
      <c r="R47" s="477">
        <v>3602</v>
      </c>
      <c r="S47" s="477">
        <v>3273</v>
      </c>
      <c r="T47" s="557">
        <v>329</v>
      </c>
      <c r="U47" s="64" t="s">
        <v>276</v>
      </c>
    </row>
    <row r="48" spans="1:21" s="59" customFormat="1" ht="9" customHeight="1">
      <c r="A48" s="65"/>
      <c r="B48" s="476"/>
      <c r="C48" s="476"/>
      <c r="D48" s="476"/>
      <c r="E48" s="476"/>
      <c r="F48" s="476"/>
      <c r="G48" s="476"/>
      <c r="H48" s="476"/>
      <c r="I48" s="476"/>
      <c r="J48" s="476"/>
      <c r="K48" s="420"/>
      <c r="L48" s="420"/>
      <c r="M48" s="420"/>
      <c r="N48" s="420"/>
      <c r="O48" s="420"/>
      <c r="P48" s="420"/>
      <c r="Q48" s="420"/>
      <c r="R48" s="476"/>
      <c r="S48" s="476"/>
      <c r="T48" s="556"/>
      <c r="U48" s="58"/>
    </row>
    <row r="49" spans="1:24" s="59" customFormat="1" ht="11.1" customHeight="1">
      <c r="A49" s="62" t="s">
        <v>189</v>
      </c>
      <c r="B49" s="477">
        <v>500741</v>
      </c>
      <c r="C49" s="477">
        <v>548649</v>
      </c>
      <c r="D49" s="477">
        <v>323628</v>
      </c>
      <c r="E49" s="477">
        <v>379776</v>
      </c>
      <c r="F49" s="477">
        <v>414410</v>
      </c>
      <c r="G49" s="477">
        <v>251739</v>
      </c>
      <c r="H49" s="477">
        <v>120965</v>
      </c>
      <c r="I49" s="477">
        <v>134239</v>
      </c>
      <c r="J49" s="477">
        <v>71889</v>
      </c>
      <c r="K49" s="421">
        <v>107.7</v>
      </c>
      <c r="L49" s="63">
        <v>19.7</v>
      </c>
      <c r="M49" s="63">
        <v>19.899999999999999</v>
      </c>
      <c r="N49" s="63">
        <v>18.899999999999999</v>
      </c>
      <c r="O49" s="63">
        <v>160.4</v>
      </c>
      <c r="P49" s="63">
        <v>162.4</v>
      </c>
      <c r="Q49" s="63">
        <v>152.80000000000001</v>
      </c>
      <c r="R49" s="555">
        <v>10480</v>
      </c>
      <c r="S49" s="555">
        <v>8251</v>
      </c>
      <c r="T49" s="557">
        <v>2229</v>
      </c>
      <c r="U49" s="64" t="s">
        <v>277</v>
      </c>
    </row>
    <row r="50" spans="1:24" s="60" customFormat="1" ht="9.75" customHeight="1">
      <c r="A50" s="65"/>
      <c r="B50" s="476"/>
      <c r="C50" s="476"/>
      <c r="D50" s="476"/>
      <c r="E50" s="476"/>
      <c r="F50" s="476"/>
      <c r="G50" s="476"/>
      <c r="H50" s="476"/>
      <c r="I50" s="476"/>
      <c r="J50" s="476"/>
      <c r="K50" s="420"/>
      <c r="L50" s="28"/>
      <c r="M50" s="28"/>
      <c r="N50" s="28"/>
      <c r="O50" s="28"/>
      <c r="P50" s="28"/>
      <c r="Q50" s="28"/>
      <c r="R50" s="554"/>
      <c r="S50" s="554"/>
      <c r="T50" s="556"/>
      <c r="U50" s="58"/>
    </row>
    <row r="51" spans="1:24" s="59" customFormat="1" ht="11.1" customHeight="1">
      <c r="A51" s="62" t="s">
        <v>177</v>
      </c>
      <c r="B51" s="477">
        <v>330859</v>
      </c>
      <c r="C51" s="477">
        <v>353580</v>
      </c>
      <c r="D51" s="477">
        <v>196077</v>
      </c>
      <c r="E51" s="477">
        <v>284727</v>
      </c>
      <c r="F51" s="477">
        <v>304272</v>
      </c>
      <c r="G51" s="477">
        <v>168785</v>
      </c>
      <c r="H51" s="477">
        <v>46132</v>
      </c>
      <c r="I51" s="477">
        <v>49308</v>
      </c>
      <c r="J51" s="477">
        <v>27292</v>
      </c>
      <c r="K51" s="421">
        <v>102.4</v>
      </c>
      <c r="L51" s="63">
        <v>20.8</v>
      </c>
      <c r="M51" s="63">
        <v>20.9</v>
      </c>
      <c r="N51" s="63">
        <v>19.899999999999999</v>
      </c>
      <c r="O51" s="63">
        <v>187.7</v>
      </c>
      <c r="P51" s="63">
        <v>195.1</v>
      </c>
      <c r="Q51" s="63">
        <v>144</v>
      </c>
      <c r="R51" s="555">
        <v>51505</v>
      </c>
      <c r="S51" s="555">
        <v>44074</v>
      </c>
      <c r="T51" s="557">
        <v>7432</v>
      </c>
      <c r="U51" s="64" t="s">
        <v>278</v>
      </c>
    </row>
    <row r="52" spans="1:24" s="60" customFormat="1" ht="9" customHeight="1">
      <c r="A52" s="65"/>
      <c r="B52" s="476"/>
      <c r="C52" s="476"/>
      <c r="D52" s="476"/>
      <c r="E52" s="476"/>
      <c r="F52" s="476"/>
      <c r="G52" s="476"/>
      <c r="H52" s="476"/>
      <c r="I52" s="476"/>
      <c r="J52" s="476"/>
      <c r="K52" s="420"/>
      <c r="L52" s="28"/>
      <c r="M52" s="28"/>
      <c r="N52" s="28"/>
      <c r="O52" s="28"/>
      <c r="P52" s="28"/>
      <c r="Q52" s="28"/>
      <c r="R52" s="554"/>
      <c r="S52" s="554"/>
      <c r="T52" s="556"/>
      <c r="U52" s="58"/>
    </row>
    <row r="53" spans="1:24" s="59" customFormat="1" ht="11.1" customHeight="1">
      <c r="A53" s="62" t="s">
        <v>178</v>
      </c>
      <c r="B53" s="477">
        <v>227559</v>
      </c>
      <c r="C53" s="477">
        <v>317453</v>
      </c>
      <c r="D53" s="477">
        <v>139152</v>
      </c>
      <c r="E53" s="477">
        <v>193312</v>
      </c>
      <c r="F53" s="477">
        <v>262298</v>
      </c>
      <c r="G53" s="477">
        <v>125467</v>
      </c>
      <c r="H53" s="477">
        <v>34247</v>
      </c>
      <c r="I53" s="477">
        <v>55155</v>
      </c>
      <c r="J53" s="477">
        <v>13685</v>
      </c>
      <c r="K53" s="421">
        <v>108.9</v>
      </c>
      <c r="L53" s="63">
        <v>19.600000000000001</v>
      </c>
      <c r="M53" s="63">
        <v>20.6</v>
      </c>
      <c r="N53" s="63">
        <v>18.600000000000001</v>
      </c>
      <c r="O53" s="63">
        <v>137.69999999999999</v>
      </c>
      <c r="P53" s="63">
        <v>156.30000000000001</v>
      </c>
      <c r="Q53" s="63">
        <v>119.3</v>
      </c>
      <c r="R53" s="555">
        <v>109306</v>
      </c>
      <c r="S53" s="555">
        <v>54222</v>
      </c>
      <c r="T53" s="557">
        <v>55084</v>
      </c>
      <c r="U53" s="64" t="s">
        <v>263</v>
      </c>
    </row>
    <row r="54" spans="1:24" s="60" customFormat="1" ht="11.1" customHeight="1">
      <c r="A54" s="66" t="s">
        <v>179</v>
      </c>
      <c r="B54" s="476">
        <v>333308</v>
      </c>
      <c r="C54" s="476">
        <v>417974</v>
      </c>
      <c r="D54" s="476">
        <v>204354</v>
      </c>
      <c r="E54" s="476">
        <v>268605</v>
      </c>
      <c r="F54" s="476">
        <v>331119</v>
      </c>
      <c r="G54" s="476">
        <v>173391</v>
      </c>
      <c r="H54" s="476">
        <v>64703</v>
      </c>
      <c r="I54" s="476">
        <v>86855</v>
      </c>
      <c r="J54" s="476">
        <v>30963</v>
      </c>
      <c r="K54" s="420">
        <v>92.9</v>
      </c>
      <c r="L54" s="28">
        <v>20</v>
      </c>
      <c r="M54" s="28">
        <v>20.399999999999999</v>
      </c>
      <c r="N54" s="28">
        <v>19.399999999999999</v>
      </c>
      <c r="O54" s="28">
        <v>156.80000000000001</v>
      </c>
      <c r="P54" s="28">
        <v>163.6</v>
      </c>
      <c r="Q54" s="28">
        <v>146.4</v>
      </c>
      <c r="R54" s="554">
        <v>31998</v>
      </c>
      <c r="S54" s="554">
        <v>19299</v>
      </c>
      <c r="T54" s="556">
        <v>12699</v>
      </c>
      <c r="U54" s="58" t="s">
        <v>264</v>
      </c>
    </row>
    <row r="55" spans="1:24" s="59" customFormat="1" ht="11.1" customHeight="1">
      <c r="A55" s="66" t="s">
        <v>180</v>
      </c>
      <c r="B55" s="476">
        <v>183855</v>
      </c>
      <c r="C55" s="476">
        <v>261880</v>
      </c>
      <c r="D55" s="476">
        <v>119689</v>
      </c>
      <c r="E55" s="476">
        <v>162195</v>
      </c>
      <c r="F55" s="476">
        <v>224250</v>
      </c>
      <c r="G55" s="476">
        <v>111161</v>
      </c>
      <c r="H55" s="476">
        <v>21660</v>
      </c>
      <c r="I55" s="476">
        <v>37630</v>
      </c>
      <c r="J55" s="476">
        <v>8528</v>
      </c>
      <c r="K55" s="420">
        <v>124.4</v>
      </c>
      <c r="L55" s="28">
        <v>19.399999999999999</v>
      </c>
      <c r="M55" s="28">
        <v>20.7</v>
      </c>
      <c r="N55" s="28">
        <v>18.399999999999999</v>
      </c>
      <c r="O55" s="28">
        <v>129.80000000000001</v>
      </c>
      <c r="P55" s="28">
        <v>152.4</v>
      </c>
      <c r="Q55" s="28">
        <v>111.2</v>
      </c>
      <c r="R55" s="554">
        <v>77309</v>
      </c>
      <c r="S55" s="554">
        <v>34923</v>
      </c>
      <c r="T55" s="556">
        <v>42385</v>
      </c>
      <c r="U55" s="58" t="s">
        <v>168</v>
      </c>
    </row>
    <row r="56" spans="1:24" s="60" customFormat="1" ht="9" customHeight="1">
      <c r="A56" s="65"/>
      <c r="B56" s="476"/>
      <c r="C56" s="476"/>
      <c r="D56" s="476"/>
      <c r="E56" s="476"/>
      <c r="F56" s="476"/>
      <c r="G56" s="476"/>
      <c r="H56" s="476"/>
      <c r="I56" s="476"/>
      <c r="J56" s="476"/>
      <c r="K56" s="420"/>
      <c r="L56" s="28"/>
      <c r="M56" s="28"/>
      <c r="N56" s="28"/>
      <c r="O56" s="28"/>
      <c r="P56" s="28"/>
      <c r="Q56" s="28"/>
      <c r="R56" s="554"/>
      <c r="S56" s="554"/>
      <c r="T56" s="556"/>
      <c r="U56" s="58"/>
    </row>
    <row r="57" spans="1:24" s="59" customFormat="1" ht="11.1" customHeight="1">
      <c r="A57" s="62" t="s">
        <v>181</v>
      </c>
      <c r="B57" s="477">
        <v>464702</v>
      </c>
      <c r="C57" s="477">
        <v>628185</v>
      </c>
      <c r="D57" s="477">
        <v>277140</v>
      </c>
      <c r="E57" s="477">
        <v>357808</v>
      </c>
      <c r="F57" s="477">
        <v>478619</v>
      </c>
      <c r="G57" s="477">
        <v>219202</v>
      </c>
      <c r="H57" s="477">
        <v>106894</v>
      </c>
      <c r="I57" s="477">
        <v>149566</v>
      </c>
      <c r="J57" s="477">
        <v>57938</v>
      </c>
      <c r="K57" s="421">
        <v>91.4</v>
      </c>
      <c r="L57" s="63">
        <v>19.399999999999999</v>
      </c>
      <c r="M57" s="63">
        <v>19.7</v>
      </c>
      <c r="N57" s="63">
        <v>19</v>
      </c>
      <c r="O57" s="63">
        <v>152.9</v>
      </c>
      <c r="P57" s="63">
        <v>161.69999999999999</v>
      </c>
      <c r="Q57" s="63">
        <v>142.9</v>
      </c>
      <c r="R57" s="555">
        <v>17642</v>
      </c>
      <c r="S57" s="555">
        <v>9390</v>
      </c>
      <c r="T57" s="557">
        <v>8252</v>
      </c>
      <c r="U57" s="64" t="s">
        <v>265</v>
      </c>
    </row>
    <row r="58" spans="1:24" s="60" customFormat="1" ht="9.75" customHeight="1">
      <c r="A58" s="65"/>
      <c r="B58" s="476"/>
      <c r="C58" s="476"/>
      <c r="D58" s="476"/>
      <c r="E58" s="476"/>
      <c r="F58" s="476"/>
      <c r="G58" s="476"/>
      <c r="H58" s="476"/>
      <c r="I58" s="476"/>
      <c r="J58" s="476"/>
      <c r="K58" s="420"/>
      <c r="L58" s="28"/>
      <c r="M58" s="28"/>
      <c r="N58" s="28"/>
      <c r="O58" s="28"/>
      <c r="P58" s="28"/>
      <c r="Q58" s="28"/>
      <c r="R58" s="554"/>
      <c r="S58" s="554"/>
      <c r="T58" s="556"/>
      <c r="U58" s="58"/>
    </row>
    <row r="59" spans="1:24" s="59" customFormat="1" ht="11.1" customHeight="1">
      <c r="A59" s="62" t="s">
        <v>266</v>
      </c>
      <c r="B59" s="477">
        <v>393546</v>
      </c>
      <c r="C59" s="477">
        <v>440813</v>
      </c>
      <c r="D59" s="477">
        <v>273185</v>
      </c>
      <c r="E59" s="477">
        <v>309595</v>
      </c>
      <c r="F59" s="477">
        <v>342699</v>
      </c>
      <c r="G59" s="477">
        <v>225298</v>
      </c>
      <c r="H59" s="477">
        <v>83951</v>
      </c>
      <c r="I59" s="477">
        <v>98114</v>
      </c>
      <c r="J59" s="477">
        <v>47887</v>
      </c>
      <c r="K59" s="421">
        <v>101.2</v>
      </c>
      <c r="L59" s="63">
        <v>19.3</v>
      </c>
      <c r="M59" s="63">
        <v>19.2</v>
      </c>
      <c r="N59" s="63">
        <v>19.600000000000001</v>
      </c>
      <c r="O59" s="63">
        <v>163.1</v>
      </c>
      <c r="P59" s="63">
        <v>168.1</v>
      </c>
      <c r="Q59" s="63">
        <v>150.30000000000001</v>
      </c>
      <c r="R59" s="555">
        <v>14784</v>
      </c>
      <c r="S59" s="555">
        <v>10611</v>
      </c>
      <c r="T59" s="557">
        <v>4173</v>
      </c>
      <c r="U59" s="64" t="s">
        <v>267</v>
      </c>
    </row>
    <row r="60" spans="1:24" s="60" customFormat="1" ht="9.75" customHeight="1">
      <c r="A60" s="65"/>
      <c r="B60" s="476"/>
      <c r="C60" s="476"/>
      <c r="D60" s="476"/>
      <c r="E60" s="476"/>
      <c r="F60" s="476"/>
      <c r="G60" s="476"/>
      <c r="H60" s="476"/>
      <c r="I60" s="476"/>
      <c r="J60" s="476"/>
      <c r="K60" s="420"/>
      <c r="L60" s="28"/>
      <c r="M60" s="28"/>
      <c r="N60" s="28"/>
      <c r="O60" s="28"/>
      <c r="P60" s="28"/>
      <c r="Q60" s="28"/>
      <c r="R60" s="554"/>
      <c r="S60" s="554"/>
      <c r="T60" s="556"/>
      <c r="U60" s="58"/>
    </row>
    <row r="61" spans="1:24" s="59" customFormat="1" ht="11.1" customHeight="1">
      <c r="A61" s="62" t="s">
        <v>190</v>
      </c>
      <c r="B61" s="477">
        <v>107247</v>
      </c>
      <c r="C61" s="477">
        <v>137596</v>
      </c>
      <c r="D61" s="477">
        <v>94963</v>
      </c>
      <c r="E61" s="477">
        <v>103286</v>
      </c>
      <c r="F61" s="477">
        <v>129727</v>
      </c>
      <c r="G61" s="477">
        <v>92584</v>
      </c>
      <c r="H61" s="477">
        <v>3961</v>
      </c>
      <c r="I61" s="477">
        <v>7869</v>
      </c>
      <c r="J61" s="477">
        <v>2379</v>
      </c>
      <c r="K61" s="421">
        <v>83.9</v>
      </c>
      <c r="L61" s="63">
        <v>15.8</v>
      </c>
      <c r="M61" s="63">
        <v>16</v>
      </c>
      <c r="N61" s="63">
        <v>15.7</v>
      </c>
      <c r="O61" s="63">
        <v>94.3</v>
      </c>
      <c r="P61" s="63">
        <v>108.6</v>
      </c>
      <c r="Q61" s="63">
        <v>88.6</v>
      </c>
      <c r="R61" s="555">
        <v>46653</v>
      </c>
      <c r="S61" s="555">
        <v>13480</v>
      </c>
      <c r="T61" s="557">
        <v>33175</v>
      </c>
      <c r="U61" s="64" t="s">
        <v>268</v>
      </c>
    </row>
    <row r="62" spans="1:24" s="21" customFormat="1" ht="9" customHeight="1">
      <c r="A62" s="65"/>
      <c r="B62" s="476"/>
      <c r="C62" s="476"/>
      <c r="D62" s="476"/>
      <c r="E62" s="476"/>
      <c r="F62" s="476"/>
      <c r="G62" s="476"/>
      <c r="H62" s="476"/>
      <c r="I62" s="476"/>
      <c r="J62" s="476"/>
      <c r="K62" s="420"/>
      <c r="L62" s="28"/>
      <c r="M62" s="28"/>
      <c r="N62" s="28"/>
      <c r="O62" s="28"/>
      <c r="P62" s="28"/>
      <c r="Q62" s="28"/>
      <c r="R62" s="554"/>
      <c r="S62" s="554"/>
      <c r="T62" s="556"/>
      <c r="U62" s="58"/>
    </row>
    <row r="63" spans="1:24" ht="11.1" customHeight="1">
      <c r="A63" s="466" t="s">
        <v>182</v>
      </c>
      <c r="B63" s="477">
        <v>184041</v>
      </c>
      <c r="C63" s="477">
        <v>254294</v>
      </c>
      <c r="D63" s="477">
        <v>143458</v>
      </c>
      <c r="E63" s="477">
        <v>174097</v>
      </c>
      <c r="F63" s="477">
        <v>237800</v>
      </c>
      <c r="G63" s="477">
        <v>137298</v>
      </c>
      <c r="H63" s="477">
        <v>9944</v>
      </c>
      <c r="I63" s="477">
        <v>16494</v>
      </c>
      <c r="J63" s="477">
        <v>6160</v>
      </c>
      <c r="K63" s="421">
        <v>94.2</v>
      </c>
      <c r="L63" s="63">
        <v>18.600000000000001</v>
      </c>
      <c r="M63" s="63">
        <v>20.7</v>
      </c>
      <c r="N63" s="63">
        <v>17.399999999999999</v>
      </c>
      <c r="O63" s="63">
        <v>136.6</v>
      </c>
      <c r="P63" s="63">
        <v>160.9</v>
      </c>
      <c r="Q63" s="63">
        <v>122.6</v>
      </c>
      <c r="R63" s="555">
        <v>18576</v>
      </c>
      <c r="S63" s="555">
        <v>6785</v>
      </c>
      <c r="T63" s="557">
        <v>11791</v>
      </c>
      <c r="U63" s="64" t="s">
        <v>269</v>
      </c>
    </row>
    <row r="64" spans="1:24" s="21" customFormat="1" ht="9.75" customHeight="1">
      <c r="A64" s="65"/>
      <c r="B64" s="476"/>
      <c r="C64" s="476"/>
      <c r="D64" s="476"/>
      <c r="E64" s="476"/>
      <c r="F64" s="476"/>
      <c r="G64" s="476"/>
      <c r="H64" s="476"/>
      <c r="I64" s="476"/>
      <c r="J64" s="476"/>
      <c r="K64" s="420"/>
      <c r="L64" s="28"/>
      <c r="M64" s="28"/>
      <c r="N64" s="28"/>
      <c r="O64" s="28"/>
      <c r="P64" s="28"/>
      <c r="Q64" s="28"/>
      <c r="R64" s="554"/>
      <c r="S64" s="554"/>
      <c r="T64" s="556"/>
      <c r="U64" s="58"/>
      <c r="V64" s="67"/>
      <c r="W64" s="67"/>
      <c r="X64" s="67"/>
    </row>
    <row r="65" spans="1:24" ht="11.1" customHeight="1">
      <c r="A65" s="62" t="s">
        <v>221</v>
      </c>
      <c r="B65" s="477">
        <v>445128</v>
      </c>
      <c r="C65" s="477">
        <v>514428</v>
      </c>
      <c r="D65" s="477">
        <v>395854</v>
      </c>
      <c r="E65" s="477">
        <v>341523</v>
      </c>
      <c r="F65" s="477">
        <v>391079</v>
      </c>
      <c r="G65" s="477">
        <v>306288</v>
      </c>
      <c r="H65" s="477">
        <v>103605</v>
      </c>
      <c r="I65" s="477">
        <v>123349</v>
      </c>
      <c r="J65" s="477">
        <v>89566</v>
      </c>
      <c r="K65" s="421">
        <v>99.2</v>
      </c>
      <c r="L65" s="63">
        <v>19</v>
      </c>
      <c r="M65" s="63">
        <v>19.399999999999999</v>
      </c>
      <c r="N65" s="63">
        <v>18.8</v>
      </c>
      <c r="O65" s="63">
        <v>142.9</v>
      </c>
      <c r="P65" s="63">
        <v>147.6</v>
      </c>
      <c r="Q65" s="63">
        <v>139.4</v>
      </c>
      <c r="R65" s="555">
        <v>39933</v>
      </c>
      <c r="S65" s="555">
        <v>16599</v>
      </c>
      <c r="T65" s="557">
        <v>23335</v>
      </c>
      <c r="U65" s="64" t="s">
        <v>270</v>
      </c>
      <c r="V65" s="17"/>
      <c r="W65" s="17"/>
      <c r="X65" s="17"/>
    </row>
    <row r="66" spans="1:24" s="21" customFormat="1" ht="9" customHeight="1">
      <c r="A66" s="65"/>
      <c r="B66" s="476"/>
      <c r="C66" s="476"/>
      <c r="D66" s="476"/>
      <c r="E66" s="476"/>
      <c r="F66" s="476"/>
      <c r="G66" s="476"/>
      <c r="H66" s="476"/>
      <c r="I66" s="476"/>
      <c r="J66" s="476"/>
      <c r="K66" s="420"/>
      <c r="L66" s="28"/>
      <c r="M66" s="28"/>
      <c r="N66" s="28"/>
      <c r="O66" s="28"/>
      <c r="P66" s="28"/>
      <c r="Q66" s="28"/>
      <c r="R66" s="554"/>
      <c r="S66" s="554"/>
      <c r="T66" s="556"/>
      <c r="U66" s="58"/>
    </row>
    <row r="67" spans="1:24" ht="11.1" customHeight="1">
      <c r="A67" s="62" t="s">
        <v>191</v>
      </c>
      <c r="B67" s="477">
        <v>312920</v>
      </c>
      <c r="C67" s="477">
        <v>440522</v>
      </c>
      <c r="D67" s="477">
        <v>279690</v>
      </c>
      <c r="E67" s="477">
        <v>258937</v>
      </c>
      <c r="F67" s="477">
        <v>367002</v>
      </c>
      <c r="G67" s="477">
        <v>230795</v>
      </c>
      <c r="H67" s="477">
        <v>53983</v>
      </c>
      <c r="I67" s="477">
        <v>73520</v>
      </c>
      <c r="J67" s="477">
        <v>48895</v>
      </c>
      <c r="K67" s="421">
        <v>101.9</v>
      </c>
      <c r="L67" s="63">
        <v>19.399999999999999</v>
      </c>
      <c r="M67" s="63">
        <v>19.5</v>
      </c>
      <c r="N67" s="63">
        <v>19.3</v>
      </c>
      <c r="O67" s="63">
        <v>145.4</v>
      </c>
      <c r="P67" s="63">
        <v>155.69999999999999</v>
      </c>
      <c r="Q67" s="63">
        <v>142.80000000000001</v>
      </c>
      <c r="R67" s="555">
        <v>111024</v>
      </c>
      <c r="S67" s="555">
        <v>22983</v>
      </c>
      <c r="T67" s="557">
        <v>88042</v>
      </c>
      <c r="U67" s="64" t="s">
        <v>271</v>
      </c>
    </row>
    <row r="68" spans="1:24" s="21" customFormat="1" ht="11.1" customHeight="1">
      <c r="A68" s="66" t="s">
        <v>183</v>
      </c>
      <c r="B68" s="476">
        <v>379184</v>
      </c>
      <c r="C68" s="476">
        <v>529118</v>
      </c>
      <c r="D68" s="476">
        <v>335330</v>
      </c>
      <c r="E68" s="476">
        <v>311112</v>
      </c>
      <c r="F68" s="476">
        <v>440714</v>
      </c>
      <c r="G68" s="476">
        <v>273205</v>
      </c>
      <c r="H68" s="476">
        <v>68072</v>
      </c>
      <c r="I68" s="476">
        <v>88404</v>
      </c>
      <c r="J68" s="476">
        <v>62125</v>
      </c>
      <c r="K68" s="420">
        <v>103.1</v>
      </c>
      <c r="L68" s="28">
        <v>19.7</v>
      </c>
      <c r="M68" s="28">
        <v>19.5</v>
      </c>
      <c r="N68" s="28">
        <v>19.8</v>
      </c>
      <c r="O68" s="28">
        <v>150.9</v>
      </c>
      <c r="P68" s="28">
        <v>158.5</v>
      </c>
      <c r="Q68" s="28">
        <v>148.69999999999999</v>
      </c>
      <c r="R68" s="554">
        <v>59698</v>
      </c>
      <c r="S68" s="554">
        <v>13548</v>
      </c>
      <c r="T68" s="556">
        <v>46150</v>
      </c>
      <c r="U68" s="58" t="s">
        <v>272</v>
      </c>
    </row>
    <row r="69" spans="1:24" s="21" customFormat="1" ht="9.75" customHeight="1">
      <c r="A69" s="65"/>
      <c r="B69" s="476"/>
      <c r="C69" s="476"/>
      <c r="D69" s="476"/>
      <c r="E69" s="476"/>
      <c r="F69" s="476"/>
      <c r="G69" s="476"/>
      <c r="H69" s="476"/>
      <c r="I69" s="476"/>
      <c r="J69" s="476"/>
      <c r="K69" s="420"/>
      <c r="L69" s="28"/>
      <c r="M69" s="28"/>
      <c r="N69" s="28"/>
      <c r="O69" s="28"/>
      <c r="P69" s="28"/>
      <c r="Q69" s="28"/>
      <c r="R69" s="554"/>
      <c r="S69" s="554"/>
      <c r="T69" s="556"/>
      <c r="U69" s="58"/>
    </row>
    <row r="70" spans="1:24" s="21" customFormat="1" ht="11.1" customHeight="1">
      <c r="A70" s="62" t="s">
        <v>192</v>
      </c>
      <c r="B70" s="477">
        <v>393896</v>
      </c>
      <c r="C70" s="477">
        <v>482567</v>
      </c>
      <c r="D70" s="477">
        <v>256239</v>
      </c>
      <c r="E70" s="477">
        <v>302331</v>
      </c>
      <c r="F70" s="477">
        <v>365787</v>
      </c>
      <c r="G70" s="477">
        <v>203819</v>
      </c>
      <c r="H70" s="477">
        <v>91565</v>
      </c>
      <c r="I70" s="477">
        <v>116780</v>
      </c>
      <c r="J70" s="477">
        <v>52420</v>
      </c>
      <c r="K70" s="421">
        <v>105.8</v>
      </c>
      <c r="L70" s="63">
        <v>19.100000000000001</v>
      </c>
      <c r="M70" s="63">
        <v>19.7</v>
      </c>
      <c r="N70" s="63">
        <v>18.100000000000001</v>
      </c>
      <c r="O70" s="63">
        <v>148.80000000000001</v>
      </c>
      <c r="P70" s="63">
        <v>155.19999999999999</v>
      </c>
      <c r="Q70" s="63">
        <v>138.9</v>
      </c>
      <c r="R70" s="555">
        <v>5734</v>
      </c>
      <c r="S70" s="555">
        <v>3486</v>
      </c>
      <c r="T70" s="557">
        <v>2248</v>
      </c>
      <c r="U70" s="64" t="s">
        <v>273</v>
      </c>
    </row>
    <row r="71" spans="1:24" s="21" customFormat="1" ht="9" customHeight="1">
      <c r="A71" s="65"/>
      <c r="B71" s="476"/>
      <c r="C71" s="476"/>
      <c r="D71" s="476"/>
      <c r="E71" s="476"/>
      <c r="F71" s="476"/>
      <c r="G71" s="476"/>
      <c r="H71" s="476"/>
      <c r="I71" s="476"/>
      <c r="J71" s="476"/>
      <c r="K71" s="420"/>
      <c r="L71" s="28"/>
      <c r="M71" s="28"/>
      <c r="N71" s="28"/>
      <c r="O71" s="28"/>
      <c r="P71" s="28"/>
      <c r="Q71" s="28"/>
      <c r="R71" s="554"/>
      <c r="S71" s="554"/>
      <c r="T71" s="556"/>
      <c r="U71" s="58"/>
    </row>
    <row r="72" spans="1:24" s="21" customFormat="1" ht="11.1" customHeight="1">
      <c r="A72" s="467" t="s">
        <v>193</v>
      </c>
      <c r="B72" s="477">
        <v>226210</v>
      </c>
      <c r="C72" s="477">
        <v>279028</v>
      </c>
      <c r="D72" s="477">
        <v>150137</v>
      </c>
      <c r="E72" s="477">
        <v>200842</v>
      </c>
      <c r="F72" s="477">
        <v>243100</v>
      </c>
      <c r="G72" s="477">
        <v>139979</v>
      </c>
      <c r="H72" s="477">
        <v>25368</v>
      </c>
      <c r="I72" s="477">
        <v>35928</v>
      </c>
      <c r="J72" s="477">
        <v>10158</v>
      </c>
      <c r="K72" s="421">
        <v>101.2</v>
      </c>
      <c r="L72" s="63">
        <v>19.7</v>
      </c>
      <c r="M72" s="63">
        <v>20.399999999999999</v>
      </c>
      <c r="N72" s="63">
        <v>18.7</v>
      </c>
      <c r="O72" s="63">
        <v>148.6</v>
      </c>
      <c r="P72" s="63">
        <v>163.30000000000001</v>
      </c>
      <c r="Q72" s="63">
        <v>127.3</v>
      </c>
      <c r="R72" s="555">
        <v>43225</v>
      </c>
      <c r="S72" s="555">
        <v>25478</v>
      </c>
      <c r="T72" s="557">
        <v>17747</v>
      </c>
      <c r="U72" s="64" t="s">
        <v>274</v>
      </c>
    </row>
    <row r="73" spans="1:24" ht="3.75" customHeight="1" thickBot="1">
      <c r="A73" s="69"/>
      <c r="B73" s="70"/>
      <c r="C73" s="70"/>
      <c r="D73" s="70"/>
      <c r="E73" s="70"/>
      <c r="F73" s="70"/>
      <c r="G73" s="70"/>
      <c r="H73" s="70"/>
      <c r="I73" s="70"/>
      <c r="J73" s="70"/>
      <c r="K73" s="70"/>
      <c r="L73" s="70"/>
      <c r="M73" s="70"/>
      <c r="N73" s="70"/>
      <c r="O73" s="70"/>
      <c r="P73" s="70"/>
      <c r="Q73" s="70"/>
      <c r="R73" s="70"/>
      <c r="S73" s="70"/>
      <c r="T73" s="70"/>
      <c r="U73" s="71"/>
    </row>
    <row r="74" spans="1:24" ht="12.75" customHeight="1">
      <c r="A74" s="753" t="s">
        <v>807</v>
      </c>
      <c r="B74" s="753"/>
      <c r="C74" s="753"/>
      <c r="D74" s="753"/>
      <c r="E74" s="753"/>
      <c r="F74" s="753"/>
      <c r="G74" s="753"/>
      <c r="H74" s="753"/>
      <c r="I74" s="753"/>
      <c r="J74" s="753"/>
      <c r="K74" s="753" t="s">
        <v>520</v>
      </c>
      <c r="L74" s="754"/>
      <c r="M74" s="754"/>
      <c r="N74" s="754"/>
      <c r="O74" s="754"/>
      <c r="P74" s="754"/>
      <c r="Q74" s="754"/>
      <c r="R74" s="411"/>
      <c r="S74" s="411"/>
      <c r="T74" s="411"/>
      <c r="U74" s="408" t="s">
        <v>521</v>
      </c>
    </row>
    <row r="75" spans="1:24" ht="27.75" customHeight="1">
      <c r="A75" s="751" t="s">
        <v>823</v>
      </c>
      <c r="B75" s="752"/>
      <c r="C75" s="752"/>
      <c r="D75" s="752"/>
      <c r="E75" s="752"/>
      <c r="F75" s="752"/>
      <c r="G75" s="752"/>
      <c r="H75" s="752"/>
      <c r="I75" s="752"/>
      <c r="J75" s="752"/>
      <c r="K75" s="755" t="s">
        <v>275</v>
      </c>
      <c r="L75" s="756"/>
      <c r="M75" s="756"/>
      <c r="N75" s="756"/>
      <c r="O75" s="756"/>
      <c r="P75" s="756"/>
      <c r="Q75" s="756"/>
      <c r="R75" s="410"/>
      <c r="S75" s="407"/>
      <c r="T75" s="407"/>
      <c r="U75" s="407"/>
    </row>
  </sheetData>
  <mergeCells count="20">
    <mergeCell ref="K5:K6"/>
    <mergeCell ref="L5:N5"/>
    <mergeCell ref="U4:U6"/>
    <mergeCell ref="B5:D5"/>
    <mergeCell ref="A75:J75"/>
    <mergeCell ref="K74:Q74"/>
    <mergeCell ref="K75:Q75"/>
    <mergeCell ref="A4:A6"/>
    <mergeCell ref="B4:T4"/>
    <mergeCell ref="O5:Q5"/>
    <mergeCell ref="R5:T5"/>
    <mergeCell ref="A74:J74"/>
    <mergeCell ref="E5:G5"/>
    <mergeCell ref="H5:J5"/>
    <mergeCell ref="A1:J1"/>
    <mergeCell ref="K1:U1"/>
    <mergeCell ref="A2:J2"/>
    <mergeCell ref="K2:U2"/>
    <mergeCell ref="K3:U3"/>
    <mergeCell ref="A3:J3"/>
  </mergeCells>
  <phoneticPr fontId="10"/>
  <pageMargins left="0.59055118110236227" right="0.59055118110236227" top="0.31496062992125984" bottom="0.31496062992125984" header="0" footer="0"/>
  <pageSetup paperSize="9" orientation="portrait" r:id="rId1"/>
  <headerFooter alignWithMargins="0"/>
  <colBreaks count="1" manualBreakCount="1">
    <brk id="10"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70"/>
  <sheetViews>
    <sheetView view="pageBreakPreview" zoomScale="130" zoomScaleNormal="110" zoomScaleSheetLayoutView="130" workbookViewId="0">
      <selection activeCell="D47" sqref="D47"/>
    </sheetView>
  </sheetViews>
  <sheetFormatPr defaultRowHeight="11.25"/>
  <cols>
    <col min="1" max="1" width="9.83203125" customWidth="1"/>
    <col min="2" max="13" width="8.33203125" customWidth="1"/>
    <col min="14" max="14" width="1.83203125" customWidth="1"/>
    <col min="89" max="95" width="1.6640625" customWidth="1"/>
    <col min="96" max="100" width="1.5" customWidth="1"/>
    <col min="101" max="108" width="1.33203125" customWidth="1"/>
    <col min="109" max="113" width="1.5" customWidth="1"/>
    <col min="114" max="155" width="1.33203125" customWidth="1"/>
    <col min="156" max="160" width="1.1640625" customWidth="1"/>
    <col min="161" max="168" width="1.33203125" customWidth="1"/>
    <col min="169" max="169" width="3.6640625" customWidth="1"/>
    <col min="345" max="351" width="1.6640625" customWidth="1"/>
    <col min="352" max="356" width="1.5" customWidth="1"/>
    <col min="357" max="364" width="1.33203125" customWidth="1"/>
    <col min="365" max="369" width="1.5" customWidth="1"/>
    <col min="370" max="411" width="1.33203125" customWidth="1"/>
    <col min="412" max="416" width="1.1640625" customWidth="1"/>
    <col min="417" max="424" width="1.33203125" customWidth="1"/>
    <col min="425" max="425" width="3.6640625" customWidth="1"/>
    <col min="601" max="607" width="1.6640625" customWidth="1"/>
    <col min="608" max="612" width="1.5" customWidth="1"/>
    <col min="613" max="620" width="1.33203125" customWidth="1"/>
    <col min="621" max="625" width="1.5" customWidth="1"/>
    <col min="626" max="667" width="1.33203125" customWidth="1"/>
    <col min="668" max="672" width="1.1640625" customWidth="1"/>
    <col min="673" max="680" width="1.33203125" customWidth="1"/>
    <col min="681" max="681" width="3.6640625" customWidth="1"/>
    <col min="857" max="863" width="1.6640625" customWidth="1"/>
    <col min="864" max="868" width="1.5" customWidth="1"/>
    <col min="869" max="876" width="1.33203125" customWidth="1"/>
    <col min="877" max="881" width="1.5" customWidth="1"/>
    <col min="882" max="923" width="1.33203125" customWidth="1"/>
    <col min="924" max="928" width="1.1640625" customWidth="1"/>
    <col min="929" max="936" width="1.33203125" customWidth="1"/>
    <col min="937" max="937" width="3.6640625" customWidth="1"/>
    <col min="1113" max="1119" width="1.6640625" customWidth="1"/>
    <col min="1120" max="1124" width="1.5" customWidth="1"/>
    <col min="1125" max="1132" width="1.33203125" customWidth="1"/>
    <col min="1133" max="1137" width="1.5" customWidth="1"/>
    <col min="1138" max="1179" width="1.33203125" customWidth="1"/>
    <col min="1180" max="1184" width="1.1640625" customWidth="1"/>
    <col min="1185" max="1192" width="1.33203125" customWidth="1"/>
    <col min="1193" max="1193" width="3.6640625" customWidth="1"/>
    <col min="1369" max="1375" width="1.6640625" customWidth="1"/>
    <col min="1376" max="1380" width="1.5" customWidth="1"/>
    <col min="1381" max="1388" width="1.33203125" customWidth="1"/>
    <col min="1389" max="1393" width="1.5" customWidth="1"/>
    <col min="1394" max="1435" width="1.33203125" customWidth="1"/>
    <col min="1436" max="1440" width="1.1640625" customWidth="1"/>
    <col min="1441" max="1448" width="1.33203125" customWidth="1"/>
    <col min="1449" max="1449" width="3.6640625" customWidth="1"/>
    <col min="1625" max="1631" width="1.6640625" customWidth="1"/>
    <col min="1632" max="1636" width="1.5" customWidth="1"/>
    <col min="1637" max="1644" width="1.33203125" customWidth="1"/>
    <col min="1645" max="1649" width="1.5" customWidth="1"/>
    <col min="1650" max="1691" width="1.33203125" customWidth="1"/>
    <col min="1692" max="1696" width="1.1640625" customWidth="1"/>
    <col min="1697" max="1704" width="1.33203125" customWidth="1"/>
    <col min="1705" max="1705" width="3.6640625" customWidth="1"/>
    <col min="1881" max="1887" width="1.6640625" customWidth="1"/>
    <col min="1888" max="1892" width="1.5" customWidth="1"/>
    <col min="1893" max="1900" width="1.33203125" customWidth="1"/>
    <col min="1901" max="1905" width="1.5" customWidth="1"/>
    <col min="1906" max="1947" width="1.33203125" customWidth="1"/>
    <col min="1948" max="1952" width="1.1640625" customWidth="1"/>
    <col min="1953" max="1960" width="1.33203125" customWidth="1"/>
    <col min="1961" max="1961" width="3.6640625" customWidth="1"/>
    <col min="2137" max="2143" width="1.6640625" customWidth="1"/>
    <col min="2144" max="2148" width="1.5" customWidth="1"/>
    <col min="2149" max="2156" width="1.33203125" customWidth="1"/>
    <col min="2157" max="2161" width="1.5" customWidth="1"/>
    <col min="2162" max="2203" width="1.33203125" customWidth="1"/>
    <col min="2204" max="2208" width="1.1640625" customWidth="1"/>
    <col min="2209" max="2216" width="1.33203125" customWidth="1"/>
    <col min="2217" max="2217" width="3.6640625" customWidth="1"/>
    <col min="2393" max="2399" width="1.6640625" customWidth="1"/>
    <col min="2400" max="2404" width="1.5" customWidth="1"/>
    <col min="2405" max="2412" width="1.33203125" customWidth="1"/>
    <col min="2413" max="2417" width="1.5" customWidth="1"/>
    <col min="2418" max="2459" width="1.33203125" customWidth="1"/>
    <col min="2460" max="2464" width="1.1640625" customWidth="1"/>
    <col min="2465" max="2472" width="1.33203125" customWidth="1"/>
    <col min="2473" max="2473" width="3.6640625" customWidth="1"/>
    <col min="2649" max="2655" width="1.6640625" customWidth="1"/>
    <col min="2656" max="2660" width="1.5" customWidth="1"/>
    <col min="2661" max="2668" width="1.33203125" customWidth="1"/>
    <col min="2669" max="2673" width="1.5" customWidth="1"/>
    <col min="2674" max="2715" width="1.33203125" customWidth="1"/>
    <col min="2716" max="2720" width="1.1640625" customWidth="1"/>
    <col min="2721" max="2728" width="1.33203125" customWidth="1"/>
    <col min="2729" max="2729" width="3.6640625" customWidth="1"/>
    <col min="2905" max="2911" width="1.6640625" customWidth="1"/>
    <col min="2912" max="2916" width="1.5" customWidth="1"/>
    <col min="2917" max="2924" width="1.33203125" customWidth="1"/>
    <col min="2925" max="2929" width="1.5" customWidth="1"/>
    <col min="2930" max="2971" width="1.33203125" customWidth="1"/>
    <col min="2972" max="2976" width="1.1640625" customWidth="1"/>
    <col min="2977" max="2984" width="1.33203125" customWidth="1"/>
    <col min="2985" max="2985" width="3.6640625" customWidth="1"/>
    <col min="3161" max="3167" width="1.6640625" customWidth="1"/>
    <col min="3168" max="3172" width="1.5" customWidth="1"/>
    <col min="3173" max="3180" width="1.33203125" customWidth="1"/>
    <col min="3181" max="3185" width="1.5" customWidth="1"/>
    <col min="3186" max="3227" width="1.33203125" customWidth="1"/>
    <col min="3228" max="3232" width="1.1640625" customWidth="1"/>
    <col min="3233" max="3240" width="1.33203125" customWidth="1"/>
    <col min="3241" max="3241" width="3.6640625" customWidth="1"/>
    <col min="3417" max="3423" width="1.6640625" customWidth="1"/>
    <col min="3424" max="3428" width="1.5" customWidth="1"/>
    <col min="3429" max="3436" width="1.33203125" customWidth="1"/>
    <col min="3437" max="3441" width="1.5" customWidth="1"/>
    <col min="3442" max="3483" width="1.33203125" customWidth="1"/>
    <col min="3484" max="3488" width="1.1640625" customWidth="1"/>
    <col min="3489" max="3496" width="1.33203125" customWidth="1"/>
    <col min="3497" max="3497" width="3.6640625" customWidth="1"/>
    <col min="3673" max="3679" width="1.6640625" customWidth="1"/>
    <col min="3680" max="3684" width="1.5" customWidth="1"/>
    <col min="3685" max="3692" width="1.33203125" customWidth="1"/>
    <col min="3693" max="3697" width="1.5" customWidth="1"/>
    <col min="3698" max="3739" width="1.33203125" customWidth="1"/>
    <col min="3740" max="3744" width="1.1640625" customWidth="1"/>
    <col min="3745" max="3752" width="1.33203125" customWidth="1"/>
    <col min="3753" max="3753" width="3.6640625" customWidth="1"/>
    <col min="3929" max="3935" width="1.6640625" customWidth="1"/>
    <col min="3936" max="3940" width="1.5" customWidth="1"/>
    <col min="3941" max="3948" width="1.33203125" customWidth="1"/>
    <col min="3949" max="3953" width="1.5" customWidth="1"/>
    <col min="3954" max="3995" width="1.33203125" customWidth="1"/>
    <col min="3996" max="4000" width="1.1640625" customWidth="1"/>
    <col min="4001" max="4008" width="1.33203125" customWidth="1"/>
    <col min="4009" max="4009" width="3.6640625" customWidth="1"/>
    <col min="4185" max="4191" width="1.6640625" customWidth="1"/>
    <col min="4192" max="4196" width="1.5" customWidth="1"/>
    <col min="4197" max="4204" width="1.33203125" customWidth="1"/>
    <col min="4205" max="4209" width="1.5" customWidth="1"/>
    <col min="4210" max="4251" width="1.33203125" customWidth="1"/>
    <col min="4252" max="4256" width="1.1640625" customWidth="1"/>
    <col min="4257" max="4264" width="1.33203125" customWidth="1"/>
    <col min="4265" max="4265" width="3.6640625" customWidth="1"/>
    <col min="4441" max="4447" width="1.6640625" customWidth="1"/>
    <col min="4448" max="4452" width="1.5" customWidth="1"/>
    <col min="4453" max="4460" width="1.33203125" customWidth="1"/>
    <col min="4461" max="4465" width="1.5" customWidth="1"/>
    <col min="4466" max="4507" width="1.33203125" customWidth="1"/>
    <col min="4508" max="4512" width="1.1640625" customWidth="1"/>
    <col min="4513" max="4520" width="1.33203125" customWidth="1"/>
    <col min="4521" max="4521" width="3.6640625" customWidth="1"/>
    <col min="4697" max="4703" width="1.6640625" customWidth="1"/>
    <col min="4704" max="4708" width="1.5" customWidth="1"/>
    <col min="4709" max="4716" width="1.33203125" customWidth="1"/>
    <col min="4717" max="4721" width="1.5" customWidth="1"/>
    <col min="4722" max="4763" width="1.33203125" customWidth="1"/>
    <col min="4764" max="4768" width="1.1640625" customWidth="1"/>
    <col min="4769" max="4776" width="1.33203125" customWidth="1"/>
    <col min="4777" max="4777" width="3.6640625" customWidth="1"/>
    <col min="4953" max="4959" width="1.6640625" customWidth="1"/>
    <col min="4960" max="4964" width="1.5" customWidth="1"/>
    <col min="4965" max="4972" width="1.33203125" customWidth="1"/>
    <col min="4973" max="4977" width="1.5" customWidth="1"/>
    <col min="4978" max="5019" width="1.33203125" customWidth="1"/>
    <col min="5020" max="5024" width="1.1640625" customWidth="1"/>
    <col min="5025" max="5032" width="1.33203125" customWidth="1"/>
    <col min="5033" max="5033" width="3.6640625" customWidth="1"/>
    <col min="5209" max="5215" width="1.6640625" customWidth="1"/>
    <col min="5216" max="5220" width="1.5" customWidth="1"/>
    <col min="5221" max="5228" width="1.33203125" customWidth="1"/>
    <col min="5229" max="5233" width="1.5" customWidth="1"/>
    <col min="5234" max="5275" width="1.33203125" customWidth="1"/>
    <col min="5276" max="5280" width="1.1640625" customWidth="1"/>
    <col min="5281" max="5288" width="1.33203125" customWidth="1"/>
    <col min="5289" max="5289" width="3.6640625" customWidth="1"/>
    <col min="5465" max="5471" width="1.6640625" customWidth="1"/>
    <col min="5472" max="5476" width="1.5" customWidth="1"/>
    <col min="5477" max="5484" width="1.33203125" customWidth="1"/>
    <col min="5485" max="5489" width="1.5" customWidth="1"/>
    <col min="5490" max="5531" width="1.33203125" customWidth="1"/>
    <col min="5532" max="5536" width="1.1640625" customWidth="1"/>
    <col min="5537" max="5544" width="1.33203125" customWidth="1"/>
    <col min="5545" max="5545" width="3.6640625" customWidth="1"/>
    <col min="5721" max="5727" width="1.6640625" customWidth="1"/>
    <col min="5728" max="5732" width="1.5" customWidth="1"/>
    <col min="5733" max="5740" width="1.33203125" customWidth="1"/>
    <col min="5741" max="5745" width="1.5" customWidth="1"/>
    <col min="5746" max="5787" width="1.33203125" customWidth="1"/>
    <col min="5788" max="5792" width="1.1640625" customWidth="1"/>
    <col min="5793" max="5800" width="1.33203125" customWidth="1"/>
    <col min="5801" max="5801" width="3.6640625" customWidth="1"/>
    <col min="5977" max="5983" width="1.6640625" customWidth="1"/>
    <col min="5984" max="5988" width="1.5" customWidth="1"/>
    <col min="5989" max="5996" width="1.33203125" customWidth="1"/>
    <col min="5997" max="6001" width="1.5" customWidth="1"/>
    <col min="6002" max="6043" width="1.33203125" customWidth="1"/>
    <col min="6044" max="6048" width="1.1640625" customWidth="1"/>
    <col min="6049" max="6056" width="1.33203125" customWidth="1"/>
    <col min="6057" max="6057" width="3.6640625" customWidth="1"/>
    <col min="6233" max="6239" width="1.6640625" customWidth="1"/>
    <col min="6240" max="6244" width="1.5" customWidth="1"/>
    <col min="6245" max="6252" width="1.33203125" customWidth="1"/>
    <col min="6253" max="6257" width="1.5" customWidth="1"/>
    <col min="6258" max="6299" width="1.33203125" customWidth="1"/>
    <col min="6300" max="6304" width="1.1640625" customWidth="1"/>
    <col min="6305" max="6312" width="1.33203125" customWidth="1"/>
    <col min="6313" max="6313" width="3.6640625" customWidth="1"/>
    <col min="6489" max="6495" width="1.6640625" customWidth="1"/>
    <col min="6496" max="6500" width="1.5" customWidth="1"/>
    <col min="6501" max="6508" width="1.33203125" customWidth="1"/>
    <col min="6509" max="6513" width="1.5" customWidth="1"/>
    <col min="6514" max="6555" width="1.33203125" customWidth="1"/>
    <col min="6556" max="6560" width="1.1640625" customWidth="1"/>
    <col min="6561" max="6568" width="1.33203125" customWidth="1"/>
    <col min="6569" max="6569" width="3.6640625" customWidth="1"/>
    <col min="6745" max="6751" width="1.6640625" customWidth="1"/>
    <col min="6752" max="6756" width="1.5" customWidth="1"/>
    <col min="6757" max="6764" width="1.33203125" customWidth="1"/>
    <col min="6765" max="6769" width="1.5" customWidth="1"/>
    <col min="6770" max="6811" width="1.33203125" customWidth="1"/>
    <col min="6812" max="6816" width="1.1640625" customWidth="1"/>
    <col min="6817" max="6824" width="1.33203125" customWidth="1"/>
    <col min="6825" max="6825" width="3.6640625" customWidth="1"/>
    <col min="7001" max="7007" width="1.6640625" customWidth="1"/>
    <col min="7008" max="7012" width="1.5" customWidth="1"/>
    <col min="7013" max="7020" width="1.33203125" customWidth="1"/>
    <col min="7021" max="7025" width="1.5" customWidth="1"/>
    <col min="7026" max="7067" width="1.33203125" customWidth="1"/>
    <col min="7068" max="7072" width="1.1640625" customWidth="1"/>
    <col min="7073" max="7080" width="1.33203125" customWidth="1"/>
    <col min="7081" max="7081" width="3.6640625" customWidth="1"/>
    <col min="7257" max="7263" width="1.6640625" customWidth="1"/>
    <col min="7264" max="7268" width="1.5" customWidth="1"/>
    <col min="7269" max="7276" width="1.33203125" customWidth="1"/>
    <col min="7277" max="7281" width="1.5" customWidth="1"/>
    <col min="7282" max="7323" width="1.33203125" customWidth="1"/>
    <col min="7324" max="7328" width="1.1640625" customWidth="1"/>
    <col min="7329" max="7336" width="1.33203125" customWidth="1"/>
    <col min="7337" max="7337" width="3.6640625" customWidth="1"/>
    <col min="7513" max="7519" width="1.6640625" customWidth="1"/>
    <col min="7520" max="7524" width="1.5" customWidth="1"/>
    <col min="7525" max="7532" width="1.33203125" customWidth="1"/>
    <col min="7533" max="7537" width="1.5" customWidth="1"/>
    <col min="7538" max="7579" width="1.33203125" customWidth="1"/>
    <col min="7580" max="7584" width="1.1640625" customWidth="1"/>
    <col min="7585" max="7592" width="1.33203125" customWidth="1"/>
    <col min="7593" max="7593" width="3.6640625" customWidth="1"/>
    <col min="7769" max="7775" width="1.6640625" customWidth="1"/>
    <col min="7776" max="7780" width="1.5" customWidth="1"/>
    <col min="7781" max="7788" width="1.33203125" customWidth="1"/>
    <col min="7789" max="7793" width="1.5" customWidth="1"/>
    <col min="7794" max="7835" width="1.33203125" customWidth="1"/>
    <col min="7836" max="7840" width="1.1640625" customWidth="1"/>
    <col min="7841" max="7848" width="1.33203125" customWidth="1"/>
    <col min="7849" max="7849" width="3.6640625" customWidth="1"/>
    <col min="8025" max="8031" width="1.6640625" customWidth="1"/>
    <col min="8032" max="8036" width="1.5" customWidth="1"/>
    <col min="8037" max="8044" width="1.33203125" customWidth="1"/>
    <col min="8045" max="8049" width="1.5" customWidth="1"/>
    <col min="8050" max="8091" width="1.33203125" customWidth="1"/>
    <col min="8092" max="8096" width="1.1640625" customWidth="1"/>
    <col min="8097" max="8104" width="1.33203125" customWidth="1"/>
    <col min="8105" max="8105" width="3.6640625" customWidth="1"/>
    <col min="8281" max="8287" width="1.6640625" customWidth="1"/>
    <col min="8288" max="8292" width="1.5" customWidth="1"/>
    <col min="8293" max="8300" width="1.33203125" customWidth="1"/>
    <col min="8301" max="8305" width="1.5" customWidth="1"/>
    <col min="8306" max="8347" width="1.33203125" customWidth="1"/>
    <col min="8348" max="8352" width="1.1640625" customWidth="1"/>
    <col min="8353" max="8360" width="1.33203125" customWidth="1"/>
    <col min="8361" max="8361" width="3.6640625" customWidth="1"/>
    <col min="8537" max="8543" width="1.6640625" customWidth="1"/>
    <col min="8544" max="8548" width="1.5" customWidth="1"/>
    <col min="8549" max="8556" width="1.33203125" customWidth="1"/>
    <col min="8557" max="8561" width="1.5" customWidth="1"/>
    <col min="8562" max="8603" width="1.33203125" customWidth="1"/>
    <col min="8604" max="8608" width="1.1640625" customWidth="1"/>
    <col min="8609" max="8616" width="1.33203125" customWidth="1"/>
    <col min="8617" max="8617" width="3.6640625" customWidth="1"/>
    <col min="8793" max="8799" width="1.6640625" customWidth="1"/>
    <col min="8800" max="8804" width="1.5" customWidth="1"/>
    <col min="8805" max="8812" width="1.33203125" customWidth="1"/>
    <col min="8813" max="8817" width="1.5" customWidth="1"/>
    <col min="8818" max="8859" width="1.33203125" customWidth="1"/>
    <col min="8860" max="8864" width="1.1640625" customWidth="1"/>
    <col min="8865" max="8872" width="1.33203125" customWidth="1"/>
    <col min="8873" max="8873" width="3.6640625" customWidth="1"/>
    <col min="9049" max="9055" width="1.6640625" customWidth="1"/>
    <col min="9056" max="9060" width="1.5" customWidth="1"/>
    <col min="9061" max="9068" width="1.33203125" customWidth="1"/>
    <col min="9069" max="9073" width="1.5" customWidth="1"/>
    <col min="9074" max="9115" width="1.33203125" customWidth="1"/>
    <col min="9116" max="9120" width="1.1640625" customWidth="1"/>
    <col min="9121" max="9128" width="1.33203125" customWidth="1"/>
    <col min="9129" max="9129" width="3.6640625" customWidth="1"/>
    <col min="9305" max="9311" width="1.6640625" customWidth="1"/>
    <col min="9312" max="9316" width="1.5" customWidth="1"/>
    <col min="9317" max="9324" width="1.33203125" customWidth="1"/>
    <col min="9325" max="9329" width="1.5" customWidth="1"/>
    <col min="9330" max="9371" width="1.33203125" customWidth="1"/>
    <col min="9372" max="9376" width="1.1640625" customWidth="1"/>
    <col min="9377" max="9384" width="1.33203125" customWidth="1"/>
    <col min="9385" max="9385" width="3.6640625" customWidth="1"/>
    <col min="9561" max="9567" width="1.6640625" customWidth="1"/>
    <col min="9568" max="9572" width="1.5" customWidth="1"/>
    <col min="9573" max="9580" width="1.33203125" customWidth="1"/>
    <col min="9581" max="9585" width="1.5" customWidth="1"/>
    <col min="9586" max="9627" width="1.33203125" customWidth="1"/>
    <col min="9628" max="9632" width="1.1640625" customWidth="1"/>
    <col min="9633" max="9640" width="1.33203125" customWidth="1"/>
    <col min="9641" max="9641" width="3.6640625" customWidth="1"/>
    <col min="9817" max="9823" width="1.6640625" customWidth="1"/>
    <col min="9824" max="9828" width="1.5" customWidth="1"/>
    <col min="9829" max="9836" width="1.33203125" customWidth="1"/>
    <col min="9837" max="9841" width="1.5" customWidth="1"/>
    <col min="9842" max="9883" width="1.33203125" customWidth="1"/>
    <col min="9884" max="9888" width="1.1640625" customWidth="1"/>
    <col min="9889" max="9896" width="1.33203125" customWidth="1"/>
    <col min="9897" max="9897" width="3.6640625" customWidth="1"/>
    <col min="10073" max="10079" width="1.6640625" customWidth="1"/>
    <col min="10080" max="10084" width="1.5" customWidth="1"/>
    <col min="10085" max="10092" width="1.33203125" customWidth="1"/>
    <col min="10093" max="10097" width="1.5" customWidth="1"/>
    <col min="10098" max="10139" width="1.33203125" customWidth="1"/>
    <col min="10140" max="10144" width="1.1640625" customWidth="1"/>
    <col min="10145" max="10152" width="1.33203125" customWidth="1"/>
    <col min="10153" max="10153" width="3.6640625" customWidth="1"/>
    <col min="10329" max="10335" width="1.6640625" customWidth="1"/>
    <col min="10336" max="10340" width="1.5" customWidth="1"/>
    <col min="10341" max="10348" width="1.33203125" customWidth="1"/>
    <col min="10349" max="10353" width="1.5" customWidth="1"/>
    <col min="10354" max="10395" width="1.33203125" customWidth="1"/>
    <col min="10396" max="10400" width="1.1640625" customWidth="1"/>
    <col min="10401" max="10408" width="1.33203125" customWidth="1"/>
    <col min="10409" max="10409" width="3.6640625" customWidth="1"/>
    <col min="10585" max="10591" width="1.6640625" customWidth="1"/>
    <col min="10592" max="10596" width="1.5" customWidth="1"/>
    <col min="10597" max="10604" width="1.33203125" customWidth="1"/>
    <col min="10605" max="10609" width="1.5" customWidth="1"/>
    <col min="10610" max="10651" width="1.33203125" customWidth="1"/>
    <col min="10652" max="10656" width="1.1640625" customWidth="1"/>
    <col min="10657" max="10664" width="1.33203125" customWidth="1"/>
    <col min="10665" max="10665" width="3.6640625" customWidth="1"/>
    <col min="10841" max="10847" width="1.6640625" customWidth="1"/>
    <col min="10848" max="10852" width="1.5" customWidth="1"/>
    <col min="10853" max="10860" width="1.33203125" customWidth="1"/>
    <col min="10861" max="10865" width="1.5" customWidth="1"/>
    <col min="10866" max="10907" width="1.33203125" customWidth="1"/>
    <col min="10908" max="10912" width="1.1640625" customWidth="1"/>
    <col min="10913" max="10920" width="1.33203125" customWidth="1"/>
    <col min="10921" max="10921" width="3.6640625" customWidth="1"/>
    <col min="11097" max="11103" width="1.6640625" customWidth="1"/>
    <col min="11104" max="11108" width="1.5" customWidth="1"/>
    <col min="11109" max="11116" width="1.33203125" customWidth="1"/>
    <col min="11117" max="11121" width="1.5" customWidth="1"/>
    <col min="11122" max="11163" width="1.33203125" customWidth="1"/>
    <col min="11164" max="11168" width="1.1640625" customWidth="1"/>
    <col min="11169" max="11176" width="1.33203125" customWidth="1"/>
    <col min="11177" max="11177" width="3.6640625" customWidth="1"/>
    <col min="11353" max="11359" width="1.6640625" customWidth="1"/>
    <col min="11360" max="11364" width="1.5" customWidth="1"/>
    <col min="11365" max="11372" width="1.33203125" customWidth="1"/>
    <col min="11373" max="11377" width="1.5" customWidth="1"/>
    <col min="11378" max="11419" width="1.33203125" customWidth="1"/>
    <col min="11420" max="11424" width="1.1640625" customWidth="1"/>
    <col min="11425" max="11432" width="1.33203125" customWidth="1"/>
    <col min="11433" max="11433" width="3.6640625" customWidth="1"/>
    <col min="11609" max="11615" width="1.6640625" customWidth="1"/>
    <col min="11616" max="11620" width="1.5" customWidth="1"/>
    <col min="11621" max="11628" width="1.33203125" customWidth="1"/>
    <col min="11629" max="11633" width="1.5" customWidth="1"/>
    <col min="11634" max="11675" width="1.33203125" customWidth="1"/>
    <col min="11676" max="11680" width="1.1640625" customWidth="1"/>
    <col min="11681" max="11688" width="1.33203125" customWidth="1"/>
    <col min="11689" max="11689" width="3.6640625" customWidth="1"/>
    <col min="11865" max="11871" width="1.6640625" customWidth="1"/>
    <col min="11872" max="11876" width="1.5" customWidth="1"/>
    <col min="11877" max="11884" width="1.33203125" customWidth="1"/>
    <col min="11885" max="11889" width="1.5" customWidth="1"/>
    <col min="11890" max="11931" width="1.33203125" customWidth="1"/>
    <col min="11932" max="11936" width="1.1640625" customWidth="1"/>
    <col min="11937" max="11944" width="1.33203125" customWidth="1"/>
    <col min="11945" max="11945" width="3.6640625" customWidth="1"/>
    <col min="12121" max="12127" width="1.6640625" customWidth="1"/>
    <col min="12128" max="12132" width="1.5" customWidth="1"/>
    <col min="12133" max="12140" width="1.33203125" customWidth="1"/>
    <col min="12141" max="12145" width="1.5" customWidth="1"/>
    <col min="12146" max="12187" width="1.33203125" customWidth="1"/>
    <col min="12188" max="12192" width="1.1640625" customWidth="1"/>
    <col min="12193" max="12200" width="1.33203125" customWidth="1"/>
    <col min="12201" max="12201" width="3.6640625" customWidth="1"/>
    <col min="12377" max="12383" width="1.6640625" customWidth="1"/>
    <col min="12384" max="12388" width="1.5" customWidth="1"/>
    <col min="12389" max="12396" width="1.33203125" customWidth="1"/>
    <col min="12397" max="12401" width="1.5" customWidth="1"/>
    <col min="12402" max="12443" width="1.33203125" customWidth="1"/>
    <col min="12444" max="12448" width="1.1640625" customWidth="1"/>
    <col min="12449" max="12456" width="1.33203125" customWidth="1"/>
    <col min="12457" max="12457" width="3.6640625" customWidth="1"/>
    <col min="12633" max="12639" width="1.6640625" customWidth="1"/>
    <col min="12640" max="12644" width="1.5" customWidth="1"/>
    <col min="12645" max="12652" width="1.33203125" customWidth="1"/>
    <col min="12653" max="12657" width="1.5" customWidth="1"/>
    <col min="12658" max="12699" width="1.33203125" customWidth="1"/>
    <col min="12700" max="12704" width="1.1640625" customWidth="1"/>
    <col min="12705" max="12712" width="1.33203125" customWidth="1"/>
    <col min="12713" max="12713" width="3.6640625" customWidth="1"/>
    <col min="12889" max="12895" width="1.6640625" customWidth="1"/>
    <col min="12896" max="12900" width="1.5" customWidth="1"/>
    <col min="12901" max="12908" width="1.33203125" customWidth="1"/>
    <col min="12909" max="12913" width="1.5" customWidth="1"/>
    <col min="12914" max="12955" width="1.33203125" customWidth="1"/>
    <col min="12956" max="12960" width="1.1640625" customWidth="1"/>
    <col min="12961" max="12968" width="1.33203125" customWidth="1"/>
    <col min="12969" max="12969" width="3.6640625" customWidth="1"/>
    <col min="13145" max="13151" width="1.6640625" customWidth="1"/>
    <col min="13152" max="13156" width="1.5" customWidth="1"/>
    <col min="13157" max="13164" width="1.33203125" customWidth="1"/>
    <col min="13165" max="13169" width="1.5" customWidth="1"/>
    <col min="13170" max="13211" width="1.33203125" customWidth="1"/>
    <col min="13212" max="13216" width="1.1640625" customWidth="1"/>
    <col min="13217" max="13224" width="1.33203125" customWidth="1"/>
    <col min="13225" max="13225" width="3.6640625" customWidth="1"/>
    <col min="13401" max="13407" width="1.6640625" customWidth="1"/>
    <col min="13408" max="13412" width="1.5" customWidth="1"/>
    <col min="13413" max="13420" width="1.33203125" customWidth="1"/>
    <col min="13421" max="13425" width="1.5" customWidth="1"/>
    <col min="13426" max="13467" width="1.33203125" customWidth="1"/>
    <col min="13468" max="13472" width="1.1640625" customWidth="1"/>
    <col min="13473" max="13480" width="1.33203125" customWidth="1"/>
    <col min="13481" max="13481" width="3.6640625" customWidth="1"/>
    <col min="13657" max="13663" width="1.6640625" customWidth="1"/>
    <col min="13664" max="13668" width="1.5" customWidth="1"/>
    <col min="13669" max="13676" width="1.33203125" customWidth="1"/>
    <col min="13677" max="13681" width="1.5" customWidth="1"/>
    <col min="13682" max="13723" width="1.33203125" customWidth="1"/>
    <col min="13724" max="13728" width="1.1640625" customWidth="1"/>
    <col min="13729" max="13736" width="1.33203125" customWidth="1"/>
    <col min="13737" max="13737" width="3.6640625" customWidth="1"/>
    <col min="13913" max="13919" width="1.6640625" customWidth="1"/>
    <col min="13920" max="13924" width="1.5" customWidth="1"/>
    <col min="13925" max="13932" width="1.33203125" customWidth="1"/>
    <col min="13933" max="13937" width="1.5" customWidth="1"/>
    <col min="13938" max="13979" width="1.33203125" customWidth="1"/>
    <col min="13980" max="13984" width="1.1640625" customWidth="1"/>
    <col min="13985" max="13992" width="1.33203125" customWidth="1"/>
    <col min="13993" max="13993" width="3.6640625" customWidth="1"/>
    <col min="14169" max="14175" width="1.6640625" customWidth="1"/>
    <col min="14176" max="14180" width="1.5" customWidth="1"/>
    <col min="14181" max="14188" width="1.33203125" customWidth="1"/>
    <col min="14189" max="14193" width="1.5" customWidth="1"/>
    <col min="14194" max="14235" width="1.33203125" customWidth="1"/>
    <col min="14236" max="14240" width="1.1640625" customWidth="1"/>
    <col min="14241" max="14248" width="1.33203125" customWidth="1"/>
    <col min="14249" max="14249" width="3.6640625" customWidth="1"/>
    <col min="14425" max="14431" width="1.6640625" customWidth="1"/>
    <col min="14432" max="14436" width="1.5" customWidth="1"/>
    <col min="14437" max="14444" width="1.33203125" customWidth="1"/>
    <col min="14445" max="14449" width="1.5" customWidth="1"/>
    <col min="14450" max="14491" width="1.33203125" customWidth="1"/>
    <col min="14492" max="14496" width="1.1640625" customWidth="1"/>
    <col min="14497" max="14504" width="1.33203125" customWidth="1"/>
    <col min="14505" max="14505" width="3.6640625" customWidth="1"/>
    <col min="14681" max="14687" width="1.6640625" customWidth="1"/>
    <col min="14688" max="14692" width="1.5" customWidth="1"/>
    <col min="14693" max="14700" width="1.33203125" customWidth="1"/>
    <col min="14701" max="14705" width="1.5" customWidth="1"/>
    <col min="14706" max="14747" width="1.33203125" customWidth="1"/>
    <col min="14748" max="14752" width="1.1640625" customWidth="1"/>
    <col min="14753" max="14760" width="1.33203125" customWidth="1"/>
    <col min="14761" max="14761" width="3.6640625" customWidth="1"/>
    <col min="14937" max="14943" width="1.6640625" customWidth="1"/>
    <col min="14944" max="14948" width="1.5" customWidth="1"/>
    <col min="14949" max="14956" width="1.33203125" customWidth="1"/>
    <col min="14957" max="14961" width="1.5" customWidth="1"/>
    <col min="14962" max="15003" width="1.33203125" customWidth="1"/>
    <col min="15004" max="15008" width="1.1640625" customWidth="1"/>
    <col min="15009" max="15016" width="1.33203125" customWidth="1"/>
    <col min="15017" max="15017" width="3.6640625" customWidth="1"/>
    <col min="15193" max="15199" width="1.6640625" customWidth="1"/>
    <col min="15200" max="15204" width="1.5" customWidth="1"/>
    <col min="15205" max="15212" width="1.33203125" customWidth="1"/>
    <col min="15213" max="15217" width="1.5" customWidth="1"/>
    <col min="15218" max="15259" width="1.33203125" customWidth="1"/>
    <col min="15260" max="15264" width="1.1640625" customWidth="1"/>
    <col min="15265" max="15272" width="1.33203125" customWidth="1"/>
    <col min="15273" max="15273" width="3.6640625" customWidth="1"/>
    <col min="15449" max="15455" width="1.6640625" customWidth="1"/>
    <col min="15456" max="15460" width="1.5" customWidth="1"/>
    <col min="15461" max="15468" width="1.33203125" customWidth="1"/>
    <col min="15469" max="15473" width="1.5" customWidth="1"/>
    <col min="15474" max="15515" width="1.33203125" customWidth="1"/>
    <col min="15516" max="15520" width="1.1640625" customWidth="1"/>
    <col min="15521" max="15528" width="1.33203125" customWidth="1"/>
    <col min="15529" max="15529" width="3.6640625" customWidth="1"/>
    <col min="15705" max="15711" width="1.6640625" customWidth="1"/>
    <col min="15712" max="15716" width="1.5" customWidth="1"/>
    <col min="15717" max="15724" width="1.33203125" customWidth="1"/>
    <col min="15725" max="15729" width="1.5" customWidth="1"/>
    <col min="15730" max="15771" width="1.33203125" customWidth="1"/>
    <col min="15772" max="15776" width="1.1640625" customWidth="1"/>
    <col min="15777" max="15784" width="1.33203125" customWidth="1"/>
    <col min="15785" max="15785" width="3.6640625" customWidth="1"/>
    <col min="15961" max="15967" width="1.6640625" customWidth="1"/>
    <col min="15968" max="15972" width="1.5" customWidth="1"/>
    <col min="15973" max="15980" width="1.33203125" customWidth="1"/>
    <col min="15981" max="15985" width="1.5" customWidth="1"/>
    <col min="15986" max="16027" width="1.33203125" customWidth="1"/>
    <col min="16028" max="16032" width="1.1640625" customWidth="1"/>
    <col min="16033" max="16040" width="1.33203125" customWidth="1"/>
    <col min="16041" max="16041" width="3.6640625" customWidth="1"/>
  </cols>
  <sheetData>
    <row r="1" spans="1:13" ht="24" customHeight="1">
      <c r="A1" s="762" t="s">
        <v>651</v>
      </c>
      <c r="B1" s="762"/>
      <c r="C1" s="762"/>
      <c r="D1" s="762"/>
      <c r="E1" s="762"/>
      <c r="F1" s="762"/>
      <c r="G1" s="762"/>
      <c r="H1" s="762"/>
      <c r="I1" s="762"/>
      <c r="J1" s="762"/>
      <c r="K1" s="762"/>
      <c r="L1" s="762"/>
      <c r="M1" s="763"/>
    </row>
    <row r="2" spans="1:13" ht="30" customHeight="1" thickBot="1">
      <c r="A2" s="764" t="s">
        <v>283</v>
      </c>
      <c r="B2" s="764"/>
      <c r="C2" s="764"/>
      <c r="D2" s="764"/>
      <c r="E2" s="764"/>
      <c r="F2" s="764"/>
      <c r="G2" s="764"/>
      <c r="H2" s="764"/>
      <c r="I2" s="764"/>
      <c r="J2" s="764"/>
      <c r="K2" s="764"/>
      <c r="L2" s="764"/>
      <c r="M2" s="756"/>
    </row>
    <row r="3" spans="1:13" ht="15" customHeight="1">
      <c r="A3" s="776" t="s">
        <v>9</v>
      </c>
      <c r="B3" s="779" t="s">
        <v>18</v>
      </c>
      <c r="C3" s="780"/>
      <c r="D3" s="779" t="s">
        <v>10</v>
      </c>
      <c r="E3" s="780"/>
      <c r="F3" s="780"/>
      <c r="G3" s="780"/>
      <c r="H3" s="780"/>
      <c r="I3" s="780"/>
      <c r="J3" s="780"/>
      <c r="K3" s="765" t="s">
        <v>11</v>
      </c>
      <c r="L3" s="767"/>
      <c r="M3" s="397"/>
    </row>
    <row r="4" spans="1:13" ht="21.75" customHeight="1">
      <c r="A4" s="777"/>
      <c r="B4" s="781"/>
      <c r="C4" s="781"/>
      <c r="D4" s="782" t="s">
        <v>107</v>
      </c>
      <c r="E4" s="781"/>
      <c r="F4" s="783" t="s">
        <v>12</v>
      </c>
      <c r="G4" s="772"/>
      <c r="H4" s="772"/>
      <c r="I4" s="784" t="s">
        <v>13</v>
      </c>
      <c r="J4" s="785"/>
      <c r="K4" s="785"/>
      <c r="L4" s="786"/>
      <c r="M4" s="397"/>
    </row>
    <row r="5" spans="1:13" ht="15" customHeight="1">
      <c r="A5" s="778"/>
      <c r="B5" s="382" t="s">
        <v>14</v>
      </c>
      <c r="C5" s="383" t="s">
        <v>15</v>
      </c>
      <c r="D5" s="382" t="s">
        <v>14</v>
      </c>
      <c r="E5" s="383" t="s">
        <v>15</v>
      </c>
      <c r="F5" s="382" t="s">
        <v>14</v>
      </c>
      <c r="G5" s="383" t="s">
        <v>15</v>
      </c>
      <c r="H5" s="383" t="s">
        <v>16</v>
      </c>
      <c r="I5" s="382" t="s">
        <v>14</v>
      </c>
      <c r="J5" s="383" t="s">
        <v>15</v>
      </c>
      <c r="K5" s="382" t="s">
        <v>14</v>
      </c>
      <c r="L5" s="400" t="s">
        <v>15</v>
      </c>
      <c r="M5" s="397"/>
    </row>
    <row r="6" spans="1:13" ht="6" customHeight="1">
      <c r="A6" s="135"/>
      <c r="B6" s="134"/>
      <c r="C6" s="134"/>
      <c r="D6" s="134"/>
      <c r="E6" s="134"/>
      <c r="F6" s="134"/>
      <c r="G6" s="134"/>
      <c r="H6" s="134"/>
      <c r="I6" s="134"/>
      <c r="J6" s="134"/>
      <c r="K6" s="134"/>
      <c r="L6" s="134"/>
    </row>
    <row r="7" spans="1:13" s="115" customFormat="1" ht="11.25" customHeight="1">
      <c r="A7" s="386" t="s">
        <v>770</v>
      </c>
      <c r="B7" s="558">
        <v>10</v>
      </c>
      <c r="C7" s="559">
        <v>317</v>
      </c>
      <c r="D7" s="559">
        <v>6</v>
      </c>
      <c r="E7" s="559">
        <v>220</v>
      </c>
      <c r="F7" s="559">
        <v>2</v>
      </c>
      <c r="G7" s="559">
        <v>10</v>
      </c>
      <c r="H7" s="559">
        <v>10</v>
      </c>
      <c r="I7" s="559">
        <v>4</v>
      </c>
      <c r="J7" s="559">
        <v>210</v>
      </c>
      <c r="K7" s="559">
        <v>4</v>
      </c>
      <c r="L7" s="559">
        <v>97</v>
      </c>
    </row>
    <row r="8" spans="1:13" s="115" customFormat="1" ht="11.25" customHeight="1">
      <c r="A8" s="385" t="s">
        <v>666</v>
      </c>
      <c r="B8" s="558">
        <v>9</v>
      </c>
      <c r="C8" s="559">
        <v>617</v>
      </c>
      <c r="D8" s="559">
        <v>6</v>
      </c>
      <c r="E8" s="559">
        <v>436</v>
      </c>
      <c r="F8" s="559">
        <v>6</v>
      </c>
      <c r="G8" s="559">
        <v>436</v>
      </c>
      <c r="H8" s="559">
        <v>436</v>
      </c>
      <c r="I8" s="559">
        <v>0</v>
      </c>
      <c r="J8" s="559">
        <v>0</v>
      </c>
      <c r="K8" s="559">
        <v>3</v>
      </c>
      <c r="L8" s="559">
        <v>181</v>
      </c>
    </row>
    <row r="9" spans="1:13" s="115" customFormat="1" ht="11.25" customHeight="1">
      <c r="A9" s="385" t="s">
        <v>667</v>
      </c>
      <c r="B9" s="558">
        <v>9</v>
      </c>
      <c r="C9" s="559">
        <v>241</v>
      </c>
      <c r="D9" s="559">
        <v>5</v>
      </c>
      <c r="E9" s="559">
        <v>221</v>
      </c>
      <c r="F9" s="559">
        <v>3</v>
      </c>
      <c r="G9" s="559">
        <v>20</v>
      </c>
      <c r="H9" s="559">
        <v>20</v>
      </c>
      <c r="I9" s="559">
        <v>2</v>
      </c>
      <c r="J9" s="559">
        <v>201</v>
      </c>
      <c r="K9" s="559">
        <v>4</v>
      </c>
      <c r="L9" s="559">
        <v>20</v>
      </c>
    </row>
    <row r="10" spans="1:13" s="115" customFormat="1" ht="11.25" customHeight="1">
      <c r="A10" s="385" t="s">
        <v>668</v>
      </c>
      <c r="B10" s="558">
        <v>7</v>
      </c>
      <c r="C10" s="559">
        <v>106</v>
      </c>
      <c r="D10" s="559">
        <v>5</v>
      </c>
      <c r="E10" s="559">
        <v>94</v>
      </c>
      <c r="F10" s="559">
        <v>5</v>
      </c>
      <c r="G10" s="559">
        <v>94</v>
      </c>
      <c r="H10" s="559">
        <v>94</v>
      </c>
      <c r="I10" s="559">
        <v>0</v>
      </c>
      <c r="J10" s="559">
        <v>0</v>
      </c>
      <c r="K10" s="559">
        <v>2</v>
      </c>
      <c r="L10" s="559">
        <v>12</v>
      </c>
    </row>
    <row r="11" spans="1:13" s="21" customFormat="1" ht="11.25" customHeight="1">
      <c r="A11" s="468" t="s">
        <v>771</v>
      </c>
      <c r="B11" s="560">
        <v>10</v>
      </c>
      <c r="C11" s="561">
        <v>335</v>
      </c>
      <c r="D11" s="561">
        <v>6</v>
      </c>
      <c r="E11" s="561">
        <v>262</v>
      </c>
      <c r="F11" s="561">
        <v>6</v>
      </c>
      <c r="G11" s="561">
        <v>41</v>
      </c>
      <c r="H11" s="561">
        <v>41</v>
      </c>
      <c r="I11" s="561">
        <v>1</v>
      </c>
      <c r="J11" s="561">
        <v>221</v>
      </c>
      <c r="K11" s="561">
        <v>4</v>
      </c>
      <c r="L11" s="561">
        <v>73</v>
      </c>
    </row>
    <row r="12" spans="1:13" s="24" customFormat="1" ht="11.25" customHeight="1">
      <c r="A12" s="368"/>
      <c r="B12" s="562"/>
      <c r="C12" s="563"/>
      <c r="D12" s="563"/>
      <c r="E12" s="563"/>
      <c r="F12" s="563"/>
      <c r="G12" s="563"/>
      <c r="H12" s="563"/>
      <c r="I12" s="563"/>
      <c r="J12" s="563"/>
      <c r="K12" s="563"/>
      <c r="L12" s="563"/>
    </row>
    <row r="13" spans="1:13" s="24" customFormat="1" ht="11.25" customHeight="1">
      <c r="A13" s="384" t="s">
        <v>772</v>
      </c>
      <c r="B13" s="562">
        <v>0</v>
      </c>
      <c r="C13" s="563">
        <v>0</v>
      </c>
      <c r="D13" s="563">
        <v>0</v>
      </c>
      <c r="E13" s="563">
        <v>0</v>
      </c>
      <c r="F13" s="563">
        <v>0</v>
      </c>
      <c r="G13" s="563">
        <v>0</v>
      </c>
      <c r="H13" s="563">
        <v>0</v>
      </c>
      <c r="I13" s="563">
        <v>0</v>
      </c>
      <c r="J13" s="563">
        <v>0</v>
      </c>
      <c r="K13" s="563">
        <v>0</v>
      </c>
      <c r="L13" s="563">
        <v>0</v>
      </c>
    </row>
    <row r="14" spans="1:13" s="24" customFormat="1" ht="11.25" customHeight="1">
      <c r="A14" s="384" t="s">
        <v>609</v>
      </c>
      <c r="B14" s="562">
        <v>1</v>
      </c>
      <c r="C14" s="563">
        <v>9</v>
      </c>
      <c r="D14" s="563">
        <v>0</v>
      </c>
      <c r="E14" s="563">
        <v>0</v>
      </c>
      <c r="F14" s="563">
        <v>0</v>
      </c>
      <c r="G14" s="563">
        <v>0</v>
      </c>
      <c r="H14" s="563">
        <v>0</v>
      </c>
      <c r="I14" s="563">
        <v>0</v>
      </c>
      <c r="J14" s="563">
        <v>0</v>
      </c>
      <c r="K14" s="563">
        <v>1</v>
      </c>
      <c r="L14" s="563">
        <v>9</v>
      </c>
    </row>
    <row r="15" spans="1:13" s="24" customFormat="1" ht="11.25" customHeight="1">
      <c r="A15" s="384" t="s">
        <v>114</v>
      </c>
      <c r="B15" s="562">
        <v>3</v>
      </c>
      <c r="C15" s="563">
        <v>24</v>
      </c>
      <c r="D15" s="563">
        <v>3</v>
      </c>
      <c r="E15" s="563">
        <v>24</v>
      </c>
      <c r="F15" s="563">
        <v>3</v>
      </c>
      <c r="G15" s="563">
        <v>24</v>
      </c>
      <c r="H15" s="563">
        <v>24</v>
      </c>
      <c r="I15" s="563">
        <v>0</v>
      </c>
      <c r="J15" s="563">
        <v>0</v>
      </c>
      <c r="K15" s="563">
        <v>0</v>
      </c>
      <c r="L15" s="563">
        <v>0</v>
      </c>
    </row>
    <row r="16" spans="1:13" s="24" customFormat="1" ht="11.25" customHeight="1">
      <c r="A16" s="384" t="s">
        <v>295</v>
      </c>
      <c r="B16" s="562">
        <v>0</v>
      </c>
      <c r="C16" s="563">
        <v>0</v>
      </c>
      <c r="D16" s="563">
        <v>0</v>
      </c>
      <c r="E16" s="563">
        <v>0</v>
      </c>
      <c r="F16" s="563">
        <v>0</v>
      </c>
      <c r="G16" s="563">
        <v>0</v>
      </c>
      <c r="H16" s="563">
        <v>0</v>
      </c>
      <c r="I16" s="563">
        <v>0</v>
      </c>
      <c r="J16" s="563">
        <v>0</v>
      </c>
      <c r="K16" s="563">
        <v>0</v>
      </c>
      <c r="L16" s="563">
        <v>0</v>
      </c>
    </row>
    <row r="17" spans="1:13" s="24" customFormat="1" ht="11.25" customHeight="1">
      <c r="A17" s="384" t="s">
        <v>296</v>
      </c>
      <c r="B17" s="562">
        <v>1</v>
      </c>
      <c r="C17" s="563">
        <v>4</v>
      </c>
      <c r="D17" s="563">
        <v>0</v>
      </c>
      <c r="E17" s="563">
        <v>0</v>
      </c>
      <c r="F17" s="563">
        <v>0</v>
      </c>
      <c r="G17" s="563">
        <v>0</v>
      </c>
      <c r="H17" s="563">
        <v>0</v>
      </c>
      <c r="I17" s="563">
        <v>0</v>
      </c>
      <c r="J17" s="563">
        <v>0</v>
      </c>
      <c r="K17" s="563">
        <v>1</v>
      </c>
      <c r="L17" s="563">
        <v>4</v>
      </c>
    </row>
    <row r="18" spans="1:13" s="24" customFormat="1" ht="11.25" customHeight="1">
      <c r="A18" s="384" t="s">
        <v>115</v>
      </c>
      <c r="B18" s="562">
        <v>0</v>
      </c>
      <c r="C18" s="563">
        <v>0</v>
      </c>
      <c r="D18" s="563">
        <v>0</v>
      </c>
      <c r="E18" s="563">
        <v>0</v>
      </c>
      <c r="F18" s="563">
        <v>0</v>
      </c>
      <c r="G18" s="563">
        <v>0</v>
      </c>
      <c r="H18" s="563">
        <v>0</v>
      </c>
      <c r="I18" s="563">
        <v>0</v>
      </c>
      <c r="J18" s="563">
        <v>0</v>
      </c>
      <c r="K18" s="563">
        <v>0</v>
      </c>
      <c r="L18" s="563">
        <v>0</v>
      </c>
    </row>
    <row r="19" spans="1:13" s="24" customFormat="1" ht="11.25" customHeight="1">
      <c r="A19" s="384"/>
      <c r="B19" s="562"/>
      <c r="C19" s="563"/>
      <c r="D19" s="563"/>
      <c r="E19" s="563"/>
      <c r="F19" s="563"/>
      <c r="G19" s="563"/>
      <c r="H19" s="563"/>
      <c r="I19" s="563"/>
      <c r="J19" s="563"/>
      <c r="K19" s="563"/>
      <c r="L19" s="563"/>
    </row>
    <row r="20" spans="1:13" s="24" customFormat="1" ht="11.25" customHeight="1">
      <c r="A20" s="384" t="s">
        <v>116</v>
      </c>
      <c r="B20" s="562">
        <v>0</v>
      </c>
      <c r="C20" s="563">
        <v>0</v>
      </c>
      <c r="D20" s="563">
        <v>0</v>
      </c>
      <c r="E20" s="563">
        <v>0</v>
      </c>
      <c r="F20" s="563">
        <v>0</v>
      </c>
      <c r="G20" s="563">
        <v>0</v>
      </c>
      <c r="H20" s="563">
        <v>0</v>
      </c>
      <c r="I20" s="563">
        <v>0</v>
      </c>
      <c r="J20" s="563">
        <v>0</v>
      </c>
      <c r="K20" s="563">
        <v>0</v>
      </c>
      <c r="L20" s="563">
        <v>0</v>
      </c>
    </row>
    <row r="21" spans="1:13" s="24" customFormat="1" ht="11.25" customHeight="1">
      <c r="A21" s="384" t="s">
        <v>117</v>
      </c>
      <c r="B21" s="562">
        <v>0</v>
      </c>
      <c r="C21" s="563">
        <v>0</v>
      </c>
      <c r="D21" s="563">
        <v>0</v>
      </c>
      <c r="E21" s="563">
        <v>0</v>
      </c>
      <c r="F21" s="563">
        <v>0</v>
      </c>
      <c r="G21" s="563">
        <v>0</v>
      </c>
      <c r="H21" s="563">
        <v>0</v>
      </c>
      <c r="I21" s="563">
        <v>0</v>
      </c>
      <c r="J21" s="563">
        <v>0</v>
      </c>
      <c r="K21" s="563">
        <v>0</v>
      </c>
      <c r="L21" s="563">
        <v>0</v>
      </c>
    </row>
    <row r="22" spans="1:13" s="24" customFormat="1" ht="11.25" customHeight="1">
      <c r="A22" s="384" t="s">
        <v>118</v>
      </c>
      <c r="B22" s="562">
        <v>1</v>
      </c>
      <c r="C22" s="563">
        <v>13</v>
      </c>
      <c r="D22" s="563">
        <v>0</v>
      </c>
      <c r="E22" s="563">
        <v>0</v>
      </c>
      <c r="F22" s="563">
        <v>0</v>
      </c>
      <c r="G22" s="563">
        <v>0</v>
      </c>
      <c r="H22" s="563">
        <v>0</v>
      </c>
      <c r="I22" s="563">
        <v>0</v>
      </c>
      <c r="J22" s="563">
        <v>0</v>
      </c>
      <c r="K22" s="563">
        <v>1</v>
      </c>
      <c r="L22" s="563">
        <v>13</v>
      </c>
    </row>
    <row r="23" spans="1:13" s="24" customFormat="1" ht="11.25" customHeight="1">
      <c r="A23" s="384" t="s">
        <v>297</v>
      </c>
      <c r="B23" s="562">
        <v>0</v>
      </c>
      <c r="C23" s="563">
        <v>0</v>
      </c>
      <c r="D23" s="563">
        <v>0</v>
      </c>
      <c r="E23" s="563">
        <v>0</v>
      </c>
      <c r="F23" s="563">
        <v>0</v>
      </c>
      <c r="G23" s="563">
        <v>0</v>
      </c>
      <c r="H23" s="563">
        <v>0</v>
      </c>
      <c r="I23" s="563">
        <v>0</v>
      </c>
      <c r="J23" s="563">
        <v>0</v>
      </c>
      <c r="K23" s="563">
        <v>0</v>
      </c>
      <c r="L23" s="563">
        <v>0</v>
      </c>
    </row>
    <row r="24" spans="1:13" s="24" customFormat="1" ht="11.25" customHeight="1">
      <c r="A24" s="384" t="s">
        <v>119</v>
      </c>
      <c r="B24" s="562">
        <v>4</v>
      </c>
      <c r="C24" s="563">
        <v>285</v>
      </c>
      <c r="D24" s="563">
        <v>3</v>
      </c>
      <c r="E24" s="563">
        <v>238</v>
      </c>
      <c r="F24" s="563">
        <v>3</v>
      </c>
      <c r="G24" s="563">
        <v>17</v>
      </c>
      <c r="H24" s="563">
        <v>17</v>
      </c>
      <c r="I24" s="563">
        <v>1</v>
      </c>
      <c r="J24" s="563">
        <v>221</v>
      </c>
      <c r="K24" s="563">
        <v>1</v>
      </c>
      <c r="L24" s="563">
        <v>47</v>
      </c>
    </row>
    <row r="25" spans="1:13" s="24" customFormat="1" ht="11.25" customHeight="1">
      <c r="A25" s="384" t="s">
        <v>120</v>
      </c>
      <c r="B25" s="562">
        <v>0</v>
      </c>
      <c r="C25" s="563">
        <v>0</v>
      </c>
      <c r="D25" s="563">
        <v>0</v>
      </c>
      <c r="E25" s="563">
        <v>0</v>
      </c>
      <c r="F25" s="563">
        <v>0</v>
      </c>
      <c r="G25" s="563">
        <v>0</v>
      </c>
      <c r="H25" s="563">
        <v>0</v>
      </c>
      <c r="I25" s="563">
        <v>0</v>
      </c>
      <c r="J25" s="563">
        <v>0</v>
      </c>
      <c r="K25" s="563">
        <v>0</v>
      </c>
      <c r="L25" s="563">
        <v>0</v>
      </c>
    </row>
    <row r="26" spans="1:13" s="137" customFormat="1" ht="6" customHeight="1" thickBot="1">
      <c r="A26" s="399"/>
      <c r="B26" s="136"/>
      <c r="C26" s="136"/>
      <c r="D26" s="136"/>
      <c r="E26" s="136"/>
      <c r="F26" s="136"/>
      <c r="G26" s="136"/>
      <c r="H26" s="136"/>
      <c r="I26" s="136"/>
      <c r="J26" s="136"/>
      <c r="K26" s="136"/>
      <c r="L26" s="136"/>
    </row>
    <row r="27" spans="1:13" s="137" customFormat="1" ht="11.25" customHeight="1">
      <c r="A27" s="775" t="s">
        <v>571</v>
      </c>
      <c r="B27" s="775"/>
      <c r="C27" s="775"/>
      <c r="D27" s="775"/>
      <c r="E27" s="775"/>
      <c r="F27" s="775"/>
      <c r="G27" s="775"/>
      <c r="H27" s="775"/>
      <c r="I27" s="775"/>
      <c r="J27" s="775"/>
      <c r="K27" s="775"/>
      <c r="L27" s="775"/>
    </row>
    <row r="28" spans="1:13" s="138" customFormat="1" ht="9" customHeight="1">
      <c r="A28" s="788" t="s">
        <v>808</v>
      </c>
      <c r="B28" s="788"/>
      <c r="C28" s="788"/>
      <c r="D28" s="788"/>
      <c r="E28" s="788"/>
      <c r="F28" s="788"/>
      <c r="G28" s="788"/>
      <c r="H28" s="788"/>
      <c r="I28" s="788"/>
      <c r="J28" s="788"/>
      <c r="K28" s="788"/>
      <c r="L28" s="788"/>
      <c r="M28" s="756"/>
    </row>
    <row r="29" spans="1:13" s="138" customFormat="1" ht="9.75" customHeight="1">
      <c r="A29" s="788" t="s">
        <v>284</v>
      </c>
      <c r="B29" s="788"/>
      <c r="C29" s="788"/>
      <c r="D29" s="788"/>
      <c r="E29" s="788"/>
      <c r="F29" s="788"/>
      <c r="G29" s="788"/>
      <c r="H29" s="788"/>
      <c r="I29" s="788"/>
      <c r="J29" s="788"/>
      <c r="K29" s="788"/>
      <c r="L29" s="788"/>
      <c r="M29" s="756"/>
    </row>
    <row r="30" spans="1:13" s="139" customFormat="1" ht="9.75" customHeight="1">
      <c r="A30" s="788" t="s">
        <v>809</v>
      </c>
      <c r="B30" s="788"/>
      <c r="C30" s="788"/>
      <c r="D30" s="788"/>
      <c r="E30" s="788"/>
      <c r="F30" s="788"/>
      <c r="G30" s="788"/>
      <c r="H30" s="788"/>
      <c r="I30" s="788"/>
      <c r="J30" s="788"/>
      <c r="K30" s="788"/>
      <c r="L30" s="788"/>
      <c r="M30" s="756"/>
    </row>
    <row r="31" spans="1:13" s="139" customFormat="1" ht="9.75" customHeight="1">
      <c r="A31" s="788" t="s">
        <v>285</v>
      </c>
      <c r="B31" s="788"/>
      <c r="C31" s="788"/>
      <c r="D31" s="788"/>
      <c r="E31" s="788"/>
      <c r="F31" s="788"/>
      <c r="G31" s="788"/>
      <c r="H31" s="788"/>
      <c r="I31" s="788"/>
      <c r="J31" s="788"/>
      <c r="K31" s="788"/>
      <c r="L31" s="788"/>
      <c r="M31" s="756"/>
    </row>
    <row r="32" spans="1:13" ht="30" customHeight="1"/>
    <row r="33" spans="1:13" ht="30" customHeight="1" thickBot="1">
      <c r="A33" s="787" t="s">
        <v>287</v>
      </c>
      <c r="B33" s="787"/>
      <c r="C33" s="787"/>
      <c r="D33" s="787"/>
      <c r="E33" s="787"/>
      <c r="F33" s="787"/>
      <c r="G33" s="787"/>
      <c r="H33" s="787"/>
      <c r="I33" s="787"/>
      <c r="J33" s="787"/>
      <c r="K33" s="787"/>
      <c r="L33" s="787"/>
      <c r="M33" s="787"/>
    </row>
    <row r="34" spans="1:13" ht="15" customHeight="1">
      <c r="A34" s="768" t="s">
        <v>17</v>
      </c>
      <c r="B34" s="770" t="s">
        <v>18</v>
      </c>
      <c r="C34" s="771"/>
      <c r="D34" s="771"/>
      <c r="E34" s="771"/>
      <c r="F34" s="770" t="s">
        <v>19</v>
      </c>
      <c r="G34" s="773" t="s">
        <v>20</v>
      </c>
      <c r="H34" s="765" t="s">
        <v>21</v>
      </c>
      <c r="I34" s="766"/>
      <c r="J34" s="766"/>
      <c r="K34" s="765" t="s">
        <v>22</v>
      </c>
      <c r="L34" s="766"/>
      <c r="M34" s="767"/>
    </row>
    <row r="35" spans="1:13" ht="22.5" customHeight="1">
      <c r="A35" s="769"/>
      <c r="B35" s="382" t="s">
        <v>18</v>
      </c>
      <c r="C35" s="383" t="s">
        <v>23</v>
      </c>
      <c r="D35" s="383" t="s">
        <v>108</v>
      </c>
      <c r="E35" s="382" t="s">
        <v>24</v>
      </c>
      <c r="F35" s="772"/>
      <c r="G35" s="774"/>
      <c r="H35" s="382" t="s">
        <v>18</v>
      </c>
      <c r="I35" s="387" t="s">
        <v>294</v>
      </c>
      <c r="J35" s="383" t="s">
        <v>25</v>
      </c>
      <c r="K35" s="473" t="s">
        <v>18</v>
      </c>
      <c r="L35" s="474" t="s">
        <v>26</v>
      </c>
      <c r="M35" s="400" t="s">
        <v>27</v>
      </c>
    </row>
    <row r="36" spans="1:13" ht="3" customHeight="1">
      <c r="A36" s="140"/>
      <c r="B36" s="162"/>
      <c r="C36" s="134"/>
      <c r="D36" s="142"/>
      <c r="E36" s="142"/>
      <c r="F36" s="141"/>
      <c r="G36" s="141"/>
      <c r="H36" s="141"/>
      <c r="I36" s="143"/>
      <c r="J36" s="143"/>
      <c r="K36" s="141"/>
      <c r="L36" s="141"/>
      <c r="M36" s="142"/>
    </row>
    <row r="37" spans="1:13" s="24" customFormat="1" ht="11.25" customHeight="1">
      <c r="A37" s="370" t="s">
        <v>0</v>
      </c>
      <c r="B37" s="381"/>
      <c r="C37" s="377"/>
      <c r="D37" s="377"/>
      <c r="E37" s="379"/>
      <c r="F37" s="377"/>
      <c r="G37" s="378"/>
      <c r="H37" s="379"/>
      <c r="I37" s="380"/>
      <c r="J37" s="379"/>
      <c r="K37" s="379"/>
      <c r="L37" s="377"/>
      <c r="M37" s="377"/>
    </row>
    <row r="38" spans="1:13" s="24" customFormat="1" ht="11.25" customHeight="1">
      <c r="A38" s="389" t="s">
        <v>773</v>
      </c>
      <c r="B38" s="558">
        <v>10</v>
      </c>
      <c r="C38" s="559">
        <v>9</v>
      </c>
      <c r="D38" s="559">
        <v>0</v>
      </c>
      <c r="E38" s="559">
        <v>1</v>
      </c>
      <c r="F38" s="559">
        <v>0</v>
      </c>
      <c r="G38" s="564">
        <v>0</v>
      </c>
      <c r="H38" s="559">
        <v>1</v>
      </c>
      <c r="I38" s="732">
        <v>0</v>
      </c>
      <c r="J38" s="559">
        <v>1</v>
      </c>
      <c r="K38" s="559">
        <v>0</v>
      </c>
      <c r="L38" s="559">
        <v>0</v>
      </c>
      <c r="M38" s="559">
        <v>0</v>
      </c>
    </row>
    <row r="39" spans="1:13" s="24" customFormat="1" ht="11.25" customHeight="1">
      <c r="A39" s="396" t="s">
        <v>674</v>
      </c>
      <c r="B39" s="558">
        <v>9</v>
      </c>
      <c r="C39" s="559">
        <v>9</v>
      </c>
      <c r="D39" s="559">
        <v>0</v>
      </c>
      <c r="E39" s="559">
        <v>0</v>
      </c>
      <c r="F39" s="559">
        <v>2</v>
      </c>
      <c r="G39" s="564">
        <v>0</v>
      </c>
      <c r="H39" s="559">
        <v>1</v>
      </c>
      <c r="I39" s="732">
        <v>0</v>
      </c>
      <c r="J39" s="559">
        <v>1</v>
      </c>
      <c r="K39" s="559">
        <v>0</v>
      </c>
      <c r="L39" s="559">
        <v>0</v>
      </c>
      <c r="M39" s="559">
        <v>0</v>
      </c>
    </row>
    <row r="40" spans="1:13" s="24" customFormat="1" ht="11.25" customHeight="1">
      <c r="A40" s="396" t="s">
        <v>675</v>
      </c>
      <c r="B40" s="558">
        <v>9</v>
      </c>
      <c r="C40" s="559">
        <v>9</v>
      </c>
      <c r="D40" s="559">
        <v>0</v>
      </c>
      <c r="E40" s="559">
        <v>0</v>
      </c>
      <c r="F40" s="559">
        <v>1</v>
      </c>
      <c r="G40" s="564">
        <v>0</v>
      </c>
      <c r="H40" s="559">
        <v>1</v>
      </c>
      <c r="I40" s="732">
        <v>1</v>
      </c>
      <c r="J40" s="559">
        <v>0</v>
      </c>
      <c r="K40" s="559">
        <v>1</v>
      </c>
      <c r="L40" s="559">
        <v>0</v>
      </c>
      <c r="M40" s="559">
        <v>0</v>
      </c>
    </row>
    <row r="41" spans="1:13" s="24" customFormat="1" ht="11.25" customHeight="1">
      <c r="A41" s="396" t="s">
        <v>676</v>
      </c>
      <c r="B41" s="558">
        <v>7</v>
      </c>
      <c r="C41" s="559">
        <v>7</v>
      </c>
      <c r="D41" s="559">
        <v>0</v>
      </c>
      <c r="E41" s="559">
        <v>0</v>
      </c>
      <c r="F41" s="559">
        <v>0</v>
      </c>
      <c r="G41" s="564">
        <v>0</v>
      </c>
      <c r="H41" s="559">
        <v>1</v>
      </c>
      <c r="I41" s="732">
        <v>1</v>
      </c>
      <c r="J41" s="559">
        <v>0</v>
      </c>
      <c r="K41" s="559">
        <v>0</v>
      </c>
      <c r="L41" s="559">
        <v>0</v>
      </c>
      <c r="M41" s="559">
        <v>0</v>
      </c>
    </row>
    <row r="42" spans="1:13" s="24" customFormat="1" ht="11.25" customHeight="1">
      <c r="A42" s="396" t="s">
        <v>774</v>
      </c>
      <c r="B42" s="565">
        <v>10</v>
      </c>
      <c r="C42" s="566">
        <v>10</v>
      </c>
      <c r="D42" s="566">
        <v>0</v>
      </c>
      <c r="E42" s="566">
        <v>0</v>
      </c>
      <c r="F42" s="566">
        <v>1</v>
      </c>
      <c r="G42" s="731">
        <v>1</v>
      </c>
      <c r="H42" s="566">
        <v>1</v>
      </c>
      <c r="I42" s="733">
        <v>0</v>
      </c>
      <c r="J42" s="566">
        <v>1</v>
      </c>
      <c r="K42" s="566">
        <v>0</v>
      </c>
      <c r="L42" s="566">
        <v>0</v>
      </c>
      <c r="M42" s="566">
        <v>0</v>
      </c>
    </row>
    <row r="43" spans="1:13" s="24" customFormat="1" ht="11.25" customHeight="1">
      <c r="A43" s="365"/>
      <c r="B43" s="558"/>
      <c r="C43" s="559"/>
      <c r="D43" s="559"/>
      <c r="E43" s="559"/>
      <c r="F43" s="559"/>
      <c r="G43" s="564"/>
      <c r="H43" s="559"/>
      <c r="I43" s="732"/>
      <c r="J43" s="559"/>
      <c r="K43" s="559"/>
      <c r="L43" s="559"/>
      <c r="M43" s="559"/>
    </row>
    <row r="44" spans="1:13" s="24" customFormat="1" ht="11.25" customHeight="1">
      <c r="A44" s="369" t="s">
        <v>1</v>
      </c>
      <c r="B44" s="558"/>
      <c r="C44" s="559"/>
      <c r="D44" s="559"/>
      <c r="E44" s="559"/>
      <c r="F44" s="559"/>
      <c r="G44" s="564"/>
      <c r="H44" s="559"/>
      <c r="I44" s="732"/>
      <c r="J44" s="559"/>
      <c r="K44" s="559"/>
      <c r="L44" s="559"/>
      <c r="M44" s="559"/>
    </row>
    <row r="45" spans="1:13" s="24" customFormat="1" ht="11.25" customHeight="1">
      <c r="A45" s="389" t="s">
        <v>775</v>
      </c>
      <c r="B45" s="558">
        <v>9</v>
      </c>
      <c r="C45" s="559">
        <v>8</v>
      </c>
      <c r="D45" s="559">
        <v>0</v>
      </c>
      <c r="E45" s="559">
        <v>1</v>
      </c>
      <c r="F45" s="559">
        <v>0</v>
      </c>
      <c r="G45" s="564">
        <v>0</v>
      </c>
      <c r="H45" s="559">
        <v>0</v>
      </c>
      <c r="I45" s="732">
        <v>0</v>
      </c>
      <c r="J45" s="559">
        <v>0</v>
      </c>
      <c r="K45" s="559">
        <v>0</v>
      </c>
      <c r="L45" s="559">
        <v>0</v>
      </c>
      <c r="M45" s="559">
        <v>0</v>
      </c>
    </row>
    <row r="46" spans="1:13" s="24" customFormat="1" ht="11.25" customHeight="1">
      <c r="A46" s="396" t="s">
        <v>674</v>
      </c>
      <c r="B46" s="558">
        <v>9</v>
      </c>
      <c r="C46" s="559">
        <v>9</v>
      </c>
      <c r="D46" s="559">
        <v>0</v>
      </c>
      <c r="E46" s="559">
        <v>0</v>
      </c>
      <c r="F46" s="559">
        <v>1</v>
      </c>
      <c r="G46" s="564">
        <v>0</v>
      </c>
      <c r="H46" s="559">
        <v>2</v>
      </c>
      <c r="I46" s="732">
        <v>0</v>
      </c>
      <c r="J46" s="559">
        <v>2</v>
      </c>
      <c r="K46" s="559">
        <v>0</v>
      </c>
      <c r="L46" s="559">
        <v>0</v>
      </c>
      <c r="M46" s="559">
        <v>0</v>
      </c>
    </row>
    <row r="47" spans="1:13" s="24" customFormat="1" ht="11.25" customHeight="1">
      <c r="A47" s="396" t="s">
        <v>675</v>
      </c>
      <c r="B47" s="558">
        <v>10</v>
      </c>
      <c r="C47" s="559">
        <v>10</v>
      </c>
      <c r="D47" s="559">
        <v>0</v>
      </c>
      <c r="E47" s="559">
        <v>0</v>
      </c>
      <c r="F47" s="559">
        <v>2</v>
      </c>
      <c r="G47" s="564">
        <v>0</v>
      </c>
      <c r="H47" s="559">
        <v>1</v>
      </c>
      <c r="I47" s="732">
        <v>1</v>
      </c>
      <c r="J47" s="559">
        <v>0</v>
      </c>
      <c r="K47" s="559">
        <v>1</v>
      </c>
      <c r="L47" s="559">
        <v>0</v>
      </c>
      <c r="M47" s="559">
        <v>0</v>
      </c>
    </row>
    <row r="48" spans="1:13" s="24" customFormat="1" ht="11.25" customHeight="1">
      <c r="A48" s="396" t="s">
        <v>676</v>
      </c>
      <c r="B48" s="558">
        <v>7</v>
      </c>
      <c r="C48" s="559">
        <v>7</v>
      </c>
      <c r="D48" s="559">
        <v>0</v>
      </c>
      <c r="E48" s="559">
        <v>0</v>
      </c>
      <c r="F48" s="559">
        <v>0</v>
      </c>
      <c r="G48" s="564">
        <v>0</v>
      </c>
      <c r="H48" s="559">
        <v>1</v>
      </c>
      <c r="I48" s="732">
        <v>1</v>
      </c>
      <c r="J48" s="559">
        <v>0</v>
      </c>
      <c r="K48" s="559">
        <v>0</v>
      </c>
      <c r="L48" s="559">
        <v>0</v>
      </c>
      <c r="M48" s="559">
        <v>0</v>
      </c>
    </row>
    <row r="49" spans="1:13" s="24" customFormat="1" ht="11.25" customHeight="1">
      <c r="A49" s="396" t="s">
        <v>774</v>
      </c>
      <c r="B49" s="565">
        <v>9</v>
      </c>
      <c r="C49" s="566">
        <v>9</v>
      </c>
      <c r="D49" s="566">
        <v>0</v>
      </c>
      <c r="E49" s="566">
        <v>0</v>
      </c>
      <c r="F49" s="566">
        <v>1</v>
      </c>
      <c r="G49" s="731">
        <v>0</v>
      </c>
      <c r="H49" s="566">
        <v>1</v>
      </c>
      <c r="I49" s="733">
        <v>0</v>
      </c>
      <c r="J49" s="566">
        <v>1</v>
      </c>
      <c r="K49" s="566">
        <v>0</v>
      </c>
      <c r="L49" s="566">
        <v>0</v>
      </c>
      <c r="M49" s="566">
        <v>0</v>
      </c>
    </row>
    <row r="50" spans="1:13" s="24" customFormat="1" ht="6" customHeight="1" thickBot="1">
      <c r="A50" s="145"/>
      <c r="B50" s="163"/>
      <c r="C50" s="146"/>
      <c r="D50" s="146"/>
      <c r="E50" s="146"/>
      <c r="F50" s="146"/>
      <c r="G50" s="146"/>
      <c r="H50" s="146"/>
      <c r="I50" s="146"/>
      <c r="J50" s="146"/>
      <c r="K50" s="146"/>
      <c r="L50" s="146"/>
      <c r="M50" s="146"/>
    </row>
    <row r="51" spans="1:13" s="24" customFormat="1" ht="10.5" customHeight="1" thickBot="1">
      <c r="A51" s="790"/>
      <c r="B51" s="790"/>
      <c r="C51" s="371"/>
      <c r="D51" s="371"/>
      <c r="E51" s="371"/>
      <c r="F51" s="371"/>
      <c r="G51" s="791"/>
      <c r="H51" s="791"/>
      <c r="I51" s="791"/>
      <c r="J51" s="791"/>
      <c r="K51" s="371"/>
      <c r="L51" s="371"/>
    </row>
    <row r="52" spans="1:13" s="24" customFormat="1" ht="15" customHeight="1">
      <c r="A52" s="795" t="s">
        <v>17</v>
      </c>
      <c r="B52" s="372" t="s">
        <v>155</v>
      </c>
      <c r="C52" s="792" t="s">
        <v>286</v>
      </c>
      <c r="D52" s="793"/>
      <c r="E52" s="793"/>
      <c r="F52" s="792" t="s">
        <v>293</v>
      </c>
      <c r="G52" s="794"/>
      <c r="H52" s="794"/>
      <c r="I52" s="799" t="s">
        <v>291</v>
      </c>
      <c r="J52" s="797" t="s">
        <v>156</v>
      </c>
      <c r="K52" s="771"/>
      <c r="L52" s="798"/>
      <c r="M52" s="388"/>
    </row>
    <row r="53" spans="1:13" s="24" customFormat="1" ht="24" customHeight="1">
      <c r="A53" s="796"/>
      <c r="B53" s="375" t="s">
        <v>288</v>
      </c>
      <c r="C53" s="373" t="s">
        <v>28</v>
      </c>
      <c r="D53" s="376" t="s">
        <v>289</v>
      </c>
      <c r="E53" s="375" t="s">
        <v>290</v>
      </c>
      <c r="F53" s="364" t="s">
        <v>18</v>
      </c>
      <c r="G53" s="375" t="s">
        <v>515</v>
      </c>
      <c r="H53" s="373" t="s">
        <v>25</v>
      </c>
      <c r="I53" s="774"/>
      <c r="J53" s="364" t="s">
        <v>18</v>
      </c>
      <c r="K53" s="374" t="s">
        <v>292</v>
      </c>
      <c r="L53" s="398" t="s">
        <v>156</v>
      </c>
      <c r="M53" s="388"/>
    </row>
    <row r="54" spans="1:13" s="24" customFormat="1" ht="3" customHeight="1">
      <c r="A54" s="121"/>
      <c r="B54" s="73"/>
      <c r="C54" s="123"/>
      <c r="D54" s="29"/>
      <c r="E54" s="29"/>
      <c r="F54" s="29"/>
      <c r="G54" s="29"/>
      <c r="H54" s="29"/>
      <c r="I54" s="29"/>
      <c r="J54" s="29"/>
      <c r="K54" s="29"/>
      <c r="L54" s="29"/>
      <c r="M54" s="29"/>
    </row>
    <row r="55" spans="1:13" s="24" customFormat="1" ht="0.75" hidden="1" customHeight="1">
      <c r="A55" s="121"/>
      <c r="B55" s="85"/>
      <c r="C55" s="124"/>
      <c r="D55" s="29"/>
      <c r="E55" s="29"/>
      <c r="F55" s="29"/>
      <c r="G55" s="29"/>
      <c r="H55" s="29"/>
      <c r="I55" s="29"/>
      <c r="J55" s="29"/>
      <c r="K55" s="29"/>
      <c r="L55" s="29"/>
      <c r="M55" s="29"/>
    </row>
    <row r="56" spans="1:13" s="24" customFormat="1" ht="12" customHeight="1">
      <c r="A56" s="370" t="s">
        <v>0</v>
      </c>
      <c r="B56" s="367"/>
      <c r="C56" s="366"/>
      <c r="D56" s="366"/>
      <c r="E56" s="366"/>
      <c r="F56" s="366"/>
      <c r="G56" s="366"/>
      <c r="H56" s="366"/>
      <c r="I56" s="366"/>
      <c r="J56" s="366"/>
      <c r="K56" s="366"/>
      <c r="L56" s="366"/>
    </row>
    <row r="57" spans="1:13" s="24" customFormat="1" ht="11.25" customHeight="1">
      <c r="A57" s="389" t="s">
        <v>773</v>
      </c>
      <c r="B57" s="568">
        <v>0</v>
      </c>
      <c r="C57" s="569">
        <v>0</v>
      </c>
      <c r="D57" s="569">
        <v>0</v>
      </c>
      <c r="E57" s="569">
        <v>0</v>
      </c>
      <c r="F57" s="569">
        <v>3</v>
      </c>
      <c r="G57" s="569">
        <v>0</v>
      </c>
      <c r="H57" s="569">
        <v>3</v>
      </c>
      <c r="I57" s="569">
        <v>0</v>
      </c>
      <c r="J57" s="569">
        <v>6</v>
      </c>
      <c r="K57" s="569">
        <v>6</v>
      </c>
      <c r="L57" s="569">
        <v>0</v>
      </c>
    </row>
    <row r="58" spans="1:13" s="24" customFormat="1" ht="11.25" customHeight="1">
      <c r="A58" s="396" t="s">
        <v>674</v>
      </c>
      <c r="B58" s="568">
        <v>0</v>
      </c>
      <c r="C58" s="569">
        <v>0</v>
      </c>
      <c r="D58" s="569">
        <v>0</v>
      </c>
      <c r="E58" s="569">
        <v>0</v>
      </c>
      <c r="F58" s="569">
        <v>0</v>
      </c>
      <c r="G58" s="569">
        <v>0</v>
      </c>
      <c r="H58" s="569">
        <v>0</v>
      </c>
      <c r="I58" s="569">
        <v>0</v>
      </c>
      <c r="J58" s="569">
        <v>6</v>
      </c>
      <c r="K58" s="569">
        <v>6</v>
      </c>
      <c r="L58" s="569">
        <v>0</v>
      </c>
    </row>
    <row r="59" spans="1:13" s="24" customFormat="1" ht="11.25" customHeight="1">
      <c r="A59" s="396" t="s">
        <v>675</v>
      </c>
      <c r="B59" s="568">
        <v>1</v>
      </c>
      <c r="C59" s="569">
        <v>0</v>
      </c>
      <c r="D59" s="569">
        <v>0</v>
      </c>
      <c r="E59" s="569">
        <v>0</v>
      </c>
      <c r="F59" s="569">
        <v>1</v>
      </c>
      <c r="G59" s="569">
        <v>1</v>
      </c>
      <c r="H59" s="569">
        <v>0</v>
      </c>
      <c r="I59" s="569">
        <v>0</v>
      </c>
      <c r="J59" s="569">
        <v>5</v>
      </c>
      <c r="K59" s="569">
        <v>5</v>
      </c>
      <c r="L59" s="569">
        <v>0</v>
      </c>
    </row>
    <row r="60" spans="1:13" s="24" customFormat="1" ht="11.25" customHeight="1">
      <c r="A60" s="396" t="s">
        <v>676</v>
      </c>
      <c r="B60" s="568">
        <v>0</v>
      </c>
      <c r="C60" s="569">
        <v>0</v>
      </c>
      <c r="D60" s="569">
        <v>0</v>
      </c>
      <c r="E60" s="569">
        <v>0</v>
      </c>
      <c r="F60" s="569">
        <v>1</v>
      </c>
      <c r="G60" s="569">
        <v>1</v>
      </c>
      <c r="H60" s="569">
        <v>0</v>
      </c>
      <c r="I60" s="569">
        <v>0</v>
      </c>
      <c r="J60" s="569">
        <v>5</v>
      </c>
      <c r="K60" s="569">
        <v>5</v>
      </c>
      <c r="L60" s="569">
        <v>0</v>
      </c>
    </row>
    <row r="61" spans="1:13" s="24" customFormat="1" ht="11.25" customHeight="1">
      <c r="A61" s="396" t="s">
        <v>776</v>
      </c>
      <c r="B61" s="568">
        <v>0</v>
      </c>
      <c r="C61" s="569">
        <v>0</v>
      </c>
      <c r="D61" s="569">
        <v>0</v>
      </c>
      <c r="E61" s="569">
        <v>0</v>
      </c>
      <c r="F61" s="569">
        <v>1</v>
      </c>
      <c r="G61" s="569">
        <v>0</v>
      </c>
      <c r="H61" s="569">
        <v>1</v>
      </c>
      <c r="I61" s="569">
        <v>0</v>
      </c>
      <c r="J61" s="569">
        <v>6</v>
      </c>
      <c r="K61" s="569">
        <v>6</v>
      </c>
      <c r="L61" s="569">
        <v>0</v>
      </c>
    </row>
    <row r="62" spans="1:13" s="24" customFormat="1" ht="11.25" customHeight="1">
      <c r="A62" s="365"/>
      <c r="B62" s="568"/>
      <c r="C62" s="569"/>
      <c r="D62" s="569"/>
      <c r="E62" s="569"/>
      <c r="F62" s="569"/>
      <c r="G62" s="569"/>
      <c r="H62" s="569"/>
      <c r="I62" s="569"/>
      <c r="J62" s="569"/>
      <c r="K62" s="569"/>
      <c r="L62" s="569"/>
    </row>
    <row r="63" spans="1:13" s="24" customFormat="1" ht="11.25" customHeight="1">
      <c r="A63" s="369" t="s">
        <v>1</v>
      </c>
      <c r="B63" s="568"/>
      <c r="C63" s="569"/>
      <c r="D63" s="569"/>
      <c r="E63" s="569"/>
      <c r="F63" s="569"/>
      <c r="G63" s="569"/>
      <c r="H63" s="569"/>
      <c r="I63" s="569"/>
      <c r="J63" s="569"/>
      <c r="K63" s="569"/>
      <c r="L63" s="569"/>
    </row>
    <row r="64" spans="1:13" s="24" customFormat="1" ht="11.25" customHeight="1">
      <c r="A64" s="389" t="s">
        <v>775</v>
      </c>
      <c r="B64" s="568">
        <v>0</v>
      </c>
      <c r="C64" s="569">
        <v>0</v>
      </c>
      <c r="D64" s="569">
        <v>0</v>
      </c>
      <c r="E64" s="569">
        <v>0</v>
      </c>
      <c r="F64" s="569">
        <v>3</v>
      </c>
      <c r="G64" s="569">
        <v>0</v>
      </c>
      <c r="H64" s="569">
        <v>3</v>
      </c>
      <c r="I64" s="569">
        <v>0</v>
      </c>
      <c r="J64" s="569">
        <v>6</v>
      </c>
      <c r="K64" s="569">
        <v>6</v>
      </c>
      <c r="L64" s="569">
        <v>0</v>
      </c>
    </row>
    <row r="65" spans="1:12" s="24" customFormat="1" ht="11.25" customHeight="1">
      <c r="A65" s="396" t="s">
        <v>777</v>
      </c>
      <c r="B65" s="568">
        <v>0</v>
      </c>
      <c r="C65" s="569">
        <v>0</v>
      </c>
      <c r="D65" s="569">
        <v>0</v>
      </c>
      <c r="E65" s="569">
        <v>0</v>
      </c>
      <c r="F65" s="569">
        <v>0</v>
      </c>
      <c r="G65" s="569">
        <v>0</v>
      </c>
      <c r="H65" s="569">
        <v>0</v>
      </c>
      <c r="I65" s="569">
        <v>0</v>
      </c>
      <c r="J65" s="569">
        <v>6</v>
      </c>
      <c r="K65" s="569">
        <v>6</v>
      </c>
      <c r="L65" s="569">
        <v>0</v>
      </c>
    </row>
    <row r="66" spans="1:12" s="24" customFormat="1" ht="11.25" customHeight="1">
      <c r="A66" s="396" t="s">
        <v>675</v>
      </c>
      <c r="B66" s="568">
        <v>1</v>
      </c>
      <c r="C66" s="569">
        <v>0</v>
      </c>
      <c r="D66" s="569">
        <v>0</v>
      </c>
      <c r="E66" s="569">
        <v>0</v>
      </c>
      <c r="F66" s="569">
        <v>1</v>
      </c>
      <c r="G66" s="569">
        <v>1</v>
      </c>
      <c r="H66" s="569">
        <v>0</v>
      </c>
      <c r="I66" s="569">
        <v>0</v>
      </c>
      <c r="J66" s="569">
        <v>5</v>
      </c>
      <c r="K66" s="569">
        <v>5</v>
      </c>
      <c r="L66" s="569">
        <v>0</v>
      </c>
    </row>
    <row r="67" spans="1:12" s="24" customFormat="1" ht="11.25" customHeight="1">
      <c r="A67" s="396" t="s">
        <v>676</v>
      </c>
      <c r="B67" s="568">
        <v>0</v>
      </c>
      <c r="C67" s="569">
        <v>0</v>
      </c>
      <c r="D67" s="569">
        <v>0</v>
      </c>
      <c r="E67" s="569">
        <v>0</v>
      </c>
      <c r="F67" s="569">
        <v>1</v>
      </c>
      <c r="G67" s="569">
        <v>1</v>
      </c>
      <c r="H67" s="569">
        <v>0</v>
      </c>
      <c r="I67" s="569">
        <v>0</v>
      </c>
      <c r="J67" s="569">
        <v>5</v>
      </c>
      <c r="K67" s="569">
        <v>5</v>
      </c>
      <c r="L67" s="569">
        <v>0</v>
      </c>
    </row>
    <row r="68" spans="1:12" s="24" customFormat="1" ht="11.25" customHeight="1">
      <c r="A68" s="396" t="s">
        <v>776</v>
      </c>
      <c r="B68" s="568">
        <v>0</v>
      </c>
      <c r="C68" s="569">
        <v>0</v>
      </c>
      <c r="D68" s="569">
        <v>0</v>
      </c>
      <c r="E68" s="569">
        <v>0</v>
      </c>
      <c r="F68" s="569">
        <v>1</v>
      </c>
      <c r="G68" s="569">
        <v>0</v>
      </c>
      <c r="H68" s="569">
        <v>1</v>
      </c>
      <c r="I68" s="569">
        <v>0</v>
      </c>
      <c r="J68" s="569">
        <v>6</v>
      </c>
      <c r="K68" s="569">
        <v>6</v>
      </c>
      <c r="L68" s="569">
        <v>0</v>
      </c>
    </row>
    <row r="69" spans="1:12" ht="6" customHeight="1" thickBot="1">
      <c r="A69" s="160"/>
      <c r="B69" s="161"/>
      <c r="C69" s="160"/>
      <c r="D69" s="160"/>
      <c r="E69" s="160"/>
      <c r="F69" s="160"/>
      <c r="G69" s="160"/>
      <c r="H69" s="160"/>
      <c r="I69" s="160"/>
      <c r="J69" s="160"/>
      <c r="K69" s="160"/>
      <c r="L69" s="160"/>
    </row>
    <row r="70" spans="1:12" ht="11.25" customHeight="1">
      <c r="A70" s="789" t="s">
        <v>572</v>
      </c>
      <c r="B70" s="789"/>
      <c r="C70" s="789"/>
      <c r="D70" s="789"/>
      <c r="E70" s="789"/>
      <c r="F70" s="789"/>
      <c r="G70" s="789"/>
      <c r="H70" s="789"/>
      <c r="I70" s="789"/>
      <c r="J70" s="789"/>
      <c r="K70" s="789"/>
      <c r="L70" s="789"/>
    </row>
  </sheetData>
  <mergeCells count="30">
    <mergeCell ref="A70:L70"/>
    <mergeCell ref="A51:B51"/>
    <mergeCell ref="G51:H51"/>
    <mergeCell ref="C52:E52"/>
    <mergeCell ref="F52:H52"/>
    <mergeCell ref="I51:J51"/>
    <mergeCell ref="A52:A53"/>
    <mergeCell ref="J52:L52"/>
    <mergeCell ref="I52:I53"/>
    <mergeCell ref="A33:M33"/>
    <mergeCell ref="A28:M28"/>
    <mergeCell ref="A29:M29"/>
    <mergeCell ref="A30:M30"/>
    <mergeCell ref="A31:M31"/>
    <mergeCell ref="A1:M1"/>
    <mergeCell ref="A2:M2"/>
    <mergeCell ref="K34:M34"/>
    <mergeCell ref="A34:A35"/>
    <mergeCell ref="B34:E34"/>
    <mergeCell ref="F34:F35"/>
    <mergeCell ref="G34:G35"/>
    <mergeCell ref="H34:J34"/>
    <mergeCell ref="A27:L27"/>
    <mergeCell ref="A3:A5"/>
    <mergeCell ref="B3:C4"/>
    <mergeCell ref="D3:J3"/>
    <mergeCell ref="D4:E4"/>
    <mergeCell ref="F4:H4"/>
    <mergeCell ref="I4:J4"/>
    <mergeCell ref="K3:L4"/>
  </mergeCells>
  <phoneticPr fontId="10"/>
  <pageMargins left="0.59055118110236227" right="0.59055118110236227" top="0.31496062992125984" bottom="0.3149606299212598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P59"/>
  <sheetViews>
    <sheetView view="pageBreakPreview" zoomScale="120" zoomScaleNormal="100" zoomScaleSheetLayoutView="120" workbookViewId="0">
      <selection activeCell="G4" sqref="G4"/>
    </sheetView>
  </sheetViews>
  <sheetFormatPr defaultRowHeight="11.25"/>
  <cols>
    <col min="1" max="1" width="13.6640625" style="633" customWidth="1"/>
    <col min="2" max="2" width="8.5" style="633" customWidth="1"/>
    <col min="3" max="3" width="9" style="633" customWidth="1"/>
    <col min="4" max="4" width="6" style="633" customWidth="1"/>
    <col min="5" max="5" width="8.83203125" style="633" customWidth="1"/>
    <col min="6" max="6" width="8.5" style="633" customWidth="1"/>
    <col min="7" max="8" width="8.1640625" style="633" customWidth="1"/>
    <col min="9" max="9" width="8.83203125" style="633" customWidth="1"/>
    <col min="10" max="10" width="7.5" style="633" customWidth="1"/>
    <col min="11" max="11" width="8.1640625" style="633" customWidth="1"/>
    <col min="12" max="12" width="7.5" style="633" customWidth="1"/>
    <col min="13" max="13" width="8.5" style="633" customWidth="1"/>
    <col min="14" max="14" width="10" style="633" customWidth="1"/>
    <col min="15" max="16384" width="9.33203125" style="633"/>
  </cols>
  <sheetData>
    <row r="1" spans="1:13" ht="24" customHeight="1">
      <c r="A1" s="741" t="s">
        <v>576</v>
      </c>
      <c r="B1" s="741"/>
      <c r="C1" s="741"/>
      <c r="D1" s="741"/>
      <c r="E1" s="741"/>
      <c r="F1" s="741"/>
      <c r="G1" s="741"/>
      <c r="H1" s="741"/>
      <c r="I1" s="741"/>
      <c r="J1" s="741"/>
      <c r="K1" s="741"/>
      <c r="L1" s="741"/>
      <c r="M1" s="741"/>
    </row>
    <row r="2" spans="1:13" ht="30" customHeight="1" thickBot="1">
      <c r="A2" s="811" t="s">
        <v>299</v>
      </c>
      <c r="B2" s="811"/>
      <c r="C2" s="811"/>
      <c r="D2" s="811"/>
      <c r="E2" s="811"/>
      <c r="F2" s="811"/>
      <c r="G2" s="811"/>
      <c r="H2" s="811"/>
      <c r="I2" s="811"/>
      <c r="J2" s="811"/>
      <c r="K2" s="811"/>
      <c r="L2" s="811"/>
      <c r="M2" s="811"/>
    </row>
    <row r="3" spans="1:13" ht="22.5" customHeight="1">
      <c r="A3" s="820" t="s">
        <v>17</v>
      </c>
      <c r="B3" s="792" t="s">
        <v>18</v>
      </c>
      <c r="C3" s="819"/>
      <c r="D3" s="812" t="s">
        <v>29</v>
      </c>
      <c r="E3" s="813"/>
      <c r="F3" s="817" t="s">
        <v>825</v>
      </c>
      <c r="G3" s="818"/>
      <c r="H3" s="815" t="s">
        <v>100</v>
      </c>
      <c r="I3" s="816"/>
      <c r="J3" s="812" t="s">
        <v>30</v>
      </c>
      <c r="K3" s="814"/>
      <c r="L3" s="812" t="s">
        <v>31</v>
      </c>
      <c r="M3" s="813"/>
    </row>
    <row r="4" spans="1:13" ht="15" customHeight="1">
      <c r="A4" s="821"/>
      <c r="B4" s="42" t="s">
        <v>32</v>
      </c>
      <c r="C4" s="38" t="s">
        <v>33</v>
      </c>
      <c r="D4" s="41" t="s">
        <v>34</v>
      </c>
      <c r="E4" s="36" t="s">
        <v>33</v>
      </c>
      <c r="F4" s="36" t="s">
        <v>34</v>
      </c>
      <c r="G4" s="36" t="s">
        <v>33</v>
      </c>
      <c r="H4" s="42" t="s">
        <v>34</v>
      </c>
      <c r="I4" s="37" t="s">
        <v>33</v>
      </c>
      <c r="J4" s="36" t="s">
        <v>34</v>
      </c>
      <c r="K4" s="82" t="s">
        <v>33</v>
      </c>
      <c r="L4" s="36" t="s">
        <v>34</v>
      </c>
      <c r="M4" s="36" t="s">
        <v>33</v>
      </c>
    </row>
    <row r="5" spans="1:13" s="629" customFormat="1" ht="5.25" customHeight="1">
      <c r="A5" s="13"/>
      <c r="B5" s="627"/>
      <c r="C5" s="14"/>
      <c r="D5" s="14"/>
      <c r="E5" s="14"/>
      <c r="F5" s="14"/>
      <c r="G5" s="14"/>
      <c r="H5" s="14"/>
      <c r="I5" s="50"/>
      <c r="J5" s="14"/>
      <c r="K5" s="50"/>
      <c r="L5" s="14"/>
      <c r="M5" s="14"/>
    </row>
    <row r="6" spans="1:13" ht="11.25" customHeight="1">
      <c r="A6" s="48" t="s">
        <v>778</v>
      </c>
      <c r="B6" s="570">
        <v>875</v>
      </c>
      <c r="C6" s="571">
        <v>146428</v>
      </c>
      <c r="D6" s="572">
        <v>769</v>
      </c>
      <c r="E6" s="567">
        <v>120259</v>
      </c>
      <c r="F6" s="567">
        <v>9</v>
      </c>
      <c r="G6" s="567">
        <v>1207</v>
      </c>
      <c r="H6" s="573">
        <v>12</v>
      </c>
      <c r="I6" s="573">
        <v>1567</v>
      </c>
      <c r="J6" s="573">
        <v>32</v>
      </c>
      <c r="K6" s="573">
        <v>2072</v>
      </c>
      <c r="L6" s="573">
        <v>53</v>
      </c>
      <c r="M6" s="573">
        <v>21323</v>
      </c>
    </row>
    <row r="7" spans="1:13" s="23" customFormat="1" ht="11.25" customHeight="1">
      <c r="A7" s="40" t="s">
        <v>677</v>
      </c>
      <c r="B7" s="570">
        <v>872</v>
      </c>
      <c r="C7" s="574">
        <v>151467</v>
      </c>
      <c r="D7" s="567">
        <v>769</v>
      </c>
      <c r="E7" s="567">
        <v>125884</v>
      </c>
      <c r="F7" s="567">
        <v>4</v>
      </c>
      <c r="G7" s="567">
        <v>1046</v>
      </c>
      <c r="H7" s="573">
        <v>12</v>
      </c>
      <c r="I7" s="573">
        <v>1532</v>
      </c>
      <c r="J7" s="573">
        <v>34</v>
      </c>
      <c r="K7" s="573">
        <v>1971</v>
      </c>
      <c r="L7" s="573">
        <v>53</v>
      </c>
      <c r="M7" s="573">
        <v>21034</v>
      </c>
    </row>
    <row r="8" spans="1:13" s="23" customFormat="1" ht="11.25" customHeight="1">
      <c r="A8" s="40" t="s">
        <v>678</v>
      </c>
      <c r="B8" s="570">
        <v>855</v>
      </c>
      <c r="C8" s="573">
        <v>149746</v>
      </c>
      <c r="D8" s="567">
        <v>752</v>
      </c>
      <c r="E8" s="567">
        <v>124653</v>
      </c>
      <c r="F8" s="567">
        <v>4</v>
      </c>
      <c r="G8" s="567">
        <v>1023</v>
      </c>
      <c r="H8" s="573">
        <v>12</v>
      </c>
      <c r="I8" s="573">
        <v>1464</v>
      </c>
      <c r="J8" s="573">
        <v>34</v>
      </c>
      <c r="K8" s="573">
        <v>1922</v>
      </c>
      <c r="L8" s="573">
        <v>53</v>
      </c>
      <c r="M8" s="573">
        <v>20684</v>
      </c>
    </row>
    <row r="9" spans="1:13" ht="11.25" customHeight="1">
      <c r="A9" s="40" t="s">
        <v>679</v>
      </c>
      <c r="B9" s="570">
        <v>849</v>
      </c>
      <c r="C9" s="573">
        <v>148521</v>
      </c>
      <c r="D9" s="567">
        <v>753</v>
      </c>
      <c r="E9" s="567">
        <v>124827</v>
      </c>
      <c r="F9" s="567">
        <v>2</v>
      </c>
      <c r="G9" s="567">
        <v>355</v>
      </c>
      <c r="H9" s="573">
        <v>11</v>
      </c>
      <c r="I9" s="573">
        <v>1388</v>
      </c>
      <c r="J9" s="573">
        <v>31</v>
      </c>
      <c r="K9" s="573">
        <v>1470</v>
      </c>
      <c r="L9" s="573">
        <v>52</v>
      </c>
      <c r="M9" s="573">
        <v>20481</v>
      </c>
    </row>
    <row r="10" spans="1:13" ht="11.25" customHeight="1">
      <c r="A10" s="40" t="s">
        <v>706</v>
      </c>
      <c r="B10" s="570">
        <v>843</v>
      </c>
      <c r="C10" s="573">
        <v>149779</v>
      </c>
      <c r="D10" s="567">
        <v>745</v>
      </c>
      <c r="E10" s="567">
        <v>125716</v>
      </c>
      <c r="F10" s="567">
        <v>2</v>
      </c>
      <c r="G10" s="567">
        <v>349</v>
      </c>
      <c r="H10" s="573">
        <v>11</v>
      </c>
      <c r="I10" s="573">
        <v>1396</v>
      </c>
      <c r="J10" s="573">
        <v>33</v>
      </c>
      <c r="K10" s="573">
        <v>1653</v>
      </c>
      <c r="L10" s="573">
        <v>52</v>
      </c>
      <c r="M10" s="573">
        <v>20665</v>
      </c>
    </row>
    <row r="11" spans="1:13" ht="5.25" customHeight="1" thickBot="1">
      <c r="A11" s="353"/>
      <c r="B11" s="71"/>
      <c r="C11" s="353"/>
      <c r="D11" s="631"/>
      <c r="E11" s="631"/>
      <c r="F11" s="631"/>
      <c r="G11" s="631"/>
      <c r="H11" s="353"/>
      <c r="I11" s="358"/>
      <c r="J11" s="353"/>
      <c r="K11" s="631"/>
      <c r="L11" s="353"/>
      <c r="M11" s="353"/>
    </row>
    <row r="12" spans="1:13" ht="15" customHeight="1">
      <c r="A12" s="775" t="s">
        <v>279</v>
      </c>
      <c r="B12" s="775"/>
      <c r="C12" s="775"/>
      <c r="D12" s="775"/>
      <c r="E12" s="775"/>
      <c r="F12" s="775"/>
      <c r="G12" s="775"/>
      <c r="H12" s="775"/>
      <c r="I12" s="775"/>
      <c r="J12" s="775"/>
      <c r="K12" s="775"/>
      <c r="L12" s="775"/>
      <c r="M12" s="775"/>
    </row>
    <row r="13" spans="1:13" ht="30" customHeight="1"/>
    <row r="14" spans="1:13" ht="30.75" customHeight="1" thickBot="1">
      <c r="A14" s="811" t="s">
        <v>300</v>
      </c>
      <c r="B14" s="811"/>
      <c r="C14" s="811"/>
      <c r="D14" s="811"/>
      <c r="E14" s="811"/>
      <c r="F14" s="811"/>
      <c r="G14" s="811"/>
      <c r="H14" s="811"/>
      <c r="I14" s="811"/>
      <c r="J14" s="811"/>
      <c r="K14" s="811"/>
      <c r="L14" s="811"/>
      <c r="M14" s="811"/>
    </row>
    <row r="15" spans="1:13" ht="15" customHeight="1">
      <c r="A15" s="820" t="s">
        <v>17</v>
      </c>
      <c r="B15" s="792" t="s">
        <v>35</v>
      </c>
      <c r="C15" s="822"/>
      <c r="D15" s="822"/>
      <c r="E15" s="819"/>
      <c r="F15" s="822" t="s">
        <v>121</v>
      </c>
      <c r="G15" s="822"/>
      <c r="H15" s="819"/>
      <c r="I15" s="792" t="s">
        <v>36</v>
      </c>
      <c r="J15" s="819"/>
      <c r="K15" s="825" t="s">
        <v>633</v>
      </c>
      <c r="L15" s="825" t="s">
        <v>43</v>
      </c>
      <c r="M15" s="823" t="s">
        <v>44</v>
      </c>
    </row>
    <row r="16" spans="1:13" ht="30" customHeight="1">
      <c r="A16" s="821"/>
      <c r="B16" s="658" t="s">
        <v>37</v>
      </c>
      <c r="C16" s="827" t="s">
        <v>40</v>
      </c>
      <c r="D16" s="828"/>
      <c r="E16" s="659" t="s">
        <v>38</v>
      </c>
      <c r="F16" s="660" t="s">
        <v>41</v>
      </c>
      <c r="G16" s="659" t="s">
        <v>39</v>
      </c>
      <c r="H16" s="661" t="s">
        <v>38</v>
      </c>
      <c r="I16" s="658" t="s">
        <v>42</v>
      </c>
      <c r="J16" s="662" t="s">
        <v>38</v>
      </c>
      <c r="K16" s="826"/>
      <c r="L16" s="826"/>
      <c r="M16" s="824"/>
    </row>
    <row r="17" spans="1:16" ht="5.25" customHeight="1">
      <c r="A17" s="624"/>
      <c r="B17" s="14"/>
      <c r="C17" s="830"/>
      <c r="D17" s="830"/>
      <c r="E17" s="14"/>
      <c r="F17" s="625"/>
      <c r="G17" s="625"/>
      <c r="H17" s="625"/>
      <c r="I17" s="625"/>
      <c r="J17" s="625"/>
      <c r="K17" s="14"/>
      <c r="L17" s="14"/>
      <c r="M17" s="14"/>
    </row>
    <row r="18" spans="1:16" ht="11.25" customHeight="1">
      <c r="A18" s="626" t="s">
        <v>792</v>
      </c>
      <c r="B18" s="574">
        <v>37580</v>
      </c>
      <c r="C18" s="829">
        <v>9487</v>
      </c>
      <c r="D18" s="829"/>
      <c r="E18" s="574">
        <v>9463</v>
      </c>
      <c r="F18" s="574">
        <v>39971</v>
      </c>
      <c r="G18" s="574">
        <v>15140</v>
      </c>
      <c r="H18" s="574">
        <v>13088</v>
      </c>
      <c r="I18" s="574">
        <v>3289</v>
      </c>
      <c r="J18" s="574">
        <v>3017</v>
      </c>
      <c r="K18" s="652">
        <v>1.06</v>
      </c>
      <c r="L18" s="630">
        <v>34.700000000000003</v>
      </c>
      <c r="M18" s="630">
        <v>21.9</v>
      </c>
    </row>
    <row r="19" spans="1:16" ht="11.25" customHeight="1">
      <c r="A19" s="57" t="s">
        <v>606</v>
      </c>
      <c r="B19" s="574">
        <v>35892</v>
      </c>
      <c r="C19" s="829">
        <v>8959</v>
      </c>
      <c r="D19" s="829"/>
      <c r="E19" s="574">
        <v>8931</v>
      </c>
      <c r="F19" s="574">
        <v>44200</v>
      </c>
      <c r="G19" s="574">
        <v>16671</v>
      </c>
      <c r="H19" s="574">
        <v>14227</v>
      </c>
      <c r="I19" s="574">
        <v>3294</v>
      </c>
      <c r="J19" s="574">
        <v>3002</v>
      </c>
      <c r="K19" s="652">
        <v>1.23</v>
      </c>
      <c r="L19" s="630">
        <v>36.799999999999997</v>
      </c>
      <c r="M19" s="630">
        <v>19.7</v>
      </c>
    </row>
    <row r="20" spans="1:16" ht="11.25" customHeight="1">
      <c r="A20" s="57" t="s">
        <v>607</v>
      </c>
      <c r="B20" s="574">
        <v>33413</v>
      </c>
      <c r="C20" s="801">
        <v>8311</v>
      </c>
      <c r="D20" s="801"/>
      <c r="E20" s="574">
        <v>8280</v>
      </c>
      <c r="F20" s="574">
        <v>47886</v>
      </c>
      <c r="G20" s="574">
        <v>17431</v>
      </c>
      <c r="H20" s="574">
        <v>15113</v>
      </c>
      <c r="I20" s="574">
        <v>3132</v>
      </c>
      <c r="J20" s="574">
        <v>2867</v>
      </c>
      <c r="K20" s="652">
        <v>1.43</v>
      </c>
      <c r="L20" s="630">
        <v>37.700000000000003</v>
      </c>
      <c r="M20" s="630">
        <v>17.8</v>
      </c>
    </row>
    <row r="21" spans="1:16" ht="11.25" customHeight="1">
      <c r="A21" s="57" t="s">
        <v>672</v>
      </c>
      <c r="B21" s="574">
        <v>31879</v>
      </c>
      <c r="C21" s="801">
        <v>7966</v>
      </c>
      <c r="D21" s="801"/>
      <c r="E21" s="574">
        <v>7940</v>
      </c>
      <c r="F21" s="574">
        <v>46760</v>
      </c>
      <c r="G21" s="574">
        <v>16978</v>
      </c>
      <c r="H21" s="574">
        <v>15209</v>
      </c>
      <c r="I21" s="574">
        <v>2977</v>
      </c>
      <c r="J21" s="574">
        <v>2731</v>
      </c>
      <c r="K21" s="652">
        <v>1.47</v>
      </c>
      <c r="L21" s="630">
        <v>37.4</v>
      </c>
      <c r="M21" s="630">
        <v>17.3</v>
      </c>
    </row>
    <row r="22" spans="1:16" s="21" customFormat="1" ht="11.25" customHeight="1">
      <c r="A22" s="72" t="s">
        <v>718</v>
      </c>
      <c r="B22" s="653">
        <v>30179</v>
      </c>
      <c r="C22" s="831">
        <v>7555</v>
      </c>
      <c r="D22" s="831"/>
      <c r="E22" s="653">
        <v>7529</v>
      </c>
      <c r="F22" s="653">
        <v>49832</v>
      </c>
      <c r="G22" s="653">
        <v>18006</v>
      </c>
      <c r="H22" s="653">
        <v>16055</v>
      </c>
      <c r="I22" s="653">
        <v>2844</v>
      </c>
      <c r="J22" s="653">
        <v>2606</v>
      </c>
      <c r="K22" s="654">
        <v>1.65</v>
      </c>
      <c r="L22" s="655">
        <v>37.6</v>
      </c>
      <c r="M22" s="655">
        <v>15.7</v>
      </c>
      <c r="N22" s="633"/>
      <c r="O22" s="633"/>
      <c r="P22" s="633"/>
    </row>
    <row r="23" spans="1:16" ht="11.25" customHeight="1">
      <c r="A23" s="656"/>
      <c r="B23" s="574"/>
      <c r="C23" s="801"/>
      <c r="D23" s="801"/>
      <c r="E23" s="574"/>
      <c r="F23" s="574"/>
      <c r="G23" s="574"/>
      <c r="H23" s="574"/>
      <c r="I23" s="574"/>
      <c r="J23" s="574"/>
      <c r="K23" s="657"/>
      <c r="L23" s="630"/>
      <c r="M23" s="630"/>
    </row>
    <row r="24" spans="1:16" ht="11.25" customHeight="1">
      <c r="A24" s="715" t="s">
        <v>793</v>
      </c>
      <c r="B24" s="574">
        <v>28487</v>
      </c>
      <c r="C24" s="801">
        <v>7718</v>
      </c>
      <c r="D24" s="801"/>
      <c r="E24" s="574">
        <v>7695</v>
      </c>
      <c r="F24" s="574">
        <v>47167</v>
      </c>
      <c r="G24" s="574">
        <v>20000</v>
      </c>
      <c r="H24" s="574">
        <v>17045</v>
      </c>
      <c r="I24" s="574">
        <v>2382</v>
      </c>
      <c r="J24" s="574">
        <v>2109</v>
      </c>
      <c r="K24" s="652">
        <v>1.53</v>
      </c>
      <c r="L24" s="630">
        <v>30.9</v>
      </c>
      <c r="M24" s="630">
        <v>11.9</v>
      </c>
    </row>
    <row r="25" spans="1:16" ht="11.25" customHeight="1">
      <c r="A25" s="57" t="s">
        <v>609</v>
      </c>
      <c r="B25" s="574">
        <v>29845</v>
      </c>
      <c r="C25" s="801">
        <v>8168</v>
      </c>
      <c r="D25" s="801"/>
      <c r="E25" s="574">
        <v>8146</v>
      </c>
      <c r="F25" s="574">
        <v>49201</v>
      </c>
      <c r="G25" s="574">
        <v>17472</v>
      </c>
      <c r="H25" s="574">
        <v>15408</v>
      </c>
      <c r="I25" s="574">
        <v>2971</v>
      </c>
      <c r="J25" s="574">
        <v>2678</v>
      </c>
      <c r="K25" s="652">
        <v>1.53</v>
      </c>
      <c r="L25" s="630">
        <v>36.4</v>
      </c>
      <c r="M25" s="630">
        <v>16.600000000000001</v>
      </c>
    </row>
    <row r="26" spans="1:16" ht="11.25" customHeight="1">
      <c r="A26" s="57" t="s">
        <v>114</v>
      </c>
      <c r="B26" s="574">
        <v>30602</v>
      </c>
      <c r="C26" s="801">
        <v>8006</v>
      </c>
      <c r="D26" s="801"/>
      <c r="E26" s="574">
        <v>7978</v>
      </c>
      <c r="F26" s="574">
        <v>50238</v>
      </c>
      <c r="G26" s="574">
        <v>16990</v>
      </c>
      <c r="H26" s="574">
        <v>15382</v>
      </c>
      <c r="I26" s="574">
        <v>3451</v>
      </c>
      <c r="J26" s="574">
        <v>3141</v>
      </c>
      <c r="K26" s="652">
        <v>1.57</v>
      </c>
      <c r="L26" s="630">
        <v>43.1</v>
      </c>
      <c r="M26" s="630">
        <v>20.2</v>
      </c>
    </row>
    <row r="27" spans="1:16" ht="11.25" customHeight="1">
      <c r="A27" s="57" t="s">
        <v>295</v>
      </c>
      <c r="B27" s="574">
        <v>32491</v>
      </c>
      <c r="C27" s="801">
        <v>10150</v>
      </c>
      <c r="D27" s="801"/>
      <c r="E27" s="574">
        <v>10120</v>
      </c>
      <c r="F27" s="574">
        <v>48835</v>
      </c>
      <c r="G27" s="574">
        <v>18799</v>
      </c>
      <c r="H27" s="574">
        <v>17043</v>
      </c>
      <c r="I27" s="574">
        <v>3189</v>
      </c>
      <c r="J27" s="574">
        <v>2962</v>
      </c>
      <c r="K27" s="652">
        <v>1.58</v>
      </c>
      <c r="L27" s="630">
        <v>31.4</v>
      </c>
      <c r="M27" s="630">
        <v>16.8</v>
      </c>
    </row>
    <row r="28" spans="1:16" ht="11.25" customHeight="1">
      <c r="A28" s="57" t="s">
        <v>296</v>
      </c>
      <c r="B28" s="574">
        <v>32330</v>
      </c>
      <c r="C28" s="801">
        <v>8141</v>
      </c>
      <c r="D28" s="801"/>
      <c r="E28" s="574">
        <v>8109</v>
      </c>
      <c r="F28" s="574">
        <v>48646</v>
      </c>
      <c r="G28" s="574">
        <v>16973</v>
      </c>
      <c r="H28" s="574">
        <v>15163</v>
      </c>
      <c r="I28" s="574">
        <v>2975</v>
      </c>
      <c r="J28" s="574">
        <v>2732</v>
      </c>
      <c r="K28" s="652">
        <v>1.62</v>
      </c>
      <c r="L28" s="630">
        <v>36.5</v>
      </c>
      <c r="M28" s="630">
        <v>17.399999999999999</v>
      </c>
    </row>
    <row r="29" spans="1:16" ht="11.25" customHeight="1">
      <c r="A29" s="57" t="s">
        <v>115</v>
      </c>
      <c r="B29" s="574">
        <v>31867</v>
      </c>
      <c r="C29" s="801">
        <v>7566</v>
      </c>
      <c r="D29" s="801"/>
      <c r="E29" s="574">
        <v>7537</v>
      </c>
      <c r="F29" s="574">
        <v>48819</v>
      </c>
      <c r="G29" s="574">
        <v>16974</v>
      </c>
      <c r="H29" s="574">
        <v>15235</v>
      </c>
      <c r="I29" s="574">
        <v>3083</v>
      </c>
      <c r="J29" s="574">
        <v>2811</v>
      </c>
      <c r="K29" s="652">
        <v>1.63</v>
      </c>
      <c r="L29" s="630">
        <v>40.700000000000003</v>
      </c>
      <c r="M29" s="630">
        <v>18.3</v>
      </c>
    </row>
    <row r="30" spans="1:16" ht="11.25" customHeight="1">
      <c r="A30" s="68"/>
      <c r="B30" s="574"/>
      <c r="C30" s="801"/>
      <c r="D30" s="801"/>
      <c r="E30" s="574"/>
      <c r="F30" s="574"/>
      <c r="G30" s="574"/>
      <c r="H30" s="574"/>
      <c r="I30" s="574"/>
      <c r="J30" s="574"/>
      <c r="K30" s="652"/>
      <c r="L30" s="630"/>
      <c r="M30" s="630"/>
    </row>
    <row r="31" spans="1:16" ht="11.25" customHeight="1">
      <c r="A31" s="57" t="s">
        <v>116</v>
      </c>
      <c r="B31" s="574">
        <v>30418</v>
      </c>
      <c r="C31" s="801">
        <v>6758</v>
      </c>
      <c r="D31" s="801"/>
      <c r="E31" s="574">
        <v>6732</v>
      </c>
      <c r="F31" s="574">
        <v>47966</v>
      </c>
      <c r="G31" s="574">
        <v>17762</v>
      </c>
      <c r="H31" s="574">
        <v>16490</v>
      </c>
      <c r="I31" s="574">
        <v>2726</v>
      </c>
      <c r="J31" s="574">
        <v>2512</v>
      </c>
      <c r="K31" s="652">
        <v>1.65</v>
      </c>
      <c r="L31" s="630">
        <v>40.299999999999997</v>
      </c>
      <c r="M31" s="630">
        <v>15</v>
      </c>
    </row>
    <row r="32" spans="1:16" ht="11.25" customHeight="1">
      <c r="A32" s="57" t="s">
        <v>117</v>
      </c>
      <c r="B32" s="574">
        <v>30152</v>
      </c>
      <c r="C32" s="801">
        <v>7377</v>
      </c>
      <c r="D32" s="801"/>
      <c r="E32" s="574">
        <v>7355</v>
      </c>
      <c r="F32" s="574">
        <v>48915</v>
      </c>
      <c r="G32" s="574">
        <v>17701</v>
      </c>
      <c r="H32" s="574">
        <v>16418</v>
      </c>
      <c r="I32" s="574">
        <v>2564</v>
      </c>
      <c r="J32" s="574">
        <v>2398</v>
      </c>
      <c r="K32" s="652">
        <v>1.68</v>
      </c>
      <c r="L32" s="630">
        <v>34.799999999999997</v>
      </c>
      <c r="M32" s="630">
        <v>14.5</v>
      </c>
    </row>
    <row r="33" spans="1:13" ht="11.25" customHeight="1">
      <c r="A33" s="57" t="s">
        <v>118</v>
      </c>
      <c r="B33" s="574">
        <v>30132</v>
      </c>
      <c r="C33" s="801">
        <v>7669</v>
      </c>
      <c r="D33" s="801"/>
      <c r="E33" s="574">
        <v>7637</v>
      </c>
      <c r="F33" s="574">
        <v>51709</v>
      </c>
      <c r="G33" s="574">
        <v>19186</v>
      </c>
      <c r="H33" s="574">
        <v>17082</v>
      </c>
      <c r="I33" s="574">
        <v>2803</v>
      </c>
      <c r="J33" s="574">
        <v>2645</v>
      </c>
      <c r="K33" s="652">
        <v>1.73</v>
      </c>
      <c r="L33" s="630">
        <v>36.5</v>
      </c>
      <c r="M33" s="630">
        <v>14.5</v>
      </c>
    </row>
    <row r="34" spans="1:13" ht="11.25" customHeight="1">
      <c r="A34" s="57" t="s">
        <v>297</v>
      </c>
      <c r="B34" s="574">
        <v>30247</v>
      </c>
      <c r="C34" s="801">
        <v>7295</v>
      </c>
      <c r="D34" s="801"/>
      <c r="E34" s="574">
        <v>7270</v>
      </c>
      <c r="F34" s="574">
        <v>52914</v>
      </c>
      <c r="G34" s="574">
        <v>19175</v>
      </c>
      <c r="H34" s="574">
        <v>17557</v>
      </c>
      <c r="I34" s="574">
        <v>2878</v>
      </c>
      <c r="J34" s="574">
        <v>2651</v>
      </c>
      <c r="K34" s="652">
        <v>1.74</v>
      </c>
      <c r="L34" s="630">
        <v>39.5</v>
      </c>
      <c r="M34" s="630">
        <v>15.1</v>
      </c>
    </row>
    <row r="35" spans="1:13" ht="11.25" customHeight="1">
      <c r="A35" s="57" t="s">
        <v>119</v>
      </c>
      <c r="B35" s="574">
        <v>28980</v>
      </c>
      <c r="C35" s="801">
        <v>6573</v>
      </c>
      <c r="D35" s="801"/>
      <c r="E35" s="574">
        <v>6552</v>
      </c>
      <c r="F35" s="574">
        <v>52212</v>
      </c>
      <c r="G35" s="574">
        <v>17445</v>
      </c>
      <c r="H35" s="574">
        <v>14612</v>
      </c>
      <c r="I35" s="574">
        <v>2726</v>
      </c>
      <c r="J35" s="574">
        <v>2514</v>
      </c>
      <c r="K35" s="652">
        <v>1.76</v>
      </c>
      <c r="L35" s="630">
        <v>41.5</v>
      </c>
      <c r="M35" s="630">
        <v>15.5</v>
      </c>
    </row>
    <row r="36" spans="1:13" ht="11.25" customHeight="1">
      <c r="A36" s="57" t="s">
        <v>120</v>
      </c>
      <c r="B36" s="574">
        <v>26598</v>
      </c>
      <c r="C36" s="801">
        <v>5240</v>
      </c>
      <c r="D36" s="801"/>
      <c r="E36" s="574">
        <v>5222</v>
      </c>
      <c r="F36" s="574">
        <v>51365</v>
      </c>
      <c r="G36" s="574">
        <v>17600</v>
      </c>
      <c r="H36" s="574">
        <v>15223</v>
      </c>
      <c r="I36" s="574">
        <v>2380</v>
      </c>
      <c r="J36" s="574">
        <v>2123</v>
      </c>
      <c r="K36" s="652">
        <v>1.78</v>
      </c>
      <c r="L36" s="630">
        <v>45.4</v>
      </c>
      <c r="M36" s="630">
        <v>13.2</v>
      </c>
    </row>
    <row r="37" spans="1:13" ht="5.25" customHeight="1" thickBot="1">
      <c r="A37" s="663" t="s">
        <v>151</v>
      </c>
      <c r="B37" s="664"/>
      <c r="C37" s="802"/>
      <c r="D37" s="802"/>
      <c r="E37" s="664"/>
      <c r="F37" s="664"/>
      <c r="G37" s="664"/>
      <c r="H37" s="664"/>
      <c r="I37" s="664"/>
      <c r="J37" s="664"/>
      <c r="K37" s="665"/>
      <c r="L37" s="665"/>
      <c r="M37" s="665"/>
    </row>
    <row r="38" spans="1:13" ht="15" customHeight="1">
      <c r="A38" s="800" t="s">
        <v>157</v>
      </c>
      <c r="B38" s="800"/>
      <c r="C38" s="800"/>
      <c r="D38" s="800"/>
      <c r="E38" s="800"/>
      <c r="F38" s="800"/>
      <c r="G38" s="800"/>
      <c r="H38" s="800"/>
      <c r="I38" s="193"/>
      <c r="J38" s="193"/>
      <c r="K38" s="775" t="s">
        <v>6</v>
      </c>
      <c r="L38" s="775"/>
      <c r="M38" s="775"/>
    </row>
    <row r="39" spans="1:13" s="26" customFormat="1">
      <c r="A39" s="804" t="s">
        <v>160</v>
      </c>
      <c r="B39" s="804"/>
      <c r="C39" s="804"/>
      <c r="D39" s="804"/>
      <c r="E39" s="804"/>
      <c r="F39" s="804"/>
      <c r="G39" s="804"/>
      <c r="H39" s="804"/>
      <c r="I39" s="804"/>
      <c r="J39" s="804"/>
      <c r="K39" s="804"/>
      <c r="L39" s="804"/>
      <c r="M39" s="804"/>
    </row>
    <row r="40" spans="1:13" s="26" customFormat="1">
      <c r="A40" s="805" t="s">
        <v>161</v>
      </c>
      <c r="B40" s="805"/>
      <c r="C40" s="805"/>
      <c r="D40" s="805"/>
      <c r="E40" s="805"/>
      <c r="F40" s="805"/>
      <c r="G40" s="805"/>
      <c r="H40" s="805"/>
      <c r="I40" s="805"/>
      <c r="J40" s="805"/>
      <c r="K40" s="805"/>
      <c r="L40" s="805"/>
      <c r="M40" s="805"/>
    </row>
    <row r="41" spans="1:13" ht="30" customHeight="1"/>
    <row r="42" spans="1:13" ht="30" customHeight="1" thickBot="1">
      <c r="A42" s="806" t="s">
        <v>301</v>
      </c>
      <c r="B42" s="806"/>
      <c r="C42" s="806"/>
      <c r="D42" s="806"/>
      <c r="E42" s="806"/>
      <c r="F42" s="49"/>
      <c r="G42" s="49"/>
      <c r="H42" s="3"/>
      <c r="I42" s="3"/>
      <c r="J42" s="3"/>
      <c r="K42" s="3"/>
      <c r="L42" s="3"/>
      <c r="M42" s="3"/>
    </row>
    <row r="43" spans="1:13" ht="15" customHeight="1">
      <c r="A43" s="807" t="s">
        <v>9</v>
      </c>
      <c r="B43" s="809" t="s">
        <v>101</v>
      </c>
      <c r="C43" s="810"/>
      <c r="D43" s="810"/>
      <c r="E43" s="621"/>
      <c r="F43" s="621"/>
      <c r="G43" s="621"/>
      <c r="H43" s="632"/>
      <c r="I43" s="632"/>
      <c r="J43" s="632"/>
      <c r="K43" s="632"/>
      <c r="L43" s="629"/>
      <c r="M43" s="629"/>
    </row>
    <row r="44" spans="1:13" ht="15" customHeight="1">
      <c r="A44" s="808"/>
      <c r="B44" s="747" t="s">
        <v>163</v>
      </c>
      <c r="C44" s="803"/>
      <c r="D44" s="803"/>
      <c r="E44" s="621"/>
      <c r="F44" s="621"/>
      <c r="G44" s="621"/>
      <c r="H44" s="676"/>
      <c r="I44" s="676"/>
      <c r="J44" s="676"/>
      <c r="K44" s="676"/>
      <c r="L44" s="27"/>
      <c r="M44" s="27"/>
    </row>
    <row r="45" spans="1:13" ht="5.25" customHeight="1">
      <c r="A45" s="624"/>
      <c r="B45" s="14"/>
      <c r="C45" s="14"/>
      <c r="D45" s="14"/>
      <c r="E45" s="628"/>
      <c r="F45" s="628"/>
      <c r="G45" s="628"/>
      <c r="H45" s="628"/>
      <c r="I45" s="628"/>
      <c r="J45" s="628"/>
      <c r="K45" s="628"/>
      <c r="L45" s="622"/>
      <c r="M45" s="622"/>
    </row>
    <row r="46" spans="1:13" ht="10.5" customHeight="1">
      <c r="A46" s="622" t="s">
        <v>792</v>
      </c>
      <c r="B46" s="666"/>
      <c r="C46" s="124"/>
      <c r="D46" s="567">
        <v>27</v>
      </c>
      <c r="E46" s="667"/>
      <c r="F46" s="667"/>
      <c r="G46" s="667"/>
      <c r="H46" s="667"/>
      <c r="I46" s="667"/>
      <c r="J46" s="667"/>
      <c r="K46" s="667"/>
      <c r="L46" s="677"/>
      <c r="M46" s="677"/>
    </row>
    <row r="47" spans="1:13" ht="10.5" customHeight="1">
      <c r="A47" s="668" t="s">
        <v>606</v>
      </c>
      <c r="B47" s="666"/>
      <c r="C47" s="124"/>
      <c r="D47" s="567">
        <v>30</v>
      </c>
      <c r="E47" s="667"/>
      <c r="F47" s="667"/>
      <c r="G47" s="667"/>
      <c r="H47" s="667"/>
      <c r="I47" s="667"/>
      <c r="J47" s="667"/>
      <c r="K47" s="667"/>
      <c r="L47" s="677"/>
      <c r="M47" s="677"/>
    </row>
    <row r="48" spans="1:13" ht="10.5" customHeight="1">
      <c r="A48" s="668" t="s">
        <v>607</v>
      </c>
      <c r="B48" s="666"/>
      <c r="C48" s="124"/>
      <c r="D48" s="567">
        <v>29</v>
      </c>
      <c r="E48" s="667"/>
      <c r="F48" s="667"/>
      <c r="G48" s="667"/>
      <c r="H48" s="667"/>
      <c r="I48" s="667"/>
      <c r="J48" s="667"/>
      <c r="K48" s="667"/>
      <c r="L48" s="678"/>
      <c r="M48" s="678"/>
    </row>
    <row r="49" spans="1:13" ht="10.5" customHeight="1">
      <c r="A49" s="668" t="s">
        <v>672</v>
      </c>
      <c r="B49" s="666"/>
      <c r="C49" s="124"/>
      <c r="D49" s="567">
        <v>12</v>
      </c>
      <c r="E49" s="667"/>
      <c r="F49" s="667"/>
      <c r="G49" s="667"/>
      <c r="H49" s="667"/>
      <c r="I49" s="667"/>
      <c r="J49" s="667"/>
      <c r="K49" s="667"/>
      <c r="L49" s="678"/>
      <c r="M49" s="678"/>
    </row>
    <row r="50" spans="1:13" s="21" customFormat="1" ht="10.5" customHeight="1">
      <c r="A50" s="669" t="s">
        <v>718</v>
      </c>
      <c r="B50" s="670"/>
      <c r="C50" s="671"/>
      <c r="D50" s="672">
        <v>2</v>
      </c>
      <c r="E50" s="673"/>
      <c r="F50" s="673"/>
      <c r="G50" s="673"/>
      <c r="H50" s="673"/>
      <c r="I50" s="673"/>
      <c r="J50" s="673"/>
      <c r="K50" s="673"/>
      <c r="L50" s="679"/>
      <c r="M50" s="679"/>
    </row>
    <row r="51" spans="1:13" ht="10.5" customHeight="1">
      <c r="A51" s="674"/>
      <c r="B51" s="666"/>
      <c r="C51" s="124"/>
      <c r="D51" s="567"/>
      <c r="E51" s="667"/>
      <c r="F51" s="667"/>
      <c r="G51" s="667"/>
      <c r="H51" s="667"/>
      <c r="I51" s="667"/>
      <c r="J51" s="667"/>
      <c r="K51" s="667"/>
      <c r="L51" s="678"/>
      <c r="M51" s="678"/>
    </row>
    <row r="52" spans="1:13" ht="10.5" customHeight="1">
      <c r="A52" s="675" t="s">
        <v>794</v>
      </c>
      <c r="B52" s="666"/>
      <c r="C52" s="124"/>
      <c r="D52" s="567">
        <v>7</v>
      </c>
      <c r="E52" s="667"/>
      <c r="F52" s="667"/>
      <c r="G52" s="667"/>
      <c r="H52" s="667"/>
      <c r="I52" s="667"/>
      <c r="J52" s="667"/>
      <c r="K52" s="667"/>
      <c r="L52" s="678"/>
      <c r="M52" s="678"/>
    </row>
    <row r="53" spans="1:13" ht="10.5" customHeight="1">
      <c r="A53" s="668" t="s">
        <v>164</v>
      </c>
      <c r="B53" s="666"/>
      <c r="C53" s="124"/>
      <c r="D53" s="567">
        <v>5</v>
      </c>
      <c r="E53" s="667"/>
      <c r="F53" s="667"/>
      <c r="G53" s="667"/>
      <c r="H53" s="667"/>
      <c r="I53" s="667"/>
      <c r="J53" s="667"/>
      <c r="K53" s="667"/>
      <c r="L53" s="678"/>
      <c r="M53" s="678"/>
    </row>
    <row r="54" spans="1:13" ht="10.5" customHeight="1">
      <c r="A54" s="668" t="s">
        <v>165</v>
      </c>
      <c r="B54" s="666"/>
      <c r="C54" s="124"/>
      <c r="D54" s="567">
        <v>7</v>
      </c>
      <c r="E54" s="667"/>
      <c r="F54" s="667"/>
      <c r="G54" s="667"/>
      <c r="H54" s="667"/>
      <c r="I54" s="667"/>
      <c r="J54" s="667"/>
      <c r="K54" s="667"/>
      <c r="L54" s="678"/>
      <c r="M54" s="678"/>
    </row>
    <row r="55" spans="1:13" ht="10.5" customHeight="1">
      <c r="A55" s="668" t="s">
        <v>166</v>
      </c>
      <c r="B55" s="666"/>
      <c r="C55" s="124"/>
      <c r="D55" s="567">
        <v>4</v>
      </c>
      <c r="E55" s="667"/>
      <c r="F55" s="667"/>
      <c r="G55" s="667"/>
      <c r="H55" s="667"/>
      <c r="I55" s="667"/>
      <c r="J55" s="667"/>
      <c r="K55" s="667"/>
      <c r="L55" s="678"/>
      <c r="M55" s="678"/>
    </row>
    <row r="56" spans="1:13" ht="5.25" customHeight="1" thickBot="1">
      <c r="A56" s="356"/>
      <c r="B56" s="631"/>
      <c r="C56" s="631"/>
      <c r="D56" s="631"/>
      <c r="E56" s="629"/>
      <c r="F56" s="629"/>
      <c r="G56" s="629"/>
      <c r="H56" s="629"/>
      <c r="I56" s="629"/>
      <c r="J56" s="629"/>
      <c r="K56" s="629"/>
      <c r="L56" s="629"/>
      <c r="M56" s="629"/>
    </row>
    <row r="57" spans="1:13" ht="15" customHeight="1">
      <c r="A57" s="775" t="s">
        <v>6</v>
      </c>
      <c r="B57" s="775"/>
      <c r="C57" s="775"/>
      <c r="D57" s="775"/>
      <c r="E57" s="629"/>
      <c r="F57" s="629"/>
      <c r="H57" s="629"/>
      <c r="I57" s="629"/>
      <c r="J57" s="629"/>
      <c r="K57" s="629"/>
      <c r="L57" s="629"/>
      <c r="M57" s="629"/>
    </row>
    <row r="58" spans="1:13" ht="9.75" customHeight="1">
      <c r="A58" s="127" t="s">
        <v>634</v>
      </c>
      <c r="F58" s="632"/>
      <c r="G58" s="632"/>
      <c r="H58" s="632"/>
      <c r="I58" s="632"/>
      <c r="J58" s="680"/>
      <c r="K58" s="680"/>
      <c r="L58" s="27"/>
      <c r="M58" s="27"/>
    </row>
    <row r="59" spans="1:13">
      <c r="A59" s="16"/>
      <c r="B59" s="16"/>
      <c r="C59" s="16"/>
      <c r="D59" s="16"/>
      <c r="E59" s="16"/>
      <c r="F59" s="16"/>
      <c r="G59" s="16"/>
      <c r="H59" s="16"/>
      <c r="I59" s="16"/>
      <c r="J59" s="16"/>
      <c r="K59" s="16"/>
      <c r="L59" s="16"/>
      <c r="M59" s="16"/>
    </row>
  </sheetData>
  <mergeCells count="49">
    <mergeCell ref="C26:D26"/>
    <mergeCell ref="C20:D20"/>
    <mergeCell ref="C25:D25"/>
    <mergeCell ref="C23:D23"/>
    <mergeCell ref="C21:D21"/>
    <mergeCell ref="C18:D18"/>
    <mergeCell ref="C17:D17"/>
    <mergeCell ref="C19:D19"/>
    <mergeCell ref="C24:D24"/>
    <mergeCell ref="C22:D22"/>
    <mergeCell ref="A14:M14"/>
    <mergeCell ref="M15:M16"/>
    <mergeCell ref="L15:L16"/>
    <mergeCell ref="A15:A16"/>
    <mergeCell ref="C16:D16"/>
    <mergeCell ref="I15:J15"/>
    <mergeCell ref="K15:K16"/>
    <mergeCell ref="B43:D43"/>
    <mergeCell ref="C28:D28"/>
    <mergeCell ref="C31:D31"/>
    <mergeCell ref="K38:M38"/>
    <mergeCell ref="A1:M1"/>
    <mergeCell ref="A2:M2"/>
    <mergeCell ref="L3:M3"/>
    <mergeCell ref="J3:K3"/>
    <mergeCell ref="H3:I3"/>
    <mergeCell ref="F3:G3"/>
    <mergeCell ref="D3:E3"/>
    <mergeCell ref="B3:C3"/>
    <mergeCell ref="A3:A4"/>
    <mergeCell ref="A12:M12"/>
    <mergeCell ref="F15:H15"/>
    <mergeCell ref="B15:E15"/>
    <mergeCell ref="A38:H38"/>
    <mergeCell ref="C35:D35"/>
    <mergeCell ref="C29:D29"/>
    <mergeCell ref="A57:D57"/>
    <mergeCell ref="C27:D27"/>
    <mergeCell ref="C37:D37"/>
    <mergeCell ref="B44:D44"/>
    <mergeCell ref="C30:D30"/>
    <mergeCell ref="C33:D33"/>
    <mergeCell ref="C32:D32"/>
    <mergeCell ref="C34:D34"/>
    <mergeCell ref="A39:M39"/>
    <mergeCell ref="C36:D36"/>
    <mergeCell ref="A40:M40"/>
    <mergeCell ref="A42:E42"/>
    <mergeCell ref="A43:A44"/>
  </mergeCells>
  <phoneticPr fontId="10"/>
  <pageMargins left="0.59055118110236227" right="0.59055118110236227" top="0.31496062992125984" bottom="0.31496062992125984"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AD59"/>
  <sheetViews>
    <sheetView showGridLines="0" view="pageBreakPreview" zoomScaleNormal="100" zoomScaleSheetLayoutView="100" workbookViewId="0">
      <selection activeCell="A44" sqref="A44"/>
    </sheetView>
  </sheetViews>
  <sheetFormatPr defaultRowHeight="11.25"/>
  <cols>
    <col min="1" max="1" width="14.83203125" style="430" customWidth="1"/>
    <col min="2" max="3" width="10.83203125" style="430" customWidth="1"/>
    <col min="4" max="4" width="8.83203125" style="430" customWidth="1"/>
    <col min="5" max="5" width="10.83203125" style="430" customWidth="1"/>
    <col min="6" max="6" width="11.83203125" style="430" customWidth="1"/>
    <col min="7" max="7" width="10.83203125" style="430" customWidth="1"/>
    <col min="8" max="8" width="11.83203125" style="430" customWidth="1"/>
    <col min="9" max="10" width="10.83203125" style="430" customWidth="1"/>
    <col min="11" max="11" width="9.83203125" style="430" customWidth="1"/>
    <col min="12" max="12" width="10.83203125" style="430" customWidth="1"/>
    <col min="13" max="14" width="9.83203125" style="430" customWidth="1"/>
    <col min="15" max="15" width="10.83203125" style="430" customWidth="1"/>
    <col min="16" max="17" width="9.83203125" style="430" customWidth="1"/>
    <col min="18" max="18" width="11.83203125" style="430" customWidth="1"/>
    <col min="19" max="19" width="9.83203125" style="430" customWidth="1"/>
    <col min="20" max="20" width="10.83203125" style="430" customWidth="1"/>
    <col min="21" max="21" width="6.6640625" style="430" customWidth="1"/>
    <col min="22" max="16384" width="9.33203125" style="430"/>
  </cols>
  <sheetData>
    <row r="1" spans="1:21" ht="24" customHeight="1">
      <c r="A1" s="855" t="s">
        <v>652</v>
      </c>
      <c r="B1" s="855"/>
      <c r="C1" s="855"/>
      <c r="D1" s="855"/>
      <c r="E1" s="855"/>
      <c r="F1" s="855"/>
      <c r="G1" s="855"/>
      <c r="H1" s="855"/>
      <c r="I1" s="855"/>
      <c r="J1" s="855"/>
      <c r="K1" s="854" t="s">
        <v>653</v>
      </c>
      <c r="L1" s="854"/>
      <c r="M1" s="854"/>
      <c r="N1" s="854"/>
      <c r="O1" s="854"/>
      <c r="P1" s="854"/>
      <c r="Q1" s="854"/>
      <c r="R1" s="854"/>
      <c r="S1" s="854"/>
      <c r="T1" s="854"/>
      <c r="U1" s="854"/>
    </row>
    <row r="2" spans="1:21" ht="30" customHeight="1">
      <c r="A2" s="738" t="s">
        <v>303</v>
      </c>
      <c r="B2" s="738"/>
      <c r="C2" s="738"/>
      <c r="D2" s="738"/>
      <c r="E2" s="738"/>
      <c r="F2" s="738"/>
      <c r="G2" s="738"/>
      <c r="H2" s="738"/>
      <c r="I2" s="738"/>
      <c r="J2" s="738"/>
      <c r="K2" s="3" t="s">
        <v>98</v>
      </c>
      <c r="L2" s="3"/>
      <c r="M2" s="3"/>
      <c r="N2" s="3"/>
      <c r="O2" s="3"/>
      <c r="P2" s="3"/>
      <c r="Q2" s="3"/>
      <c r="R2" s="3"/>
      <c r="S2" s="3"/>
      <c r="T2" s="3"/>
      <c r="U2" s="3"/>
    </row>
    <row r="3" spans="1:21" ht="15" customHeight="1" thickBot="1">
      <c r="A3" s="735" t="s">
        <v>59</v>
      </c>
      <c r="B3" s="735"/>
      <c r="C3" s="735"/>
      <c r="D3" s="735"/>
      <c r="E3" s="735"/>
      <c r="F3" s="735"/>
      <c r="G3" s="735"/>
      <c r="H3" s="735"/>
      <c r="I3" s="735"/>
      <c r="J3" s="735"/>
      <c r="K3" s="735"/>
      <c r="L3" s="735"/>
      <c r="M3" s="735"/>
      <c r="N3" s="735"/>
      <c r="O3" s="735"/>
      <c r="P3" s="735"/>
      <c r="Q3" s="735"/>
      <c r="R3" s="735"/>
      <c r="S3" s="735"/>
      <c r="T3" s="735"/>
      <c r="U3" s="735"/>
    </row>
    <row r="4" spans="1:21" ht="19.5" customHeight="1">
      <c r="A4" s="807" t="s">
        <v>128</v>
      </c>
      <c r="B4" s="759" t="s">
        <v>97</v>
      </c>
      <c r="C4" s="761"/>
      <c r="D4" s="860" t="s">
        <v>133</v>
      </c>
      <c r="E4" s="759" t="s">
        <v>18</v>
      </c>
      <c r="F4" s="761"/>
      <c r="G4" s="759" t="s">
        <v>132</v>
      </c>
      <c r="H4" s="761"/>
      <c r="I4" s="759" t="s">
        <v>131</v>
      </c>
      <c r="J4" s="761"/>
      <c r="K4" s="759" t="s">
        <v>130</v>
      </c>
      <c r="L4" s="761"/>
      <c r="M4" s="759" t="s">
        <v>45</v>
      </c>
      <c r="N4" s="761"/>
      <c r="O4" s="759" t="s">
        <v>129</v>
      </c>
      <c r="P4" s="760"/>
      <c r="Q4" s="760"/>
      <c r="R4" s="761"/>
      <c r="S4" s="759" t="s">
        <v>25</v>
      </c>
      <c r="T4" s="761"/>
      <c r="U4" s="856" t="s">
        <v>128</v>
      </c>
    </row>
    <row r="5" spans="1:21" ht="14.1" customHeight="1">
      <c r="A5" s="859"/>
      <c r="B5" s="847" t="s">
        <v>126</v>
      </c>
      <c r="C5" s="847" t="s">
        <v>127</v>
      </c>
      <c r="D5" s="861"/>
      <c r="E5" s="847" t="s">
        <v>126</v>
      </c>
      <c r="F5" s="847" t="s">
        <v>125</v>
      </c>
      <c r="G5" s="847" t="s">
        <v>126</v>
      </c>
      <c r="H5" s="847" t="s">
        <v>125</v>
      </c>
      <c r="I5" s="847" t="s">
        <v>126</v>
      </c>
      <c r="J5" s="847" t="s">
        <v>125</v>
      </c>
      <c r="K5" s="847" t="s">
        <v>126</v>
      </c>
      <c r="L5" s="847" t="s">
        <v>125</v>
      </c>
      <c r="M5" s="847" t="s">
        <v>126</v>
      </c>
      <c r="N5" s="847" t="s">
        <v>125</v>
      </c>
      <c r="O5" s="748" t="s">
        <v>126</v>
      </c>
      <c r="P5" s="749"/>
      <c r="Q5" s="750"/>
      <c r="R5" s="847" t="s">
        <v>125</v>
      </c>
      <c r="S5" s="847" t="s">
        <v>126</v>
      </c>
      <c r="T5" s="847" t="s">
        <v>125</v>
      </c>
      <c r="U5" s="857"/>
    </row>
    <row r="6" spans="1:21" ht="14.1" customHeight="1">
      <c r="A6" s="808"/>
      <c r="B6" s="848"/>
      <c r="C6" s="848"/>
      <c r="D6" s="848"/>
      <c r="E6" s="848"/>
      <c r="F6" s="848"/>
      <c r="G6" s="848"/>
      <c r="H6" s="848"/>
      <c r="I6" s="848"/>
      <c r="J6" s="848"/>
      <c r="K6" s="848"/>
      <c r="L6" s="848"/>
      <c r="M6" s="848"/>
      <c r="N6" s="848"/>
      <c r="O6" s="598" t="s">
        <v>18</v>
      </c>
      <c r="P6" s="598" t="s">
        <v>124</v>
      </c>
      <c r="Q6" s="598" t="s">
        <v>123</v>
      </c>
      <c r="R6" s="848"/>
      <c r="S6" s="848"/>
      <c r="T6" s="848"/>
      <c r="U6" s="858"/>
    </row>
    <row r="7" spans="1:21" ht="9" customHeight="1">
      <c r="A7" s="613"/>
      <c r="B7" s="612"/>
      <c r="C7" s="612"/>
      <c r="D7" s="612"/>
      <c r="E7" s="612"/>
      <c r="F7" s="612"/>
      <c r="G7" s="612"/>
      <c r="H7" s="612"/>
      <c r="I7" s="612"/>
      <c r="J7" s="612"/>
      <c r="K7" s="612"/>
      <c r="L7" s="612"/>
      <c r="M7" s="612"/>
      <c r="N7" s="612"/>
      <c r="O7" s="612"/>
      <c r="P7" s="612"/>
      <c r="Q7" s="612"/>
      <c r="R7" s="612"/>
      <c r="S7" s="612"/>
      <c r="T7" s="612"/>
      <c r="U7" s="43" t="s">
        <v>95</v>
      </c>
    </row>
    <row r="8" spans="1:21" ht="14.1" customHeight="1">
      <c r="A8" s="45" t="s">
        <v>705</v>
      </c>
      <c r="B8" s="551">
        <v>26112</v>
      </c>
      <c r="C8" s="552">
        <v>18560</v>
      </c>
      <c r="D8" s="637">
        <v>13.4</v>
      </c>
      <c r="E8" s="552">
        <v>72055</v>
      </c>
      <c r="F8" s="552">
        <v>3485420</v>
      </c>
      <c r="G8" s="552">
        <v>23706</v>
      </c>
      <c r="H8" s="550">
        <v>1213756</v>
      </c>
      <c r="I8" s="552">
        <v>20876</v>
      </c>
      <c r="J8" s="550">
        <v>441858</v>
      </c>
      <c r="K8" s="552">
        <v>2127</v>
      </c>
      <c r="L8" s="550">
        <v>25433</v>
      </c>
      <c r="M8" s="552">
        <v>3108</v>
      </c>
      <c r="N8" s="550">
        <v>68191</v>
      </c>
      <c r="O8" s="552">
        <v>21435</v>
      </c>
      <c r="P8" s="552">
        <v>1418</v>
      </c>
      <c r="Q8" s="552">
        <v>20017</v>
      </c>
      <c r="R8" s="550">
        <v>1718046</v>
      </c>
      <c r="S8" s="550">
        <v>803</v>
      </c>
      <c r="T8" s="638">
        <v>18135</v>
      </c>
      <c r="U8" s="44" t="s">
        <v>680</v>
      </c>
    </row>
    <row r="9" spans="1:21" ht="14.1" customHeight="1">
      <c r="A9" s="77" t="s">
        <v>677</v>
      </c>
      <c r="B9" s="552">
        <v>26313.5</v>
      </c>
      <c r="C9" s="552">
        <v>18873</v>
      </c>
      <c r="D9" s="637">
        <v>13.5</v>
      </c>
      <c r="E9" s="552">
        <v>72538</v>
      </c>
      <c r="F9" s="552">
        <v>3557774</v>
      </c>
      <c r="G9" s="552">
        <v>23810</v>
      </c>
      <c r="H9" s="552">
        <v>1185808</v>
      </c>
      <c r="I9" s="552">
        <v>21138</v>
      </c>
      <c r="J9" s="552">
        <v>452374</v>
      </c>
      <c r="K9" s="552">
        <v>2098</v>
      </c>
      <c r="L9" s="552">
        <v>25104</v>
      </c>
      <c r="M9" s="552">
        <v>3306</v>
      </c>
      <c r="N9" s="552">
        <v>70238</v>
      </c>
      <c r="O9" s="552">
        <v>21396</v>
      </c>
      <c r="P9" s="552">
        <v>1287</v>
      </c>
      <c r="Q9" s="552">
        <v>20110</v>
      </c>
      <c r="R9" s="552">
        <v>1724541</v>
      </c>
      <c r="S9" s="552">
        <v>791</v>
      </c>
      <c r="T9" s="638">
        <v>99709</v>
      </c>
      <c r="U9" s="44" t="s">
        <v>707</v>
      </c>
    </row>
    <row r="10" spans="1:21" ht="14.1" customHeight="1">
      <c r="A10" s="77" t="s">
        <v>678</v>
      </c>
      <c r="B10" s="552">
        <v>26250</v>
      </c>
      <c r="C10" s="552">
        <v>18940</v>
      </c>
      <c r="D10" s="637">
        <v>13.5</v>
      </c>
      <c r="E10" s="552">
        <v>73221</v>
      </c>
      <c r="F10" s="552">
        <v>3513293</v>
      </c>
      <c r="G10" s="552">
        <v>23737</v>
      </c>
      <c r="H10" s="552">
        <v>1191365</v>
      </c>
      <c r="I10" s="552">
        <v>21120</v>
      </c>
      <c r="J10" s="552">
        <v>460557</v>
      </c>
      <c r="K10" s="552">
        <v>2058</v>
      </c>
      <c r="L10" s="552">
        <v>25190</v>
      </c>
      <c r="M10" s="552">
        <v>3469</v>
      </c>
      <c r="N10" s="552">
        <v>71203</v>
      </c>
      <c r="O10" s="552">
        <v>22093</v>
      </c>
      <c r="P10" s="552">
        <v>1310</v>
      </c>
      <c r="Q10" s="552">
        <v>20784</v>
      </c>
      <c r="R10" s="552">
        <v>1747688</v>
      </c>
      <c r="S10" s="552">
        <v>744</v>
      </c>
      <c r="T10" s="638">
        <v>17292</v>
      </c>
      <c r="U10" s="44" t="s">
        <v>682</v>
      </c>
    </row>
    <row r="11" spans="1:21" s="464" customFormat="1" ht="14.1" customHeight="1">
      <c r="A11" s="77" t="s">
        <v>679</v>
      </c>
      <c r="B11" s="552">
        <v>26258</v>
      </c>
      <c r="C11" s="552">
        <v>19145</v>
      </c>
      <c r="D11" s="637">
        <v>13.536991383301318</v>
      </c>
      <c r="E11" s="552">
        <v>73688</v>
      </c>
      <c r="F11" s="552">
        <v>3518537</v>
      </c>
      <c r="G11" s="552">
        <v>23602</v>
      </c>
      <c r="H11" s="552">
        <v>1157706</v>
      </c>
      <c r="I11" s="552">
        <v>21529</v>
      </c>
      <c r="J11" s="552">
        <v>470562</v>
      </c>
      <c r="K11" s="552">
        <v>2051</v>
      </c>
      <c r="L11" s="552">
        <v>24988</v>
      </c>
      <c r="M11" s="552">
        <v>3728</v>
      </c>
      <c r="N11" s="552">
        <v>75055</v>
      </c>
      <c r="O11" s="552">
        <v>22057</v>
      </c>
      <c r="P11" s="552">
        <v>1181</v>
      </c>
      <c r="Q11" s="552">
        <v>20876</v>
      </c>
      <c r="R11" s="552">
        <v>1772210</v>
      </c>
      <c r="S11" s="552">
        <v>721</v>
      </c>
      <c r="T11" s="638">
        <v>18016</v>
      </c>
      <c r="U11" s="44" t="s">
        <v>683</v>
      </c>
    </row>
    <row r="12" spans="1:21" s="21" customFormat="1" ht="14.1" customHeight="1">
      <c r="A12" s="635" t="s">
        <v>706</v>
      </c>
      <c r="B12" s="639">
        <v>26139</v>
      </c>
      <c r="C12" s="639">
        <v>19225</v>
      </c>
      <c r="D12" s="640">
        <v>13.4</v>
      </c>
      <c r="E12" s="639">
        <v>73966</v>
      </c>
      <c r="F12" s="639">
        <v>3516267</v>
      </c>
      <c r="G12" s="639">
        <v>23240</v>
      </c>
      <c r="H12" s="639">
        <v>1150708</v>
      </c>
      <c r="I12" s="639">
        <v>21445</v>
      </c>
      <c r="J12" s="639">
        <v>475877</v>
      </c>
      <c r="K12" s="639">
        <v>1977</v>
      </c>
      <c r="L12" s="639">
        <v>23970</v>
      </c>
      <c r="M12" s="639">
        <v>4018</v>
      </c>
      <c r="N12" s="639">
        <v>74099</v>
      </c>
      <c r="O12" s="639">
        <v>22571</v>
      </c>
      <c r="P12" s="639">
        <v>1274</v>
      </c>
      <c r="Q12" s="639">
        <v>21298</v>
      </c>
      <c r="R12" s="639">
        <v>1773653</v>
      </c>
      <c r="S12" s="639">
        <v>716</v>
      </c>
      <c r="T12" s="641">
        <v>17961</v>
      </c>
      <c r="U12" s="636" t="s">
        <v>708</v>
      </c>
    </row>
    <row r="13" spans="1:21" ht="14.1" customHeight="1">
      <c r="A13" s="77"/>
      <c r="B13" s="552"/>
      <c r="C13" s="552"/>
      <c r="D13" s="637"/>
      <c r="E13" s="552"/>
      <c r="F13" s="552"/>
      <c r="G13" s="552"/>
      <c r="H13" s="552"/>
      <c r="I13" s="552"/>
      <c r="J13" s="552"/>
      <c r="K13" s="552"/>
      <c r="L13" s="552"/>
      <c r="M13" s="552"/>
      <c r="N13" s="552"/>
      <c r="O13" s="552"/>
      <c r="P13" s="552"/>
      <c r="Q13" s="552"/>
      <c r="R13" s="552"/>
      <c r="S13" s="552"/>
      <c r="T13" s="638"/>
      <c r="U13" s="44"/>
    </row>
    <row r="14" spans="1:21" s="26" customFormat="1" ht="14.1" customHeight="1">
      <c r="A14" s="607" t="s">
        <v>709</v>
      </c>
      <c r="B14" s="552">
        <v>26217</v>
      </c>
      <c r="C14" s="552">
        <v>19186</v>
      </c>
      <c r="D14" s="637">
        <v>13.59</v>
      </c>
      <c r="E14" s="552">
        <v>73646</v>
      </c>
      <c r="F14" s="552">
        <v>3624593</v>
      </c>
      <c r="G14" s="552">
        <v>23158</v>
      </c>
      <c r="H14" s="552">
        <v>1103378</v>
      </c>
      <c r="I14" s="552">
        <v>21425</v>
      </c>
      <c r="J14" s="552">
        <v>471262</v>
      </c>
      <c r="K14" s="552">
        <v>2049</v>
      </c>
      <c r="L14" s="552">
        <v>21520</v>
      </c>
      <c r="M14" s="552">
        <v>3896</v>
      </c>
      <c r="N14" s="552">
        <v>69628</v>
      </c>
      <c r="O14" s="552">
        <v>22497</v>
      </c>
      <c r="P14" s="552">
        <v>1303</v>
      </c>
      <c r="Q14" s="552">
        <v>21194</v>
      </c>
      <c r="R14" s="552">
        <v>1935911</v>
      </c>
      <c r="S14" s="552">
        <v>621</v>
      </c>
      <c r="T14" s="638">
        <v>22894</v>
      </c>
      <c r="U14" s="44" t="s">
        <v>614</v>
      </c>
    </row>
    <row r="15" spans="1:21" s="26" customFormat="1" ht="14.1" customHeight="1">
      <c r="A15" s="607" t="s">
        <v>296</v>
      </c>
      <c r="B15" s="552">
        <v>26185</v>
      </c>
      <c r="C15" s="552">
        <v>19187</v>
      </c>
      <c r="D15" s="637">
        <v>13.58</v>
      </c>
      <c r="E15" s="552">
        <v>73727</v>
      </c>
      <c r="F15" s="552">
        <v>3700971</v>
      </c>
      <c r="G15" s="552">
        <v>23183</v>
      </c>
      <c r="H15" s="552">
        <f>((595872)+321155)+178277</f>
        <v>1095304</v>
      </c>
      <c r="I15" s="552">
        <v>21352</v>
      </c>
      <c r="J15" s="552">
        <v>466907</v>
      </c>
      <c r="K15" s="552">
        <v>1962</v>
      </c>
      <c r="L15" s="552">
        <v>23630</v>
      </c>
      <c r="M15" s="552">
        <v>3932</v>
      </c>
      <c r="N15" s="552">
        <v>77639</v>
      </c>
      <c r="O15" s="552">
        <v>22577</v>
      </c>
      <c r="P15" s="552">
        <v>1324</v>
      </c>
      <c r="Q15" s="552">
        <v>21253</v>
      </c>
      <c r="R15" s="552">
        <f>((967578)+557759)+497932</f>
        <v>2023269</v>
      </c>
      <c r="S15" s="552">
        <v>721</v>
      </c>
      <c r="T15" s="638">
        <v>14222</v>
      </c>
      <c r="U15" s="44" t="s">
        <v>615</v>
      </c>
    </row>
    <row r="16" spans="1:21" s="26" customFormat="1" ht="14.1" customHeight="1">
      <c r="A16" s="607" t="s">
        <v>115</v>
      </c>
      <c r="B16" s="552">
        <v>26165</v>
      </c>
      <c r="C16" s="552">
        <v>19201</v>
      </c>
      <c r="D16" s="637">
        <v>13.57</v>
      </c>
      <c r="E16" s="552">
        <v>73778</v>
      </c>
      <c r="F16" s="552">
        <v>3110330</v>
      </c>
      <c r="G16" s="552">
        <v>23135</v>
      </c>
      <c r="H16" s="552">
        <f>((594462+1)+325174)+181806</f>
        <v>1101443</v>
      </c>
      <c r="I16" s="552">
        <v>21362</v>
      </c>
      <c r="J16" s="552">
        <f>((286192)+132350)+52540</f>
        <v>471082</v>
      </c>
      <c r="K16" s="552">
        <v>1962</v>
      </c>
      <c r="L16" s="552">
        <v>21476</v>
      </c>
      <c r="M16" s="552">
        <v>3961</v>
      </c>
      <c r="N16" s="552">
        <v>72231</v>
      </c>
      <c r="O16" s="552">
        <v>22630</v>
      </c>
      <c r="P16" s="552">
        <v>1346</v>
      </c>
      <c r="Q16" s="552">
        <v>21284</v>
      </c>
      <c r="R16" s="552">
        <v>1428898</v>
      </c>
      <c r="S16" s="552">
        <v>728</v>
      </c>
      <c r="T16" s="638">
        <v>15200</v>
      </c>
      <c r="U16" s="44" t="s">
        <v>332</v>
      </c>
    </row>
    <row r="17" spans="1:30" s="26" customFormat="1" ht="14.1" customHeight="1">
      <c r="A17" s="607" t="s">
        <v>116</v>
      </c>
      <c r="B17" s="552">
        <v>26137</v>
      </c>
      <c r="C17" s="552">
        <v>19189</v>
      </c>
      <c r="D17" s="637">
        <v>13.56</v>
      </c>
      <c r="E17" s="552">
        <v>73654</v>
      </c>
      <c r="F17" s="552">
        <v>3707680</v>
      </c>
      <c r="G17" s="552">
        <v>23167</v>
      </c>
      <c r="H17" s="552">
        <v>1111974</v>
      </c>
      <c r="I17" s="552">
        <v>21398</v>
      </c>
      <c r="J17" s="552">
        <v>472661</v>
      </c>
      <c r="K17" s="552">
        <v>1947</v>
      </c>
      <c r="L17" s="552">
        <v>39788</v>
      </c>
      <c r="M17" s="552">
        <v>3974</v>
      </c>
      <c r="N17" s="552">
        <v>74365</v>
      </c>
      <c r="O17" s="552">
        <v>22437</v>
      </c>
      <c r="P17" s="552">
        <v>1312</v>
      </c>
      <c r="Q17" s="552">
        <v>21125</v>
      </c>
      <c r="R17" s="552">
        <v>1991981</v>
      </c>
      <c r="S17" s="552">
        <v>731</v>
      </c>
      <c r="T17" s="638">
        <v>16911</v>
      </c>
      <c r="U17" s="44" t="s">
        <v>134</v>
      </c>
    </row>
    <row r="18" spans="1:30" s="26" customFormat="1" ht="14.1" customHeight="1">
      <c r="A18" s="607" t="s">
        <v>117</v>
      </c>
      <c r="B18" s="552">
        <v>26124</v>
      </c>
      <c r="C18" s="552">
        <v>19199</v>
      </c>
      <c r="D18" s="637">
        <v>13.55</v>
      </c>
      <c r="E18" s="552">
        <v>73571</v>
      </c>
      <c r="F18" s="552">
        <v>3300735</v>
      </c>
      <c r="G18" s="552">
        <v>23081</v>
      </c>
      <c r="H18" s="552">
        <v>1101953</v>
      </c>
      <c r="I18" s="552">
        <v>21368</v>
      </c>
      <c r="J18" s="552">
        <v>470559</v>
      </c>
      <c r="K18" s="552">
        <v>1949</v>
      </c>
      <c r="L18" s="552">
        <v>13123</v>
      </c>
      <c r="M18" s="552">
        <v>3994</v>
      </c>
      <c r="N18" s="552">
        <v>76185</v>
      </c>
      <c r="O18" s="552">
        <v>22460</v>
      </c>
      <c r="P18" s="552">
        <v>1294</v>
      </c>
      <c r="Q18" s="552">
        <v>21166</v>
      </c>
      <c r="R18" s="552">
        <v>1625154</v>
      </c>
      <c r="S18" s="552">
        <v>719</v>
      </c>
      <c r="T18" s="638">
        <v>13761</v>
      </c>
      <c r="U18" s="44" t="s">
        <v>135</v>
      </c>
    </row>
    <row r="19" spans="1:30" s="26" customFormat="1" ht="14.1" customHeight="1">
      <c r="A19" s="607" t="s">
        <v>118</v>
      </c>
      <c r="B19" s="552">
        <v>26102</v>
      </c>
      <c r="C19" s="552">
        <v>19198</v>
      </c>
      <c r="D19" s="637">
        <v>13.54</v>
      </c>
      <c r="E19" s="552">
        <v>73638</v>
      </c>
      <c r="F19" s="552">
        <v>3583474</v>
      </c>
      <c r="G19" s="552">
        <v>23115</v>
      </c>
      <c r="H19" s="552">
        <v>1109046</v>
      </c>
      <c r="I19" s="552">
        <v>21374</v>
      </c>
      <c r="J19" s="552">
        <v>474432</v>
      </c>
      <c r="K19" s="552">
        <v>1962</v>
      </c>
      <c r="L19" s="552">
        <v>24541</v>
      </c>
      <c r="M19" s="552">
        <v>4012</v>
      </c>
      <c r="N19" s="552">
        <v>74317</v>
      </c>
      <c r="O19" s="552">
        <v>22458</v>
      </c>
      <c r="P19" s="552">
        <v>1279</v>
      </c>
      <c r="Q19" s="552">
        <v>21179</v>
      </c>
      <c r="R19" s="552">
        <v>1886828</v>
      </c>
      <c r="S19" s="552">
        <v>717</v>
      </c>
      <c r="T19" s="638">
        <v>14310</v>
      </c>
      <c r="U19" s="44" t="s">
        <v>136</v>
      </c>
    </row>
    <row r="20" spans="1:30" s="26" customFormat="1" ht="14.1" customHeight="1">
      <c r="A20" s="77"/>
      <c r="B20" s="552"/>
      <c r="C20" s="552"/>
      <c r="D20" s="637"/>
      <c r="E20" s="552"/>
      <c r="F20" s="552"/>
      <c r="G20" s="552"/>
      <c r="H20" s="552"/>
      <c r="I20" s="552"/>
      <c r="J20" s="552"/>
      <c r="K20" s="552"/>
      <c r="L20" s="552"/>
      <c r="M20" s="552"/>
      <c r="N20" s="552"/>
      <c r="O20" s="552"/>
      <c r="P20" s="552"/>
      <c r="Q20" s="552"/>
      <c r="R20" s="552"/>
      <c r="S20" s="552"/>
      <c r="T20" s="638"/>
      <c r="U20" s="44"/>
    </row>
    <row r="21" spans="1:30" s="26" customFormat="1" ht="14.1" customHeight="1">
      <c r="A21" s="77" t="s">
        <v>611</v>
      </c>
      <c r="B21" s="552">
        <v>26126</v>
      </c>
      <c r="C21" s="552">
        <v>19238</v>
      </c>
      <c r="D21" s="637">
        <v>13.55</v>
      </c>
      <c r="E21" s="552">
        <v>74039</v>
      </c>
      <c r="F21" s="552">
        <v>3567427</v>
      </c>
      <c r="G21" s="552">
        <v>23355</v>
      </c>
      <c r="H21" s="552">
        <v>1106892</v>
      </c>
      <c r="I21" s="552">
        <v>21499</v>
      </c>
      <c r="J21" s="552">
        <v>476779</v>
      </c>
      <c r="K21" s="552">
        <v>1974</v>
      </c>
      <c r="L21" s="552">
        <v>20947</v>
      </c>
      <c r="M21" s="552">
        <v>4043</v>
      </c>
      <c r="N21" s="552">
        <v>72840</v>
      </c>
      <c r="O21" s="552">
        <v>22460</v>
      </c>
      <c r="P21" s="552">
        <v>1252</v>
      </c>
      <c r="Q21" s="552">
        <v>21208</v>
      </c>
      <c r="R21" s="552">
        <v>1873230</v>
      </c>
      <c r="S21" s="552">
        <v>708</v>
      </c>
      <c r="T21" s="638">
        <v>16739</v>
      </c>
      <c r="U21" s="44" t="s">
        <v>616</v>
      </c>
    </row>
    <row r="22" spans="1:30" s="26" customFormat="1" ht="14.1" customHeight="1">
      <c r="A22" s="77" t="s">
        <v>612</v>
      </c>
      <c r="B22" s="552">
        <v>26191</v>
      </c>
      <c r="C22" s="552">
        <v>19283</v>
      </c>
      <c r="D22" s="637">
        <v>13.58</v>
      </c>
      <c r="E22" s="552">
        <v>74390</v>
      </c>
      <c r="F22" s="552">
        <v>3400260</v>
      </c>
      <c r="G22" s="552">
        <v>23449</v>
      </c>
      <c r="H22" s="552">
        <v>1171485</v>
      </c>
      <c r="I22" s="552">
        <v>21575</v>
      </c>
      <c r="J22" s="552">
        <v>483644</v>
      </c>
      <c r="K22" s="552">
        <v>1966</v>
      </c>
      <c r="L22" s="552">
        <v>32549</v>
      </c>
      <c r="M22" s="552">
        <v>4050</v>
      </c>
      <c r="N22" s="552">
        <v>73888</v>
      </c>
      <c r="O22" s="552">
        <v>22642</v>
      </c>
      <c r="P22" s="552">
        <v>1229</v>
      </c>
      <c r="Q22" s="552">
        <v>21413</v>
      </c>
      <c r="R22" s="552">
        <v>1622437</v>
      </c>
      <c r="S22" s="552">
        <v>708</v>
      </c>
      <c r="T22" s="638">
        <v>16257</v>
      </c>
      <c r="U22" s="44" t="s">
        <v>617</v>
      </c>
    </row>
    <row r="23" spans="1:30" s="26" customFormat="1" ht="14.1" customHeight="1">
      <c r="A23" s="77" t="s">
        <v>613</v>
      </c>
      <c r="B23" s="552">
        <v>26197</v>
      </c>
      <c r="C23" s="552">
        <v>19290</v>
      </c>
      <c r="D23" s="637">
        <v>13.58</v>
      </c>
      <c r="E23" s="552">
        <v>74395</v>
      </c>
      <c r="F23" s="552">
        <v>3893272</v>
      </c>
      <c r="G23" s="552">
        <v>23388</v>
      </c>
      <c r="H23" s="552">
        <v>1431277</v>
      </c>
      <c r="I23" s="552">
        <v>21560</v>
      </c>
      <c r="J23" s="552">
        <v>485178</v>
      </c>
      <c r="K23" s="552">
        <v>1962</v>
      </c>
      <c r="L23" s="552">
        <v>21877</v>
      </c>
      <c r="M23" s="552">
        <v>4080</v>
      </c>
      <c r="N23" s="552">
        <v>72653</v>
      </c>
      <c r="O23" s="552">
        <v>22704</v>
      </c>
      <c r="P23" s="552">
        <v>1229</v>
      </c>
      <c r="Q23" s="552">
        <v>21475</v>
      </c>
      <c r="R23" s="552">
        <v>1868994</v>
      </c>
      <c r="S23" s="552">
        <v>701</v>
      </c>
      <c r="T23" s="638">
        <v>13293</v>
      </c>
      <c r="U23" s="44" t="s">
        <v>618</v>
      </c>
    </row>
    <row r="24" spans="1:30" s="26" customFormat="1" ht="14.1" customHeight="1">
      <c r="A24" s="607" t="s">
        <v>710</v>
      </c>
      <c r="B24" s="552">
        <v>26086</v>
      </c>
      <c r="C24" s="552">
        <v>19236</v>
      </c>
      <c r="D24" s="637">
        <v>13.52</v>
      </c>
      <c r="E24" s="552">
        <v>74250</v>
      </c>
      <c r="F24" s="552">
        <v>3456946</v>
      </c>
      <c r="G24" s="552">
        <v>23309</v>
      </c>
      <c r="H24" s="552">
        <v>1152958</v>
      </c>
      <c r="I24" s="552">
        <v>21514</v>
      </c>
      <c r="J24" s="552">
        <v>476799</v>
      </c>
      <c r="K24" s="552">
        <v>1956</v>
      </c>
      <c r="L24" s="552">
        <v>21526</v>
      </c>
      <c r="M24" s="552">
        <v>4082</v>
      </c>
      <c r="N24" s="552">
        <v>75148</v>
      </c>
      <c r="O24" s="552">
        <v>22678</v>
      </c>
      <c r="P24" s="552">
        <v>1259</v>
      </c>
      <c r="Q24" s="552">
        <v>21419</v>
      </c>
      <c r="R24" s="552">
        <v>1710917</v>
      </c>
      <c r="S24" s="552">
        <v>711</v>
      </c>
      <c r="T24" s="638">
        <v>19598</v>
      </c>
      <c r="U24" s="44" t="s">
        <v>619</v>
      </c>
    </row>
    <row r="25" spans="1:30" s="26" customFormat="1" ht="14.1" customHeight="1">
      <c r="A25" s="607" t="s">
        <v>609</v>
      </c>
      <c r="B25" s="552">
        <v>26038</v>
      </c>
      <c r="C25" s="552">
        <v>19229</v>
      </c>
      <c r="D25" s="637">
        <v>13.5</v>
      </c>
      <c r="E25" s="552">
        <v>74027</v>
      </c>
      <c r="F25" s="552">
        <v>3354897</v>
      </c>
      <c r="G25" s="552">
        <v>23224</v>
      </c>
      <c r="H25" s="552">
        <v>1158607</v>
      </c>
      <c r="I25" s="552">
        <v>21406</v>
      </c>
      <c r="J25" s="552">
        <v>476196</v>
      </c>
      <c r="K25" s="552">
        <v>1953</v>
      </c>
      <c r="L25" s="552">
        <v>21120</v>
      </c>
      <c r="M25" s="552">
        <v>4084</v>
      </c>
      <c r="N25" s="552">
        <v>74274</v>
      </c>
      <c r="O25" s="552">
        <v>22641</v>
      </c>
      <c r="P25" s="552">
        <v>1249</v>
      </c>
      <c r="Q25" s="552">
        <v>21392</v>
      </c>
      <c r="R25" s="552">
        <v>1610152</v>
      </c>
      <c r="S25" s="552">
        <v>719</v>
      </c>
      <c r="T25" s="638">
        <v>14548</v>
      </c>
      <c r="U25" s="44" t="s">
        <v>137</v>
      </c>
    </row>
    <row r="26" spans="1:30" s="26" customFormat="1" ht="14.1" customHeight="1">
      <c r="A26" s="607" t="s">
        <v>114</v>
      </c>
      <c r="B26" s="552">
        <v>26094</v>
      </c>
      <c r="C26" s="552">
        <v>19266</v>
      </c>
      <c r="D26" s="637">
        <v>13.5</v>
      </c>
      <c r="E26" s="552">
        <v>74477</v>
      </c>
      <c r="F26" s="552">
        <v>3494621</v>
      </c>
      <c r="G26" s="552">
        <v>23312</v>
      </c>
      <c r="H26" s="552">
        <v>1164173</v>
      </c>
      <c r="I26" s="552">
        <v>21502</v>
      </c>
      <c r="J26" s="552">
        <v>485025</v>
      </c>
      <c r="K26" s="552">
        <v>2087</v>
      </c>
      <c r="L26" s="552">
        <v>25544</v>
      </c>
      <c r="M26" s="552">
        <v>4104</v>
      </c>
      <c r="N26" s="552">
        <v>76016</v>
      </c>
      <c r="O26" s="552">
        <v>22670</v>
      </c>
      <c r="P26" s="552">
        <v>1208</v>
      </c>
      <c r="Q26" s="552">
        <v>21462</v>
      </c>
      <c r="R26" s="552">
        <v>1706059</v>
      </c>
      <c r="S26" s="552">
        <v>802</v>
      </c>
      <c r="T26" s="638">
        <v>37804</v>
      </c>
      <c r="U26" s="44" t="s">
        <v>138</v>
      </c>
    </row>
    <row r="27" spans="1:30" ht="6" customHeight="1" thickBot="1">
      <c r="A27" s="356"/>
      <c r="B27" s="353"/>
      <c r="C27" s="353"/>
      <c r="D27" s="642"/>
      <c r="E27" s="643"/>
      <c r="F27" s="644"/>
      <c r="G27" s="643"/>
      <c r="H27" s="643"/>
      <c r="I27" s="29"/>
      <c r="J27" s="353"/>
      <c r="K27" s="353"/>
      <c r="L27" s="353"/>
      <c r="M27" s="353"/>
      <c r="N27" s="353"/>
      <c r="O27" s="353"/>
      <c r="P27" s="353"/>
      <c r="Q27" s="353"/>
      <c r="R27" s="353"/>
      <c r="S27" s="353"/>
      <c r="T27" s="356"/>
      <c r="U27" s="353"/>
    </row>
    <row r="28" spans="1:30" ht="15" customHeight="1">
      <c r="A28" s="602" t="s">
        <v>810</v>
      </c>
      <c r="B28" s="600"/>
      <c r="C28" s="600"/>
      <c r="D28" s="600"/>
      <c r="E28" s="600"/>
      <c r="F28" s="600"/>
      <c r="G28" s="600"/>
      <c r="H28" s="51"/>
      <c r="I28" s="51"/>
      <c r="J28" s="51"/>
      <c r="K28" s="775" t="s">
        <v>122</v>
      </c>
      <c r="L28" s="775"/>
      <c r="M28" s="775"/>
      <c r="N28" s="775"/>
      <c r="O28" s="775"/>
      <c r="P28" s="775"/>
      <c r="Q28" s="775"/>
      <c r="R28" s="775"/>
      <c r="S28" s="775"/>
      <c r="T28" s="775"/>
      <c r="U28" s="775"/>
      <c r="V28" s="17"/>
      <c r="W28" s="17"/>
      <c r="X28" s="17"/>
      <c r="Y28" s="17"/>
      <c r="Z28" s="17"/>
      <c r="AA28" s="17"/>
      <c r="AB28" s="17"/>
      <c r="AC28" s="17"/>
      <c r="AD28" s="17"/>
    </row>
    <row r="29" spans="1:30" ht="11.25" customHeight="1">
      <c r="A29" s="603" t="s">
        <v>162</v>
      </c>
      <c r="B29" s="645"/>
      <c r="C29" s="645"/>
      <c r="D29" s="645"/>
      <c r="E29" s="645"/>
      <c r="F29" s="645"/>
      <c r="G29" s="645"/>
      <c r="H29" s="52"/>
      <c r="I29" s="52"/>
      <c r="J29" s="52"/>
      <c r="K29" s="612"/>
      <c r="L29" s="612"/>
      <c r="M29" s="612"/>
      <c r="N29" s="612"/>
      <c r="O29" s="612"/>
      <c r="P29" s="612"/>
      <c r="Q29" s="612"/>
      <c r="R29" s="612"/>
      <c r="S29" s="612"/>
      <c r="T29" s="612"/>
      <c r="U29" s="612"/>
    </row>
    <row r="30" spans="1:30">
      <c r="A30" s="603" t="s">
        <v>684</v>
      </c>
      <c r="B30" s="645"/>
      <c r="C30" s="645"/>
      <c r="D30" s="645"/>
      <c r="E30" s="645"/>
      <c r="F30" s="645"/>
      <c r="G30" s="645"/>
      <c r="H30" s="612"/>
      <c r="I30" s="612"/>
      <c r="J30" s="612"/>
      <c r="K30" s="612"/>
      <c r="L30" s="612"/>
      <c r="M30" s="612"/>
      <c r="N30" s="612"/>
      <c r="O30" s="612"/>
      <c r="P30" s="612"/>
      <c r="Q30" s="612"/>
      <c r="R30" s="612"/>
      <c r="S30" s="612"/>
      <c r="T30" s="612"/>
      <c r="U30" s="612"/>
    </row>
    <row r="31" spans="1:30" ht="35.1" customHeight="1"/>
    <row r="32" spans="1:30" ht="30" customHeight="1">
      <c r="A32" s="806" t="s">
        <v>304</v>
      </c>
      <c r="B32" s="806"/>
      <c r="C32" s="806"/>
      <c r="D32" s="806"/>
      <c r="E32" s="806"/>
      <c r="F32" s="806"/>
      <c r="G32" s="806"/>
      <c r="H32" s="806"/>
      <c r="I32" s="806"/>
      <c r="J32" s="806"/>
      <c r="K32" s="424"/>
      <c r="L32" s="424"/>
      <c r="M32" s="424"/>
      <c r="N32" s="107" t="s">
        <v>98</v>
      </c>
      <c r="O32" s="107"/>
      <c r="P32" s="107"/>
      <c r="Q32" s="107"/>
      <c r="R32" s="107"/>
      <c r="S32" s="107"/>
      <c r="T32" s="107"/>
    </row>
    <row r="33" spans="1:21" ht="15" customHeight="1" thickBot="1">
      <c r="A33" s="849" t="s">
        <v>201</v>
      </c>
      <c r="B33" s="849"/>
      <c r="C33" s="849"/>
      <c r="D33" s="849"/>
      <c r="E33" s="849"/>
      <c r="F33" s="26"/>
      <c r="T33" s="583" t="s">
        <v>211</v>
      </c>
    </row>
    <row r="34" spans="1:21" ht="15" customHeight="1">
      <c r="A34" s="839" t="s">
        <v>84</v>
      </c>
      <c r="B34" s="834" t="s">
        <v>577</v>
      </c>
      <c r="C34" s="835"/>
      <c r="D34" s="835"/>
      <c r="E34" s="835"/>
      <c r="F34" s="835"/>
      <c r="G34" s="835"/>
      <c r="H34" s="835"/>
      <c r="I34" s="835"/>
      <c r="J34" s="835"/>
      <c r="K34" s="835"/>
      <c r="L34" s="835"/>
      <c r="M34" s="835"/>
      <c r="N34" s="835"/>
      <c r="O34" s="835"/>
      <c r="P34" s="835"/>
      <c r="Q34" s="835"/>
      <c r="R34" s="835"/>
      <c r="S34" s="835"/>
      <c r="T34" s="836"/>
      <c r="U34" s="841" t="s">
        <v>84</v>
      </c>
    </row>
    <row r="35" spans="1:21" ht="12" customHeight="1">
      <c r="A35" s="843"/>
      <c r="B35" s="850" t="s">
        <v>18</v>
      </c>
      <c r="C35" s="851" t="s">
        <v>220</v>
      </c>
      <c r="D35" s="105"/>
      <c r="E35" s="105"/>
      <c r="F35" s="743" t="s">
        <v>219</v>
      </c>
      <c r="G35" s="844" t="s">
        <v>202</v>
      </c>
      <c r="H35" s="105"/>
      <c r="I35" s="105"/>
      <c r="J35" s="105"/>
      <c r="K35" s="105"/>
      <c r="L35" s="105"/>
      <c r="M35" s="105"/>
      <c r="N35" s="846" t="s">
        <v>207</v>
      </c>
      <c r="O35" s="832" t="s">
        <v>205</v>
      </c>
      <c r="P35" s="105"/>
      <c r="Q35" s="105"/>
      <c r="R35" s="105"/>
      <c r="S35" s="105"/>
      <c r="T35" s="837" t="s">
        <v>214</v>
      </c>
      <c r="U35" s="853"/>
    </row>
    <row r="36" spans="1:21" ht="36" customHeight="1">
      <c r="A36" s="840"/>
      <c r="B36" s="850"/>
      <c r="C36" s="852"/>
      <c r="D36" s="589" t="s">
        <v>208</v>
      </c>
      <c r="E36" s="435" t="s">
        <v>601</v>
      </c>
      <c r="F36" s="743"/>
      <c r="G36" s="845"/>
      <c r="H36" s="590" t="s">
        <v>143</v>
      </c>
      <c r="I36" s="590" t="s">
        <v>602</v>
      </c>
      <c r="J36" s="585" t="s">
        <v>604</v>
      </c>
      <c r="K36" s="585" t="s">
        <v>142</v>
      </c>
      <c r="L36" s="590" t="s">
        <v>141</v>
      </c>
      <c r="M36" s="590" t="s">
        <v>603</v>
      </c>
      <c r="N36" s="846"/>
      <c r="O36" s="833"/>
      <c r="P36" s="590" t="s">
        <v>140</v>
      </c>
      <c r="Q36" s="590" t="s">
        <v>212</v>
      </c>
      <c r="R36" s="585" t="s">
        <v>213</v>
      </c>
      <c r="S36" s="582" t="s">
        <v>226</v>
      </c>
      <c r="T36" s="838"/>
      <c r="U36" s="842"/>
    </row>
    <row r="37" spans="1:21" ht="6" customHeight="1">
      <c r="A37" s="431"/>
      <c r="D37" s="593"/>
      <c r="E37" s="593"/>
      <c r="F37" s="593"/>
      <c r="G37" s="593"/>
      <c r="H37" s="593"/>
      <c r="I37" s="593"/>
      <c r="J37" s="593"/>
      <c r="K37" s="593"/>
      <c r="L37" s="593"/>
      <c r="M37" s="593"/>
      <c r="N37" s="593"/>
      <c r="O37" s="593"/>
      <c r="P37" s="593"/>
      <c r="Q37" s="593"/>
      <c r="R37" s="593"/>
      <c r="S37" s="583"/>
      <c r="T37" s="583"/>
      <c r="U37" s="43"/>
    </row>
    <row r="38" spans="1:21">
      <c r="A38" s="426" t="s">
        <v>711</v>
      </c>
      <c r="B38" s="551">
        <v>6651</v>
      </c>
      <c r="C38" s="552">
        <v>1939</v>
      </c>
      <c r="D38" s="552">
        <v>1103</v>
      </c>
      <c r="E38" s="552">
        <v>836</v>
      </c>
      <c r="F38" s="552">
        <v>4</v>
      </c>
      <c r="G38" s="552">
        <v>3351</v>
      </c>
      <c r="H38" s="552">
        <v>23</v>
      </c>
      <c r="I38" s="552">
        <v>27</v>
      </c>
      <c r="J38" s="552">
        <v>108</v>
      </c>
      <c r="K38" s="552">
        <v>226</v>
      </c>
      <c r="L38" s="552">
        <v>2394</v>
      </c>
      <c r="M38" s="552">
        <v>573</v>
      </c>
      <c r="N38" s="552">
        <v>328</v>
      </c>
      <c r="O38" s="552">
        <v>1006</v>
      </c>
      <c r="P38" s="552">
        <v>586</v>
      </c>
      <c r="Q38" s="552">
        <v>75</v>
      </c>
      <c r="R38" s="552">
        <v>335</v>
      </c>
      <c r="S38" s="552">
        <v>10</v>
      </c>
      <c r="T38" s="91">
        <v>23</v>
      </c>
      <c r="U38" s="44" t="s">
        <v>261</v>
      </c>
    </row>
    <row r="39" spans="1:21">
      <c r="A39" s="119">
        <v>25</v>
      </c>
      <c r="B39" s="550">
        <v>6882</v>
      </c>
      <c r="C39" s="552">
        <v>1883</v>
      </c>
      <c r="D39" s="552">
        <v>849</v>
      </c>
      <c r="E39" s="552">
        <v>1034</v>
      </c>
      <c r="F39" s="552">
        <v>2</v>
      </c>
      <c r="G39" s="552">
        <v>3629</v>
      </c>
      <c r="H39" s="552">
        <v>26</v>
      </c>
      <c r="I39" s="552">
        <v>8</v>
      </c>
      <c r="J39" s="552">
        <v>121</v>
      </c>
      <c r="K39" s="552">
        <v>210</v>
      </c>
      <c r="L39" s="552">
        <v>2629</v>
      </c>
      <c r="M39" s="552">
        <v>635</v>
      </c>
      <c r="N39" s="552">
        <v>364</v>
      </c>
      <c r="O39" s="552">
        <v>1004</v>
      </c>
      <c r="P39" s="552">
        <v>555</v>
      </c>
      <c r="Q39" s="552">
        <v>103</v>
      </c>
      <c r="R39" s="552">
        <v>333</v>
      </c>
      <c r="S39" s="552">
        <v>13</v>
      </c>
      <c r="T39" s="91">
        <v>0</v>
      </c>
      <c r="U39" s="44" t="s">
        <v>600</v>
      </c>
    </row>
    <row r="40" spans="1:21">
      <c r="A40" s="119">
        <v>26</v>
      </c>
      <c r="B40" s="550">
        <v>6934</v>
      </c>
      <c r="C40" s="552">
        <v>2030</v>
      </c>
      <c r="D40" s="552">
        <v>771</v>
      </c>
      <c r="E40" s="552">
        <v>1259</v>
      </c>
      <c r="F40" s="552">
        <v>1</v>
      </c>
      <c r="G40" s="552">
        <v>3564</v>
      </c>
      <c r="H40" s="552">
        <v>17</v>
      </c>
      <c r="I40" s="552">
        <v>21</v>
      </c>
      <c r="J40" s="552">
        <v>108</v>
      </c>
      <c r="K40" s="552">
        <v>232</v>
      </c>
      <c r="L40" s="552">
        <v>2555</v>
      </c>
      <c r="M40" s="552">
        <v>631</v>
      </c>
      <c r="N40" s="552">
        <v>409</v>
      </c>
      <c r="O40" s="552">
        <v>930</v>
      </c>
      <c r="P40" s="552">
        <v>526</v>
      </c>
      <c r="Q40" s="552">
        <v>84</v>
      </c>
      <c r="R40" s="552">
        <v>314</v>
      </c>
      <c r="S40" s="552">
        <v>6</v>
      </c>
      <c r="T40" s="91">
        <v>0</v>
      </c>
      <c r="U40" s="44" t="s">
        <v>729</v>
      </c>
    </row>
    <row r="41" spans="1:21">
      <c r="A41" s="119">
        <v>27</v>
      </c>
      <c r="B41" s="550">
        <v>7008</v>
      </c>
      <c r="C41" s="552">
        <v>2049</v>
      </c>
      <c r="D41" s="552">
        <v>801</v>
      </c>
      <c r="E41" s="552">
        <v>1248</v>
      </c>
      <c r="F41" s="552">
        <v>4</v>
      </c>
      <c r="G41" s="552">
        <v>3676</v>
      </c>
      <c r="H41" s="552">
        <v>19</v>
      </c>
      <c r="I41" s="552">
        <v>21</v>
      </c>
      <c r="J41" s="552">
        <v>68</v>
      </c>
      <c r="K41" s="552">
        <v>221</v>
      </c>
      <c r="L41" s="552">
        <v>2723</v>
      </c>
      <c r="M41" s="552">
        <v>624</v>
      </c>
      <c r="N41" s="552">
        <v>328</v>
      </c>
      <c r="O41" s="552">
        <v>949</v>
      </c>
      <c r="P41" s="552">
        <v>532</v>
      </c>
      <c r="Q41" s="552">
        <v>84</v>
      </c>
      <c r="R41" s="552">
        <v>326</v>
      </c>
      <c r="S41" s="552">
        <v>7</v>
      </c>
      <c r="T41" s="91">
        <v>2</v>
      </c>
      <c r="U41" s="44" t="s">
        <v>730</v>
      </c>
    </row>
    <row r="42" spans="1:21">
      <c r="A42" s="119">
        <v>28</v>
      </c>
      <c r="B42" s="550">
        <v>7283</v>
      </c>
      <c r="C42" s="552">
        <v>2336</v>
      </c>
      <c r="D42" s="552">
        <v>922</v>
      </c>
      <c r="E42" s="552">
        <v>1414</v>
      </c>
      <c r="F42" s="552">
        <v>0</v>
      </c>
      <c r="G42" s="552">
        <v>3728</v>
      </c>
      <c r="H42" s="552">
        <v>19</v>
      </c>
      <c r="I42" s="552">
        <v>14</v>
      </c>
      <c r="J42" s="552">
        <v>89</v>
      </c>
      <c r="K42" s="552">
        <v>233</v>
      </c>
      <c r="L42" s="552">
        <v>2761</v>
      </c>
      <c r="M42" s="552">
        <v>612</v>
      </c>
      <c r="N42" s="552">
        <v>282</v>
      </c>
      <c r="O42" s="552">
        <v>936</v>
      </c>
      <c r="P42" s="552">
        <v>529</v>
      </c>
      <c r="Q42" s="552">
        <v>68</v>
      </c>
      <c r="R42" s="552">
        <v>333</v>
      </c>
      <c r="S42" s="552">
        <v>6</v>
      </c>
      <c r="T42" s="91">
        <v>1</v>
      </c>
      <c r="U42" s="44" t="s">
        <v>731</v>
      </c>
    </row>
    <row r="43" spans="1:21" ht="6" customHeight="1" thickBot="1">
      <c r="A43" s="80"/>
      <c r="B43" s="436"/>
      <c r="C43" s="436"/>
      <c r="D43" s="436"/>
      <c r="E43" s="436"/>
      <c r="F43" s="436"/>
      <c r="G43" s="436"/>
      <c r="H43" s="436"/>
      <c r="I43" s="436"/>
      <c r="J43" s="436"/>
      <c r="K43" s="436"/>
      <c r="L43" s="436"/>
      <c r="M43" s="436"/>
      <c r="N43" s="81"/>
      <c r="O43" s="81"/>
      <c r="P43" s="81"/>
      <c r="Q43" s="81"/>
      <c r="R43" s="81"/>
      <c r="S43" s="81"/>
      <c r="T43" s="81"/>
      <c r="U43" s="71"/>
    </row>
    <row r="44" spans="1:21" ht="12" customHeight="1">
      <c r="A44" s="586" t="s">
        <v>804</v>
      </c>
      <c r="B44" s="51"/>
      <c r="C44" s="51"/>
      <c r="D44" s="51"/>
      <c r="E44" s="51"/>
      <c r="F44" s="51"/>
      <c r="G44" s="51"/>
      <c r="H44" s="51"/>
      <c r="I44" s="51"/>
      <c r="J44" s="51"/>
      <c r="K44" s="51"/>
      <c r="L44" s="51"/>
      <c r="M44" s="27"/>
      <c r="N44" s="126"/>
      <c r="O44" s="126"/>
      <c r="P44" s="126"/>
      <c r="Q44" s="126"/>
      <c r="R44" s="126"/>
      <c r="S44" s="126"/>
      <c r="T44" s="423" t="s">
        <v>203</v>
      </c>
      <c r="U44" s="581"/>
    </row>
    <row r="45" spans="1:21" s="593" customFormat="1" ht="12" customHeight="1">
      <c r="A45" s="591" t="s">
        <v>806</v>
      </c>
      <c r="B45" s="286"/>
      <c r="C45" s="286"/>
      <c r="D45" s="286"/>
      <c r="E45" s="286"/>
      <c r="F45" s="286"/>
      <c r="G45" s="286"/>
      <c r="H45" s="286"/>
      <c r="I45" s="286"/>
      <c r="J45" s="286"/>
      <c r="K45" s="286"/>
      <c r="L45" s="286"/>
      <c r="M45" s="27"/>
      <c r="N45" s="11"/>
      <c r="O45" s="11"/>
      <c r="P45" s="11"/>
      <c r="Q45" s="11"/>
      <c r="R45" s="11"/>
      <c r="S45" s="11"/>
      <c r="T45" s="594"/>
      <c r="U45" s="594"/>
    </row>
    <row r="46" spans="1:21" s="593" customFormat="1" ht="12" customHeight="1">
      <c r="A46" s="591" t="s">
        <v>805</v>
      </c>
      <c r="B46" s="286"/>
      <c r="C46" s="286"/>
      <c r="D46" s="286"/>
      <c r="E46" s="286"/>
      <c r="F46" s="286"/>
      <c r="G46" s="286"/>
      <c r="H46" s="286"/>
      <c r="I46" s="286"/>
      <c r="J46" s="286"/>
      <c r="K46" s="286"/>
      <c r="L46" s="286"/>
      <c r="M46" s="27"/>
      <c r="N46" s="11"/>
      <c r="O46" s="11"/>
      <c r="P46" s="11"/>
      <c r="Q46" s="11"/>
      <c r="R46" s="11"/>
      <c r="S46" s="11"/>
      <c r="T46" s="594"/>
      <c r="U46" s="594"/>
    </row>
    <row r="47" spans="1:21" s="593" customFormat="1" ht="12" customHeight="1">
      <c r="A47" s="591"/>
      <c r="B47" s="286"/>
      <c r="C47" s="286"/>
      <c r="D47" s="286"/>
      <c r="E47" s="286"/>
      <c r="F47" s="286"/>
      <c r="G47" s="286"/>
      <c r="H47" s="286"/>
      <c r="I47" s="286"/>
      <c r="J47" s="286"/>
      <c r="K47" s="286"/>
      <c r="L47" s="286"/>
      <c r="M47" s="27"/>
      <c r="N47" s="11"/>
      <c r="O47" s="11"/>
      <c r="P47" s="11"/>
      <c r="Q47" s="11"/>
      <c r="R47" s="11"/>
      <c r="S47" s="11"/>
      <c r="T47" s="594"/>
      <c r="U47" s="594"/>
    </row>
    <row r="49" spans="1:17" ht="14.25" thickBot="1">
      <c r="A49" s="849" t="s">
        <v>204</v>
      </c>
      <c r="B49" s="849"/>
      <c r="C49" s="849"/>
      <c r="D49" s="849"/>
      <c r="E49" s="849"/>
      <c r="F49" s="26"/>
      <c r="N49" s="612"/>
      <c r="O49" s="612" t="s">
        <v>610</v>
      </c>
    </row>
    <row r="50" spans="1:17" ht="15.75" customHeight="1">
      <c r="A50" s="839" t="s">
        <v>84</v>
      </c>
      <c r="B50" s="587" t="s">
        <v>578</v>
      </c>
      <c r="C50" s="588"/>
      <c r="D50" s="588"/>
      <c r="E50" s="588"/>
      <c r="F50" s="588"/>
      <c r="G50" s="588"/>
      <c r="H50" s="175"/>
      <c r="I50" s="175"/>
      <c r="J50" s="175"/>
      <c r="K50" s="175"/>
      <c r="L50" s="175"/>
      <c r="M50" s="175"/>
      <c r="N50" s="437"/>
      <c r="O50" s="841" t="s">
        <v>84</v>
      </c>
    </row>
    <row r="51" spans="1:17" ht="60" customHeight="1">
      <c r="A51" s="840"/>
      <c r="B51" s="106" t="s">
        <v>18</v>
      </c>
      <c r="C51" s="427" t="s">
        <v>215</v>
      </c>
      <c r="D51" s="427" t="s">
        <v>139</v>
      </c>
      <c r="E51" s="427" t="s">
        <v>206</v>
      </c>
      <c r="F51" s="108" t="s">
        <v>209</v>
      </c>
      <c r="G51" s="422" t="s">
        <v>686</v>
      </c>
      <c r="H51" s="427" t="s">
        <v>216</v>
      </c>
      <c r="I51" s="427" t="s">
        <v>158</v>
      </c>
      <c r="J51" s="427" t="s">
        <v>217</v>
      </c>
      <c r="K51" s="427" t="s">
        <v>218</v>
      </c>
      <c r="L51" s="108" t="s">
        <v>210</v>
      </c>
      <c r="M51" s="425" t="s">
        <v>573</v>
      </c>
      <c r="N51" s="427" t="s">
        <v>25</v>
      </c>
      <c r="O51" s="842"/>
    </row>
    <row r="52" spans="1:17" ht="6" customHeight="1">
      <c r="A52" s="431"/>
      <c r="F52" s="104"/>
      <c r="M52" s="104"/>
      <c r="O52" s="43"/>
    </row>
    <row r="53" spans="1:17">
      <c r="A53" s="426" t="s">
        <v>711</v>
      </c>
      <c r="B53" s="553">
        <v>6658</v>
      </c>
      <c r="C53" s="553">
        <v>6031</v>
      </c>
      <c r="D53" s="553">
        <v>103</v>
      </c>
      <c r="E53" s="553">
        <v>0</v>
      </c>
      <c r="F53" s="553">
        <v>2</v>
      </c>
      <c r="G53" s="553">
        <v>5</v>
      </c>
      <c r="H53" s="553">
        <v>120</v>
      </c>
      <c r="I53" s="553">
        <v>184</v>
      </c>
      <c r="J53" s="553">
        <v>0</v>
      </c>
      <c r="K53" s="553">
        <v>26</v>
      </c>
      <c r="L53" s="553">
        <v>11</v>
      </c>
      <c r="M53" s="553">
        <v>39</v>
      </c>
      <c r="N53" s="91">
        <v>137</v>
      </c>
      <c r="O53" s="44" t="s">
        <v>712</v>
      </c>
    </row>
    <row r="54" spans="1:17">
      <c r="A54" s="428" t="s">
        <v>681</v>
      </c>
      <c r="B54" s="553">
        <v>6879</v>
      </c>
      <c r="C54" s="553">
        <v>6208</v>
      </c>
      <c r="D54" s="553">
        <v>90</v>
      </c>
      <c r="E54" s="553">
        <v>0</v>
      </c>
      <c r="F54" s="553">
        <v>1</v>
      </c>
      <c r="G54" s="553">
        <v>8</v>
      </c>
      <c r="H54" s="553">
        <v>91</v>
      </c>
      <c r="I54" s="553">
        <v>208</v>
      </c>
      <c r="J54" s="553">
        <v>0</v>
      </c>
      <c r="K54" s="553">
        <v>21</v>
      </c>
      <c r="L54" s="553">
        <v>15</v>
      </c>
      <c r="M54" s="553">
        <v>56</v>
      </c>
      <c r="N54" s="91">
        <v>181</v>
      </c>
      <c r="O54" s="44" t="s">
        <v>713</v>
      </c>
    </row>
    <row r="55" spans="1:17">
      <c r="A55" s="428" t="s">
        <v>682</v>
      </c>
      <c r="B55" s="553">
        <v>6956</v>
      </c>
      <c r="C55" s="553">
        <v>6313</v>
      </c>
      <c r="D55" s="553">
        <v>108</v>
      </c>
      <c r="E55" s="553">
        <v>0</v>
      </c>
      <c r="F55" s="553">
        <v>1</v>
      </c>
      <c r="G55" s="553">
        <v>4</v>
      </c>
      <c r="H55" s="553">
        <v>134</v>
      </c>
      <c r="I55" s="553">
        <v>169</v>
      </c>
      <c r="J55" s="553">
        <v>0</v>
      </c>
      <c r="K55" s="553">
        <v>29</v>
      </c>
      <c r="L55" s="553">
        <v>11</v>
      </c>
      <c r="M55" s="553">
        <v>59</v>
      </c>
      <c r="N55" s="91">
        <v>128</v>
      </c>
      <c r="O55" s="44" t="s">
        <v>714</v>
      </c>
    </row>
    <row r="56" spans="1:17">
      <c r="A56" s="428" t="s">
        <v>683</v>
      </c>
      <c r="B56" s="553">
        <v>6983</v>
      </c>
      <c r="C56" s="553">
        <v>6390</v>
      </c>
      <c r="D56" s="553">
        <v>68</v>
      </c>
      <c r="E56" s="553">
        <v>1</v>
      </c>
      <c r="F56" s="553">
        <v>1</v>
      </c>
      <c r="G56" s="553">
        <v>12</v>
      </c>
      <c r="H56" s="553">
        <v>93</v>
      </c>
      <c r="I56" s="553">
        <v>175</v>
      </c>
      <c r="J56" s="553">
        <v>0</v>
      </c>
      <c r="K56" s="553">
        <v>37</v>
      </c>
      <c r="L56" s="553">
        <v>7</v>
      </c>
      <c r="M56" s="553">
        <v>67</v>
      </c>
      <c r="N56" s="91">
        <v>132</v>
      </c>
      <c r="O56" s="44" t="s">
        <v>685</v>
      </c>
    </row>
    <row r="57" spans="1:17">
      <c r="A57" s="428" t="s">
        <v>708</v>
      </c>
      <c r="B57" s="553">
        <v>7293</v>
      </c>
      <c r="C57" s="553">
        <v>6687</v>
      </c>
      <c r="D57" s="553">
        <v>62</v>
      </c>
      <c r="E57" s="553">
        <v>0</v>
      </c>
      <c r="F57" s="553">
        <v>0</v>
      </c>
      <c r="G57" s="553">
        <v>7</v>
      </c>
      <c r="H57" s="553">
        <v>116</v>
      </c>
      <c r="I57" s="553">
        <v>154</v>
      </c>
      <c r="J57" s="553">
        <v>0</v>
      </c>
      <c r="K57" s="553">
        <v>37</v>
      </c>
      <c r="L57" s="553">
        <v>2</v>
      </c>
      <c r="M57" s="553">
        <v>71</v>
      </c>
      <c r="N57" s="91">
        <v>157</v>
      </c>
      <c r="O57" s="44" t="s">
        <v>715</v>
      </c>
    </row>
    <row r="58" spans="1:17" ht="6" customHeight="1" thickBot="1">
      <c r="A58" s="80"/>
      <c r="B58" s="81"/>
      <c r="C58" s="81"/>
      <c r="D58" s="81"/>
      <c r="E58" s="81"/>
      <c r="F58" s="81"/>
      <c r="G58" s="81"/>
      <c r="O58" s="71"/>
      <c r="P58" s="429"/>
      <c r="Q58" s="429"/>
    </row>
    <row r="59" spans="1:17" ht="13.5" customHeight="1">
      <c r="A59" s="51"/>
      <c r="B59" s="51"/>
      <c r="C59" s="51"/>
      <c r="D59" s="51"/>
      <c r="E59" s="51"/>
      <c r="F59" s="51"/>
      <c r="G59" s="51"/>
      <c r="H59" s="51"/>
      <c r="I59" s="51"/>
      <c r="J59" s="51"/>
      <c r="K59" s="126"/>
      <c r="L59" s="126"/>
      <c r="M59" s="126"/>
      <c r="N59" s="126"/>
      <c r="O59" s="423" t="s">
        <v>203</v>
      </c>
      <c r="P59" s="11"/>
      <c r="Q59" s="11"/>
    </row>
  </sheetData>
  <mergeCells count="47">
    <mergeCell ref="K1:U1"/>
    <mergeCell ref="A2:J2"/>
    <mergeCell ref="A3:U3"/>
    <mergeCell ref="A1:J1"/>
    <mergeCell ref="U4:U6"/>
    <mergeCell ref="F5:F6"/>
    <mergeCell ref="S5:S6"/>
    <mergeCell ref="G5:G6"/>
    <mergeCell ref="A4:A6"/>
    <mergeCell ref="K5:K6"/>
    <mergeCell ref="B4:C4"/>
    <mergeCell ref="J5:J6"/>
    <mergeCell ref="D4:D6"/>
    <mergeCell ref="E5:E6"/>
    <mergeCell ref="I4:J4"/>
    <mergeCell ref="T5:T6"/>
    <mergeCell ref="S4:T4"/>
    <mergeCell ref="E4:F4"/>
    <mergeCell ref="K4:L4"/>
    <mergeCell ref="M4:N4"/>
    <mergeCell ref="O4:R4"/>
    <mergeCell ref="G4:H4"/>
    <mergeCell ref="B5:B6"/>
    <mergeCell ref="H5:H6"/>
    <mergeCell ref="N5:N6"/>
    <mergeCell ref="M5:M6"/>
    <mergeCell ref="A49:E49"/>
    <mergeCell ref="L5:L6"/>
    <mergeCell ref="A33:E33"/>
    <mergeCell ref="K28:U28"/>
    <mergeCell ref="C5:C6"/>
    <mergeCell ref="A32:J32"/>
    <mergeCell ref="I5:I6"/>
    <mergeCell ref="O5:Q5"/>
    <mergeCell ref="R5:R6"/>
    <mergeCell ref="B35:B36"/>
    <mergeCell ref="C35:C36"/>
    <mergeCell ref="U34:U36"/>
    <mergeCell ref="O35:O36"/>
    <mergeCell ref="B34:T34"/>
    <mergeCell ref="T35:T36"/>
    <mergeCell ref="A50:A51"/>
    <mergeCell ref="O50:O51"/>
    <mergeCell ref="A34:A36"/>
    <mergeCell ref="F35:F36"/>
    <mergeCell ref="G35:G36"/>
    <mergeCell ref="N35:N36"/>
  </mergeCells>
  <phoneticPr fontId="10"/>
  <pageMargins left="0.55118110236220474" right="0.55118110236220474" top="0.31496062992125984" bottom="0.31496062992125984"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60"/>
  <sheetViews>
    <sheetView view="pageBreakPreview" zoomScale="120" zoomScaleNormal="120" zoomScaleSheetLayoutView="120" workbookViewId="0">
      <selection activeCell="A60" sqref="A60:O60"/>
    </sheetView>
  </sheetViews>
  <sheetFormatPr defaultRowHeight="11.25"/>
  <cols>
    <col min="1" max="1" width="9.33203125" style="137" customWidth="1"/>
    <col min="2" max="2" width="6.33203125" style="137" customWidth="1"/>
    <col min="3" max="3" width="8" style="137" customWidth="1"/>
    <col min="4" max="5" width="7.6640625" style="137" customWidth="1"/>
    <col min="6" max="13" width="8" style="137" customWidth="1"/>
    <col min="14" max="15" width="4.1640625" style="137" customWidth="1"/>
    <col min="16" max="16" width="2.5" style="137" customWidth="1"/>
    <col min="17" max="128" width="9.33203125" style="137"/>
    <col min="129" max="134" width="1.6640625" style="137" customWidth="1"/>
    <col min="135" max="137" width="1.5" style="137" customWidth="1"/>
    <col min="138" max="138" width="1.6640625" style="137" customWidth="1"/>
    <col min="139" max="143" width="1.5" style="137" customWidth="1"/>
    <col min="144" max="178" width="1.33203125" style="137" customWidth="1"/>
    <col min="179" max="183" width="1.5" style="137" customWidth="1"/>
    <col min="184" max="188" width="1.33203125" style="137" customWidth="1"/>
    <col min="189" max="193" width="1.5" style="137" customWidth="1"/>
    <col min="194" max="208" width="1.33203125" style="137" customWidth="1"/>
    <col min="209" max="384" width="9.33203125" style="137"/>
    <col min="385" max="390" width="1.6640625" style="137" customWidth="1"/>
    <col min="391" max="393" width="1.5" style="137" customWidth="1"/>
    <col min="394" max="394" width="1.6640625" style="137" customWidth="1"/>
    <col min="395" max="399" width="1.5" style="137" customWidth="1"/>
    <col min="400" max="434" width="1.33203125" style="137" customWidth="1"/>
    <col min="435" max="439" width="1.5" style="137" customWidth="1"/>
    <col min="440" max="444" width="1.33203125" style="137" customWidth="1"/>
    <col min="445" max="449" width="1.5" style="137" customWidth="1"/>
    <col min="450" max="464" width="1.33203125" style="137" customWidth="1"/>
    <col min="465" max="640" width="9.33203125" style="137"/>
    <col min="641" max="646" width="1.6640625" style="137" customWidth="1"/>
    <col min="647" max="649" width="1.5" style="137" customWidth="1"/>
    <col min="650" max="650" width="1.6640625" style="137" customWidth="1"/>
    <col min="651" max="655" width="1.5" style="137" customWidth="1"/>
    <col min="656" max="690" width="1.33203125" style="137" customWidth="1"/>
    <col min="691" max="695" width="1.5" style="137" customWidth="1"/>
    <col min="696" max="700" width="1.33203125" style="137" customWidth="1"/>
    <col min="701" max="705" width="1.5" style="137" customWidth="1"/>
    <col min="706" max="720" width="1.33203125" style="137" customWidth="1"/>
    <col min="721" max="896" width="9.33203125" style="137"/>
    <col min="897" max="902" width="1.6640625" style="137" customWidth="1"/>
    <col min="903" max="905" width="1.5" style="137" customWidth="1"/>
    <col min="906" max="906" width="1.6640625" style="137" customWidth="1"/>
    <col min="907" max="911" width="1.5" style="137" customWidth="1"/>
    <col min="912" max="946" width="1.33203125" style="137" customWidth="1"/>
    <col min="947" max="951" width="1.5" style="137" customWidth="1"/>
    <col min="952" max="956" width="1.33203125" style="137" customWidth="1"/>
    <col min="957" max="961" width="1.5" style="137" customWidth="1"/>
    <col min="962" max="976" width="1.33203125" style="137" customWidth="1"/>
    <col min="977" max="1152" width="9.33203125" style="137"/>
    <col min="1153" max="1158" width="1.6640625" style="137" customWidth="1"/>
    <col min="1159" max="1161" width="1.5" style="137" customWidth="1"/>
    <col min="1162" max="1162" width="1.6640625" style="137" customWidth="1"/>
    <col min="1163" max="1167" width="1.5" style="137" customWidth="1"/>
    <col min="1168" max="1202" width="1.33203125" style="137" customWidth="1"/>
    <col min="1203" max="1207" width="1.5" style="137" customWidth="1"/>
    <col min="1208" max="1212" width="1.33203125" style="137" customWidth="1"/>
    <col min="1213" max="1217" width="1.5" style="137" customWidth="1"/>
    <col min="1218" max="1232" width="1.33203125" style="137" customWidth="1"/>
    <col min="1233" max="1408" width="9.33203125" style="137"/>
    <col min="1409" max="1414" width="1.6640625" style="137" customWidth="1"/>
    <col min="1415" max="1417" width="1.5" style="137" customWidth="1"/>
    <col min="1418" max="1418" width="1.6640625" style="137" customWidth="1"/>
    <col min="1419" max="1423" width="1.5" style="137" customWidth="1"/>
    <col min="1424" max="1458" width="1.33203125" style="137" customWidth="1"/>
    <col min="1459" max="1463" width="1.5" style="137" customWidth="1"/>
    <col min="1464" max="1468" width="1.33203125" style="137" customWidth="1"/>
    <col min="1469" max="1473" width="1.5" style="137" customWidth="1"/>
    <col min="1474" max="1488" width="1.33203125" style="137" customWidth="1"/>
    <col min="1489" max="1664" width="9.33203125" style="137"/>
    <col min="1665" max="1670" width="1.6640625" style="137" customWidth="1"/>
    <col min="1671" max="1673" width="1.5" style="137" customWidth="1"/>
    <col min="1674" max="1674" width="1.6640625" style="137" customWidth="1"/>
    <col min="1675" max="1679" width="1.5" style="137" customWidth="1"/>
    <col min="1680" max="1714" width="1.33203125" style="137" customWidth="1"/>
    <col min="1715" max="1719" width="1.5" style="137" customWidth="1"/>
    <col min="1720" max="1724" width="1.33203125" style="137" customWidth="1"/>
    <col min="1725" max="1729" width="1.5" style="137" customWidth="1"/>
    <col min="1730" max="1744" width="1.33203125" style="137" customWidth="1"/>
    <col min="1745" max="1920" width="9.33203125" style="137"/>
    <col min="1921" max="1926" width="1.6640625" style="137" customWidth="1"/>
    <col min="1927" max="1929" width="1.5" style="137" customWidth="1"/>
    <col min="1930" max="1930" width="1.6640625" style="137" customWidth="1"/>
    <col min="1931" max="1935" width="1.5" style="137" customWidth="1"/>
    <col min="1936" max="1970" width="1.33203125" style="137" customWidth="1"/>
    <col min="1971" max="1975" width="1.5" style="137" customWidth="1"/>
    <col min="1976" max="1980" width="1.33203125" style="137" customWidth="1"/>
    <col min="1981" max="1985" width="1.5" style="137" customWidth="1"/>
    <col min="1986" max="2000" width="1.33203125" style="137" customWidth="1"/>
    <col min="2001" max="2176" width="9.33203125" style="137"/>
    <col min="2177" max="2182" width="1.6640625" style="137" customWidth="1"/>
    <col min="2183" max="2185" width="1.5" style="137" customWidth="1"/>
    <col min="2186" max="2186" width="1.6640625" style="137" customWidth="1"/>
    <col min="2187" max="2191" width="1.5" style="137" customWidth="1"/>
    <col min="2192" max="2226" width="1.33203125" style="137" customWidth="1"/>
    <col min="2227" max="2231" width="1.5" style="137" customWidth="1"/>
    <col min="2232" max="2236" width="1.33203125" style="137" customWidth="1"/>
    <col min="2237" max="2241" width="1.5" style="137" customWidth="1"/>
    <col min="2242" max="2256" width="1.33203125" style="137" customWidth="1"/>
    <col min="2257" max="2432" width="9.33203125" style="137"/>
    <col min="2433" max="2438" width="1.6640625" style="137" customWidth="1"/>
    <col min="2439" max="2441" width="1.5" style="137" customWidth="1"/>
    <col min="2442" max="2442" width="1.6640625" style="137" customWidth="1"/>
    <col min="2443" max="2447" width="1.5" style="137" customWidth="1"/>
    <col min="2448" max="2482" width="1.33203125" style="137" customWidth="1"/>
    <col min="2483" max="2487" width="1.5" style="137" customWidth="1"/>
    <col min="2488" max="2492" width="1.33203125" style="137" customWidth="1"/>
    <col min="2493" max="2497" width="1.5" style="137" customWidth="1"/>
    <col min="2498" max="2512" width="1.33203125" style="137" customWidth="1"/>
    <col min="2513" max="2688" width="9.33203125" style="137"/>
    <col min="2689" max="2694" width="1.6640625" style="137" customWidth="1"/>
    <col min="2695" max="2697" width="1.5" style="137" customWidth="1"/>
    <col min="2698" max="2698" width="1.6640625" style="137" customWidth="1"/>
    <col min="2699" max="2703" width="1.5" style="137" customWidth="1"/>
    <col min="2704" max="2738" width="1.33203125" style="137" customWidth="1"/>
    <col min="2739" max="2743" width="1.5" style="137" customWidth="1"/>
    <col min="2744" max="2748" width="1.33203125" style="137" customWidth="1"/>
    <col min="2749" max="2753" width="1.5" style="137" customWidth="1"/>
    <col min="2754" max="2768" width="1.33203125" style="137" customWidth="1"/>
    <col min="2769" max="2944" width="9.33203125" style="137"/>
    <col min="2945" max="2950" width="1.6640625" style="137" customWidth="1"/>
    <col min="2951" max="2953" width="1.5" style="137" customWidth="1"/>
    <col min="2954" max="2954" width="1.6640625" style="137" customWidth="1"/>
    <col min="2955" max="2959" width="1.5" style="137" customWidth="1"/>
    <col min="2960" max="2994" width="1.33203125" style="137" customWidth="1"/>
    <col min="2995" max="2999" width="1.5" style="137" customWidth="1"/>
    <col min="3000" max="3004" width="1.33203125" style="137" customWidth="1"/>
    <col min="3005" max="3009" width="1.5" style="137" customWidth="1"/>
    <col min="3010" max="3024" width="1.33203125" style="137" customWidth="1"/>
    <col min="3025" max="3200" width="9.33203125" style="137"/>
    <col min="3201" max="3206" width="1.6640625" style="137" customWidth="1"/>
    <col min="3207" max="3209" width="1.5" style="137" customWidth="1"/>
    <col min="3210" max="3210" width="1.6640625" style="137" customWidth="1"/>
    <col min="3211" max="3215" width="1.5" style="137" customWidth="1"/>
    <col min="3216" max="3250" width="1.33203125" style="137" customWidth="1"/>
    <col min="3251" max="3255" width="1.5" style="137" customWidth="1"/>
    <col min="3256" max="3260" width="1.33203125" style="137" customWidth="1"/>
    <col min="3261" max="3265" width="1.5" style="137" customWidth="1"/>
    <col min="3266" max="3280" width="1.33203125" style="137" customWidth="1"/>
    <col min="3281" max="3456" width="9.33203125" style="137"/>
    <col min="3457" max="3462" width="1.6640625" style="137" customWidth="1"/>
    <col min="3463" max="3465" width="1.5" style="137" customWidth="1"/>
    <col min="3466" max="3466" width="1.6640625" style="137" customWidth="1"/>
    <col min="3467" max="3471" width="1.5" style="137" customWidth="1"/>
    <col min="3472" max="3506" width="1.33203125" style="137" customWidth="1"/>
    <col min="3507" max="3511" width="1.5" style="137" customWidth="1"/>
    <col min="3512" max="3516" width="1.33203125" style="137" customWidth="1"/>
    <col min="3517" max="3521" width="1.5" style="137" customWidth="1"/>
    <col min="3522" max="3536" width="1.33203125" style="137" customWidth="1"/>
    <col min="3537" max="3712" width="9.33203125" style="137"/>
    <col min="3713" max="3718" width="1.6640625" style="137" customWidth="1"/>
    <col min="3719" max="3721" width="1.5" style="137" customWidth="1"/>
    <col min="3722" max="3722" width="1.6640625" style="137" customWidth="1"/>
    <col min="3723" max="3727" width="1.5" style="137" customWidth="1"/>
    <col min="3728" max="3762" width="1.33203125" style="137" customWidth="1"/>
    <col min="3763" max="3767" width="1.5" style="137" customWidth="1"/>
    <col min="3768" max="3772" width="1.33203125" style="137" customWidth="1"/>
    <col min="3773" max="3777" width="1.5" style="137" customWidth="1"/>
    <col min="3778" max="3792" width="1.33203125" style="137" customWidth="1"/>
    <col min="3793" max="3968" width="9.33203125" style="137"/>
    <col min="3969" max="3974" width="1.6640625" style="137" customWidth="1"/>
    <col min="3975" max="3977" width="1.5" style="137" customWidth="1"/>
    <col min="3978" max="3978" width="1.6640625" style="137" customWidth="1"/>
    <col min="3979" max="3983" width="1.5" style="137" customWidth="1"/>
    <col min="3984" max="4018" width="1.33203125" style="137" customWidth="1"/>
    <col min="4019" max="4023" width="1.5" style="137" customWidth="1"/>
    <col min="4024" max="4028" width="1.33203125" style="137" customWidth="1"/>
    <col min="4029" max="4033" width="1.5" style="137" customWidth="1"/>
    <col min="4034" max="4048" width="1.33203125" style="137" customWidth="1"/>
    <col min="4049" max="4224" width="9.33203125" style="137"/>
    <col min="4225" max="4230" width="1.6640625" style="137" customWidth="1"/>
    <col min="4231" max="4233" width="1.5" style="137" customWidth="1"/>
    <col min="4234" max="4234" width="1.6640625" style="137" customWidth="1"/>
    <col min="4235" max="4239" width="1.5" style="137" customWidth="1"/>
    <col min="4240" max="4274" width="1.33203125" style="137" customWidth="1"/>
    <col min="4275" max="4279" width="1.5" style="137" customWidth="1"/>
    <col min="4280" max="4284" width="1.33203125" style="137" customWidth="1"/>
    <col min="4285" max="4289" width="1.5" style="137" customWidth="1"/>
    <col min="4290" max="4304" width="1.33203125" style="137" customWidth="1"/>
    <col min="4305" max="4480" width="9.33203125" style="137"/>
    <col min="4481" max="4486" width="1.6640625" style="137" customWidth="1"/>
    <col min="4487" max="4489" width="1.5" style="137" customWidth="1"/>
    <col min="4490" max="4490" width="1.6640625" style="137" customWidth="1"/>
    <col min="4491" max="4495" width="1.5" style="137" customWidth="1"/>
    <col min="4496" max="4530" width="1.33203125" style="137" customWidth="1"/>
    <col min="4531" max="4535" width="1.5" style="137" customWidth="1"/>
    <col min="4536" max="4540" width="1.33203125" style="137" customWidth="1"/>
    <col min="4541" max="4545" width="1.5" style="137" customWidth="1"/>
    <col min="4546" max="4560" width="1.33203125" style="137" customWidth="1"/>
    <col min="4561" max="4736" width="9.33203125" style="137"/>
    <col min="4737" max="4742" width="1.6640625" style="137" customWidth="1"/>
    <col min="4743" max="4745" width="1.5" style="137" customWidth="1"/>
    <col min="4746" max="4746" width="1.6640625" style="137" customWidth="1"/>
    <col min="4747" max="4751" width="1.5" style="137" customWidth="1"/>
    <col min="4752" max="4786" width="1.33203125" style="137" customWidth="1"/>
    <col min="4787" max="4791" width="1.5" style="137" customWidth="1"/>
    <col min="4792" max="4796" width="1.33203125" style="137" customWidth="1"/>
    <col min="4797" max="4801" width="1.5" style="137" customWidth="1"/>
    <col min="4802" max="4816" width="1.33203125" style="137" customWidth="1"/>
    <col min="4817" max="4992" width="9.33203125" style="137"/>
    <col min="4993" max="4998" width="1.6640625" style="137" customWidth="1"/>
    <col min="4999" max="5001" width="1.5" style="137" customWidth="1"/>
    <col min="5002" max="5002" width="1.6640625" style="137" customWidth="1"/>
    <col min="5003" max="5007" width="1.5" style="137" customWidth="1"/>
    <col min="5008" max="5042" width="1.33203125" style="137" customWidth="1"/>
    <col min="5043" max="5047" width="1.5" style="137" customWidth="1"/>
    <col min="5048" max="5052" width="1.33203125" style="137" customWidth="1"/>
    <col min="5053" max="5057" width="1.5" style="137" customWidth="1"/>
    <col min="5058" max="5072" width="1.33203125" style="137" customWidth="1"/>
    <col min="5073" max="5248" width="9.33203125" style="137"/>
    <col min="5249" max="5254" width="1.6640625" style="137" customWidth="1"/>
    <col min="5255" max="5257" width="1.5" style="137" customWidth="1"/>
    <col min="5258" max="5258" width="1.6640625" style="137" customWidth="1"/>
    <col min="5259" max="5263" width="1.5" style="137" customWidth="1"/>
    <col min="5264" max="5298" width="1.33203125" style="137" customWidth="1"/>
    <col min="5299" max="5303" width="1.5" style="137" customWidth="1"/>
    <col min="5304" max="5308" width="1.33203125" style="137" customWidth="1"/>
    <col min="5309" max="5313" width="1.5" style="137" customWidth="1"/>
    <col min="5314" max="5328" width="1.33203125" style="137" customWidth="1"/>
    <col min="5329" max="5504" width="9.33203125" style="137"/>
    <col min="5505" max="5510" width="1.6640625" style="137" customWidth="1"/>
    <col min="5511" max="5513" width="1.5" style="137" customWidth="1"/>
    <col min="5514" max="5514" width="1.6640625" style="137" customWidth="1"/>
    <col min="5515" max="5519" width="1.5" style="137" customWidth="1"/>
    <col min="5520" max="5554" width="1.33203125" style="137" customWidth="1"/>
    <col min="5555" max="5559" width="1.5" style="137" customWidth="1"/>
    <col min="5560" max="5564" width="1.33203125" style="137" customWidth="1"/>
    <col min="5565" max="5569" width="1.5" style="137" customWidth="1"/>
    <col min="5570" max="5584" width="1.33203125" style="137" customWidth="1"/>
    <col min="5585" max="5760" width="9.33203125" style="137"/>
    <col min="5761" max="5766" width="1.6640625" style="137" customWidth="1"/>
    <col min="5767" max="5769" width="1.5" style="137" customWidth="1"/>
    <col min="5770" max="5770" width="1.6640625" style="137" customWidth="1"/>
    <col min="5771" max="5775" width="1.5" style="137" customWidth="1"/>
    <col min="5776" max="5810" width="1.33203125" style="137" customWidth="1"/>
    <col min="5811" max="5815" width="1.5" style="137" customWidth="1"/>
    <col min="5816" max="5820" width="1.33203125" style="137" customWidth="1"/>
    <col min="5821" max="5825" width="1.5" style="137" customWidth="1"/>
    <col min="5826" max="5840" width="1.33203125" style="137" customWidth="1"/>
    <col min="5841" max="6016" width="9.33203125" style="137"/>
    <col min="6017" max="6022" width="1.6640625" style="137" customWidth="1"/>
    <col min="6023" max="6025" width="1.5" style="137" customWidth="1"/>
    <col min="6026" max="6026" width="1.6640625" style="137" customWidth="1"/>
    <col min="6027" max="6031" width="1.5" style="137" customWidth="1"/>
    <col min="6032" max="6066" width="1.33203125" style="137" customWidth="1"/>
    <col min="6067" max="6071" width="1.5" style="137" customWidth="1"/>
    <col min="6072" max="6076" width="1.33203125" style="137" customWidth="1"/>
    <col min="6077" max="6081" width="1.5" style="137" customWidth="1"/>
    <col min="6082" max="6096" width="1.33203125" style="137" customWidth="1"/>
    <col min="6097" max="6272" width="9.33203125" style="137"/>
    <col min="6273" max="6278" width="1.6640625" style="137" customWidth="1"/>
    <col min="6279" max="6281" width="1.5" style="137" customWidth="1"/>
    <col min="6282" max="6282" width="1.6640625" style="137" customWidth="1"/>
    <col min="6283" max="6287" width="1.5" style="137" customWidth="1"/>
    <col min="6288" max="6322" width="1.33203125" style="137" customWidth="1"/>
    <col min="6323" max="6327" width="1.5" style="137" customWidth="1"/>
    <col min="6328" max="6332" width="1.33203125" style="137" customWidth="1"/>
    <col min="6333" max="6337" width="1.5" style="137" customWidth="1"/>
    <col min="6338" max="6352" width="1.33203125" style="137" customWidth="1"/>
    <col min="6353" max="6528" width="9.33203125" style="137"/>
    <col min="6529" max="6534" width="1.6640625" style="137" customWidth="1"/>
    <col min="6535" max="6537" width="1.5" style="137" customWidth="1"/>
    <col min="6538" max="6538" width="1.6640625" style="137" customWidth="1"/>
    <col min="6539" max="6543" width="1.5" style="137" customWidth="1"/>
    <col min="6544" max="6578" width="1.33203125" style="137" customWidth="1"/>
    <col min="6579" max="6583" width="1.5" style="137" customWidth="1"/>
    <col min="6584" max="6588" width="1.33203125" style="137" customWidth="1"/>
    <col min="6589" max="6593" width="1.5" style="137" customWidth="1"/>
    <col min="6594" max="6608" width="1.33203125" style="137" customWidth="1"/>
    <col min="6609" max="6784" width="9.33203125" style="137"/>
    <col min="6785" max="6790" width="1.6640625" style="137" customWidth="1"/>
    <col min="6791" max="6793" width="1.5" style="137" customWidth="1"/>
    <col min="6794" max="6794" width="1.6640625" style="137" customWidth="1"/>
    <col min="6795" max="6799" width="1.5" style="137" customWidth="1"/>
    <col min="6800" max="6834" width="1.33203125" style="137" customWidth="1"/>
    <col min="6835" max="6839" width="1.5" style="137" customWidth="1"/>
    <col min="6840" max="6844" width="1.33203125" style="137" customWidth="1"/>
    <col min="6845" max="6849" width="1.5" style="137" customWidth="1"/>
    <col min="6850" max="6864" width="1.33203125" style="137" customWidth="1"/>
    <col min="6865" max="7040" width="9.33203125" style="137"/>
    <col min="7041" max="7046" width="1.6640625" style="137" customWidth="1"/>
    <col min="7047" max="7049" width="1.5" style="137" customWidth="1"/>
    <col min="7050" max="7050" width="1.6640625" style="137" customWidth="1"/>
    <col min="7051" max="7055" width="1.5" style="137" customWidth="1"/>
    <col min="7056" max="7090" width="1.33203125" style="137" customWidth="1"/>
    <col min="7091" max="7095" width="1.5" style="137" customWidth="1"/>
    <col min="7096" max="7100" width="1.33203125" style="137" customWidth="1"/>
    <col min="7101" max="7105" width="1.5" style="137" customWidth="1"/>
    <col min="7106" max="7120" width="1.33203125" style="137" customWidth="1"/>
    <col min="7121" max="7296" width="9.33203125" style="137"/>
    <col min="7297" max="7302" width="1.6640625" style="137" customWidth="1"/>
    <col min="7303" max="7305" width="1.5" style="137" customWidth="1"/>
    <col min="7306" max="7306" width="1.6640625" style="137" customWidth="1"/>
    <col min="7307" max="7311" width="1.5" style="137" customWidth="1"/>
    <col min="7312" max="7346" width="1.33203125" style="137" customWidth="1"/>
    <col min="7347" max="7351" width="1.5" style="137" customWidth="1"/>
    <col min="7352" max="7356" width="1.33203125" style="137" customWidth="1"/>
    <col min="7357" max="7361" width="1.5" style="137" customWidth="1"/>
    <col min="7362" max="7376" width="1.33203125" style="137" customWidth="1"/>
    <col min="7377" max="7552" width="9.33203125" style="137"/>
    <col min="7553" max="7558" width="1.6640625" style="137" customWidth="1"/>
    <col min="7559" max="7561" width="1.5" style="137" customWidth="1"/>
    <col min="7562" max="7562" width="1.6640625" style="137" customWidth="1"/>
    <col min="7563" max="7567" width="1.5" style="137" customWidth="1"/>
    <col min="7568" max="7602" width="1.33203125" style="137" customWidth="1"/>
    <col min="7603" max="7607" width="1.5" style="137" customWidth="1"/>
    <col min="7608" max="7612" width="1.33203125" style="137" customWidth="1"/>
    <col min="7613" max="7617" width="1.5" style="137" customWidth="1"/>
    <col min="7618" max="7632" width="1.33203125" style="137" customWidth="1"/>
    <col min="7633" max="7808" width="9.33203125" style="137"/>
    <col min="7809" max="7814" width="1.6640625" style="137" customWidth="1"/>
    <col min="7815" max="7817" width="1.5" style="137" customWidth="1"/>
    <col min="7818" max="7818" width="1.6640625" style="137" customWidth="1"/>
    <col min="7819" max="7823" width="1.5" style="137" customWidth="1"/>
    <col min="7824" max="7858" width="1.33203125" style="137" customWidth="1"/>
    <col min="7859" max="7863" width="1.5" style="137" customWidth="1"/>
    <col min="7864" max="7868" width="1.33203125" style="137" customWidth="1"/>
    <col min="7869" max="7873" width="1.5" style="137" customWidth="1"/>
    <col min="7874" max="7888" width="1.33203125" style="137" customWidth="1"/>
    <col min="7889" max="8064" width="9.33203125" style="137"/>
    <col min="8065" max="8070" width="1.6640625" style="137" customWidth="1"/>
    <col min="8071" max="8073" width="1.5" style="137" customWidth="1"/>
    <col min="8074" max="8074" width="1.6640625" style="137" customWidth="1"/>
    <col min="8075" max="8079" width="1.5" style="137" customWidth="1"/>
    <col min="8080" max="8114" width="1.33203125" style="137" customWidth="1"/>
    <col min="8115" max="8119" width="1.5" style="137" customWidth="1"/>
    <col min="8120" max="8124" width="1.33203125" style="137" customWidth="1"/>
    <col min="8125" max="8129" width="1.5" style="137" customWidth="1"/>
    <col min="8130" max="8144" width="1.33203125" style="137" customWidth="1"/>
    <col min="8145" max="8320" width="9.33203125" style="137"/>
    <col min="8321" max="8326" width="1.6640625" style="137" customWidth="1"/>
    <col min="8327" max="8329" width="1.5" style="137" customWidth="1"/>
    <col min="8330" max="8330" width="1.6640625" style="137" customWidth="1"/>
    <col min="8331" max="8335" width="1.5" style="137" customWidth="1"/>
    <col min="8336" max="8370" width="1.33203125" style="137" customWidth="1"/>
    <col min="8371" max="8375" width="1.5" style="137" customWidth="1"/>
    <col min="8376" max="8380" width="1.33203125" style="137" customWidth="1"/>
    <col min="8381" max="8385" width="1.5" style="137" customWidth="1"/>
    <col min="8386" max="8400" width="1.33203125" style="137" customWidth="1"/>
    <col min="8401" max="8576" width="9.33203125" style="137"/>
    <col min="8577" max="8582" width="1.6640625" style="137" customWidth="1"/>
    <col min="8583" max="8585" width="1.5" style="137" customWidth="1"/>
    <col min="8586" max="8586" width="1.6640625" style="137" customWidth="1"/>
    <col min="8587" max="8591" width="1.5" style="137" customWidth="1"/>
    <col min="8592" max="8626" width="1.33203125" style="137" customWidth="1"/>
    <col min="8627" max="8631" width="1.5" style="137" customWidth="1"/>
    <col min="8632" max="8636" width="1.33203125" style="137" customWidth="1"/>
    <col min="8637" max="8641" width="1.5" style="137" customWidth="1"/>
    <col min="8642" max="8656" width="1.33203125" style="137" customWidth="1"/>
    <col min="8657" max="8832" width="9.33203125" style="137"/>
    <col min="8833" max="8838" width="1.6640625" style="137" customWidth="1"/>
    <col min="8839" max="8841" width="1.5" style="137" customWidth="1"/>
    <col min="8842" max="8842" width="1.6640625" style="137" customWidth="1"/>
    <col min="8843" max="8847" width="1.5" style="137" customWidth="1"/>
    <col min="8848" max="8882" width="1.33203125" style="137" customWidth="1"/>
    <col min="8883" max="8887" width="1.5" style="137" customWidth="1"/>
    <col min="8888" max="8892" width="1.33203125" style="137" customWidth="1"/>
    <col min="8893" max="8897" width="1.5" style="137" customWidth="1"/>
    <col min="8898" max="8912" width="1.33203125" style="137" customWidth="1"/>
    <col min="8913" max="9088" width="9.33203125" style="137"/>
    <col min="9089" max="9094" width="1.6640625" style="137" customWidth="1"/>
    <col min="9095" max="9097" width="1.5" style="137" customWidth="1"/>
    <col min="9098" max="9098" width="1.6640625" style="137" customWidth="1"/>
    <col min="9099" max="9103" width="1.5" style="137" customWidth="1"/>
    <col min="9104" max="9138" width="1.33203125" style="137" customWidth="1"/>
    <col min="9139" max="9143" width="1.5" style="137" customWidth="1"/>
    <col min="9144" max="9148" width="1.33203125" style="137" customWidth="1"/>
    <col min="9149" max="9153" width="1.5" style="137" customWidth="1"/>
    <col min="9154" max="9168" width="1.33203125" style="137" customWidth="1"/>
    <col min="9169" max="9344" width="9.33203125" style="137"/>
    <col min="9345" max="9350" width="1.6640625" style="137" customWidth="1"/>
    <col min="9351" max="9353" width="1.5" style="137" customWidth="1"/>
    <col min="9354" max="9354" width="1.6640625" style="137" customWidth="1"/>
    <col min="9355" max="9359" width="1.5" style="137" customWidth="1"/>
    <col min="9360" max="9394" width="1.33203125" style="137" customWidth="1"/>
    <col min="9395" max="9399" width="1.5" style="137" customWidth="1"/>
    <col min="9400" max="9404" width="1.33203125" style="137" customWidth="1"/>
    <col min="9405" max="9409" width="1.5" style="137" customWidth="1"/>
    <col min="9410" max="9424" width="1.33203125" style="137" customWidth="1"/>
    <col min="9425" max="9600" width="9.33203125" style="137"/>
    <col min="9601" max="9606" width="1.6640625" style="137" customWidth="1"/>
    <col min="9607" max="9609" width="1.5" style="137" customWidth="1"/>
    <col min="9610" max="9610" width="1.6640625" style="137" customWidth="1"/>
    <col min="9611" max="9615" width="1.5" style="137" customWidth="1"/>
    <col min="9616" max="9650" width="1.33203125" style="137" customWidth="1"/>
    <col min="9651" max="9655" width="1.5" style="137" customWidth="1"/>
    <col min="9656" max="9660" width="1.33203125" style="137" customWidth="1"/>
    <col min="9661" max="9665" width="1.5" style="137" customWidth="1"/>
    <col min="9666" max="9680" width="1.33203125" style="137" customWidth="1"/>
    <col min="9681" max="9856" width="9.33203125" style="137"/>
    <col min="9857" max="9862" width="1.6640625" style="137" customWidth="1"/>
    <col min="9863" max="9865" width="1.5" style="137" customWidth="1"/>
    <col min="9866" max="9866" width="1.6640625" style="137" customWidth="1"/>
    <col min="9867" max="9871" width="1.5" style="137" customWidth="1"/>
    <col min="9872" max="9906" width="1.33203125" style="137" customWidth="1"/>
    <col min="9907" max="9911" width="1.5" style="137" customWidth="1"/>
    <col min="9912" max="9916" width="1.33203125" style="137" customWidth="1"/>
    <col min="9917" max="9921" width="1.5" style="137" customWidth="1"/>
    <col min="9922" max="9936" width="1.33203125" style="137" customWidth="1"/>
    <col min="9937" max="10112" width="9.33203125" style="137"/>
    <col min="10113" max="10118" width="1.6640625" style="137" customWidth="1"/>
    <col min="10119" max="10121" width="1.5" style="137" customWidth="1"/>
    <col min="10122" max="10122" width="1.6640625" style="137" customWidth="1"/>
    <col min="10123" max="10127" width="1.5" style="137" customWidth="1"/>
    <col min="10128" max="10162" width="1.33203125" style="137" customWidth="1"/>
    <col min="10163" max="10167" width="1.5" style="137" customWidth="1"/>
    <col min="10168" max="10172" width="1.33203125" style="137" customWidth="1"/>
    <col min="10173" max="10177" width="1.5" style="137" customWidth="1"/>
    <col min="10178" max="10192" width="1.33203125" style="137" customWidth="1"/>
    <col min="10193" max="10368" width="9.33203125" style="137"/>
    <col min="10369" max="10374" width="1.6640625" style="137" customWidth="1"/>
    <col min="10375" max="10377" width="1.5" style="137" customWidth="1"/>
    <col min="10378" max="10378" width="1.6640625" style="137" customWidth="1"/>
    <col min="10379" max="10383" width="1.5" style="137" customWidth="1"/>
    <col min="10384" max="10418" width="1.33203125" style="137" customWidth="1"/>
    <col min="10419" max="10423" width="1.5" style="137" customWidth="1"/>
    <col min="10424" max="10428" width="1.33203125" style="137" customWidth="1"/>
    <col min="10429" max="10433" width="1.5" style="137" customWidth="1"/>
    <col min="10434" max="10448" width="1.33203125" style="137" customWidth="1"/>
    <col min="10449" max="10624" width="9.33203125" style="137"/>
    <col min="10625" max="10630" width="1.6640625" style="137" customWidth="1"/>
    <col min="10631" max="10633" width="1.5" style="137" customWidth="1"/>
    <col min="10634" max="10634" width="1.6640625" style="137" customWidth="1"/>
    <col min="10635" max="10639" width="1.5" style="137" customWidth="1"/>
    <col min="10640" max="10674" width="1.33203125" style="137" customWidth="1"/>
    <col min="10675" max="10679" width="1.5" style="137" customWidth="1"/>
    <col min="10680" max="10684" width="1.33203125" style="137" customWidth="1"/>
    <col min="10685" max="10689" width="1.5" style="137" customWidth="1"/>
    <col min="10690" max="10704" width="1.33203125" style="137" customWidth="1"/>
    <col min="10705" max="10880" width="9.33203125" style="137"/>
    <col min="10881" max="10886" width="1.6640625" style="137" customWidth="1"/>
    <col min="10887" max="10889" width="1.5" style="137" customWidth="1"/>
    <col min="10890" max="10890" width="1.6640625" style="137" customWidth="1"/>
    <col min="10891" max="10895" width="1.5" style="137" customWidth="1"/>
    <col min="10896" max="10930" width="1.33203125" style="137" customWidth="1"/>
    <col min="10931" max="10935" width="1.5" style="137" customWidth="1"/>
    <col min="10936" max="10940" width="1.33203125" style="137" customWidth="1"/>
    <col min="10941" max="10945" width="1.5" style="137" customWidth="1"/>
    <col min="10946" max="10960" width="1.33203125" style="137" customWidth="1"/>
    <col min="10961" max="11136" width="9.33203125" style="137"/>
    <col min="11137" max="11142" width="1.6640625" style="137" customWidth="1"/>
    <col min="11143" max="11145" width="1.5" style="137" customWidth="1"/>
    <col min="11146" max="11146" width="1.6640625" style="137" customWidth="1"/>
    <col min="11147" max="11151" width="1.5" style="137" customWidth="1"/>
    <col min="11152" max="11186" width="1.33203125" style="137" customWidth="1"/>
    <col min="11187" max="11191" width="1.5" style="137" customWidth="1"/>
    <col min="11192" max="11196" width="1.33203125" style="137" customWidth="1"/>
    <col min="11197" max="11201" width="1.5" style="137" customWidth="1"/>
    <col min="11202" max="11216" width="1.33203125" style="137" customWidth="1"/>
    <col min="11217" max="11392" width="9.33203125" style="137"/>
    <col min="11393" max="11398" width="1.6640625" style="137" customWidth="1"/>
    <col min="11399" max="11401" width="1.5" style="137" customWidth="1"/>
    <col min="11402" max="11402" width="1.6640625" style="137" customWidth="1"/>
    <col min="11403" max="11407" width="1.5" style="137" customWidth="1"/>
    <col min="11408" max="11442" width="1.33203125" style="137" customWidth="1"/>
    <col min="11443" max="11447" width="1.5" style="137" customWidth="1"/>
    <col min="11448" max="11452" width="1.33203125" style="137" customWidth="1"/>
    <col min="11453" max="11457" width="1.5" style="137" customWidth="1"/>
    <col min="11458" max="11472" width="1.33203125" style="137" customWidth="1"/>
    <col min="11473" max="11648" width="9.33203125" style="137"/>
    <col min="11649" max="11654" width="1.6640625" style="137" customWidth="1"/>
    <col min="11655" max="11657" width="1.5" style="137" customWidth="1"/>
    <col min="11658" max="11658" width="1.6640625" style="137" customWidth="1"/>
    <col min="11659" max="11663" width="1.5" style="137" customWidth="1"/>
    <col min="11664" max="11698" width="1.33203125" style="137" customWidth="1"/>
    <col min="11699" max="11703" width="1.5" style="137" customWidth="1"/>
    <col min="11704" max="11708" width="1.33203125" style="137" customWidth="1"/>
    <col min="11709" max="11713" width="1.5" style="137" customWidth="1"/>
    <col min="11714" max="11728" width="1.33203125" style="137" customWidth="1"/>
    <col min="11729" max="11904" width="9.33203125" style="137"/>
    <col min="11905" max="11910" width="1.6640625" style="137" customWidth="1"/>
    <col min="11911" max="11913" width="1.5" style="137" customWidth="1"/>
    <col min="11914" max="11914" width="1.6640625" style="137" customWidth="1"/>
    <col min="11915" max="11919" width="1.5" style="137" customWidth="1"/>
    <col min="11920" max="11954" width="1.33203125" style="137" customWidth="1"/>
    <col min="11955" max="11959" width="1.5" style="137" customWidth="1"/>
    <col min="11960" max="11964" width="1.33203125" style="137" customWidth="1"/>
    <col min="11965" max="11969" width="1.5" style="137" customWidth="1"/>
    <col min="11970" max="11984" width="1.33203125" style="137" customWidth="1"/>
    <col min="11985" max="12160" width="9.33203125" style="137"/>
    <col min="12161" max="12166" width="1.6640625" style="137" customWidth="1"/>
    <col min="12167" max="12169" width="1.5" style="137" customWidth="1"/>
    <col min="12170" max="12170" width="1.6640625" style="137" customWidth="1"/>
    <col min="12171" max="12175" width="1.5" style="137" customWidth="1"/>
    <col min="12176" max="12210" width="1.33203125" style="137" customWidth="1"/>
    <col min="12211" max="12215" width="1.5" style="137" customWidth="1"/>
    <col min="12216" max="12220" width="1.33203125" style="137" customWidth="1"/>
    <col min="12221" max="12225" width="1.5" style="137" customWidth="1"/>
    <col min="12226" max="12240" width="1.33203125" style="137" customWidth="1"/>
    <col min="12241" max="12416" width="9.33203125" style="137"/>
    <col min="12417" max="12422" width="1.6640625" style="137" customWidth="1"/>
    <col min="12423" max="12425" width="1.5" style="137" customWidth="1"/>
    <col min="12426" max="12426" width="1.6640625" style="137" customWidth="1"/>
    <col min="12427" max="12431" width="1.5" style="137" customWidth="1"/>
    <col min="12432" max="12466" width="1.33203125" style="137" customWidth="1"/>
    <col min="12467" max="12471" width="1.5" style="137" customWidth="1"/>
    <col min="12472" max="12476" width="1.33203125" style="137" customWidth="1"/>
    <col min="12477" max="12481" width="1.5" style="137" customWidth="1"/>
    <col min="12482" max="12496" width="1.33203125" style="137" customWidth="1"/>
    <col min="12497" max="12672" width="9.33203125" style="137"/>
    <col min="12673" max="12678" width="1.6640625" style="137" customWidth="1"/>
    <col min="12679" max="12681" width="1.5" style="137" customWidth="1"/>
    <col min="12682" max="12682" width="1.6640625" style="137" customWidth="1"/>
    <col min="12683" max="12687" width="1.5" style="137" customWidth="1"/>
    <col min="12688" max="12722" width="1.33203125" style="137" customWidth="1"/>
    <col min="12723" max="12727" width="1.5" style="137" customWidth="1"/>
    <col min="12728" max="12732" width="1.33203125" style="137" customWidth="1"/>
    <col min="12733" max="12737" width="1.5" style="137" customWidth="1"/>
    <col min="12738" max="12752" width="1.33203125" style="137" customWidth="1"/>
    <col min="12753" max="12928" width="9.33203125" style="137"/>
    <col min="12929" max="12934" width="1.6640625" style="137" customWidth="1"/>
    <col min="12935" max="12937" width="1.5" style="137" customWidth="1"/>
    <col min="12938" max="12938" width="1.6640625" style="137" customWidth="1"/>
    <col min="12939" max="12943" width="1.5" style="137" customWidth="1"/>
    <col min="12944" max="12978" width="1.33203125" style="137" customWidth="1"/>
    <col min="12979" max="12983" width="1.5" style="137" customWidth="1"/>
    <col min="12984" max="12988" width="1.33203125" style="137" customWidth="1"/>
    <col min="12989" max="12993" width="1.5" style="137" customWidth="1"/>
    <col min="12994" max="13008" width="1.33203125" style="137" customWidth="1"/>
    <col min="13009" max="13184" width="9.33203125" style="137"/>
    <col min="13185" max="13190" width="1.6640625" style="137" customWidth="1"/>
    <col min="13191" max="13193" width="1.5" style="137" customWidth="1"/>
    <col min="13194" max="13194" width="1.6640625" style="137" customWidth="1"/>
    <col min="13195" max="13199" width="1.5" style="137" customWidth="1"/>
    <col min="13200" max="13234" width="1.33203125" style="137" customWidth="1"/>
    <col min="13235" max="13239" width="1.5" style="137" customWidth="1"/>
    <col min="13240" max="13244" width="1.33203125" style="137" customWidth="1"/>
    <col min="13245" max="13249" width="1.5" style="137" customWidth="1"/>
    <col min="13250" max="13264" width="1.33203125" style="137" customWidth="1"/>
    <col min="13265" max="13440" width="9.33203125" style="137"/>
    <col min="13441" max="13446" width="1.6640625" style="137" customWidth="1"/>
    <col min="13447" max="13449" width="1.5" style="137" customWidth="1"/>
    <col min="13450" max="13450" width="1.6640625" style="137" customWidth="1"/>
    <col min="13451" max="13455" width="1.5" style="137" customWidth="1"/>
    <col min="13456" max="13490" width="1.33203125" style="137" customWidth="1"/>
    <col min="13491" max="13495" width="1.5" style="137" customWidth="1"/>
    <col min="13496" max="13500" width="1.33203125" style="137" customWidth="1"/>
    <col min="13501" max="13505" width="1.5" style="137" customWidth="1"/>
    <col min="13506" max="13520" width="1.33203125" style="137" customWidth="1"/>
    <col min="13521" max="13696" width="9.33203125" style="137"/>
    <col min="13697" max="13702" width="1.6640625" style="137" customWidth="1"/>
    <col min="13703" max="13705" width="1.5" style="137" customWidth="1"/>
    <col min="13706" max="13706" width="1.6640625" style="137" customWidth="1"/>
    <col min="13707" max="13711" width="1.5" style="137" customWidth="1"/>
    <col min="13712" max="13746" width="1.33203125" style="137" customWidth="1"/>
    <col min="13747" max="13751" width="1.5" style="137" customWidth="1"/>
    <col min="13752" max="13756" width="1.33203125" style="137" customWidth="1"/>
    <col min="13757" max="13761" width="1.5" style="137" customWidth="1"/>
    <col min="13762" max="13776" width="1.33203125" style="137" customWidth="1"/>
    <col min="13777" max="13952" width="9.33203125" style="137"/>
    <col min="13953" max="13958" width="1.6640625" style="137" customWidth="1"/>
    <col min="13959" max="13961" width="1.5" style="137" customWidth="1"/>
    <col min="13962" max="13962" width="1.6640625" style="137" customWidth="1"/>
    <col min="13963" max="13967" width="1.5" style="137" customWidth="1"/>
    <col min="13968" max="14002" width="1.33203125" style="137" customWidth="1"/>
    <col min="14003" max="14007" width="1.5" style="137" customWidth="1"/>
    <col min="14008" max="14012" width="1.33203125" style="137" customWidth="1"/>
    <col min="14013" max="14017" width="1.5" style="137" customWidth="1"/>
    <col min="14018" max="14032" width="1.33203125" style="137" customWidth="1"/>
    <col min="14033" max="14208" width="9.33203125" style="137"/>
    <col min="14209" max="14214" width="1.6640625" style="137" customWidth="1"/>
    <col min="14215" max="14217" width="1.5" style="137" customWidth="1"/>
    <col min="14218" max="14218" width="1.6640625" style="137" customWidth="1"/>
    <col min="14219" max="14223" width="1.5" style="137" customWidth="1"/>
    <col min="14224" max="14258" width="1.33203125" style="137" customWidth="1"/>
    <col min="14259" max="14263" width="1.5" style="137" customWidth="1"/>
    <col min="14264" max="14268" width="1.33203125" style="137" customWidth="1"/>
    <col min="14269" max="14273" width="1.5" style="137" customWidth="1"/>
    <col min="14274" max="14288" width="1.33203125" style="137" customWidth="1"/>
    <col min="14289" max="14464" width="9.33203125" style="137"/>
    <col min="14465" max="14470" width="1.6640625" style="137" customWidth="1"/>
    <col min="14471" max="14473" width="1.5" style="137" customWidth="1"/>
    <col min="14474" max="14474" width="1.6640625" style="137" customWidth="1"/>
    <col min="14475" max="14479" width="1.5" style="137" customWidth="1"/>
    <col min="14480" max="14514" width="1.33203125" style="137" customWidth="1"/>
    <col min="14515" max="14519" width="1.5" style="137" customWidth="1"/>
    <col min="14520" max="14524" width="1.33203125" style="137" customWidth="1"/>
    <col min="14525" max="14529" width="1.5" style="137" customWidth="1"/>
    <col min="14530" max="14544" width="1.33203125" style="137" customWidth="1"/>
    <col min="14545" max="14720" width="9.33203125" style="137"/>
    <col min="14721" max="14726" width="1.6640625" style="137" customWidth="1"/>
    <col min="14727" max="14729" width="1.5" style="137" customWidth="1"/>
    <col min="14730" max="14730" width="1.6640625" style="137" customWidth="1"/>
    <col min="14731" max="14735" width="1.5" style="137" customWidth="1"/>
    <col min="14736" max="14770" width="1.33203125" style="137" customWidth="1"/>
    <col min="14771" max="14775" width="1.5" style="137" customWidth="1"/>
    <col min="14776" max="14780" width="1.33203125" style="137" customWidth="1"/>
    <col min="14781" max="14785" width="1.5" style="137" customWidth="1"/>
    <col min="14786" max="14800" width="1.33203125" style="137" customWidth="1"/>
    <col min="14801" max="14976" width="9.33203125" style="137"/>
    <col min="14977" max="14982" width="1.6640625" style="137" customWidth="1"/>
    <col min="14983" max="14985" width="1.5" style="137" customWidth="1"/>
    <col min="14986" max="14986" width="1.6640625" style="137" customWidth="1"/>
    <col min="14987" max="14991" width="1.5" style="137" customWidth="1"/>
    <col min="14992" max="15026" width="1.33203125" style="137" customWidth="1"/>
    <col min="15027" max="15031" width="1.5" style="137" customWidth="1"/>
    <col min="15032" max="15036" width="1.33203125" style="137" customWidth="1"/>
    <col min="15037" max="15041" width="1.5" style="137" customWidth="1"/>
    <col min="15042" max="15056" width="1.33203125" style="137" customWidth="1"/>
    <col min="15057" max="15232" width="9.33203125" style="137"/>
    <col min="15233" max="15238" width="1.6640625" style="137" customWidth="1"/>
    <col min="15239" max="15241" width="1.5" style="137" customWidth="1"/>
    <col min="15242" max="15242" width="1.6640625" style="137" customWidth="1"/>
    <col min="15243" max="15247" width="1.5" style="137" customWidth="1"/>
    <col min="15248" max="15282" width="1.33203125" style="137" customWidth="1"/>
    <col min="15283" max="15287" width="1.5" style="137" customWidth="1"/>
    <col min="15288" max="15292" width="1.33203125" style="137" customWidth="1"/>
    <col min="15293" max="15297" width="1.5" style="137" customWidth="1"/>
    <col min="15298" max="15312" width="1.33203125" style="137" customWidth="1"/>
    <col min="15313" max="15488" width="9.33203125" style="137"/>
    <col min="15489" max="15494" width="1.6640625" style="137" customWidth="1"/>
    <col min="15495" max="15497" width="1.5" style="137" customWidth="1"/>
    <col min="15498" max="15498" width="1.6640625" style="137" customWidth="1"/>
    <col min="15499" max="15503" width="1.5" style="137" customWidth="1"/>
    <col min="15504" max="15538" width="1.33203125" style="137" customWidth="1"/>
    <col min="15539" max="15543" width="1.5" style="137" customWidth="1"/>
    <col min="15544" max="15548" width="1.33203125" style="137" customWidth="1"/>
    <col min="15549" max="15553" width="1.5" style="137" customWidth="1"/>
    <col min="15554" max="15568" width="1.33203125" style="137" customWidth="1"/>
    <col min="15569" max="15744" width="9.33203125" style="137"/>
    <col min="15745" max="15750" width="1.6640625" style="137" customWidth="1"/>
    <col min="15751" max="15753" width="1.5" style="137" customWidth="1"/>
    <col min="15754" max="15754" width="1.6640625" style="137" customWidth="1"/>
    <col min="15755" max="15759" width="1.5" style="137" customWidth="1"/>
    <col min="15760" max="15794" width="1.33203125" style="137" customWidth="1"/>
    <col min="15795" max="15799" width="1.5" style="137" customWidth="1"/>
    <col min="15800" max="15804" width="1.33203125" style="137" customWidth="1"/>
    <col min="15805" max="15809" width="1.5" style="137" customWidth="1"/>
    <col min="15810" max="15824" width="1.33203125" style="137" customWidth="1"/>
    <col min="15825" max="16000" width="9.33203125" style="137"/>
    <col min="16001" max="16006" width="1.6640625" style="137" customWidth="1"/>
    <col min="16007" max="16009" width="1.5" style="137" customWidth="1"/>
    <col min="16010" max="16010" width="1.6640625" style="137" customWidth="1"/>
    <col min="16011" max="16015" width="1.5" style="137" customWidth="1"/>
    <col min="16016" max="16050" width="1.33203125" style="137" customWidth="1"/>
    <col min="16051" max="16055" width="1.5" style="137" customWidth="1"/>
    <col min="16056" max="16060" width="1.33203125" style="137" customWidth="1"/>
    <col min="16061" max="16065" width="1.5" style="137" customWidth="1"/>
    <col min="16066" max="16080" width="1.33203125" style="137" customWidth="1"/>
    <col min="16081" max="16384" width="9.33203125" style="137"/>
  </cols>
  <sheetData>
    <row r="1" spans="1:15" ht="24" customHeight="1">
      <c r="A1" s="878" t="s">
        <v>298</v>
      </c>
      <c r="B1" s="878"/>
      <c r="C1" s="878"/>
      <c r="D1" s="878"/>
      <c r="E1" s="878"/>
      <c r="F1" s="878"/>
      <c r="G1" s="878"/>
      <c r="H1" s="878"/>
      <c r="I1" s="878"/>
      <c r="J1" s="878"/>
      <c r="K1" s="878"/>
      <c r="L1" s="878"/>
      <c r="M1" s="878"/>
      <c r="N1" s="878"/>
      <c r="O1" s="878"/>
    </row>
    <row r="2" spans="1:15" ht="30" customHeight="1">
      <c r="A2" s="738" t="s">
        <v>620</v>
      </c>
      <c r="B2" s="738"/>
      <c r="C2" s="738"/>
      <c r="D2" s="738"/>
      <c r="E2" s="738"/>
      <c r="F2" s="738"/>
      <c r="G2" s="738"/>
      <c r="H2" s="738"/>
      <c r="I2" s="738"/>
      <c r="J2" s="738"/>
      <c r="K2" s="738"/>
      <c r="L2" s="738"/>
      <c r="M2" s="738"/>
      <c r="N2" s="738"/>
      <c r="O2" s="738"/>
    </row>
    <row r="3" spans="1:15" ht="12" customHeight="1" thickBot="1">
      <c r="A3" s="879" t="s">
        <v>60</v>
      </c>
      <c r="B3" s="879"/>
      <c r="C3" s="879"/>
      <c r="D3" s="879"/>
      <c r="E3" s="879"/>
      <c r="F3" s="879"/>
      <c r="G3" s="879"/>
      <c r="H3" s="879"/>
      <c r="I3" s="880"/>
      <c r="J3" s="880"/>
      <c r="K3" s="880"/>
      <c r="L3" s="880"/>
      <c r="M3" s="880"/>
      <c r="N3" s="880"/>
      <c r="O3" s="880"/>
    </row>
    <row r="4" spans="1:15" ht="22.5" customHeight="1">
      <c r="A4" s="881" t="s">
        <v>72</v>
      </c>
      <c r="B4" s="881"/>
      <c r="C4" s="394" t="s">
        <v>8</v>
      </c>
      <c r="D4" s="604" t="s">
        <v>73</v>
      </c>
      <c r="E4" s="604" t="s">
        <v>74</v>
      </c>
      <c r="F4" s="604" t="s">
        <v>75</v>
      </c>
      <c r="G4" s="604" t="s">
        <v>76</v>
      </c>
      <c r="H4" s="604" t="s">
        <v>77</v>
      </c>
      <c r="I4" s="604" t="s">
        <v>78</v>
      </c>
      <c r="J4" s="604" t="s">
        <v>79</v>
      </c>
      <c r="K4" s="604" t="s">
        <v>80</v>
      </c>
      <c r="L4" s="604" t="s">
        <v>81</v>
      </c>
      <c r="M4" s="604" t="s">
        <v>82</v>
      </c>
      <c r="N4" s="401" t="s">
        <v>56</v>
      </c>
      <c r="O4" s="401" t="s">
        <v>83</v>
      </c>
    </row>
    <row r="5" spans="1:15" s="31" customFormat="1" ht="12.75" customHeight="1">
      <c r="A5" s="882" t="s">
        <v>516</v>
      </c>
      <c r="B5" s="883"/>
    </row>
    <row r="6" spans="1:15" s="31" customFormat="1" ht="12.75" customHeight="1">
      <c r="A6" s="877" t="s">
        <v>795</v>
      </c>
      <c r="B6" s="65" t="s">
        <v>3</v>
      </c>
      <c r="C6" s="575">
        <v>84</v>
      </c>
      <c r="D6" s="576">
        <v>0</v>
      </c>
      <c r="E6" s="576">
        <v>0</v>
      </c>
      <c r="F6" s="576">
        <v>3</v>
      </c>
      <c r="G6" s="576">
        <v>1</v>
      </c>
      <c r="H6" s="576">
        <v>0</v>
      </c>
      <c r="I6" s="576">
        <v>1</v>
      </c>
      <c r="J6" s="576">
        <v>1</v>
      </c>
      <c r="K6" s="576">
        <v>28</v>
      </c>
      <c r="L6" s="576">
        <v>2</v>
      </c>
      <c r="M6" s="576">
        <v>48</v>
      </c>
      <c r="N6" s="576">
        <v>0</v>
      </c>
      <c r="O6" s="576">
        <v>0</v>
      </c>
    </row>
    <row r="7" spans="1:15" s="31" customFormat="1" ht="12.75" customHeight="1">
      <c r="A7" s="877"/>
      <c r="B7" s="65" t="s">
        <v>4</v>
      </c>
      <c r="C7" s="575">
        <v>30536</v>
      </c>
      <c r="D7" s="576">
        <v>0</v>
      </c>
      <c r="E7" s="576">
        <v>0</v>
      </c>
      <c r="F7" s="576">
        <v>855</v>
      </c>
      <c r="G7" s="576">
        <v>618</v>
      </c>
      <c r="H7" s="576">
        <v>0</v>
      </c>
      <c r="I7" s="576">
        <v>256</v>
      </c>
      <c r="J7" s="576">
        <v>131</v>
      </c>
      <c r="K7" s="576">
        <v>12578</v>
      </c>
      <c r="L7" s="576">
        <v>1101</v>
      </c>
      <c r="M7" s="576">
        <v>14997</v>
      </c>
      <c r="N7" s="576">
        <v>0</v>
      </c>
      <c r="O7" s="576">
        <v>0</v>
      </c>
    </row>
    <row r="8" spans="1:15" s="31" customFormat="1" ht="12.75" customHeight="1">
      <c r="A8" s="605"/>
      <c r="B8" s="65"/>
      <c r="C8" s="575"/>
      <c r="D8" s="576"/>
      <c r="E8" s="576"/>
      <c r="F8" s="576"/>
      <c r="G8" s="576"/>
      <c r="H8" s="576"/>
      <c r="I8" s="576"/>
      <c r="J8" s="576"/>
      <c r="K8" s="576"/>
      <c r="L8" s="576"/>
      <c r="M8" s="576"/>
      <c r="N8" s="576"/>
      <c r="O8" s="576"/>
    </row>
    <row r="9" spans="1:15" s="31" customFormat="1" ht="12.75" customHeight="1">
      <c r="A9" s="864">
        <v>25</v>
      </c>
      <c r="B9" s="65" t="s">
        <v>3</v>
      </c>
      <c r="C9" s="575">
        <v>94</v>
      </c>
      <c r="D9" s="576">
        <v>0</v>
      </c>
      <c r="E9" s="577">
        <v>0</v>
      </c>
      <c r="F9" s="577">
        <v>1</v>
      </c>
      <c r="G9" s="577">
        <v>2</v>
      </c>
      <c r="H9" s="577">
        <v>0</v>
      </c>
      <c r="I9" s="577">
        <v>2</v>
      </c>
      <c r="J9" s="577">
        <v>0</v>
      </c>
      <c r="K9" s="577">
        <v>40</v>
      </c>
      <c r="L9" s="577">
        <v>1</v>
      </c>
      <c r="M9" s="577">
        <v>48</v>
      </c>
      <c r="N9" s="576">
        <v>0</v>
      </c>
      <c r="O9" s="576">
        <v>0</v>
      </c>
    </row>
    <row r="10" spans="1:15" s="31" customFormat="1" ht="12.75" customHeight="1">
      <c r="A10" s="864"/>
      <c r="B10" s="65" t="s">
        <v>4</v>
      </c>
      <c r="C10" s="575">
        <v>34936</v>
      </c>
      <c r="D10" s="576">
        <v>0</v>
      </c>
      <c r="E10" s="577">
        <v>0</v>
      </c>
      <c r="F10" s="577">
        <v>696</v>
      </c>
      <c r="G10" s="577">
        <v>300</v>
      </c>
      <c r="H10" s="577">
        <v>0</v>
      </c>
      <c r="I10" s="577">
        <v>1720</v>
      </c>
      <c r="J10" s="577">
        <v>0</v>
      </c>
      <c r="K10" s="577">
        <v>15146</v>
      </c>
      <c r="L10" s="577">
        <v>262</v>
      </c>
      <c r="M10" s="577">
        <v>16812</v>
      </c>
      <c r="N10" s="576">
        <v>0</v>
      </c>
      <c r="O10" s="576">
        <v>0</v>
      </c>
    </row>
    <row r="11" spans="1:15" s="31" customFormat="1" ht="12.75" customHeight="1">
      <c r="A11" s="605"/>
      <c r="B11" s="65"/>
      <c r="C11" s="575"/>
      <c r="D11" s="576"/>
      <c r="E11" s="576"/>
      <c r="F11" s="576"/>
      <c r="G11" s="576"/>
      <c r="H11" s="576"/>
      <c r="I11" s="576"/>
      <c r="J11" s="576"/>
      <c r="K11" s="576"/>
      <c r="L11" s="576"/>
      <c r="M11" s="576"/>
      <c r="N11" s="576"/>
      <c r="O11" s="576"/>
    </row>
    <row r="12" spans="1:15" s="31" customFormat="1" ht="12.75" customHeight="1">
      <c r="A12" s="864">
        <v>26</v>
      </c>
      <c r="B12" s="65" t="s">
        <v>3</v>
      </c>
      <c r="C12" s="575">
        <v>81</v>
      </c>
      <c r="D12" s="576">
        <v>0</v>
      </c>
      <c r="E12" s="577">
        <v>0</v>
      </c>
      <c r="F12" s="577">
        <v>1</v>
      </c>
      <c r="G12" s="577">
        <v>2</v>
      </c>
      <c r="H12" s="577">
        <v>0</v>
      </c>
      <c r="I12" s="577">
        <v>0</v>
      </c>
      <c r="J12" s="577">
        <v>0</v>
      </c>
      <c r="K12" s="577">
        <v>36</v>
      </c>
      <c r="L12" s="577">
        <v>4</v>
      </c>
      <c r="M12" s="577">
        <v>38</v>
      </c>
      <c r="N12" s="576">
        <v>0</v>
      </c>
      <c r="O12" s="576">
        <v>0</v>
      </c>
    </row>
    <row r="13" spans="1:15" s="31" customFormat="1" ht="12.75" customHeight="1">
      <c r="A13" s="864"/>
      <c r="B13" s="65" t="s">
        <v>4</v>
      </c>
      <c r="C13" s="575">
        <v>32576</v>
      </c>
      <c r="D13" s="576">
        <v>0</v>
      </c>
      <c r="E13" s="577">
        <v>0</v>
      </c>
      <c r="F13" s="577">
        <v>570</v>
      </c>
      <c r="G13" s="577">
        <v>2040</v>
      </c>
      <c r="H13" s="577">
        <v>0</v>
      </c>
      <c r="I13" s="577">
        <v>0</v>
      </c>
      <c r="J13" s="577">
        <v>0</v>
      </c>
      <c r="K13" s="577">
        <v>14531</v>
      </c>
      <c r="L13" s="577">
        <v>1338</v>
      </c>
      <c r="M13" s="577">
        <v>14097</v>
      </c>
      <c r="N13" s="576">
        <v>0</v>
      </c>
      <c r="O13" s="576">
        <v>0</v>
      </c>
    </row>
    <row r="14" spans="1:15" s="31" customFormat="1" ht="12.75" customHeight="1">
      <c r="A14" s="605"/>
      <c r="B14" s="65"/>
      <c r="C14" s="576"/>
      <c r="D14" s="576"/>
      <c r="E14" s="576"/>
      <c r="F14" s="576"/>
      <c r="G14" s="576"/>
      <c r="H14" s="576"/>
      <c r="I14" s="576"/>
      <c r="J14" s="576"/>
      <c r="K14" s="576"/>
      <c r="L14" s="576"/>
      <c r="M14" s="576"/>
      <c r="N14" s="576"/>
      <c r="O14" s="576"/>
    </row>
    <row r="15" spans="1:15" s="31" customFormat="1" ht="12.75" customHeight="1">
      <c r="A15" s="864">
        <v>27</v>
      </c>
      <c r="B15" s="65" t="s">
        <v>3</v>
      </c>
      <c r="C15" s="575">
        <v>73</v>
      </c>
      <c r="D15" s="576" t="s">
        <v>687</v>
      </c>
      <c r="E15" s="577">
        <v>1</v>
      </c>
      <c r="F15" s="577">
        <v>2</v>
      </c>
      <c r="G15" s="577">
        <v>1</v>
      </c>
      <c r="H15" s="577" t="s">
        <v>687</v>
      </c>
      <c r="I15" s="577" t="s">
        <v>687</v>
      </c>
      <c r="J15" s="577">
        <v>1</v>
      </c>
      <c r="K15" s="577">
        <v>22</v>
      </c>
      <c r="L15" s="577">
        <v>2</v>
      </c>
      <c r="M15" s="577">
        <v>44</v>
      </c>
      <c r="N15" s="577">
        <v>0</v>
      </c>
      <c r="O15" s="577">
        <v>0</v>
      </c>
    </row>
    <row r="16" spans="1:15" s="31" customFormat="1" ht="12.75" customHeight="1">
      <c r="A16" s="864"/>
      <c r="B16" s="65" t="s">
        <v>4</v>
      </c>
      <c r="C16" s="575">
        <v>31128</v>
      </c>
      <c r="D16" s="576" t="s">
        <v>687</v>
      </c>
      <c r="E16" s="577">
        <v>320</v>
      </c>
      <c r="F16" s="577">
        <v>654</v>
      </c>
      <c r="G16" s="577">
        <v>412</v>
      </c>
      <c r="H16" s="577" t="s">
        <v>687</v>
      </c>
      <c r="I16" s="577" t="s">
        <v>687</v>
      </c>
      <c r="J16" s="577">
        <v>260</v>
      </c>
      <c r="K16" s="577">
        <v>12641</v>
      </c>
      <c r="L16" s="577">
        <v>1206</v>
      </c>
      <c r="M16" s="577">
        <v>15635</v>
      </c>
      <c r="N16" s="577">
        <v>0</v>
      </c>
      <c r="O16" s="577">
        <v>0</v>
      </c>
    </row>
    <row r="17" spans="1:15" s="31" customFormat="1" ht="12.75" customHeight="1">
      <c r="A17" s="605"/>
      <c r="B17" s="65"/>
      <c r="C17" s="575"/>
      <c r="D17" s="576"/>
      <c r="E17" s="576"/>
      <c r="F17" s="576"/>
      <c r="G17" s="576"/>
      <c r="H17" s="576"/>
      <c r="I17" s="576"/>
      <c r="J17" s="576"/>
      <c r="K17" s="576"/>
      <c r="L17" s="576"/>
      <c r="M17" s="576"/>
      <c r="N17" s="576"/>
      <c r="O17" s="576"/>
    </row>
    <row r="18" spans="1:15" s="31" customFormat="1" ht="12.75" customHeight="1">
      <c r="A18" s="864">
        <v>28</v>
      </c>
      <c r="B18" s="65" t="s">
        <v>3</v>
      </c>
      <c r="C18" s="575">
        <v>83</v>
      </c>
      <c r="D18" s="576">
        <v>0</v>
      </c>
      <c r="E18" s="577">
        <v>0</v>
      </c>
      <c r="F18" s="577">
        <v>2</v>
      </c>
      <c r="G18" s="577">
        <v>1</v>
      </c>
      <c r="H18" s="577" t="s">
        <v>687</v>
      </c>
      <c r="I18" s="577">
        <v>1</v>
      </c>
      <c r="J18" s="577">
        <v>2</v>
      </c>
      <c r="K18" s="577">
        <v>36</v>
      </c>
      <c r="L18" s="577">
        <v>3</v>
      </c>
      <c r="M18" s="577">
        <v>38</v>
      </c>
      <c r="N18" s="577" t="s">
        <v>687</v>
      </c>
      <c r="O18" s="577" t="s">
        <v>687</v>
      </c>
    </row>
    <row r="19" spans="1:15" s="31" customFormat="1" ht="12.75" customHeight="1">
      <c r="A19" s="864"/>
      <c r="B19" s="65" t="s">
        <v>4</v>
      </c>
      <c r="C19" s="575">
        <v>33130</v>
      </c>
      <c r="D19" s="576">
        <v>0</v>
      </c>
      <c r="E19" s="577">
        <v>0</v>
      </c>
      <c r="F19" s="577">
        <v>990</v>
      </c>
      <c r="G19" s="577">
        <v>343</v>
      </c>
      <c r="H19" s="577" t="s">
        <v>687</v>
      </c>
      <c r="I19" s="577">
        <v>1500</v>
      </c>
      <c r="J19" s="577">
        <v>478</v>
      </c>
      <c r="K19" s="577">
        <v>16804</v>
      </c>
      <c r="L19" s="577">
        <v>841</v>
      </c>
      <c r="M19" s="577">
        <v>12174</v>
      </c>
      <c r="N19" s="577" t="s">
        <v>687</v>
      </c>
      <c r="O19" s="577" t="s">
        <v>687</v>
      </c>
    </row>
    <row r="20" spans="1:15" s="31" customFormat="1" ht="12.75" customHeight="1">
      <c r="A20" s="605"/>
      <c r="B20" s="65"/>
      <c r="C20" s="576"/>
      <c r="D20" s="576"/>
      <c r="E20" s="576"/>
      <c r="F20" s="576"/>
      <c r="G20" s="576"/>
      <c r="H20" s="576"/>
      <c r="I20" s="576"/>
      <c r="J20" s="576"/>
      <c r="K20" s="576"/>
      <c r="L20" s="576"/>
      <c r="M20" s="576"/>
      <c r="N20" s="576"/>
      <c r="O20" s="576"/>
    </row>
    <row r="21" spans="1:15" s="31" customFormat="1" ht="12.75" customHeight="1">
      <c r="A21" s="875" t="s">
        <v>517</v>
      </c>
      <c r="B21" s="876"/>
      <c r="C21" s="576"/>
      <c r="D21" s="576"/>
      <c r="E21" s="576"/>
      <c r="F21" s="576"/>
      <c r="G21" s="576"/>
      <c r="H21" s="576"/>
      <c r="I21" s="576"/>
      <c r="J21" s="576"/>
      <c r="K21" s="576"/>
      <c r="L21" s="576"/>
      <c r="M21" s="576"/>
      <c r="N21" s="576"/>
      <c r="O21" s="576"/>
    </row>
    <row r="22" spans="1:15" s="31" customFormat="1" ht="12.75" customHeight="1">
      <c r="A22" s="877" t="s">
        <v>795</v>
      </c>
      <c r="B22" s="65" t="s">
        <v>3</v>
      </c>
      <c r="C22" s="576">
        <v>144</v>
      </c>
      <c r="D22" s="576">
        <v>0</v>
      </c>
      <c r="E22" s="576">
        <v>0</v>
      </c>
      <c r="F22" s="576">
        <v>5</v>
      </c>
      <c r="G22" s="576">
        <v>1</v>
      </c>
      <c r="H22" s="576">
        <v>0</v>
      </c>
      <c r="I22" s="576">
        <v>1</v>
      </c>
      <c r="J22" s="576">
        <v>1</v>
      </c>
      <c r="K22" s="576">
        <v>87</v>
      </c>
      <c r="L22" s="576">
        <v>2</v>
      </c>
      <c r="M22" s="576">
        <v>47</v>
      </c>
      <c r="N22" s="576">
        <v>0</v>
      </c>
      <c r="O22" s="576">
        <v>0</v>
      </c>
    </row>
    <row r="23" spans="1:15" s="31" customFormat="1" ht="12.75" customHeight="1">
      <c r="A23" s="877"/>
      <c r="B23" s="65" t="s">
        <v>4</v>
      </c>
      <c r="C23" s="576">
        <v>59365</v>
      </c>
      <c r="D23" s="576">
        <v>0</v>
      </c>
      <c r="E23" s="576">
        <v>0</v>
      </c>
      <c r="F23" s="576">
        <v>1671</v>
      </c>
      <c r="G23" s="576">
        <v>618</v>
      </c>
      <c r="H23" s="576">
        <v>0</v>
      </c>
      <c r="I23" s="576">
        <v>256</v>
      </c>
      <c r="J23" s="576">
        <v>131</v>
      </c>
      <c r="K23" s="576">
        <v>40741</v>
      </c>
      <c r="L23" s="576">
        <v>1101</v>
      </c>
      <c r="M23" s="576">
        <v>14847</v>
      </c>
      <c r="N23" s="576">
        <v>0</v>
      </c>
      <c r="O23" s="576">
        <v>0</v>
      </c>
    </row>
    <row r="24" spans="1:15" s="31" customFormat="1" ht="12.75" customHeight="1">
      <c r="A24" s="605"/>
      <c r="B24" s="65"/>
      <c r="C24" s="575"/>
      <c r="D24" s="576"/>
      <c r="E24" s="576"/>
      <c r="F24" s="576"/>
      <c r="G24" s="576"/>
      <c r="H24" s="576"/>
      <c r="I24" s="576"/>
      <c r="J24" s="576"/>
      <c r="K24" s="576"/>
      <c r="L24" s="576"/>
      <c r="M24" s="576"/>
      <c r="N24" s="576"/>
      <c r="O24" s="576"/>
    </row>
    <row r="25" spans="1:15" s="31" customFormat="1" ht="12.75" customHeight="1">
      <c r="A25" s="864">
        <v>25</v>
      </c>
      <c r="B25" s="65" t="s">
        <v>3</v>
      </c>
      <c r="C25" s="576">
        <v>148</v>
      </c>
      <c r="D25" s="577">
        <v>0</v>
      </c>
      <c r="E25" s="577">
        <v>0</v>
      </c>
      <c r="F25" s="577">
        <v>2</v>
      </c>
      <c r="G25" s="577">
        <v>3</v>
      </c>
      <c r="H25" s="577">
        <v>0</v>
      </c>
      <c r="I25" s="577">
        <v>2</v>
      </c>
      <c r="J25" s="577">
        <v>0</v>
      </c>
      <c r="K25" s="577">
        <v>91</v>
      </c>
      <c r="L25" s="577">
        <v>2</v>
      </c>
      <c r="M25" s="577">
        <v>48</v>
      </c>
      <c r="N25" s="577">
        <v>0</v>
      </c>
      <c r="O25" s="577">
        <v>0</v>
      </c>
    </row>
    <row r="26" spans="1:15" s="31" customFormat="1" ht="12.75" customHeight="1">
      <c r="A26" s="864"/>
      <c r="B26" s="65" t="s">
        <v>4</v>
      </c>
      <c r="C26" s="576">
        <v>61534</v>
      </c>
      <c r="D26" s="577">
        <v>0</v>
      </c>
      <c r="E26" s="577">
        <v>0</v>
      </c>
      <c r="F26" s="577">
        <v>1176</v>
      </c>
      <c r="G26" s="577">
        <v>918</v>
      </c>
      <c r="H26" s="577">
        <v>0</v>
      </c>
      <c r="I26" s="577">
        <v>1720</v>
      </c>
      <c r="J26" s="577">
        <v>0</v>
      </c>
      <c r="K26" s="577">
        <v>39830</v>
      </c>
      <c r="L26" s="577">
        <v>1078</v>
      </c>
      <c r="M26" s="577">
        <v>16812</v>
      </c>
      <c r="N26" s="577">
        <v>0</v>
      </c>
      <c r="O26" s="577">
        <v>0</v>
      </c>
    </row>
    <row r="27" spans="1:15" s="31" customFormat="1" ht="12.75" customHeight="1">
      <c r="A27" s="605"/>
      <c r="B27" s="65"/>
      <c r="C27" s="576"/>
      <c r="D27" s="576"/>
      <c r="E27" s="576"/>
      <c r="F27" s="576"/>
      <c r="G27" s="576"/>
      <c r="H27" s="576"/>
      <c r="I27" s="576"/>
      <c r="J27" s="576"/>
      <c r="K27" s="576"/>
      <c r="L27" s="576"/>
      <c r="M27" s="576"/>
      <c r="N27" s="576"/>
      <c r="O27" s="576"/>
    </row>
    <row r="28" spans="1:15" s="31" customFormat="1" ht="12.75" customHeight="1">
      <c r="A28" s="864">
        <v>26</v>
      </c>
      <c r="B28" s="65" t="s">
        <v>3</v>
      </c>
      <c r="C28" s="576">
        <v>149</v>
      </c>
      <c r="D28" s="577">
        <v>0</v>
      </c>
      <c r="E28" s="577">
        <v>0</v>
      </c>
      <c r="F28" s="577">
        <v>3</v>
      </c>
      <c r="G28" s="577">
        <v>2</v>
      </c>
      <c r="H28" s="577">
        <v>0</v>
      </c>
      <c r="I28" s="577">
        <v>0</v>
      </c>
      <c r="J28" s="577">
        <v>0</v>
      </c>
      <c r="K28" s="577">
        <v>102</v>
      </c>
      <c r="L28" s="577">
        <v>4</v>
      </c>
      <c r="M28" s="577">
        <v>38</v>
      </c>
      <c r="N28" s="577">
        <v>0</v>
      </c>
      <c r="O28" s="577">
        <v>0</v>
      </c>
    </row>
    <row r="29" spans="1:15" s="31" customFormat="1" ht="12.75" customHeight="1">
      <c r="A29" s="864"/>
      <c r="B29" s="65" t="s">
        <v>4</v>
      </c>
      <c r="C29" s="576">
        <v>63504</v>
      </c>
      <c r="D29" s="577">
        <v>0</v>
      </c>
      <c r="E29" s="577">
        <v>0</v>
      </c>
      <c r="F29" s="577">
        <v>1746</v>
      </c>
      <c r="G29" s="577">
        <v>2040</v>
      </c>
      <c r="H29" s="577">
        <v>0</v>
      </c>
      <c r="I29" s="577">
        <v>0</v>
      </c>
      <c r="J29" s="577">
        <v>0</v>
      </c>
      <c r="K29" s="577">
        <v>44283</v>
      </c>
      <c r="L29" s="577">
        <v>1338</v>
      </c>
      <c r="M29" s="577">
        <v>14097</v>
      </c>
      <c r="N29" s="577">
        <v>0</v>
      </c>
      <c r="O29" s="577">
        <v>0</v>
      </c>
    </row>
    <row r="30" spans="1:15" s="31" customFormat="1" ht="12.75" customHeight="1">
      <c r="A30" s="605"/>
      <c r="B30" s="65"/>
      <c r="C30" s="576"/>
      <c r="D30" s="576"/>
      <c r="E30" s="576"/>
      <c r="F30" s="576"/>
      <c r="G30" s="576"/>
      <c r="H30" s="576"/>
      <c r="I30" s="576"/>
      <c r="J30" s="576"/>
      <c r="K30" s="576"/>
      <c r="L30" s="576"/>
      <c r="M30" s="576"/>
      <c r="N30" s="576"/>
      <c r="O30" s="576"/>
    </row>
    <row r="31" spans="1:15" s="31" customFormat="1" ht="12.75" customHeight="1">
      <c r="A31" s="864">
        <v>27</v>
      </c>
      <c r="B31" s="65" t="s">
        <v>3</v>
      </c>
      <c r="C31" s="576">
        <v>139</v>
      </c>
      <c r="D31" s="577" t="s">
        <v>687</v>
      </c>
      <c r="E31" s="577">
        <v>1</v>
      </c>
      <c r="F31" s="577">
        <v>4</v>
      </c>
      <c r="G31" s="577">
        <v>3</v>
      </c>
      <c r="H31" s="577" t="s">
        <v>687</v>
      </c>
      <c r="I31" s="577" t="s">
        <v>687</v>
      </c>
      <c r="J31" s="577">
        <v>1</v>
      </c>
      <c r="K31" s="577">
        <v>83</v>
      </c>
      <c r="L31" s="577">
        <v>3</v>
      </c>
      <c r="M31" s="577">
        <v>44</v>
      </c>
      <c r="N31" s="577">
        <v>0</v>
      </c>
      <c r="O31" s="577">
        <v>0</v>
      </c>
    </row>
    <row r="32" spans="1:15" s="31" customFormat="1" ht="12.75" customHeight="1">
      <c r="A32" s="864"/>
      <c r="B32" s="65" t="s">
        <v>4</v>
      </c>
      <c r="C32" s="576">
        <v>59586</v>
      </c>
      <c r="D32" s="577" t="s">
        <v>687</v>
      </c>
      <c r="E32" s="577">
        <v>320</v>
      </c>
      <c r="F32" s="577">
        <v>1704</v>
      </c>
      <c r="G32" s="577">
        <v>2032</v>
      </c>
      <c r="H32" s="577" t="s">
        <v>687</v>
      </c>
      <c r="I32" s="577" t="s">
        <v>687</v>
      </c>
      <c r="J32" s="577">
        <v>260</v>
      </c>
      <c r="K32" s="577">
        <v>37793</v>
      </c>
      <c r="L32" s="577">
        <v>1842</v>
      </c>
      <c r="M32" s="577">
        <v>15635</v>
      </c>
      <c r="N32" s="577">
        <v>0</v>
      </c>
      <c r="O32" s="577">
        <v>0</v>
      </c>
    </row>
    <row r="33" spans="1:23" s="31" customFormat="1" ht="12.75" customHeight="1">
      <c r="A33" s="605"/>
      <c r="B33" s="65"/>
      <c r="C33" s="575"/>
      <c r="D33" s="576"/>
      <c r="E33" s="576"/>
      <c r="F33" s="576"/>
      <c r="G33" s="576"/>
      <c r="H33" s="576"/>
      <c r="I33" s="576"/>
      <c r="J33" s="576"/>
      <c r="K33" s="576"/>
      <c r="L33" s="576"/>
      <c r="M33" s="576"/>
      <c r="N33" s="576"/>
      <c r="O33" s="576"/>
    </row>
    <row r="34" spans="1:23" s="31" customFormat="1" ht="12.75" customHeight="1">
      <c r="A34" s="864">
        <v>28</v>
      </c>
      <c r="B34" s="65" t="s">
        <v>3</v>
      </c>
      <c r="C34" s="576">
        <v>121</v>
      </c>
      <c r="D34" s="577" t="s">
        <v>687</v>
      </c>
      <c r="E34" s="577" t="s">
        <v>687</v>
      </c>
      <c r="F34" s="577">
        <v>3</v>
      </c>
      <c r="G34" s="577">
        <v>1</v>
      </c>
      <c r="H34" s="577" t="s">
        <v>687</v>
      </c>
      <c r="I34" s="577">
        <v>1</v>
      </c>
      <c r="J34" s="577">
        <v>2</v>
      </c>
      <c r="K34" s="577">
        <v>71</v>
      </c>
      <c r="L34" s="577">
        <v>5</v>
      </c>
      <c r="M34" s="577">
        <v>38</v>
      </c>
      <c r="N34" s="577" t="s">
        <v>687</v>
      </c>
      <c r="O34" s="577" t="s">
        <v>687</v>
      </c>
    </row>
    <row r="35" spans="1:23" s="31" customFormat="1" ht="12.75" customHeight="1">
      <c r="A35" s="864"/>
      <c r="B35" s="65" t="s">
        <v>4</v>
      </c>
      <c r="C35" s="576">
        <v>51588</v>
      </c>
      <c r="D35" s="577" t="s">
        <v>687</v>
      </c>
      <c r="E35" s="577" t="s">
        <v>687</v>
      </c>
      <c r="F35" s="577">
        <v>1374</v>
      </c>
      <c r="G35" s="577">
        <v>343</v>
      </c>
      <c r="H35" s="577" t="s">
        <v>687</v>
      </c>
      <c r="I35" s="577">
        <v>1500</v>
      </c>
      <c r="J35" s="577">
        <v>478</v>
      </c>
      <c r="K35" s="577">
        <v>33672</v>
      </c>
      <c r="L35" s="577">
        <v>2047</v>
      </c>
      <c r="M35" s="577">
        <v>12174</v>
      </c>
      <c r="N35" s="577" t="s">
        <v>687</v>
      </c>
      <c r="O35" s="577" t="s">
        <v>687</v>
      </c>
    </row>
    <row r="36" spans="1:23" ht="6" customHeight="1" thickBot="1">
      <c r="A36" s="136"/>
      <c r="B36" s="402"/>
      <c r="C36" s="136"/>
      <c r="D36" s="136"/>
      <c r="E36" s="136"/>
      <c r="F36" s="136"/>
      <c r="G36" s="136"/>
      <c r="H36" s="136"/>
      <c r="I36" s="136"/>
      <c r="J36" s="136"/>
      <c r="K36" s="136"/>
      <c r="L36" s="136"/>
      <c r="M36" s="136"/>
      <c r="N36" s="136"/>
      <c r="O36" s="136"/>
    </row>
    <row r="37" spans="1:23" ht="11.25" customHeight="1">
      <c r="A37" s="866" t="s">
        <v>779</v>
      </c>
      <c r="B37" s="867"/>
      <c r="C37" s="867"/>
      <c r="D37" s="867"/>
      <c r="E37" s="867"/>
      <c r="F37" s="867"/>
      <c r="G37" s="867"/>
      <c r="H37" s="867"/>
      <c r="I37" s="867"/>
      <c r="J37" s="867"/>
      <c r="K37" s="867"/>
      <c r="L37" s="867"/>
      <c r="M37" s="867"/>
      <c r="N37" s="867"/>
      <c r="O37" s="867"/>
      <c r="P37" s="17"/>
      <c r="Q37" s="17"/>
      <c r="R37" s="17"/>
      <c r="S37" s="17"/>
      <c r="T37" s="17"/>
      <c r="U37" s="17"/>
      <c r="V37" s="17"/>
      <c r="W37" s="17"/>
    </row>
    <row r="38" spans="1:23" ht="39.75" customHeight="1"/>
    <row r="39" spans="1:23" ht="30" customHeight="1" thickBot="1">
      <c r="A39" s="811" t="s">
        <v>306</v>
      </c>
      <c r="B39" s="811"/>
      <c r="C39" s="811"/>
      <c r="D39" s="811"/>
      <c r="E39" s="811"/>
      <c r="F39" s="811"/>
      <c r="G39" s="811"/>
      <c r="H39" s="811"/>
      <c r="I39" s="811"/>
      <c r="J39" s="811"/>
      <c r="K39" s="811"/>
      <c r="L39" s="806"/>
    </row>
    <row r="40" spans="1:23" s="165" customFormat="1" ht="15" customHeight="1">
      <c r="A40" s="868" t="s">
        <v>84</v>
      </c>
      <c r="B40" s="868"/>
      <c r="C40" s="870" t="s">
        <v>574</v>
      </c>
      <c r="D40" s="872" t="s">
        <v>85</v>
      </c>
      <c r="E40" s="872" t="s">
        <v>518</v>
      </c>
      <c r="F40" s="872" t="s">
        <v>86</v>
      </c>
      <c r="G40" s="872" t="s">
        <v>87</v>
      </c>
      <c r="H40" s="872" t="s">
        <v>88</v>
      </c>
      <c r="I40" s="872" t="s">
        <v>89</v>
      </c>
      <c r="J40" s="873" t="s">
        <v>90</v>
      </c>
      <c r="K40" s="874"/>
      <c r="L40" s="721"/>
      <c r="M40" s="403"/>
    </row>
    <row r="41" spans="1:23" s="165" customFormat="1" ht="15" customHeight="1">
      <c r="A41" s="869"/>
      <c r="B41" s="869"/>
      <c r="C41" s="871"/>
      <c r="D41" s="871"/>
      <c r="E41" s="871"/>
      <c r="F41" s="871"/>
      <c r="G41" s="871"/>
      <c r="H41" s="871"/>
      <c r="I41" s="871"/>
      <c r="J41" s="584" t="s">
        <v>91</v>
      </c>
      <c r="K41" s="717" t="s">
        <v>156</v>
      </c>
      <c r="L41" s="718"/>
      <c r="M41" s="403"/>
    </row>
    <row r="42" spans="1:23" s="165" customFormat="1" ht="6" customHeight="1">
      <c r="A42" s="2"/>
      <c r="B42" s="404"/>
      <c r="C42" s="125"/>
      <c r="D42" s="125"/>
      <c r="E42" s="125"/>
      <c r="F42" s="125"/>
      <c r="G42" s="125"/>
      <c r="H42" s="125"/>
      <c r="I42" s="125"/>
      <c r="J42" s="125"/>
      <c r="K42" s="125"/>
      <c r="L42" s="716"/>
    </row>
    <row r="43" spans="1:23" s="31" customFormat="1" ht="13.5" customHeight="1">
      <c r="A43" s="865" t="s">
        <v>726</v>
      </c>
      <c r="B43" s="65" t="s">
        <v>5</v>
      </c>
      <c r="C43" s="576">
        <v>3</v>
      </c>
      <c r="D43" s="576">
        <v>13</v>
      </c>
      <c r="E43" s="576">
        <v>230</v>
      </c>
      <c r="F43" s="576">
        <v>247</v>
      </c>
      <c r="G43" s="576">
        <v>140</v>
      </c>
      <c r="H43" s="576">
        <v>23</v>
      </c>
      <c r="I43" s="576">
        <v>112</v>
      </c>
      <c r="J43" s="577">
        <v>110</v>
      </c>
      <c r="K43" s="577">
        <v>2</v>
      </c>
      <c r="L43" s="719"/>
    </row>
    <row r="44" spans="1:23" s="31" customFormat="1" ht="13.5" customHeight="1">
      <c r="A44" s="865"/>
      <c r="B44" s="65" t="s">
        <v>2</v>
      </c>
      <c r="C44" s="576">
        <v>2</v>
      </c>
      <c r="D44" s="576">
        <v>11</v>
      </c>
      <c r="E44" s="576">
        <v>145</v>
      </c>
      <c r="F44" s="576">
        <v>289</v>
      </c>
      <c r="G44" s="576">
        <v>162</v>
      </c>
      <c r="H44" s="576">
        <v>6</v>
      </c>
      <c r="I44" s="576">
        <v>154</v>
      </c>
      <c r="J44" s="577">
        <v>101</v>
      </c>
      <c r="K44" s="577">
        <v>53</v>
      </c>
      <c r="L44" s="719"/>
    </row>
    <row r="45" spans="1:23" s="31" customFormat="1" ht="13.5" customHeight="1">
      <c r="A45" s="393"/>
      <c r="B45" s="65"/>
      <c r="C45" s="576"/>
      <c r="D45" s="576"/>
      <c r="E45" s="576"/>
      <c r="F45" s="576"/>
      <c r="G45" s="576"/>
      <c r="H45" s="576"/>
      <c r="I45" s="576"/>
      <c r="J45" s="577"/>
      <c r="K45" s="577"/>
      <c r="L45" s="719"/>
    </row>
    <row r="46" spans="1:23" s="31" customFormat="1" ht="13.5" customHeight="1">
      <c r="A46" s="865">
        <v>25</v>
      </c>
      <c r="B46" s="65" t="s">
        <v>5</v>
      </c>
      <c r="C46" s="576">
        <v>3</v>
      </c>
      <c r="D46" s="576">
        <v>13</v>
      </c>
      <c r="E46" s="576">
        <v>210</v>
      </c>
      <c r="F46" s="576">
        <v>324</v>
      </c>
      <c r="G46" s="576">
        <v>168</v>
      </c>
      <c r="H46" s="576">
        <v>28</v>
      </c>
      <c r="I46" s="576">
        <v>128</v>
      </c>
      <c r="J46" s="577">
        <v>123</v>
      </c>
      <c r="K46" s="577">
        <v>4</v>
      </c>
      <c r="L46" s="719"/>
    </row>
    <row r="47" spans="1:23" s="31" customFormat="1" ht="13.5" customHeight="1">
      <c r="A47" s="865"/>
      <c r="B47" s="65" t="s">
        <v>2</v>
      </c>
      <c r="C47" s="576">
        <v>2</v>
      </c>
      <c r="D47" s="576">
        <v>11</v>
      </c>
      <c r="E47" s="576">
        <v>150</v>
      </c>
      <c r="F47" s="576">
        <v>252</v>
      </c>
      <c r="G47" s="576">
        <v>161</v>
      </c>
      <c r="H47" s="576">
        <v>3</v>
      </c>
      <c r="I47" s="576">
        <v>161</v>
      </c>
      <c r="J47" s="577">
        <v>110</v>
      </c>
      <c r="K47" s="577">
        <v>51</v>
      </c>
      <c r="L47" s="719"/>
    </row>
    <row r="48" spans="1:23" s="31" customFormat="1" ht="13.5" customHeight="1">
      <c r="A48" s="393"/>
      <c r="B48" s="65"/>
      <c r="C48" s="576"/>
      <c r="D48" s="576"/>
      <c r="E48" s="576"/>
      <c r="F48" s="576"/>
      <c r="G48" s="576"/>
      <c r="H48" s="576"/>
      <c r="I48" s="576"/>
      <c r="J48" s="577"/>
      <c r="K48" s="577"/>
      <c r="L48" s="719"/>
    </row>
    <row r="49" spans="1:15" s="31" customFormat="1" ht="13.5" customHeight="1">
      <c r="A49" s="865">
        <v>26</v>
      </c>
      <c r="B49" s="65" t="s">
        <v>5</v>
      </c>
      <c r="C49" s="576">
        <v>3</v>
      </c>
      <c r="D49" s="576">
        <v>13</v>
      </c>
      <c r="E49" s="576">
        <v>210</v>
      </c>
      <c r="F49" s="576">
        <v>274</v>
      </c>
      <c r="G49" s="576">
        <v>141</v>
      </c>
      <c r="H49" s="576">
        <v>23</v>
      </c>
      <c r="I49" s="576">
        <v>123</v>
      </c>
      <c r="J49" s="577">
        <v>120</v>
      </c>
      <c r="K49" s="577">
        <v>3</v>
      </c>
      <c r="L49" s="719"/>
    </row>
    <row r="50" spans="1:15" s="31" customFormat="1" ht="13.5" customHeight="1">
      <c r="A50" s="865"/>
      <c r="B50" s="65" t="s">
        <v>2</v>
      </c>
      <c r="C50" s="576">
        <v>2</v>
      </c>
      <c r="D50" s="576">
        <v>10</v>
      </c>
      <c r="E50" s="576">
        <v>150</v>
      </c>
      <c r="F50" s="576">
        <v>240</v>
      </c>
      <c r="G50" s="576">
        <v>164</v>
      </c>
      <c r="H50" s="576">
        <v>7</v>
      </c>
      <c r="I50" s="576">
        <v>151</v>
      </c>
      <c r="J50" s="577">
        <v>97</v>
      </c>
      <c r="K50" s="577">
        <v>52</v>
      </c>
      <c r="L50" s="719"/>
    </row>
    <row r="51" spans="1:15" s="31" customFormat="1" ht="13.5" customHeight="1">
      <c r="A51" s="393"/>
      <c r="B51" s="65"/>
      <c r="C51" s="576"/>
      <c r="D51" s="576"/>
      <c r="E51" s="576"/>
      <c r="F51" s="576"/>
      <c r="G51" s="576"/>
      <c r="H51" s="576"/>
      <c r="I51" s="576"/>
      <c r="J51" s="577"/>
      <c r="K51" s="577"/>
      <c r="L51" s="719"/>
    </row>
    <row r="52" spans="1:15" s="31" customFormat="1" ht="13.5" customHeight="1">
      <c r="A52" s="865">
        <v>27</v>
      </c>
      <c r="B52" s="65" t="s">
        <v>5</v>
      </c>
      <c r="C52" s="576">
        <v>3</v>
      </c>
      <c r="D52" s="576">
        <v>13</v>
      </c>
      <c r="E52" s="576">
        <v>210</v>
      </c>
      <c r="F52" s="576">
        <v>222</v>
      </c>
      <c r="G52" s="576">
        <v>142</v>
      </c>
      <c r="H52" s="576">
        <v>34</v>
      </c>
      <c r="I52" s="576">
        <v>99</v>
      </c>
      <c r="J52" s="577">
        <v>94</v>
      </c>
      <c r="K52" s="577">
        <v>5</v>
      </c>
      <c r="L52" s="719"/>
    </row>
    <row r="53" spans="1:15" s="31" customFormat="1" ht="13.5" customHeight="1">
      <c r="A53" s="865"/>
      <c r="B53" s="65" t="s">
        <v>2</v>
      </c>
      <c r="C53" s="576">
        <v>2</v>
      </c>
      <c r="D53" s="576">
        <v>10</v>
      </c>
      <c r="E53" s="576">
        <v>150</v>
      </c>
      <c r="F53" s="576">
        <v>202</v>
      </c>
      <c r="G53" s="576">
        <v>154</v>
      </c>
      <c r="H53" s="576">
        <v>8</v>
      </c>
      <c r="I53" s="576">
        <v>166</v>
      </c>
      <c r="J53" s="577">
        <v>107</v>
      </c>
      <c r="K53" s="577">
        <v>59</v>
      </c>
      <c r="L53" s="719"/>
    </row>
    <row r="54" spans="1:15" s="31" customFormat="1" ht="13.5" customHeight="1">
      <c r="A54" s="393"/>
      <c r="B54" s="65"/>
      <c r="C54" s="576"/>
      <c r="D54" s="576"/>
      <c r="E54" s="576"/>
      <c r="F54" s="576"/>
      <c r="G54" s="576"/>
      <c r="H54" s="576"/>
      <c r="I54" s="576"/>
      <c r="J54" s="577"/>
      <c r="K54" s="577"/>
      <c r="L54" s="719"/>
    </row>
    <row r="55" spans="1:15" s="31" customFormat="1" ht="13.5" customHeight="1">
      <c r="A55" s="865">
        <v>28</v>
      </c>
      <c r="B55" s="65" t="s">
        <v>5</v>
      </c>
      <c r="C55" s="576">
        <v>3</v>
      </c>
      <c r="D55" s="576">
        <v>13</v>
      </c>
      <c r="E55" s="576">
        <v>210</v>
      </c>
      <c r="F55" s="576">
        <v>186</v>
      </c>
      <c r="G55" s="576">
        <v>127</v>
      </c>
      <c r="H55" s="576">
        <v>21</v>
      </c>
      <c r="I55" s="576">
        <v>120</v>
      </c>
      <c r="J55" s="577">
        <v>117</v>
      </c>
      <c r="K55" s="577">
        <v>3</v>
      </c>
      <c r="L55" s="719"/>
    </row>
    <row r="56" spans="1:15" s="31" customFormat="1" ht="13.5" customHeight="1">
      <c r="A56" s="865"/>
      <c r="B56" s="65" t="s">
        <v>2</v>
      </c>
      <c r="C56" s="576">
        <v>2</v>
      </c>
      <c r="D56" s="576">
        <v>10</v>
      </c>
      <c r="E56" s="576">
        <v>150</v>
      </c>
      <c r="F56" s="576">
        <v>230</v>
      </c>
      <c r="G56" s="576">
        <v>153</v>
      </c>
      <c r="H56" s="576">
        <v>10</v>
      </c>
      <c r="I56" s="576">
        <v>134</v>
      </c>
      <c r="J56" s="577">
        <v>78</v>
      </c>
      <c r="K56" s="577">
        <v>56</v>
      </c>
      <c r="L56" s="719"/>
    </row>
    <row r="57" spans="1:15" ht="6" customHeight="1" thickBot="1">
      <c r="A57" s="167"/>
      <c r="B57" s="405"/>
      <c r="C57" s="168"/>
      <c r="D57" s="168"/>
      <c r="E57" s="168"/>
      <c r="F57" s="168"/>
      <c r="G57" s="168"/>
      <c r="H57" s="168"/>
      <c r="I57" s="168"/>
      <c r="J57" s="168"/>
      <c r="K57" s="168"/>
      <c r="L57" s="720"/>
    </row>
    <row r="58" spans="1:15" ht="13.5" customHeight="1">
      <c r="A58" s="775" t="s">
        <v>305</v>
      </c>
      <c r="B58" s="775"/>
      <c r="C58" s="775"/>
      <c r="D58" s="775"/>
      <c r="E58" s="775"/>
      <c r="F58" s="775"/>
      <c r="G58" s="775"/>
      <c r="H58" s="775"/>
      <c r="I58" s="775"/>
      <c r="J58" s="775"/>
      <c r="K58" s="775"/>
      <c r="L58" s="11"/>
    </row>
    <row r="59" spans="1:15" ht="9.75" customHeight="1">
      <c r="A59" s="862" t="s">
        <v>811</v>
      </c>
      <c r="B59" s="863"/>
      <c r="C59" s="863"/>
      <c r="D59" s="863"/>
      <c r="E59" s="863"/>
      <c r="F59" s="863"/>
      <c r="G59" s="863"/>
      <c r="H59" s="863"/>
      <c r="I59" s="863"/>
      <c r="J59" s="863"/>
      <c r="K59" s="863"/>
      <c r="L59" s="863"/>
      <c r="M59" s="756"/>
      <c r="N59" s="756"/>
      <c r="O59" s="756"/>
    </row>
    <row r="60" spans="1:15" ht="9.75" customHeight="1">
      <c r="A60" s="862" t="s">
        <v>575</v>
      </c>
      <c r="B60" s="863"/>
      <c r="C60" s="863"/>
      <c r="D60" s="863"/>
      <c r="E60" s="863"/>
      <c r="F60" s="863"/>
      <c r="G60" s="863"/>
      <c r="H60" s="863"/>
      <c r="I60" s="863"/>
      <c r="J60" s="863"/>
      <c r="K60" s="863"/>
      <c r="L60" s="863"/>
      <c r="M60" s="756"/>
      <c r="N60" s="756"/>
      <c r="O60" s="756"/>
    </row>
  </sheetData>
  <mergeCells count="35">
    <mergeCell ref="A1:O1"/>
    <mergeCell ref="A2:O2"/>
    <mergeCell ref="A3:O3"/>
    <mergeCell ref="A4:B4"/>
    <mergeCell ref="A18:A19"/>
    <mergeCell ref="A15:A16"/>
    <mergeCell ref="A12:A13"/>
    <mergeCell ref="A9:A10"/>
    <mergeCell ref="A6:A7"/>
    <mergeCell ref="A5:B5"/>
    <mergeCell ref="A21:B21"/>
    <mergeCell ref="E40:E41"/>
    <mergeCell ref="A55:A56"/>
    <mergeCell ref="A46:A47"/>
    <mergeCell ref="A43:A44"/>
    <mergeCell ref="A31:A32"/>
    <mergeCell ref="A28:A29"/>
    <mergeCell ref="A25:A26"/>
    <mergeCell ref="A22:A23"/>
    <mergeCell ref="A59:O59"/>
    <mergeCell ref="A60:O60"/>
    <mergeCell ref="A34:A35"/>
    <mergeCell ref="A52:A53"/>
    <mergeCell ref="A49:A50"/>
    <mergeCell ref="A37:O37"/>
    <mergeCell ref="A39:L39"/>
    <mergeCell ref="A40:B41"/>
    <mergeCell ref="C40:C41"/>
    <mergeCell ref="F40:F41"/>
    <mergeCell ref="G40:G41"/>
    <mergeCell ref="H40:H41"/>
    <mergeCell ref="I40:I41"/>
    <mergeCell ref="D40:D41"/>
    <mergeCell ref="J40:K40"/>
    <mergeCell ref="A58:K58"/>
  </mergeCells>
  <phoneticPr fontId="10"/>
  <pageMargins left="0.59055118110236227" right="0.59055118110236227" top="0.31496062992125984" bottom="0.31496062992125984" header="0" footer="0"/>
  <pageSetup paperSize="9" orientation="portrait" horizontalDpi="300" verticalDpi="300"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sheetPr>
  <dimension ref="A1:W62"/>
  <sheetViews>
    <sheetView view="pageBreakPreview" zoomScaleNormal="100" zoomScaleSheetLayoutView="100" workbookViewId="0">
      <selection activeCell="M39" sqref="M39"/>
    </sheetView>
  </sheetViews>
  <sheetFormatPr defaultRowHeight="11.25"/>
  <cols>
    <col min="1" max="1" width="11.6640625" style="24" customWidth="1"/>
    <col min="2" max="3" width="10.83203125" style="24" customWidth="1"/>
    <col min="4" max="5" width="12.5" style="24" customWidth="1"/>
    <col min="6" max="6" width="9.83203125" style="24" customWidth="1"/>
    <col min="7" max="8" width="10" style="24" customWidth="1"/>
    <col min="9" max="9" width="10.83203125" style="24" customWidth="1"/>
    <col min="10" max="10" width="12.33203125" style="24" customWidth="1"/>
    <col min="11" max="11" width="10.83203125" style="24" customWidth="1"/>
    <col min="12" max="16384" width="9.33203125" style="24"/>
  </cols>
  <sheetData>
    <row r="1" spans="1:11" ht="24" customHeight="1">
      <c r="A1" s="741" t="s">
        <v>302</v>
      </c>
      <c r="B1" s="741"/>
      <c r="C1" s="741"/>
      <c r="D1" s="741"/>
      <c r="E1" s="741"/>
      <c r="F1" s="741"/>
      <c r="G1" s="741"/>
      <c r="H1" s="741"/>
      <c r="I1" s="741"/>
      <c r="J1" s="741"/>
      <c r="K1" s="86"/>
    </row>
    <row r="2" spans="1:11" ht="27.75" customHeight="1">
      <c r="A2" s="738" t="s">
        <v>307</v>
      </c>
      <c r="B2" s="738"/>
      <c r="C2" s="738"/>
      <c r="D2" s="738"/>
      <c r="E2" s="738"/>
      <c r="F2" s="738"/>
      <c r="G2" s="738"/>
      <c r="H2" s="738"/>
      <c r="I2" s="738"/>
      <c r="J2" s="738"/>
      <c r="K2" s="87"/>
    </row>
    <row r="3" spans="1:11" ht="15" customHeight="1" thickBot="1">
      <c r="A3" s="735" t="s">
        <v>60</v>
      </c>
      <c r="B3" s="735"/>
      <c r="C3" s="735"/>
      <c r="D3" s="735"/>
      <c r="E3" s="735"/>
      <c r="F3" s="735"/>
      <c r="G3" s="735"/>
      <c r="H3" s="735"/>
      <c r="I3" s="735"/>
      <c r="J3" s="735"/>
      <c r="K3" s="34"/>
    </row>
    <row r="4" spans="1:11" ht="25.5" customHeight="1">
      <c r="A4" s="887" t="s">
        <v>61</v>
      </c>
      <c r="B4" s="896" t="s">
        <v>104</v>
      </c>
      <c r="C4" s="897" t="s">
        <v>105</v>
      </c>
      <c r="D4" s="893" t="s">
        <v>816</v>
      </c>
      <c r="E4" s="894"/>
      <c r="F4" s="898" t="s">
        <v>63</v>
      </c>
      <c r="G4" s="898" t="s">
        <v>64</v>
      </c>
      <c r="H4" s="898" t="s">
        <v>102</v>
      </c>
      <c r="I4" s="898" t="s">
        <v>103</v>
      </c>
      <c r="J4" s="746" t="s">
        <v>65</v>
      </c>
      <c r="K4" s="864"/>
    </row>
    <row r="5" spans="1:11" ht="26.25" customHeight="1">
      <c r="A5" s="890"/>
      <c r="B5" s="892"/>
      <c r="C5" s="898"/>
      <c r="D5" s="78" t="s">
        <v>66</v>
      </c>
      <c r="E5" s="75" t="s">
        <v>67</v>
      </c>
      <c r="F5" s="743"/>
      <c r="G5" s="743"/>
      <c r="H5" s="743"/>
      <c r="I5" s="743"/>
      <c r="J5" s="899"/>
      <c r="K5" s="864"/>
    </row>
    <row r="6" spans="1:11" ht="5.25" customHeight="1">
      <c r="A6" s="7"/>
      <c r="B6" s="74"/>
      <c r="C6" s="74"/>
      <c r="D6" s="74"/>
      <c r="E6" s="74"/>
      <c r="F6" s="74"/>
      <c r="G6" s="74"/>
      <c r="H6" s="74"/>
      <c r="I6" s="74"/>
      <c r="J6" s="74"/>
      <c r="K6" s="1"/>
    </row>
    <row r="7" spans="1:11" ht="15" customHeight="1">
      <c r="A7" s="144" t="s">
        <v>796</v>
      </c>
      <c r="B7" s="545">
        <v>30825</v>
      </c>
      <c r="C7" s="545">
        <v>542444</v>
      </c>
      <c r="D7" s="546">
        <v>25485358</v>
      </c>
      <c r="E7" s="546">
        <v>24862252</v>
      </c>
      <c r="F7" s="545">
        <v>31446</v>
      </c>
      <c r="G7" s="545">
        <v>24341</v>
      </c>
      <c r="H7" s="545">
        <v>17935</v>
      </c>
      <c r="I7" s="545">
        <v>111286</v>
      </c>
      <c r="J7" s="545">
        <v>13781298</v>
      </c>
      <c r="K7" s="32"/>
    </row>
    <row r="8" spans="1:11" ht="15" customHeight="1">
      <c r="A8" s="77" t="s">
        <v>677</v>
      </c>
      <c r="B8" s="546">
        <v>30800</v>
      </c>
      <c r="C8" s="546">
        <v>547982</v>
      </c>
      <c r="D8" s="546">
        <v>25150707</v>
      </c>
      <c r="E8" s="546">
        <v>24554403</v>
      </c>
      <c r="F8" s="546">
        <v>29038</v>
      </c>
      <c r="G8" s="546">
        <v>21779</v>
      </c>
      <c r="H8" s="546">
        <v>16870</v>
      </c>
      <c r="I8" s="546">
        <v>99445</v>
      </c>
      <c r="J8" s="546">
        <v>11907200</v>
      </c>
      <c r="K8" s="32"/>
    </row>
    <row r="9" spans="1:11" ht="15" customHeight="1">
      <c r="A9" s="77" t="s">
        <v>678</v>
      </c>
      <c r="B9" s="546">
        <v>31343</v>
      </c>
      <c r="C9" s="546">
        <v>556477</v>
      </c>
      <c r="D9" s="545">
        <v>25872627</v>
      </c>
      <c r="E9" s="545">
        <v>25354584</v>
      </c>
      <c r="F9" s="722" t="s">
        <v>330</v>
      </c>
      <c r="G9" s="545">
        <v>20146</v>
      </c>
      <c r="H9" s="545">
        <v>15555</v>
      </c>
      <c r="I9" s="545">
        <v>88932</v>
      </c>
      <c r="J9" s="545">
        <v>10520668</v>
      </c>
      <c r="K9" s="32"/>
    </row>
    <row r="10" spans="1:11" s="418" customFormat="1" ht="15" customHeight="1">
      <c r="A10" s="77" t="s">
        <v>797</v>
      </c>
      <c r="B10" s="546">
        <v>31705</v>
      </c>
      <c r="C10" s="546">
        <v>567371</v>
      </c>
      <c r="D10" s="545">
        <v>26671949</v>
      </c>
      <c r="E10" s="545">
        <v>26225269</v>
      </c>
      <c r="F10" s="722" t="s">
        <v>330</v>
      </c>
      <c r="G10" s="545">
        <v>19488</v>
      </c>
      <c r="H10" s="545">
        <v>15251</v>
      </c>
      <c r="I10" s="545">
        <v>84404</v>
      </c>
      <c r="J10" s="545">
        <v>10070471</v>
      </c>
      <c r="K10" s="32"/>
    </row>
    <row r="11" spans="1:11" s="21" customFormat="1" ht="15" customHeight="1">
      <c r="A11" s="469" t="s">
        <v>706</v>
      </c>
      <c r="B11" s="547">
        <v>32461</v>
      </c>
      <c r="C11" s="547">
        <v>583877</v>
      </c>
      <c r="D11" s="547">
        <v>22453922</v>
      </c>
      <c r="E11" s="547">
        <v>22084488</v>
      </c>
      <c r="F11" s="722" t="s">
        <v>330</v>
      </c>
      <c r="G11" s="548">
        <v>17986</v>
      </c>
      <c r="H11" s="548">
        <v>13709</v>
      </c>
      <c r="I11" s="548">
        <v>77105</v>
      </c>
      <c r="J11" s="548">
        <v>9242405</v>
      </c>
      <c r="K11" s="88"/>
    </row>
    <row r="12" spans="1:11" ht="11.25" customHeight="1">
      <c r="A12" s="19"/>
      <c r="B12" s="545"/>
      <c r="C12" s="545"/>
      <c r="D12" s="546"/>
      <c r="E12" s="546"/>
      <c r="F12" s="549"/>
      <c r="G12" s="549"/>
      <c r="H12" s="549"/>
      <c r="I12" s="549"/>
      <c r="J12" s="549"/>
      <c r="K12" s="32"/>
    </row>
    <row r="13" spans="1:11" ht="15" customHeight="1">
      <c r="A13" s="10" t="s">
        <v>798</v>
      </c>
      <c r="B13" s="546">
        <v>31782</v>
      </c>
      <c r="C13" s="546">
        <v>570830</v>
      </c>
      <c r="D13" s="546">
        <v>286452</v>
      </c>
      <c r="E13" s="546">
        <v>4785</v>
      </c>
      <c r="F13" s="681" t="s">
        <v>641</v>
      </c>
      <c r="G13" s="546">
        <v>1450</v>
      </c>
      <c r="H13" s="546">
        <v>938</v>
      </c>
      <c r="I13" s="546">
        <v>5821</v>
      </c>
      <c r="J13" s="546">
        <v>662425</v>
      </c>
      <c r="K13" s="32"/>
    </row>
    <row r="14" spans="1:11" ht="15" customHeight="1">
      <c r="A14" s="19" t="s">
        <v>636</v>
      </c>
      <c r="B14" s="546">
        <v>31850</v>
      </c>
      <c r="C14" s="546">
        <v>574774</v>
      </c>
      <c r="D14" s="546">
        <v>443225</v>
      </c>
      <c r="E14" s="546">
        <v>47270</v>
      </c>
      <c r="F14" s="681" t="s">
        <v>641</v>
      </c>
      <c r="G14" s="546">
        <v>2067</v>
      </c>
      <c r="H14" s="546">
        <v>1066</v>
      </c>
      <c r="I14" s="546">
        <v>6571</v>
      </c>
      <c r="J14" s="546">
        <v>767848</v>
      </c>
      <c r="K14" s="32"/>
    </row>
    <row r="15" spans="1:11" ht="15" customHeight="1">
      <c r="A15" s="19" t="s">
        <v>110</v>
      </c>
      <c r="B15" s="546">
        <v>31932</v>
      </c>
      <c r="C15" s="546">
        <v>576219</v>
      </c>
      <c r="D15" s="546">
        <v>2735109</v>
      </c>
      <c r="E15" s="546">
        <v>715895</v>
      </c>
      <c r="F15" s="681" t="s">
        <v>641</v>
      </c>
      <c r="G15" s="546">
        <v>1647</v>
      </c>
      <c r="H15" s="546">
        <v>1050</v>
      </c>
      <c r="I15" s="546">
        <v>6822</v>
      </c>
      <c r="J15" s="546">
        <v>856728</v>
      </c>
      <c r="K15" s="32"/>
    </row>
    <row r="16" spans="1:11" ht="15" customHeight="1">
      <c r="A16" s="19" t="s">
        <v>111</v>
      </c>
      <c r="B16" s="546">
        <v>31997</v>
      </c>
      <c r="C16" s="546">
        <v>576130</v>
      </c>
      <c r="D16" s="546">
        <v>13118223</v>
      </c>
      <c r="E16" s="546">
        <v>7040603</v>
      </c>
      <c r="F16" s="681" t="s">
        <v>641</v>
      </c>
      <c r="G16" s="546">
        <v>1552</v>
      </c>
      <c r="H16" s="546">
        <v>1050</v>
      </c>
      <c r="I16" s="546">
        <v>6815</v>
      </c>
      <c r="J16" s="546">
        <v>757950</v>
      </c>
      <c r="K16" s="32"/>
    </row>
    <row r="17" spans="1:23" ht="15" customHeight="1">
      <c r="A17" s="19" t="s">
        <v>112</v>
      </c>
      <c r="B17" s="546">
        <v>32046</v>
      </c>
      <c r="C17" s="546">
        <v>575375</v>
      </c>
      <c r="D17" s="546">
        <v>22205497</v>
      </c>
      <c r="E17" s="546">
        <v>7151188</v>
      </c>
      <c r="F17" s="681" t="s">
        <v>641</v>
      </c>
      <c r="G17" s="546">
        <v>1766</v>
      </c>
      <c r="H17" s="546">
        <v>1308</v>
      </c>
      <c r="I17" s="546">
        <v>7265</v>
      </c>
      <c r="J17" s="546">
        <v>905086</v>
      </c>
      <c r="K17" s="32"/>
    </row>
    <row r="18" spans="1:23" ht="15" customHeight="1">
      <c r="A18" s="19" t="s">
        <v>113</v>
      </c>
      <c r="B18" s="546">
        <v>31900</v>
      </c>
      <c r="C18" s="546">
        <v>575292</v>
      </c>
      <c r="D18" s="546">
        <v>22416660</v>
      </c>
      <c r="E18" s="546">
        <v>9949092</v>
      </c>
      <c r="F18" s="681" t="s">
        <v>641</v>
      </c>
      <c r="G18" s="546">
        <v>1511</v>
      </c>
      <c r="H18" s="546">
        <v>1259</v>
      </c>
      <c r="I18" s="546">
        <v>6923</v>
      </c>
      <c r="J18" s="546">
        <v>858422</v>
      </c>
      <c r="K18" s="32"/>
    </row>
    <row r="19" spans="1:23" ht="11.25" customHeight="1">
      <c r="A19" s="19"/>
      <c r="B19" s="546"/>
      <c r="C19" s="546"/>
      <c r="D19" s="546"/>
      <c r="E19" s="546"/>
      <c r="F19" s="546"/>
      <c r="G19" s="546"/>
      <c r="H19" s="546"/>
      <c r="I19" s="546"/>
      <c r="J19" s="546"/>
      <c r="K19" s="32"/>
    </row>
    <row r="20" spans="1:23" ht="15" customHeight="1">
      <c r="A20" s="10" t="s">
        <v>297</v>
      </c>
      <c r="B20" s="546">
        <v>31958</v>
      </c>
      <c r="C20" s="546">
        <v>574444</v>
      </c>
      <c r="D20" s="546">
        <v>22430702</v>
      </c>
      <c r="E20" s="546">
        <v>10427681</v>
      </c>
      <c r="F20" s="681" t="s">
        <v>641</v>
      </c>
      <c r="G20" s="546">
        <v>1474</v>
      </c>
      <c r="H20" s="546">
        <v>1231</v>
      </c>
      <c r="I20" s="546">
        <v>6772</v>
      </c>
      <c r="J20" s="546">
        <v>785863</v>
      </c>
      <c r="K20" s="32"/>
    </row>
    <row r="21" spans="1:23" ht="15" customHeight="1">
      <c r="A21" s="10" t="s">
        <v>119</v>
      </c>
      <c r="B21" s="546">
        <v>31995</v>
      </c>
      <c r="C21" s="546">
        <v>575896</v>
      </c>
      <c r="D21" s="546">
        <v>22429482</v>
      </c>
      <c r="E21" s="546">
        <v>15860692</v>
      </c>
      <c r="F21" s="681" t="s">
        <v>641</v>
      </c>
      <c r="G21" s="546">
        <v>1404</v>
      </c>
      <c r="H21" s="546">
        <v>1217</v>
      </c>
      <c r="I21" s="546">
        <v>6422</v>
      </c>
      <c r="J21" s="546">
        <v>800385</v>
      </c>
      <c r="K21" s="32"/>
    </row>
    <row r="22" spans="1:23" ht="15" customHeight="1">
      <c r="A22" s="10" t="s">
        <v>120</v>
      </c>
      <c r="B22" s="546">
        <v>32040</v>
      </c>
      <c r="C22" s="546">
        <v>576813</v>
      </c>
      <c r="D22" s="546">
        <v>22433758</v>
      </c>
      <c r="E22" s="546">
        <v>16004781</v>
      </c>
      <c r="F22" s="681" t="s">
        <v>641</v>
      </c>
      <c r="G22" s="546">
        <v>1183</v>
      </c>
      <c r="H22" s="546">
        <v>1135</v>
      </c>
      <c r="I22" s="546">
        <v>6072</v>
      </c>
      <c r="J22" s="546">
        <v>696828</v>
      </c>
      <c r="K22" s="32"/>
    </row>
    <row r="23" spans="1:23" ht="15" customHeight="1">
      <c r="A23" s="10" t="s">
        <v>799</v>
      </c>
      <c r="B23" s="546">
        <v>32156</v>
      </c>
      <c r="C23" s="546">
        <v>578853</v>
      </c>
      <c r="D23" s="546">
        <v>22437178</v>
      </c>
      <c r="E23" s="546">
        <v>16683488</v>
      </c>
      <c r="F23" s="681" t="s">
        <v>641</v>
      </c>
      <c r="G23" s="546">
        <v>1368</v>
      </c>
      <c r="H23" s="546">
        <v>1311</v>
      </c>
      <c r="I23" s="546">
        <v>6171</v>
      </c>
      <c r="J23" s="546">
        <v>766819</v>
      </c>
      <c r="K23" s="32"/>
    </row>
    <row r="24" spans="1:23" ht="15" customHeight="1">
      <c r="A24" s="19" t="s">
        <v>637</v>
      </c>
      <c r="B24" s="546">
        <v>32283</v>
      </c>
      <c r="C24" s="546">
        <v>581479</v>
      </c>
      <c r="D24" s="546">
        <v>22444197</v>
      </c>
      <c r="E24" s="546">
        <v>22025508</v>
      </c>
      <c r="F24" s="681" t="s">
        <v>641</v>
      </c>
      <c r="G24" s="546">
        <v>1328</v>
      </c>
      <c r="H24" s="546">
        <v>1055</v>
      </c>
      <c r="I24" s="546">
        <v>5793</v>
      </c>
      <c r="J24" s="546">
        <v>655625</v>
      </c>
      <c r="K24" s="32"/>
    </row>
    <row r="25" spans="1:23" ht="15" customHeight="1">
      <c r="A25" s="19" t="s">
        <v>109</v>
      </c>
      <c r="B25" s="546">
        <v>32461</v>
      </c>
      <c r="C25" s="546">
        <v>583877</v>
      </c>
      <c r="D25" s="546">
        <v>22453922</v>
      </c>
      <c r="E25" s="546">
        <v>22084488</v>
      </c>
      <c r="F25" s="681" t="s">
        <v>641</v>
      </c>
      <c r="G25" s="546">
        <v>1236</v>
      </c>
      <c r="H25" s="546">
        <v>1089</v>
      </c>
      <c r="I25" s="546">
        <v>5658</v>
      </c>
      <c r="J25" s="546">
        <v>728425</v>
      </c>
      <c r="K25" s="32"/>
    </row>
    <row r="26" spans="1:23" ht="6" customHeight="1" thickBot="1">
      <c r="A26" s="68"/>
      <c r="B26" s="33"/>
      <c r="C26" s="33"/>
      <c r="D26" s="33"/>
      <c r="E26" s="33"/>
      <c r="F26" s="33"/>
      <c r="G26" s="33"/>
      <c r="H26" s="33"/>
      <c r="I26" s="33"/>
      <c r="J26" s="33"/>
      <c r="K26" s="33"/>
      <c r="L26" s="33"/>
      <c r="M26" s="33"/>
    </row>
    <row r="27" spans="1:23" ht="15" customHeight="1">
      <c r="A27" s="800" t="s">
        <v>817</v>
      </c>
      <c r="B27" s="800"/>
      <c r="C27" s="800"/>
      <c r="D27" s="800"/>
      <c r="E27" s="800"/>
      <c r="F27" s="800"/>
      <c r="G27" s="30"/>
      <c r="H27" s="30"/>
      <c r="I27" s="30"/>
      <c r="J27" s="83" t="s">
        <v>6</v>
      </c>
      <c r="L27" s="33"/>
      <c r="M27" s="33"/>
      <c r="N27" s="33"/>
      <c r="O27" s="33"/>
      <c r="P27" s="33"/>
      <c r="Q27" s="33"/>
      <c r="R27" s="33"/>
      <c r="S27" s="33"/>
      <c r="T27" s="33"/>
    </row>
    <row r="28" spans="1:23" ht="12" customHeight="1">
      <c r="A28" s="116"/>
      <c r="B28" s="116"/>
      <c r="C28" s="116"/>
      <c r="D28" s="116"/>
      <c r="E28" s="116"/>
      <c r="F28" s="116"/>
      <c r="G28" s="18"/>
      <c r="H28" s="18"/>
      <c r="I28" s="18"/>
      <c r="J28" s="84"/>
      <c r="L28" s="33"/>
      <c r="M28" s="33"/>
      <c r="N28" s="33"/>
      <c r="O28" s="33"/>
      <c r="P28" s="33"/>
      <c r="Q28" s="33"/>
      <c r="R28" s="33"/>
      <c r="S28" s="33"/>
      <c r="T28" s="33"/>
    </row>
    <row r="29" spans="1:23" s="633" customFormat="1" ht="9.75" customHeight="1">
      <c r="A29" s="623"/>
      <c r="B29" s="623"/>
      <c r="C29" s="623"/>
      <c r="D29" s="623"/>
      <c r="E29" s="623"/>
      <c r="F29" s="623"/>
      <c r="G29" s="18"/>
      <c r="H29" s="18"/>
      <c r="I29" s="18"/>
      <c r="J29" s="634"/>
      <c r="L29" s="629"/>
      <c r="M29" s="629"/>
      <c r="N29" s="629"/>
      <c r="O29" s="629"/>
      <c r="P29" s="629"/>
      <c r="Q29" s="629"/>
      <c r="R29" s="629"/>
      <c r="S29" s="629"/>
      <c r="T29" s="629"/>
    </row>
    <row r="30" spans="1:23" ht="18.75" customHeight="1"/>
    <row r="31" spans="1:23" ht="29.25" customHeight="1">
      <c r="A31" s="738" t="s">
        <v>308</v>
      </c>
      <c r="B31" s="738"/>
      <c r="C31" s="738"/>
      <c r="D31" s="738"/>
      <c r="E31" s="738"/>
      <c r="F31" s="738"/>
      <c r="G31" s="738"/>
      <c r="H31" s="738"/>
      <c r="I31" s="738"/>
      <c r="J31" s="738"/>
      <c r="K31" s="87"/>
    </row>
    <row r="32" spans="1:23" ht="12.75" customHeight="1" thickBot="1">
      <c r="A32" s="735" t="s">
        <v>60</v>
      </c>
      <c r="B32" s="735"/>
      <c r="C32" s="735"/>
      <c r="D32" s="735"/>
      <c r="E32" s="735"/>
      <c r="F32" s="735"/>
      <c r="G32" s="735"/>
      <c r="H32" s="735"/>
      <c r="I32" s="735"/>
      <c r="J32" s="735"/>
      <c r="K32" s="34"/>
      <c r="L32" s="33"/>
      <c r="M32" s="33"/>
      <c r="N32" s="33"/>
      <c r="O32" s="33"/>
      <c r="P32" s="33"/>
      <c r="Q32" s="33"/>
      <c r="R32" s="33"/>
      <c r="S32" s="33"/>
      <c r="T32" s="33"/>
      <c r="U32" s="33"/>
      <c r="V32" s="33"/>
      <c r="W32" s="33"/>
    </row>
    <row r="33" spans="1:23" ht="30" customHeight="1">
      <c r="A33" s="810" t="s">
        <v>68</v>
      </c>
      <c r="B33" s="757"/>
      <c r="C33" s="852" t="s">
        <v>106</v>
      </c>
      <c r="D33" s="892"/>
      <c r="E33" s="895" t="s">
        <v>69</v>
      </c>
      <c r="F33" s="808"/>
      <c r="G33" s="842" t="s">
        <v>70</v>
      </c>
      <c r="H33" s="890"/>
      <c r="I33" s="891" t="s">
        <v>71</v>
      </c>
      <c r="J33" s="852"/>
      <c r="K33" s="15"/>
      <c r="L33" s="33"/>
      <c r="M33" s="33"/>
      <c r="N33" s="33"/>
      <c r="O33" s="33"/>
      <c r="P33" s="33"/>
      <c r="Q33" s="33"/>
      <c r="R33" s="33"/>
      <c r="S33" s="33"/>
      <c r="T33" s="33"/>
      <c r="U33" s="33"/>
      <c r="V33" s="33"/>
      <c r="W33" s="33"/>
    </row>
    <row r="34" spans="1:23" ht="6" customHeight="1">
      <c r="A34" s="89"/>
      <c r="B34" s="79"/>
      <c r="C34" s="234"/>
      <c r="D34" s="234"/>
      <c r="E34" s="234"/>
      <c r="F34" s="234"/>
      <c r="G34" s="234"/>
      <c r="H34" s="234"/>
      <c r="I34" s="234"/>
      <c r="J34" s="234"/>
    </row>
    <row r="35" spans="1:23" ht="15" customHeight="1">
      <c r="A35" s="884" t="s">
        <v>726</v>
      </c>
      <c r="B35" s="885"/>
      <c r="C35" s="578"/>
      <c r="D35" s="567">
        <v>39</v>
      </c>
      <c r="E35" s="567"/>
      <c r="F35" s="567">
        <v>666</v>
      </c>
      <c r="G35" s="567"/>
      <c r="H35" s="567">
        <v>419</v>
      </c>
      <c r="I35" s="567"/>
      <c r="J35" s="567">
        <v>21029</v>
      </c>
    </row>
    <row r="36" spans="1:23" ht="15" customHeight="1">
      <c r="A36" s="884" t="s">
        <v>681</v>
      </c>
      <c r="B36" s="885"/>
      <c r="C36" s="570"/>
      <c r="D36" s="573">
        <v>35</v>
      </c>
      <c r="E36" s="573"/>
      <c r="F36" s="573">
        <v>686</v>
      </c>
      <c r="G36" s="573"/>
      <c r="H36" s="573">
        <v>395</v>
      </c>
      <c r="I36" s="573"/>
      <c r="J36" s="573">
        <v>20031</v>
      </c>
    </row>
    <row r="37" spans="1:23" ht="15" customHeight="1">
      <c r="A37" s="884" t="s">
        <v>800</v>
      </c>
      <c r="B37" s="885"/>
      <c r="C37" s="570"/>
      <c r="D37" s="573">
        <v>32</v>
      </c>
      <c r="E37" s="573"/>
      <c r="F37" s="573">
        <v>636</v>
      </c>
      <c r="G37" s="573"/>
      <c r="H37" s="573">
        <v>364</v>
      </c>
      <c r="I37" s="573"/>
      <c r="J37" s="573">
        <v>17913</v>
      </c>
    </row>
    <row r="38" spans="1:23" s="418" customFormat="1" ht="15" customHeight="1">
      <c r="A38" s="884" t="s">
        <v>683</v>
      </c>
      <c r="B38" s="885"/>
      <c r="C38" s="570"/>
      <c r="D38" s="573">
        <v>6</v>
      </c>
      <c r="E38" s="573"/>
      <c r="F38" s="573">
        <v>194</v>
      </c>
      <c r="G38" s="573"/>
      <c r="H38" s="573">
        <v>116</v>
      </c>
      <c r="I38" s="573"/>
      <c r="J38" s="573">
        <v>4855</v>
      </c>
    </row>
    <row r="39" spans="1:23" s="21" customFormat="1" ht="15" customHeight="1">
      <c r="A39" s="888" t="s">
        <v>708</v>
      </c>
      <c r="B39" s="889"/>
      <c r="C39" s="579"/>
      <c r="D39" s="580">
        <v>2</v>
      </c>
      <c r="E39" s="580"/>
      <c r="F39" s="580">
        <v>138</v>
      </c>
      <c r="G39" s="580"/>
      <c r="H39" s="580">
        <v>23</v>
      </c>
      <c r="I39" s="580"/>
      <c r="J39" s="580">
        <v>541</v>
      </c>
    </row>
    <row r="40" spans="1:23" ht="11.25" customHeight="1">
      <c r="A40" s="843"/>
      <c r="B40" s="887"/>
      <c r="C40" s="573"/>
      <c r="D40" s="573"/>
      <c r="E40" s="573"/>
      <c r="F40" s="573"/>
      <c r="G40" s="573"/>
      <c r="H40" s="573"/>
      <c r="I40" s="573"/>
      <c r="J40" s="573"/>
    </row>
    <row r="41" spans="1:23" ht="15" customHeight="1">
      <c r="A41" s="884" t="s">
        <v>801</v>
      </c>
      <c r="B41" s="885"/>
      <c r="C41" s="573"/>
      <c r="D41" s="573">
        <v>0</v>
      </c>
      <c r="E41" s="573"/>
      <c r="F41" s="573">
        <v>10</v>
      </c>
      <c r="G41" s="573"/>
      <c r="H41" s="573">
        <v>3</v>
      </c>
      <c r="I41" s="573"/>
      <c r="J41" s="573">
        <v>63</v>
      </c>
    </row>
    <row r="42" spans="1:23" ht="15" customHeight="1">
      <c r="A42" s="884" t="s">
        <v>638</v>
      </c>
      <c r="B42" s="885"/>
      <c r="C42" s="573"/>
      <c r="D42" s="573">
        <v>0</v>
      </c>
      <c r="E42" s="573"/>
      <c r="F42" s="573">
        <v>16</v>
      </c>
      <c r="G42" s="573"/>
      <c r="H42" s="573">
        <v>2</v>
      </c>
      <c r="I42" s="573"/>
      <c r="J42" s="573">
        <v>38</v>
      </c>
    </row>
    <row r="43" spans="1:23" ht="15" customHeight="1">
      <c r="A43" s="884" t="s">
        <v>144</v>
      </c>
      <c r="B43" s="885"/>
      <c r="C43" s="573"/>
      <c r="D43" s="573">
        <v>1</v>
      </c>
      <c r="E43" s="573"/>
      <c r="F43" s="573">
        <v>14</v>
      </c>
      <c r="G43" s="573"/>
      <c r="H43" s="573">
        <v>2</v>
      </c>
      <c r="I43" s="573"/>
      <c r="J43" s="573">
        <v>14</v>
      </c>
    </row>
    <row r="44" spans="1:23" ht="15" customHeight="1">
      <c r="A44" s="884" t="s">
        <v>145</v>
      </c>
      <c r="B44" s="885"/>
      <c r="C44" s="573"/>
      <c r="D44" s="573">
        <v>0</v>
      </c>
      <c r="E44" s="573"/>
      <c r="F44" s="573">
        <v>12</v>
      </c>
      <c r="G44" s="573"/>
      <c r="H44" s="573">
        <v>4</v>
      </c>
      <c r="I44" s="573"/>
      <c r="J44" s="573">
        <v>132</v>
      </c>
    </row>
    <row r="45" spans="1:23" ht="15" customHeight="1">
      <c r="A45" s="884" t="s">
        <v>146</v>
      </c>
      <c r="B45" s="885"/>
      <c r="C45" s="573"/>
      <c r="D45" s="573">
        <v>0</v>
      </c>
      <c r="E45" s="573"/>
      <c r="F45" s="573">
        <v>12</v>
      </c>
      <c r="G45" s="573"/>
      <c r="H45" s="573">
        <v>3</v>
      </c>
      <c r="I45" s="573"/>
      <c r="J45" s="573">
        <v>84</v>
      </c>
    </row>
    <row r="46" spans="1:23" ht="15" customHeight="1">
      <c r="A46" s="884" t="s">
        <v>147</v>
      </c>
      <c r="B46" s="885"/>
      <c r="C46" s="573"/>
      <c r="D46" s="573">
        <v>1</v>
      </c>
      <c r="E46" s="573"/>
      <c r="F46" s="573">
        <v>22</v>
      </c>
      <c r="G46" s="573"/>
      <c r="H46" s="573">
        <v>0</v>
      </c>
      <c r="I46" s="573"/>
      <c r="J46" s="573">
        <v>0</v>
      </c>
    </row>
    <row r="47" spans="1:23" ht="11.25" customHeight="1">
      <c r="A47" s="884"/>
      <c r="B47" s="885"/>
      <c r="C47" s="573"/>
      <c r="D47" s="573"/>
      <c r="E47" s="573"/>
      <c r="F47" s="573"/>
      <c r="G47" s="573"/>
      <c r="H47" s="573"/>
      <c r="I47" s="573"/>
      <c r="J47" s="567"/>
    </row>
    <row r="48" spans="1:23" ht="15" customHeight="1">
      <c r="A48" s="884" t="s">
        <v>639</v>
      </c>
      <c r="B48" s="885"/>
      <c r="C48" s="573"/>
      <c r="D48" s="573">
        <v>0</v>
      </c>
      <c r="E48" s="573"/>
      <c r="F48" s="573">
        <v>12</v>
      </c>
      <c r="G48" s="573"/>
      <c r="H48" s="573">
        <v>1</v>
      </c>
      <c r="I48" s="573"/>
      <c r="J48" s="573">
        <v>19</v>
      </c>
    </row>
    <row r="49" spans="1:12" ht="15" customHeight="1">
      <c r="A49" s="884" t="s">
        <v>148</v>
      </c>
      <c r="B49" s="885"/>
      <c r="C49" s="573"/>
      <c r="D49" s="573">
        <v>0</v>
      </c>
      <c r="E49" s="573"/>
      <c r="F49" s="573">
        <v>5</v>
      </c>
      <c r="G49" s="573"/>
      <c r="H49" s="573">
        <v>1</v>
      </c>
      <c r="I49" s="573"/>
      <c r="J49" s="573">
        <v>6</v>
      </c>
    </row>
    <row r="50" spans="1:12" ht="15" customHeight="1">
      <c r="A50" s="884" t="s">
        <v>149</v>
      </c>
      <c r="B50" s="885"/>
      <c r="C50" s="573"/>
      <c r="D50" s="573">
        <v>0</v>
      </c>
      <c r="E50" s="573"/>
      <c r="F50" s="573">
        <v>2</v>
      </c>
      <c r="G50" s="573"/>
      <c r="H50" s="573">
        <v>0</v>
      </c>
      <c r="I50" s="573"/>
      <c r="J50" s="573">
        <v>0</v>
      </c>
    </row>
    <row r="51" spans="1:12" ht="15" customHeight="1">
      <c r="A51" s="884" t="s">
        <v>802</v>
      </c>
      <c r="B51" s="885"/>
      <c r="C51" s="573"/>
      <c r="D51" s="573">
        <v>0</v>
      </c>
      <c r="E51" s="573"/>
      <c r="F51" s="573">
        <v>1</v>
      </c>
      <c r="G51" s="573"/>
      <c r="H51" s="573">
        <v>3</v>
      </c>
      <c r="I51" s="573"/>
      <c r="J51" s="573">
        <v>113</v>
      </c>
    </row>
    <row r="52" spans="1:12" ht="15" customHeight="1">
      <c r="A52" s="884" t="s">
        <v>640</v>
      </c>
      <c r="B52" s="885"/>
      <c r="C52" s="573"/>
      <c r="D52" s="573">
        <v>0</v>
      </c>
      <c r="E52" s="573"/>
      <c r="F52" s="573">
        <v>14</v>
      </c>
      <c r="G52" s="573"/>
      <c r="H52" s="573">
        <v>4</v>
      </c>
      <c r="I52" s="573"/>
      <c r="J52" s="573">
        <v>74</v>
      </c>
    </row>
    <row r="53" spans="1:12" ht="15" customHeight="1">
      <c r="A53" s="884" t="s">
        <v>150</v>
      </c>
      <c r="B53" s="885"/>
      <c r="C53" s="573"/>
      <c r="D53" s="573">
        <v>0</v>
      </c>
      <c r="E53" s="573"/>
      <c r="F53" s="573">
        <v>19</v>
      </c>
      <c r="G53" s="573"/>
      <c r="H53" s="573">
        <v>0</v>
      </c>
      <c r="I53" s="573"/>
      <c r="J53" s="573">
        <v>0</v>
      </c>
      <c r="K53" s="33"/>
      <c r="L53" s="33"/>
    </row>
    <row r="54" spans="1:12" ht="6.75" customHeight="1" thickBot="1">
      <c r="A54" s="70"/>
      <c r="B54" s="69"/>
      <c r="C54" s="395"/>
      <c r="D54" s="395"/>
      <c r="E54" s="395"/>
      <c r="F54" s="395"/>
      <c r="G54" s="395"/>
      <c r="H54" s="395"/>
      <c r="I54" s="395"/>
      <c r="J54" s="395"/>
      <c r="K54" s="33"/>
      <c r="L54" s="33"/>
    </row>
    <row r="55" spans="1:12" ht="15" customHeight="1">
      <c r="A55" s="800" t="s">
        <v>824</v>
      </c>
      <c r="B55" s="800"/>
      <c r="C55" s="800"/>
      <c r="D55" s="800"/>
      <c r="E55" s="800"/>
      <c r="F55" s="800"/>
      <c r="G55" s="30"/>
      <c r="H55" s="30"/>
      <c r="I55" s="30"/>
      <c r="J55" s="83" t="s">
        <v>6</v>
      </c>
      <c r="K55" s="18"/>
      <c r="L55" s="33"/>
    </row>
    <row r="56" spans="1:12">
      <c r="A56" s="886"/>
      <c r="B56" s="886"/>
      <c r="C56" s="886"/>
      <c r="D56" s="886"/>
      <c r="E56" s="886"/>
      <c r="F56" s="886"/>
      <c r="G56" s="18"/>
      <c r="H56" s="18"/>
      <c r="I56" s="18"/>
      <c r="J56" s="18"/>
      <c r="K56" s="18"/>
      <c r="L56" s="33"/>
    </row>
    <row r="57" spans="1:12">
      <c r="K57" s="33"/>
      <c r="L57" s="33"/>
    </row>
    <row r="58" spans="1:12">
      <c r="K58" s="33"/>
      <c r="L58" s="33"/>
    </row>
    <row r="59" spans="1:12">
      <c r="K59" s="33"/>
      <c r="L59" s="33"/>
    </row>
    <row r="60" spans="1:12">
      <c r="K60" s="33"/>
      <c r="L60" s="33"/>
    </row>
    <row r="61" spans="1:12">
      <c r="K61" s="33"/>
      <c r="L61" s="33"/>
    </row>
    <row r="62" spans="1:12">
      <c r="K62" s="33"/>
      <c r="L62" s="33"/>
    </row>
  </sheetData>
  <mergeCells count="42">
    <mergeCell ref="A1:J1"/>
    <mergeCell ref="A2:J2"/>
    <mergeCell ref="A3:J3"/>
    <mergeCell ref="A4:A5"/>
    <mergeCell ref="B4:B5"/>
    <mergeCell ref="C4:C5"/>
    <mergeCell ref="I4:I5"/>
    <mergeCell ref="J4:J5"/>
    <mergeCell ref="F4:F5"/>
    <mergeCell ref="G4:G5"/>
    <mergeCell ref="H4:H5"/>
    <mergeCell ref="A35:B35"/>
    <mergeCell ref="G33:H33"/>
    <mergeCell ref="I33:J33"/>
    <mergeCell ref="K4:K5"/>
    <mergeCell ref="A31:J31"/>
    <mergeCell ref="A32:J32"/>
    <mergeCell ref="A33:B33"/>
    <mergeCell ref="C33:D33"/>
    <mergeCell ref="D4:E4"/>
    <mergeCell ref="E33:F33"/>
    <mergeCell ref="A27:F27"/>
    <mergeCell ref="A36:B36"/>
    <mergeCell ref="A37:B37"/>
    <mergeCell ref="A40:B40"/>
    <mergeCell ref="A38:B38"/>
    <mergeCell ref="A39:B39"/>
    <mergeCell ref="A41:B41"/>
    <mergeCell ref="A42:B42"/>
    <mergeCell ref="A44:B44"/>
    <mergeCell ref="A43:B43"/>
    <mergeCell ref="A45:B45"/>
    <mergeCell ref="A46:B46"/>
    <mergeCell ref="A55:F55"/>
    <mergeCell ref="A56:F56"/>
    <mergeCell ref="A52:B52"/>
    <mergeCell ref="A53:B53"/>
    <mergeCell ref="A47:B47"/>
    <mergeCell ref="A51:B51"/>
    <mergeCell ref="A48:B48"/>
    <mergeCell ref="A49:B49"/>
    <mergeCell ref="A50:B50"/>
  </mergeCells>
  <phoneticPr fontId="10"/>
  <pageMargins left="0.59055118110236227" right="0.59055118110236227" top="0.31496062992125984" bottom="0.31496062992125984"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66"/>
  <sheetViews>
    <sheetView view="pageBreakPreview" zoomScale="130" zoomScaleNormal="115" zoomScaleSheetLayoutView="130" workbookViewId="0">
      <selection activeCell="C14" sqref="C14"/>
    </sheetView>
  </sheetViews>
  <sheetFormatPr defaultRowHeight="11.25"/>
  <cols>
    <col min="1" max="1" width="7.6640625" style="633" customWidth="1"/>
    <col min="2" max="2" width="7.83203125" style="633" customWidth="1"/>
    <col min="3" max="3" width="6.83203125" style="633" customWidth="1"/>
    <col min="4" max="4" width="7.6640625" style="633" customWidth="1"/>
    <col min="5" max="6" width="9" style="633" customWidth="1"/>
    <col min="7" max="7" width="7.6640625" style="633" customWidth="1"/>
    <col min="8" max="8" width="10" style="633" bestFit="1" customWidth="1"/>
    <col min="9" max="9" width="7.6640625" style="633" customWidth="1"/>
    <col min="10" max="10" width="8.33203125" style="633" customWidth="1"/>
    <col min="11" max="11" width="7.6640625" style="633" customWidth="1"/>
    <col min="12" max="12" width="8.33203125" style="633" customWidth="1"/>
    <col min="13" max="14" width="7.6640625" style="633" customWidth="1"/>
    <col min="15" max="15" width="5.6640625" style="633" customWidth="1"/>
    <col min="16" max="16" width="6.6640625" style="633" customWidth="1"/>
    <col min="17" max="17" width="6" style="633" customWidth="1"/>
    <col min="18" max="18" width="6.83203125" style="633" customWidth="1"/>
    <col min="19" max="19" width="5.6640625" style="633" customWidth="1"/>
    <col min="20" max="21" width="6.5" style="633" customWidth="1"/>
    <col min="22" max="22" width="8" style="633" customWidth="1"/>
    <col min="23" max="23" width="6.33203125" style="633" customWidth="1"/>
    <col min="24" max="24" width="7.6640625" style="633" customWidth="1"/>
    <col min="25" max="25" width="5.83203125" style="633" customWidth="1"/>
    <col min="26" max="26" width="6.5" style="633" customWidth="1"/>
    <col min="27" max="27" width="6.1640625" style="633" customWidth="1"/>
    <col min="28" max="28" width="8.83203125" style="633" customWidth="1"/>
    <col min="29" max="30" width="6.5" style="633" customWidth="1"/>
    <col min="31" max="31" width="6.6640625" style="633" customWidth="1"/>
    <col min="32" max="16384" width="9.33203125" style="633"/>
  </cols>
  <sheetData>
    <row r="1" spans="1:31" ht="24" customHeight="1">
      <c r="A1" s="909" t="s">
        <v>654</v>
      </c>
      <c r="B1" s="909"/>
      <c r="C1" s="909"/>
      <c r="D1" s="909"/>
      <c r="E1" s="909"/>
      <c r="F1" s="909"/>
      <c r="G1" s="909"/>
      <c r="H1" s="909"/>
      <c r="I1" s="909"/>
      <c r="J1" s="909"/>
      <c r="K1" s="909"/>
      <c r="L1" s="909"/>
      <c r="M1" s="909"/>
      <c r="N1" s="909"/>
      <c r="O1" s="958" t="s">
        <v>655</v>
      </c>
      <c r="P1" s="958"/>
      <c r="Q1" s="958"/>
      <c r="R1" s="958"/>
      <c r="S1" s="958"/>
      <c r="T1" s="958"/>
      <c r="U1" s="959"/>
      <c r="V1" s="959"/>
      <c r="W1" s="959"/>
      <c r="X1" s="959"/>
      <c r="Y1" s="959"/>
      <c r="Z1" s="959"/>
      <c r="AA1" s="959"/>
      <c r="AB1" s="959"/>
      <c r="AC1" s="959"/>
      <c r="AD1" s="959"/>
      <c r="AE1" s="959"/>
    </row>
    <row r="2" spans="1:31" ht="30" customHeight="1">
      <c r="A2" s="806" t="s">
        <v>347</v>
      </c>
      <c r="B2" s="806"/>
      <c r="C2" s="806"/>
      <c r="D2" s="806"/>
      <c r="E2" s="806"/>
      <c r="F2" s="806"/>
      <c r="G2" s="806"/>
      <c r="H2" s="806"/>
      <c r="I2" s="806"/>
      <c r="J2" s="806"/>
      <c r="K2" s="806"/>
      <c r="L2" s="806"/>
      <c r="M2" s="806"/>
      <c r="N2" s="806"/>
      <c r="O2" s="49"/>
      <c r="P2" s="49"/>
      <c r="Q2" s="49"/>
      <c r="R2" s="49"/>
      <c r="S2" s="49"/>
      <c r="T2" s="49"/>
      <c r="U2" s="49"/>
      <c r="V2" s="49"/>
      <c r="W2" s="49"/>
      <c r="X2" s="49"/>
      <c r="Y2" s="49"/>
      <c r="Z2" s="49"/>
      <c r="AA2" s="49"/>
      <c r="AB2" s="49"/>
    </row>
    <row r="3" spans="1:31" ht="15" customHeight="1" thickBot="1">
      <c r="A3" s="172"/>
      <c r="B3" s="172"/>
      <c r="C3" s="172"/>
      <c r="D3" s="172"/>
      <c r="E3" s="172"/>
      <c r="F3" s="172"/>
      <c r="L3" s="173"/>
      <c r="M3" s="173"/>
      <c r="N3" s="173"/>
      <c r="O3" s="173"/>
      <c r="P3" s="173"/>
      <c r="Q3" s="173"/>
      <c r="R3" s="173"/>
      <c r="S3" s="173"/>
      <c r="T3" s="173"/>
      <c r="U3" s="173"/>
      <c r="V3" s="173"/>
      <c r="W3" s="173"/>
      <c r="X3" s="173"/>
      <c r="AA3" s="174"/>
      <c r="AB3" s="174"/>
      <c r="AC3" s="618" t="s">
        <v>315</v>
      </c>
      <c r="AD3" s="629"/>
      <c r="AE3" s="629"/>
    </row>
    <row r="4" spans="1:31" s="497" customFormat="1" ht="12.75" customHeight="1">
      <c r="A4" s="910" t="s">
        <v>128</v>
      </c>
      <c r="B4" s="913" t="s">
        <v>316</v>
      </c>
      <c r="C4" s="913" t="s">
        <v>317</v>
      </c>
      <c r="D4" s="913" t="s">
        <v>318</v>
      </c>
      <c r="E4" s="915" t="s">
        <v>62</v>
      </c>
      <c r="F4" s="916"/>
      <c r="G4" s="682" t="s">
        <v>579</v>
      </c>
      <c r="H4" s="683"/>
      <c r="I4" s="683"/>
      <c r="J4" s="683"/>
      <c r="K4" s="683"/>
      <c r="L4" s="683"/>
      <c r="M4" s="683"/>
      <c r="N4" s="683"/>
      <c r="O4" s="683"/>
      <c r="P4" s="683"/>
      <c r="Q4" s="683"/>
      <c r="R4" s="683"/>
      <c r="S4" s="683"/>
      <c r="T4" s="683"/>
      <c r="U4" s="683"/>
      <c r="V4" s="683"/>
      <c r="W4" s="683"/>
      <c r="X4" s="683"/>
      <c r="Y4" s="683"/>
      <c r="Z4" s="683"/>
      <c r="AA4" s="684"/>
      <c r="AB4" s="684"/>
      <c r="AC4" s="900" t="s">
        <v>319</v>
      </c>
    </row>
    <row r="5" spans="1:31" s="497" customFormat="1" ht="12.75" customHeight="1">
      <c r="A5" s="911"/>
      <c r="B5" s="914"/>
      <c r="C5" s="914"/>
      <c r="D5" s="914"/>
      <c r="E5" s="917"/>
      <c r="F5" s="918"/>
      <c r="G5" s="903" t="s">
        <v>320</v>
      </c>
      <c r="H5" s="904"/>
      <c r="I5" s="903" t="s">
        <v>321</v>
      </c>
      <c r="J5" s="923"/>
      <c r="K5" s="685"/>
      <c r="L5" s="686"/>
      <c r="M5" s="686"/>
      <c r="N5" s="686"/>
      <c r="O5" s="686"/>
      <c r="P5" s="686"/>
      <c r="Q5" s="686"/>
      <c r="R5" s="686"/>
      <c r="S5" s="686"/>
      <c r="T5" s="686"/>
      <c r="U5" s="686"/>
      <c r="V5" s="686"/>
      <c r="W5" s="686"/>
      <c r="X5" s="686"/>
      <c r="Y5" s="687"/>
      <c r="Z5" s="688"/>
      <c r="AA5" s="688"/>
      <c r="AB5" s="688"/>
      <c r="AC5" s="901"/>
    </row>
    <row r="6" spans="1:31" s="497" customFormat="1" ht="12.75" customHeight="1">
      <c r="A6" s="911"/>
      <c r="B6" s="914"/>
      <c r="C6" s="914"/>
      <c r="D6" s="914"/>
      <c r="E6" s="917"/>
      <c r="F6" s="918"/>
      <c r="G6" s="905"/>
      <c r="H6" s="906"/>
      <c r="I6" s="905"/>
      <c r="J6" s="924"/>
      <c r="K6" s="926" t="s">
        <v>322</v>
      </c>
      <c r="L6" s="927"/>
      <c r="M6" s="927"/>
      <c r="N6" s="928"/>
      <c r="O6" s="931" t="s">
        <v>591</v>
      </c>
      <c r="P6" s="940"/>
      <c r="Q6" s="936" t="s">
        <v>690</v>
      </c>
      <c r="R6" s="937"/>
      <c r="S6" s="936" t="s">
        <v>691</v>
      </c>
      <c r="T6" s="937"/>
      <c r="U6" s="929" t="s">
        <v>323</v>
      </c>
      <c r="V6" s="930"/>
      <c r="W6" s="929" t="s">
        <v>324</v>
      </c>
      <c r="X6" s="930"/>
      <c r="Y6" s="929" t="s">
        <v>325</v>
      </c>
      <c r="Z6" s="930"/>
      <c r="AA6" s="931" t="s">
        <v>592</v>
      </c>
      <c r="AB6" s="932"/>
      <c r="AC6" s="901"/>
    </row>
    <row r="7" spans="1:31" s="497" customFormat="1" ht="12.75" customHeight="1">
      <c r="A7" s="911"/>
      <c r="B7" s="914"/>
      <c r="C7" s="914"/>
      <c r="D7" s="914"/>
      <c r="E7" s="917"/>
      <c r="F7" s="918"/>
      <c r="G7" s="905"/>
      <c r="H7" s="906"/>
      <c r="I7" s="905"/>
      <c r="J7" s="924"/>
      <c r="K7" s="936" t="s">
        <v>590</v>
      </c>
      <c r="L7" s="937"/>
      <c r="M7" s="929" t="s">
        <v>326</v>
      </c>
      <c r="N7" s="930"/>
      <c r="O7" s="941"/>
      <c r="P7" s="911"/>
      <c r="Q7" s="943"/>
      <c r="R7" s="944"/>
      <c r="S7" s="943"/>
      <c r="T7" s="944"/>
      <c r="U7" s="917"/>
      <c r="V7" s="918"/>
      <c r="W7" s="917"/>
      <c r="X7" s="918"/>
      <c r="Y7" s="917"/>
      <c r="Z7" s="918"/>
      <c r="AA7" s="933"/>
      <c r="AB7" s="934"/>
      <c r="AC7" s="901"/>
    </row>
    <row r="8" spans="1:31" s="497" customFormat="1" ht="24" customHeight="1">
      <c r="A8" s="911"/>
      <c r="B8" s="921" t="s">
        <v>327</v>
      </c>
      <c r="C8" s="921" t="s">
        <v>327</v>
      </c>
      <c r="D8" s="921" t="s">
        <v>327</v>
      </c>
      <c r="E8" s="919"/>
      <c r="F8" s="920"/>
      <c r="G8" s="907"/>
      <c r="H8" s="908"/>
      <c r="I8" s="907"/>
      <c r="J8" s="925"/>
      <c r="K8" s="938"/>
      <c r="L8" s="939"/>
      <c r="M8" s="919"/>
      <c r="N8" s="920"/>
      <c r="O8" s="942"/>
      <c r="P8" s="912"/>
      <c r="Q8" s="938"/>
      <c r="R8" s="939"/>
      <c r="S8" s="938"/>
      <c r="T8" s="939"/>
      <c r="U8" s="919"/>
      <c r="V8" s="920"/>
      <c r="W8" s="919"/>
      <c r="X8" s="920"/>
      <c r="Y8" s="919"/>
      <c r="Z8" s="920"/>
      <c r="AA8" s="824"/>
      <c r="AB8" s="935"/>
      <c r="AC8" s="901"/>
    </row>
    <row r="9" spans="1:31" s="499" customFormat="1" ht="12.75" customHeight="1">
      <c r="A9" s="912"/>
      <c r="B9" s="922"/>
      <c r="C9" s="922"/>
      <c r="D9" s="922"/>
      <c r="E9" s="206" t="s">
        <v>328</v>
      </c>
      <c r="F9" s="498" t="s">
        <v>67</v>
      </c>
      <c r="G9" s="689" t="s">
        <v>14</v>
      </c>
      <c r="H9" s="690" t="s">
        <v>329</v>
      </c>
      <c r="I9" s="689" t="s">
        <v>14</v>
      </c>
      <c r="J9" s="690" t="s">
        <v>329</v>
      </c>
      <c r="K9" s="689" t="s">
        <v>14</v>
      </c>
      <c r="L9" s="689" t="s">
        <v>329</v>
      </c>
      <c r="M9" s="689" t="s">
        <v>14</v>
      </c>
      <c r="N9" s="689" t="s">
        <v>329</v>
      </c>
      <c r="O9" s="689" t="s">
        <v>14</v>
      </c>
      <c r="P9" s="689" t="s">
        <v>329</v>
      </c>
      <c r="Q9" s="689" t="s">
        <v>14</v>
      </c>
      <c r="R9" s="689" t="s">
        <v>329</v>
      </c>
      <c r="S9" s="689" t="s">
        <v>14</v>
      </c>
      <c r="T9" s="689" t="s">
        <v>329</v>
      </c>
      <c r="U9" s="689" t="s">
        <v>14</v>
      </c>
      <c r="V9" s="689" t="s">
        <v>329</v>
      </c>
      <c r="W9" s="689" t="s">
        <v>14</v>
      </c>
      <c r="X9" s="689" t="s">
        <v>329</v>
      </c>
      <c r="Y9" s="689" t="s">
        <v>14</v>
      </c>
      <c r="Z9" s="689" t="s">
        <v>329</v>
      </c>
      <c r="AA9" s="689" t="s">
        <v>14</v>
      </c>
      <c r="AB9" s="689" t="s">
        <v>329</v>
      </c>
      <c r="AC9" s="902"/>
    </row>
    <row r="10" spans="1:31" s="31" customFormat="1" ht="4.5" customHeight="1">
      <c r="A10" s="176"/>
      <c r="F10" s="177"/>
      <c r="H10" s="177"/>
      <c r="J10" s="177"/>
      <c r="N10" s="177"/>
      <c r="X10" s="177"/>
      <c r="Y10" s="178"/>
      <c r="AA10" s="179"/>
      <c r="AB10" s="179"/>
      <c r="AC10" s="180"/>
    </row>
    <row r="11" spans="1:31" s="507" customFormat="1" ht="14.25" customHeight="1">
      <c r="A11" s="505" t="s">
        <v>726</v>
      </c>
      <c r="B11" s="691">
        <v>30691</v>
      </c>
      <c r="C11" s="691">
        <v>395407</v>
      </c>
      <c r="D11" s="691">
        <v>264809</v>
      </c>
      <c r="E11" s="592">
        <v>156947704</v>
      </c>
      <c r="F11" s="592">
        <v>152058515</v>
      </c>
      <c r="G11" s="592">
        <v>7886387</v>
      </c>
      <c r="H11" s="592">
        <v>98227523.722499996</v>
      </c>
      <c r="I11" s="592">
        <v>4021911</v>
      </c>
      <c r="J11" s="592">
        <v>51638370.467</v>
      </c>
      <c r="K11" s="592">
        <v>2782586</v>
      </c>
      <c r="L11" s="592">
        <v>38325654.524999999</v>
      </c>
      <c r="M11" s="592">
        <v>1042727</v>
      </c>
      <c r="N11" s="592">
        <v>6453155.4060000004</v>
      </c>
      <c r="O11" s="691">
        <v>359</v>
      </c>
      <c r="P11" s="691">
        <v>20316.829000000002</v>
      </c>
      <c r="Q11" s="691">
        <v>32189</v>
      </c>
      <c r="R11" s="691">
        <v>313949.46399999998</v>
      </c>
      <c r="S11" s="691">
        <v>9</v>
      </c>
      <c r="T11" s="691">
        <v>28.549999999999997</v>
      </c>
      <c r="U11" s="691">
        <v>166272</v>
      </c>
      <c r="V11" s="691">
        <v>705246.87200000009</v>
      </c>
      <c r="W11" s="691">
        <v>0</v>
      </c>
      <c r="X11" s="691">
        <v>0</v>
      </c>
      <c r="Y11" s="691">
        <v>5169</v>
      </c>
      <c r="Z11" s="691">
        <v>353951.86500000005</v>
      </c>
      <c r="AA11" s="691">
        <v>24789</v>
      </c>
      <c r="AB11" s="692">
        <v>5780016.4199999999</v>
      </c>
      <c r="AC11" s="506" t="s">
        <v>737</v>
      </c>
    </row>
    <row r="12" spans="1:31" s="114" customFormat="1" ht="14.25" customHeight="1">
      <c r="A12" s="505" t="s">
        <v>734</v>
      </c>
      <c r="B12" s="691">
        <v>30937</v>
      </c>
      <c r="C12" s="691">
        <v>399228</v>
      </c>
      <c r="D12" s="691">
        <v>265669</v>
      </c>
      <c r="E12" s="592">
        <v>159004385.09100002</v>
      </c>
      <c r="F12" s="592">
        <v>154477203.69299999</v>
      </c>
      <c r="G12" s="592">
        <v>7909166</v>
      </c>
      <c r="H12" s="592">
        <v>99597711.736000001</v>
      </c>
      <c r="I12" s="592">
        <v>4101892</v>
      </c>
      <c r="J12" s="592">
        <v>53246228.233999997</v>
      </c>
      <c r="K12" s="592">
        <v>2806297</v>
      </c>
      <c r="L12" s="592">
        <v>39254168.039999999</v>
      </c>
      <c r="M12" s="592">
        <v>1062177</v>
      </c>
      <c r="N12" s="592">
        <v>6829077.5499999998</v>
      </c>
      <c r="O12" s="691">
        <v>364</v>
      </c>
      <c r="P12" s="691">
        <v>24462.345999999998</v>
      </c>
      <c r="Q12" s="691">
        <v>32162</v>
      </c>
      <c r="R12" s="691">
        <v>311287.91199999995</v>
      </c>
      <c r="S12" s="691">
        <v>12</v>
      </c>
      <c r="T12" s="691">
        <v>173.6</v>
      </c>
      <c r="U12" s="691">
        <v>171849</v>
      </c>
      <c r="V12" s="691">
        <v>731445.071</v>
      </c>
      <c r="W12" s="691">
        <v>0</v>
      </c>
      <c r="X12" s="691">
        <v>0</v>
      </c>
      <c r="Y12" s="691">
        <v>4196</v>
      </c>
      <c r="Z12" s="691">
        <v>266858</v>
      </c>
      <c r="AA12" s="691">
        <v>24835</v>
      </c>
      <c r="AB12" s="692">
        <v>5828755.7150000008</v>
      </c>
      <c r="AC12" s="508" t="s">
        <v>738</v>
      </c>
    </row>
    <row r="13" spans="1:31" s="114" customFormat="1" ht="14.25" customHeight="1">
      <c r="A13" s="505" t="s">
        <v>735</v>
      </c>
      <c r="B13" s="691">
        <v>31772</v>
      </c>
      <c r="C13" s="691">
        <v>402538</v>
      </c>
      <c r="D13" s="691">
        <v>268739</v>
      </c>
      <c r="E13" s="592">
        <v>163494312</v>
      </c>
      <c r="F13" s="592">
        <v>159438013</v>
      </c>
      <c r="G13" s="592">
        <v>8049488</v>
      </c>
      <c r="H13" s="592">
        <v>101539496</v>
      </c>
      <c r="I13" s="592">
        <v>4189432</v>
      </c>
      <c r="J13" s="592">
        <v>54496138</v>
      </c>
      <c r="K13" s="592">
        <v>2852991</v>
      </c>
      <c r="L13" s="592">
        <v>39932788</v>
      </c>
      <c r="M13" s="592">
        <v>1100992</v>
      </c>
      <c r="N13" s="592">
        <v>7049409</v>
      </c>
      <c r="O13" s="691">
        <v>417</v>
      </c>
      <c r="P13" s="691">
        <v>30169</v>
      </c>
      <c r="Q13" s="691">
        <v>32145</v>
      </c>
      <c r="R13" s="691">
        <v>297276</v>
      </c>
      <c r="S13" s="691">
        <v>21</v>
      </c>
      <c r="T13" s="691">
        <v>71</v>
      </c>
      <c r="U13" s="691">
        <v>174221</v>
      </c>
      <c r="V13" s="691">
        <v>727036</v>
      </c>
      <c r="W13" s="691">
        <v>0</v>
      </c>
      <c r="X13" s="691">
        <v>0</v>
      </c>
      <c r="Y13" s="691">
        <v>3401</v>
      </c>
      <c r="Z13" s="691">
        <v>219641</v>
      </c>
      <c r="AA13" s="691">
        <v>25244</v>
      </c>
      <c r="AB13" s="692">
        <v>6027669</v>
      </c>
      <c r="AC13" s="508" t="s">
        <v>607</v>
      </c>
    </row>
    <row r="14" spans="1:31" s="114" customFormat="1" ht="14.25" customHeight="1">
      <c r="A14" s="505" t="s">
        <v>689</v>
      </c>
      <c r="B14" s="691">
        <v>33081</v>
      </c>
      <c r="C14" s="691">
        <v>409964</v>
      </c>
      <c r="D14" s="691">
        <v>270194</v>
      </c>
      <c r="E14" s="514">
        <v>166261770</v>
      </c>
      <c r="F14" s="514">
        <v>162411376</v>
      </c>
      <c r="G14" s="592">
        <v>8279567</v>
      </c>
      <c r="H14" s="592">
        <v>106549274</v>
      </c>
      <c r="I14" s="592">
        <v>4345997</v>
      </c>
      <c r="J14" s="592">
        <v>57721734</v>
      </c>
      <c r="K14" s="592">
        <v>2948357</v>
      </c>
      <c r="L14" s="592">
        <v>42098025</v>
      </c>
      <c r="M14" s="592">
        <v>1159240</v>
      </c>
      <c r="N14" s="592">
        <v>8386655</v>
      </c>
      <c r="O14" s="691">
        <v>541</v>
      </c>
      <c r="P14" s="691">
        <v>31281</v>
      </c>
      <c r="Q14" s="691">
        <v>33153</v>
      </c>
      <c r="R14" s="691">
        <v>300196</v>
      </c>
      <c r="S14" s="691">
        <v>8</v>
      </c>
      <c r="T14" s="691">
        <v>59</v>
      </c>
      <c r="U14" s="691">
        <v>176079</v>
      </c>
      <c r="V14" s="691">
        <v>742341</v>
      </c>
      <c r="W14" s="691">
        <v>0</v>
      </c>
      <c r="X14" s="691">
        <v>0</v>
      </c>
      <c r="Y14" s="691">
        <v>4090</v>
      </c>
      <c r="Z14" s="691">
        <v>252002</v>
      </c>
      <c r="AA14" s="691">
        <v>24529</v>
      </c>
      <c r="AB14" s="692">
        <v>5911175</v>
      </c>
      <c r="AC14" s="508" t="s">
        <v>672</v>
      </c>
    </row>
    <row r="15" spans="1:31" s="512" customFormat="1" ht="14.25" customHeight="1">
      <c r="A15" s="509" t="s">
        <v>736</v>
      </c>
      <c r="B15" s="693">
        <v>34324</v>
      </c>
      <c r="C15" s="693">
        <v>422928</v>
      </c>
      <c r="D15" s="693">
        <v>272046</v>
      </c>
      <c r="E15" s="510" t="s">
        <v>330</v>
      </c>
      <c r="F15" s="510" t="s">
        <v>330</v>
      </c>
      <c r="G15" s="694">
        <v>8500901</v>
      </c>
      <c r="H15" s="694">
        <v>108076100</v>
      </c>
      <c r="I15" s="694">
        <v>4514112</v>
      </c>
      <c r="J15" s="694">
        <v>59285345</v>
      </c>
      <c r="K15" s="694">
        <v>3052201</v>
      </c>
      <c r="L15" s="694">
        <v>43649205</v>
      </c>
      <c r="M15" s="694">
        <v>1225382</v>
      </c>
      <c r="N15" s="694">
        <v>8179071</v>
      </c>
      <c r="O15" s="693">
        <v>663</v>
      </c>
      <c r="P15" s="693">
        <v>32479</v>
      </c>
      <c r="Q15" s="693">
        <v>33919</v>
      </c>
      <c r="R15" s="693">
        <v>234217</v>
      </c>
      <c r="S15" s="693">
        <v>14</v>
      </c>
      <c r="T15" s="693">
        <v>67</v>
      </c>
      <c r="U15" s="693">
        <v>170621</v>
      </c>
      <c r="V15" s="693">
        <v>698139</v>
      </c>
      <c r="W15" s="693">
        <v>1</v>
      </c>
      <c r="X15" s="691">
        <v>0</v>
      </c>
      <c r="Y15" s="693">
        <v>3802</v>
      </c>
      <c r="Z15" s="693">
        <v>207271</v>
      </c>
      <c r="AA15" s="693">
        <v>27509</v>
      </c>
      <c r="AB15" s="695">
        <v>6284896</v>
      </c>
      <c r="AC15" s="511" t="s">
        <v>718</v>
      </c>
    </row>
    <row r="16" spans="1:31" s="114" customFormat="1" ht="14.25" customHeight="1">
      <c r="A16" s="513"/>
      <c r="B16" s="691"/>
      <c r="C16" s="691"/>
      <c r="D16" s="691"/>
      <c r="E16" s="514"/>
      <c r="F16" s="514"/>
      <c r="G16" s="592"/>
      <c r="H16" s="592"/>
      <c r="I16" s="592"/>
      <c r="J16" s="592"/>
      <c r="K16" s="592"/>
      <c r="L16" s="592"/>
      <c r="M16" s="592"/>
      <c r="N16" s="592"/>
      <c r="O16" s="691"/>
      <c r="P16" s="691"/>
      <c r="Q16" s="691"/>
      <c r="R16" s="691"/>
      <c r="S16" s="691"/>
      <c r="T16" s="691"/>
      <c r="U16" s="691"/>
      <c r="V16" s="691"/>
      <c r="W16" s="691"/>
      <c r="X16" s="691"/>
      <c r="Y16" s="691"/>
      <c r="Z16" s="691"/>
      <c r="AA16" s="691"/>
      <c r="AB16" s="692"/>
      <c r="AC16" s="515"/>
    </row>
    <row r="17" spans="1:31" s="114" customFormat="1" ht="14.25" customHeight="1">
      <c r="A17" s="516" t="s">
        <v>739</v>
      </c>
      <c r="B17" s="696">
        <v>33232</v>
      </c>
      <c r="C17" s="691">
        <v>418269</v>
      </c>
      <c r="D17" s="691">
        <v>269688</v>
      </c>
      <c r="E17" s="514" t="s">
        <v>330</v>
      </c>
      <c r="F17" s="514" t="s">
        <v>330</v>
      </c>
      <c r="G17" s="592">
        <v>706095</v>
      </c>
      <c r="H17" s="592">
        <v>8728338</v>
      </c>
      <c r="I17" s="592">
        <f>K17+M17+O17+Q17+S17+U17+W17+Y17+AA17</f>
        <v>376684</v>
      </c>
      <c r="J17" s="592">
        <f>L17+N17+P17+R17+T17+V17+X17+Z17+AB17</f>
        <v>4804491</v>
      </c>
      <c r="K17" s="592">
        <v>254331</v>
      </c>
      <c r="L17" s="592">
        <v>3524668</v>
      </c>
      <c r="M17" s="592">
        <v>103250</v>
      </c>
      <c r="N17" s="592">
        <v>707800</v>
      </c>
      <c r="O17" s="691">
        <v>56</v>
      </c>
      <c r="P17" s="691">
        <v>2520</v>
      </c>
      <c r="Q17" s="691">
        <v>2679</v>
      </c>
      <c r="R17" s="691">
        <v>18406</v>
      </c>
      <c r="S17" s="691">
        <v>0</v>
      </c>
      <c r="T17" s="691">
        <v>0</v>
      </c>
      <c r="U17" s="691">
        <v>13816</v>
      </c>
      <c r="V17" s="691">
        <v>56421</v>
      </c>
      <c r="W17" s="691">
        <v>0</v>
      </c>
      <c r="X17" s="691">
        <v>0</v>
      </c>
      <c r="Y17" s="691">
        <v>401</v>
      </c>
      <c r="Z17" s="691">
        <v>19638</v>
      </c>
      <c r="AA17" s="691">
        <v>2151</v>
      </c>
      <c r="AB17" s="692">
        <v>475038</v>
      </c>
      <c r="AC17" s="508" t="s">
        <v>331</v>
      </c>
    </row>
    <row r="18" spans="1:31" s="114" customFormat="1" ht="14.25" customHeight="1">
      <c r="A18" s="516" t="s">
        <v>242</v>
      </c>
      <c r="B18" s="691">
        <v>33357</v>
      </c>
      <c r="C18" s="691">
        <v>420291</v>
      </c>
      <c r="D18" s="691">
        <v>269299</v>
      </c>
      <c r="E18" s="514" t="s">
        <v>330</v>
      </c>
      <c r="F18" s="514" t="s">
        <v>330</v>
      </c>
      <c r="G18" s="592">
        <v>695770</v>
      </c>
      <c r="H18" s="592">
        <v>8507879</v>
      </c>
      <c r="I18" s="592">
        <f t="shared" ref="I18:J29" si="0">K18+M18+O18+Q18+S18+U18+W18+Y18+AA18</f>
        <v>366022</v>
      </c>
      <c r="J18" s="592">
        <f t="shared" si="0"/>
        <v>4653738</v>
      </c>
      <c r="K18" s="592">
        <v>247496</v>
      </c>
      <c r="L18" s="592">
        <v>3400751</v>
      </c>
      <c r="M18" s="592">
        <v>98971</v>
      </c>
      <c r="N18" s="592">
        <v>652960</v>
      </c>
      <c r="O18" s="691">
        <v>51</v>
      </c>
      <c r="P18" s="691">
        <v>2300</v>
      </c>
      <c r="Q18" s="691">
        <v>2650</v>
      </c>
      <c r="R18" s="691">
        <v>18373</v>
      </c>
      <c r="S18" s="691">
        <v>0</v>
      </c>
      <c r="T18" s="691">
        <v>0</v>
      </c>
      <c r="U18" s="691">
        <v>13964</v>
      </c>
      <c r="V18" s="691">
        <v>56445</v>
      </c>
      <c r="W18" s="691">
        <v>0</v>
      </c>
      <c r="X18" s="691">
        <v>0</v>
      </c>
      <c r="Y18" s="691">
        <v>308</v>
      </c>
      <c r="Z18" s="691">
        <v>16363</v>
      </c>
      <c r="AA18" s="691">
        <v>2582</v>
      </c>
      <c r="AB18" s="692">
        <v>506546</v>
      </c>
      <c r="AC18" s="508" t="s">
        <v>243</v>
      </c>
    </row>
    <row r="19" spans="1:31" s="114" customFormat="1" ht="14.25" customHeight="1">
      <c r="A19" s="516" t="s">
        <v>115</v>
      </c>
      <c r="B19" s="691">
        <v>33472</v>
      </c>
      <c r="C19" s="691">
        <v>420287</v>
      </c>
      <c r="D19" s="691">
        <v>269047</v>
      </c>
      <c r="E19" s="514" t="s">
        <v>330</v>
      </c>
      <c r="F19" s="514" t="s">
        <v>330</v>
      </c>
      <c r="G19" s="592">
        <v>705099</v>
      </c>
      <c r="H19" s="592">
        <v>9102452</v>
      </c>
      <c r="I19" s="592">
        <f t="shared" si="0"/>
        <v>372098</v>
      </c>
      <c r="J19" s="592">
        <f t="shared" si="0"/>
        <v>5042967</v>
      </c>
      <c r="K19" s="592">
        <v>253541</v>
      </c>
      <c r="L19" s="592">
        <v>3700813</v>
      </c>
      <c r="M19" s="592">
        <v>98185</v>
      </c>
      <c r="N19" s="592">
        <v>672454</v>
      </c>
      <c r="O19" s="691">
        <v>53</v>
      </c>
      <c r="P19" s="691">
        <v>2945</v>
      </c>
      <c r="Q19" s="691">
        <v>2992</v>
      </c>
      <c r="R19" s="691">
        <v>19657</v>
      </c>
      <c r="S19" s="691">
        <v>0</v>
      </c>
      <c r="T19" s="691">
        <v>0</v>
      </c>
      <c r="U19" s="691">
        <v>14147</v>
      </c>
      <c r="V19" s="691">
        <v>62016</v>
      </c>
      <c r="W19" s="691">
        <v>0</v>
      </c>
      <c r="X19" s="691">
        <v>0</v>
      </c>
      <c r="Y19" s="691">
        <v>235</v>
      </c>
      <c r="Z19" s="691">
        <v>18206</v>
      </c>
      <c r="AA19" s="691">
        <v>2945</v>
      </c>
      <c r="AB19" s="692">
        <v>566876</v>
      </c>
      <c r="AC19" s="508" t="s">
        <v>332</v>
      </c>
    </row>
    <row r="20" spans="1:31" s="114" customFormat="1" ht="14.25" customHeight="1">
      <c r="A20" s="516" t="s">
        <v>116</v>
      </c>
      <c r="B20" s="691">
        <v>33582</v>
      </c>
      <c r="C20" s="691">
        <v>420404</v>
      </c>
      <c r="D20" s="691">
        <v>269580</v>
      </c>
      <c r="E20" s="514" t="s">
        <v>330</v>
      </c>
      <c r="F20" s="514" t="s">
        <v>330</v>
      </c>
      <c r="G20" s="592">
        <v>696435</v>
      </c>
      <c r="H20" s="592">
        <v>9094499</v>
      </c>
      <c r="I20" s="592">
        <f t="shared" si="0"/>
        <v>369923</v>
      </c>
      <c r="J20" s="592">
        <f t="shared" si="0"/>
        <v>4983595</v>
      </c>
      <c r="K20" s="592">
        <v>251626</v>
      </c>
      <c r="L20" s="592">
        <v>3759661</v>
      </c>
      <c r="M20" s="592">
        <v>98260</v>
      </c>
      <c r="N20" s="592">
        <v>650797</v>
      </c>
      <c r="O20" s="691">
        <v>51</v>
      </c>
      <c r="P20" s="691">
        <v>2444</v>
      </c>
      <c r="Q20" s="691">
        <v>3029</v>
      </c>
      <c r="R20" s="691">
        <v>21674</v>
      </c>
      <c r="S20" s="691">
        <v>2</v>
      </c>
      <c r="T20" s="691">
        <v>5</v>
      </c>
      <c r="U20" s="691">
        <v>14440</v>
      </c>
      <c r="V20" s="691">
        <v>59583</v>
      </c>
      <c r="W20" s="691">
        <v>0</v>
      </c>
      <c r="X20" s="691">
        <v>0</v>
      </c>
      <c r="Y20" s="691">
        <v>320</v>
      </c>
      <c r="Z20" s="691">
        <v>17313</v>
      </c>
      <c r="AA20" s="691">
        <v>2195</v>
      </c>
      <c r="AB20" s="692">
        <v>472118</v>
      </c>
      <c r="AC20" s="508" t="s">
        <v>134</v>
      </c>
    </row>
    <row r="21" spans="1:31" s="114" customFormat="1" ht="14.25" customHeight="1">
      <c r="A21" s="516" t="s">
        <v>117</v>
      </c>
      <c r="B21" s="691">
        <v>33680</v>
      </c>
      <c r="C21" s="691">
        <v>420370</v>
      </c>
      <c r="D21" s="691">
        <v>270234</v>
      </c>
      <c r="E21" s="514" t="s">
        <v>330</v>
      </c>
      <c r="F21" s="514" t="s">
        <v>330</v>
      </c>
      <c r="G21" s="592">
        <v>675210</v>
      </c>
      <c r="H21" s="592">
        <v>9108834</v>
      </c>
      <c r="I21" s="592">
        <f t="shared" si="0"/>
        <v>362403</v>
      </c>
      <c r="J21" s="592">
        <f t="shared" si="0"/>
        <v>4991930</v>
      </c>
      <c r="K21" s="592">
        <v>245617</v>
      </c>
      <c r="L21" s="592">
        <v>3700061</v>
      </c>
      <c r="M21" s="592">
        <v>96132</v>
      </c>
      <c r="N21" s="592">
        <v>649046</v>
      </c>
      <c r="O21" s="691">
        <v>46</v>
      </c>
      <c r="P21" s="691">
        <v>2507</v>
      </c>
      <c r="Q21" s="691">
        <v>3013</v>
      </c>
      <c r="R21" s="691">
        <v>20422</v>
      </c>
      <c r="S21" s="691">
        <v>2</v>
      </c>
      <c r="T21" s="691">
        <v>14</v>
      </c>
      <c r="U21" s="691">
        <v>14866</v>
      </c>
      <c r="V21" s="691">
        <v>62994</v>
      </c>
      <c r="W21" s="691">
        <v>0</v>
      </c>
      <c r="X21" s="691">
        <v>0</v>
      </c>
      <c r="Y21" s="691">
        <v>427</v>
      </c>
      <c r="Z21" s="691">
        <v>20811</v>
      </c>
      <c r="AA21" s="691">
        <v>2300</v>
      </c>
      <c r="AB21" s="692">
        <v>536075</v>
      </c>
      <c r="AC21" s="508" t="s">
        <v>135</v>
      </c>
    </row>
    <row r="22" spans="1:31" s="114" customFormat="1" ht="14.25" customHeight="1">
      <c r="A22" s="516" t="s">
        <v>118</v>
      </c>
      <c r="B22" s="691">
        <v>33771</v>
      </c>
      <c r="C22" s="691">
        <v>420288</v>
      </c>
      <c r="D22" s="691">
        <v>274004</v>
      </c>
      <c r="E22" s="514" t="s">
        <v>330</v>
      </c>
      <c r="F22" s="514" t="s">
        <v>330</v>
      </c>
      <c r="G22" s="592">
        <v>658079</v>
      </c>
      <c r="H22" s="592">
        <v>8735197</v>
      </c>
      <c r="I22" s="592">
        <f t="shared" si="0"/>
        <v>357652</v>
      </c>
      <c r="J22" s="592">
        <f t="shared" si="0"/>
        <v>4852182</v>
      </c>
      <c r="K22" s="592">
        <v>242474</v>
      </c>
      <c r="L22" s="592">
        <v>3539324</v>
      </c>
      <c r="M22" s="592">
        <v>94777</v>
      </c>
      <c r="N22" s="592">
        <v>637018</v>
      </c>
      <c r="O22" s="691">
        <v>46</v>
      </c>
      <c r="P22" s="691">
        <v>1840</v>
      </c>
      <c r="Q22" s="691">
        <v>2802</v>
      </c>
      <c r="R22" s="691">
        <v>19186</v>
      </c>
      <c r="S22" s="691">
        <v>3</v>
      </c>
      <c r="T22" s="691">
        <v>7</v>
      </c>
      <c r="U22" s="691">
        <v>14932</v>
      </c>
      <c r="V22" s="691">
        <v>61354</v>
      </c>
      <c r="W22" s="691">
        <v>0</v>
      </c>
      <c r="X22" s="691">
        <v>0</v>
      </c>
      <c r="Y22" s="691">
        <v>328</v>
      </c>
      <c r="Z22" s="691">
        <v>17101</v>
      </c>
      <c r="AA22" s="691">
        <v>2290</v>
      </c>
      <c r="AB22" s="692">
        <v>576352</v>
      </c>
      <c r="AC22" s="508" t="s">
        <v>136</v>
      </c>
    </row>
    <row r="23" spans="1:31" s="114" customFormat="1" ht="14.25" customHeight="1">
      <c r="A23" s="516"/>
      <c r="B23" s="691"/>
      <c r="C23" s="691"/>
      <c r="D23" s="691"/>
      <c r="E23" s="514"/>
      <c r="F23" s="514"/>
      <c r="G23" s="592"/>
      <c r="H23" s="592"/>
      <c r="I23" s="592"/>
      <c r="J23" s="592"/>
      <c r="K23" s="592"/>
      <c r="L23" s="592"/>
      <c r="M23" s="592"/>
      <c r="N23" s="592"/>
      <c r="O23" s="691"/>
      <c r="P23" s="691"/>
      <c r="Q23" s="691"/>
      <c r="R23" s="691"/>
      <c r="S23" s="691"/>
      <c r="T23" s="691"/>
      <c r="U23" s="691"/>
      <c r="V23" s="691"/>
      <c r="W23" s="691"/>
      <c r="X23" s="691"/>
      <c r="Y23" s="691"/>
      <c r="Z23" s="691"/>
      <c r="AA23" s="691"/>
      <c r="AB23" s="692"/>
      <c r="AC23" s="508"/>
    </row>
    <row r="24" spans="1:31" s="114" customFormat="1" ht="14.25" customHeight="1">
      <c r="A24" s="516" t="s">
        <v>167</v>
      </c>
      <c r="B24" s="691">
        <v>33901</v>
      </c>
      <c r="C24" s="691">
        <v>421162</v>
      </c>
      <c r="D24" s="691">
        <v>272966</v>
      </c>
      <c r="E24" s="514" t="s">
        <v>330</v>
      </c>
      <c r="F24" s="514" t="s">
        <v>330</v>
      </c>
      <c r="G24" s="592">
        <v>714568</v>
      </c>
      <c r="H24" s="592">
        <v>8976248</v>
      </c>
      <c r="I24" s="592">
        <f t="shared" si="0"/>
        <v>376598</v>
      </c>
      <c r="J24" s="592">
        <f t="shared" si="0"/>
        <v>4870117</v>
      </c>
      <c r="K24" s="592">
        <v>254830</v>
      </c>
      <c r="L24" s="592">
        <v>3617173</v>
      </c>
      <c r="M24" s="592">
        <v>101764</v>
      </c>
      <c r="N24" s="592">
        <v>676634</v>
      </c>
      <c r="O24" s="691">
        <v>74</v>
      </c>
      <c r="P24" s="691">
        <v>3399</v>
      </c>
      <c r="Q24" s="691">
        <v>2881</v>
      </c>
      <c r="R24" s="691">
        <v>20137</v>
      </c>
      <c r="S24" s="691">
        <v>1</v>
      </c>
      <c r="T24" s="691">
        <v>4</v>
      </c>
      <c r="U24" s="691">
        <v>14669</v>
      </c>
      <c r="V24" s="691">
        <v>58714</v>
      </c>
      <c r="W24" s="691">
        <v>0</v>
      </c>
      <c r="X24" s="691">
        <v>0</v>
      </c>
      <c r="Y24" s="691">
        <v>339</v>
      </c>
      <c r="Z24" s="691">
        <v>16494</v>
      </c>
      <c r="AA24" s="691">
        <v>2040</v>
      </c>
      <c r="AB24" s="692">
        <v>477562</v>
      </c>
      <c r="AC24" s="508" t="s">
        <v>244</v>
      </c>
    </row>
    <row r="25" spans="1:31" s="114" customFormat="1" ht="14.25" customHeight="1">
      <c r="A25" s="516" t="s">
        <v>119</v>
      </c>
      <c r="B25" s="691">
        <v>33968</v>
      </c>
      <c r="C25" s="691">
        <v>422063</v>
      </c>
      <c r="D25" s="691">
        <v>272590</v>
      </c>
      <c r="E25" s="514" t="s">
        <v>330</v>
      </c>
      <c r="F25" s="514" t="s">
        <v>330</v>
      </c>
      <c r="G25" s="592">
        <v>719918</v>
      </c>
      <c r="H25" s="592">
        <v>9007867</v>
      </c>
      <c r="I25" s="592">
        <f t="shared" si="0"/>
        <v>378235</v>
      </c>
      <c r="J25" s="592">
        <f t="shared" si="0"/>
        <v>4943507</v>
      </c>
      <c r="K25" s="592">
        <v>254849</v>
      </c>
      <c r="L25" s="592">
        <v>3595745</v>
      </c>
      <c r="M25" s="592">
        <v>103320</v>
      </c>
      <c r="N25" s="592">
        <v>674150</v>
      </c>
      <c r="O25" s="691">
        <v>59</v>
      </c>
      <c r="P25" s="691">
        <v>2229</v>
      </c>
      <c r="Q25" s="691">
        <v>2836</v>
      </c>
      <c r="R25" s="691">
        <v>19384</v>
      </c>
      <c r="S25" s="691">
        <v>2</v>
      </c>
      <c r="T25" s="691">
        <v>8</v>
      </c>
      <c r="U25" s="691">
        <v>14571</v>
      </c>
      <c r="V25" s="691">
        <v>57273</v>
      </c>
      <c r="W25" s="691">
        <v>0</v>
      </c>
      <c r="X25" s="691">
        <v>0</v>
      </c>
      <c r="Y25" s="691">
        <v>278</v>
      </c>
      <c r="Z25" s="691">
        <v>16906</v>
      </c>
      <c r="AA25" s="691">
        <v>2320</v>
      </c>
      <c r="AB25" s="692">
        <v>577812</v>
      </c>
      <c r="AC25" s="508" t="s">
        <v>245</v>
      </c>
    </row>
    <row r="26" spans="1:31" s="114" customFormat="1" ht="14.25" customHeight="1">
      <c r="A26" s="516" t="s">
        <v>120</v>
      </c>
      <c r="B26" s="691">
        <v>34032</v>
      </c>
      <c r="C26" s="691">
        <v>423216</v>
      </c>
      <c r="D26" s="691">
        <v>272375</v>
      </c>
      <c r="E26" s="514" t="s">
        <v>330</v>
      </c>
      <c r="F26" s="514" t="s">
        <v>330</v>
      </c>
      <c r="G26" s="592">
        <v>742182</v>
      </c>
      <c r="H26" s="592">
        <v>9169008</v>
      </c>
      <c r="I26" s="592">
        <f t="shared" si="0"/>
        <v>393109</v>
      </c>
      <c r="J26" s="592">
        <f t="shared" si="0"/>
        <v>5042995</v>
      </c>
      <c r="K26" s="592">
        <v>264919</v>
      </c>
      <c r="L26" s="592">
        <v>3662517</v>
      </c>
      <c r="M26" s="592">
        <v>108076</v>
      </c>
      <c r="N26" s="592">
        <v>729318</v>
      </c>
      <c r="O26" s="691">
        <v>64</v>
      </c>
      <c r="P26" s="691">
        <v>3917</v>
      </c>
      <c r="Q26" s="691">
        <v>2785</v>
      </c>
      <c r="R26" s="691">
        <v>19437</v>
      </c>
      <c r="S26" s="691">
        <v>2</v>
      </c>
      <c r="T26" s="691">
        <v>5</v>
      </c>
      <c r="U26" s="691">
        <v>14680</v>
      </c>
      <c r="V26" s="691">
        <v>59830</v>
      </c>
      <c r="W26" s="691">
        <v>0</v>
      </c>
      <c r="X26" s="691">
        <v>0</v>
      </c>
      <c r="Y26" s="691">
        <v>350</v>
      </c>
      <c r="Z26" s="691">
        <v>19642</v>
      </c>
      <c r="AA26" s="691">
        <v>2233</v>
      </c>
      <c r="AB26" s="692">
        <v>548329</v>
      </c>
      <c r="AC26" s="508" t="s">
        <v>246</v>
      </c>
    </row>
    <row r="27" spans="1:31" s="114" customFormat="1" ht="14.25" customHeight="1">
      <c r="A27" s="516" t="s">
        <v>740</v>
      </c>
      <c r="B27" s="691">
        <v>34142</v>
      </c>
      <c r="C27" s="691">
        <v>422715</v>
      </c>
      <c r="D27" s="691">
        <v>272268</v>
      </c>
      <c r="E27" s="514" t="s">
        <v>330</v>
      </c>
      <c r="F27" s="514" t="s">
        <v>330</v>
      </c>
      <c r="G27" s="592">
        <v>718832</v>
      </c>
      <c r="H27" s="592">
        <v>8956998</v>
      </c>
      <c r="I27" s="592">
        <f t="shared" si="0"/>
        <v>386093</v>
      </c>
      <c r="J27" s="592">
        <f t="shared" si="0"/>
        <v>4918431</v>
      </c>
      <c r="K27" s="592">
        <v>259688</v>
      </c>
      <c r="L27" s="592">
        <v>3647241</v>
      </c>
      <c r="M27" s="592">
        <v>107448</v>
      </c>
      <c r="N27" s="592">
        <v>685150</v>
      </c>
      <c r="O27" s="691">
        <v>55</v>
      </c>
      <c r="P27" s="691">
        <v>2688</v>
      </c>
      <c r="Q27" s="691">
        <v>2595</v>
      </c>
      <c r="R27" s="691">
        <v>18648</v>
      </c>
      <c r="S27" s="691">
        <v>0</v>
      </c>
      <c r="T27" s="691">
        <v>0</v>
      </c>
      <c r="U27" s="691">
        <v>14052</v>
      </c>
      <c r="V27" s="691">
        <v>55986</v>
      </c>
      <c r="W27" s="691">
        <v>1</v>
      </c>
      <c r="X27" s="691">
        <v>0</v>
      </c>
      <c r="Y27" s="691">
        <v>219</v>
      </c>
      <c r="Z27" s="691">
        <v>12927</v>
      </c>
      <c r="AA27" s="691">
        <v>2035</v>
      </c>
      <c r="AB27" s="692">
        <v>495791</v>
      </c>
      <c r="AC27" s="508" t="s">
        <v>247</v>
      </c>
    </row>
    <row r="28" spans="1:31" s="114" customFormat="1" ht="14.25" customHeight="1">
      <c r="A28" s="516" t="s">
        <v>248</v>
      </c>
      <c r="B28" s="691">
        <v>34243</v>
      </c>
      <c r="C28" s="691">
        <v>423049</v>
      </c>
      <c r="D28" s="691">
        <v>272190</v>
      </c>
      <c r="E28" s="514" t="s">
        <v>330</v>
      </c>
      <c r="F28" s="514" t="s">
        <v>330</v>
      </c>
      <c r="G28" s="592">
        <v>708207</v>
      </c>
      <c r="H28" s="592">
        <v>8800234</v>
      </c>
      <c r="I28" s="592">
        <f t="shared" si="0"/>
        <v>376534</v>
      </c>
      <c r="J28" s="592">
        <f t="shared" si="0"/>
        <v>4806002</v>
      </c>
      <c r="K28" s="592">
        <v>254326</v>
      </c>
      <c r="L28" s="592">
        <v>3581030</v>
      </c>
      <c r="M28" s="592">
        <v>103808</v>
      </c>
      <c r="N28" s="592">
        <v>667093</v>
      </c>
      <c r="O28" s="691">
        <v>52</v>
      </c>
      <c r="P28" s="691">
        <v>2561</v>
      </c>
      <c r="Q28" s="691">
        <v>2774</v>
      </c>
      <c r="R28" s="691">
        <v>18762</v>
      </c>
      <c r="S28" s="691">
        <v>1</v>
      </c>
      <c r="T28" s="691">
        <v>2</v>
      </c>
      <c r="U28" s="691">
        <v>13310</v>
      </c>
      <c r="V28" s="691">
        <v>54071</v>
      </c>
      <c r="W28" s="691">
        <v>0</v>
      </c>
      <c r="X28" s="691">
        <v>0</v>
      </c>
      <c r="Y28" s="691">
        <v>291</v>
      </c>
      <c r="Z28" s="691">
        <v>15334</v>
      </c>
      <c r="AA28" s="691">
        <v>1972</v>
      </c>
      <c r="AB28" s="692">
        <v>467149</v>
      </c>
      <c r="AC28" s="508" t="s">
        <v>137</v>
      </c>
    </row>
    <row r="29" spans="1:31" s="114" customFormat="1" ht="14.25" customHeight="1">
      <c r="A29" s="516" t="s">
        <v>114</v>
      </c>
      <c r="B29" s="691">
        <v>34324</v>
      </c>
      <c r="C29" s="691">
        <v>422928</v>
      </c>
      <c r="D29" s="691">
        <v>272046</v>
      </c>
      <c r="E29" s="514" t="s">
        <v>330</v>
      </c>
      <c r="F29" s="514" t="s">
        <v>330</v>
      </c>
      <c r="G29" s="592">
        <v>760506</v>
      </c>
      <c r="H29" s="592">
        <v>9888546</v>
      </c>
      <c r="I29" s="592">
        <f t="shared" si="0"/>
        <v>398761</v>
      </c>
      <c r="J29" s="592">
        <f t="shared" si="0"/>
        <v>5375390</v>
      </c>
      <c r="K29" s="592">
        <v>268504</v>
      </c>
      <c r="L29" s="592">
        <v>3920221</v>
      </c>
      <c r="M29" s="592">
        <v>111391</v>
      </c>
      <c r="N29" s="592">
        <v>776651</v>
      </c>
      <c r="O29" s="691">
        <v>56</v>
      </c>
      <c r="P29" s="691">
        <v>3129</v>
      </c>
      <c r="Q29" s="691">
        <v>2883</v>
      </c>
      <c r="R29" s="691">
        <v>20131</v>
      </c>
      <c r="S29" s="691">
        <v>1</v>
      </c>
      <c r="T29" s="691">
        <v>22</v>
      </c>
      <c r="U29" s="691">
        <v>13174</v>
      </c>
      <c r="V29" s="691">
        <v>53452</v>
      </c>
      <c r="W29" s="691">
        <v>0</v>
      </c>
      <c r="X29" s="691">
        <v>0</v>
      </c>
      <c r="Y29" s="691">
        <v>306</v>
      </c>
      <c r="Z29" s="691">
        <v>16536</v>
      </c>
      <c r="AA29" s="691">
        <v>2446</v>
      </c>
      <c r="AB29" s="692">
        <v>585248</v>
      </c>
      <c r="AC29" s="508" t="s">
        <v>138</v>
      </c>
    </row>
    <row r="30" spans="1:31" s="114" customFormat="1" ht="4.5" customHeight="1" thickBot="1">
      <c r="A30" s="517"/>
      <c r="B30" s="518"/>
      <c r="C30" s="518"/>
      <c r="D30" s="518"/>
      <c r="E30" s="519"/>
      <c r="F30" s="519"/>
      <c r="G30" s="519"/>
      <c r="H30" s="519"/>
      <c r="I30" s="519"/>
      <c r="J30" s="519"/>
      <c r="K30" s="519"/>
      <c r="L30" s="519"/>
      <c r="M30" s="518"/>
      <c r="N30" s="518"/>
      <c r="O30" s="519"/>
      <c r="P30" s="519"/>
      <c r="Q30" s="519"/>
      <c r="R30" s="519"/>
      <c r="S30" s="518"/>
      <c r="T30" s="518"/>
      <c r="U30" s="518"/>
      <c r="V30" s="519"/>
      <c r="W30" s="519"/>
      <c r="X30" s="519"/>
      <c r="Y30" s="697"/>
      <c r="Z30" s="519"/>
      <c r="AA30" s="698"/>
      <c r="AB30" s="698"/>
      <c r="AC30" s="520"/>
      <c r="AD30" s="521"/>
      <c r="AE30" s="521"/>
    </row>
    <row r="31" spans="1:31" s="114" customFormat="1" ht="24" customHeight="1" thickBot="1">
      <c r="A31" s="522"/>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1"/>
      <c r="AD31" s="523"/>
      <c r="AE31" s="523"/>
    </row>
    <row r="32" spans="1:31" s="497" customFormat="1" ht="13.5" customHeight="1">
      <c r="A32" s="910" t="s">
        <v>128</v>
      </c>
      <c r="B32" s="699" t="s">
        <v>580</v>
      </c>
      <c r="C32" s="684"/>
      <c r="D32" s="684"/>
      <c r="E32" s="684"/>
      <c r="F32" s="684"/>
      <c r="G32" s="684"/>
      <c r="H32" s="684"/>
      <c r="I32" s="684"/>
      <c r="J32" s="684"/>
      <c r="K32" s="684"/>
      <c r="L32" s="684"/>
      <c r="M32" s="684"/>
      <c r="N32" s="684"/>
      <c r="O32" s="684"/>
      <c r="P32" s="684"/>
      <c r="Q32" s="684"/>
      <c r="R32" s="684"/>
      <c r="S32" s="684"/>
      <c r="T32" s="684"/>
      <c r="U32" s="684"/>
      <c r="V32" s="684"/>
      <c r="W32" s="684"/>
      <c r="X32" s="684"/>
      <c r="Y32" s="684"/>
      <c r="Z32" s="684"/>
      <c r="AA32" s="700"/>
      <c r="AB32" s="701"/>
      <c r="AC32" s="702"/>
      <c r="AD32" s="703"/>
      <c r="AE32" s="945" t="s">
        <v>319</v>
      </c>
    </row>
    <row r="33" spans="1:31" s="497" customFormat="1" ht="13.5" customHeight="1">
      <c r="A33" s="911"/>
      <c r="B33" s="931" t="s">
        <v>333</v>
      </c>
      <c r="C33" s="946"/>
      <c r="D33" s="946"/>
      <c r="E33" s="685"/>
      <c r="F33" s="704"/>
      <c r="G33" s="704"/>
      <c r="H33" s="704"/>
      <c r="I33" s="704"/>
      <c r="J33" s="704"/>
      <c r="K33" s="704"/>
      <c r="L33" s="704"/>
      <c r="M33" s="704"/>
      <c r="N33" s="704"/>
      <c r="O33" s="704"/>
      <c r="P33" s="704"/>
      <c r="Q33" s="704"/>
      <c r="R33" s="704"/>
      <c r="S33" s="704"/>
      <c r="T33" s="704"/>
      <c r="U33" s="704"/>
      <c r="V33" s="704"/>
      <c r="W33" s="949" t="s">
        <v>334</v>
      </c>
      <c r="X33" s="950"/>
      <c r="Y33" s="949" t="s">
        <v>335</v>
      </c>
      <c r="Z33" s="950"/>
      <c r="AA33" s="951" t="s">
        <v>336</v>
      </c>
      <c r="AB33" s="952"/>
      <c r="AC33" s="951" t="s">
        <v>337</v>
      </c>
      <c r="AD33" s="952"/>
      <c r="AE33" s="901"/>
    </row>
    <row r="34" spans="1:31" s="497" customFormat="1" ht="13.5" customHeight="1">
      <c r="A34" s="911"/>
      <c r="B34" s="941"/>
      <c r="C34" s="947"/>
      <c r="D34" s="947"/>
      <c r="E34" s="926" t="s">
        <v>322</v>
      </c>
      <c r="F34" s="927"/>
      <c r="G34" s="927"/>
      <c r="H34" s="928"/>
      <c r="I34" s="957" t="s">
        <v>338</v>
      </c>
      <c r="J34" s="940"/>
      <c r="K34" s="936" t="s">
        <v>692</v>
      </c>
      <c r="L34" s="937"/>
      <c r="M34" s="936" t="s">
        <v>693</v>
      </c>
      <c r="N34" s="937"/>
      <c r="O34" s="929" t="s">
        <v>339</v>
      </c>
      <c r="P34" s="930"/>
      <c r="Q34" s="951" t="s">
        <v>340</v>
      </c>
      <c r="R34" s="930"/>
      <c r="S34" s="929" t="s">
        <v>325</v>
      </c>
      <c r="T34" s="930"/>
      <c r="U34" s="931" t="s">
        <v>341</v>
      </c>
      <c r="V34" s="932"/>
      <c r="W34" s="950"/>
      <c r="X34" s="950"/>
      <c r="Y34" s="950"/>
      <c r="Z34" s="950"/>
      <c r="AA34" s="953"/>
      <c r="AB34" s="954"/>
      <c r="AC34" s="953"/>
      <c r="AD34" s="954"/>
      <c r="AE34" s="901"/>
    </row>
    <row r="35" spans="1:31" s="497" customFormat="1" ht="13.5" customHeight="1">
      <c r="A35" s="911"/>
      <c r="B35" s="941"/>
      <c r="C35" s="947"/>
      <c r="D35" s="947"/>
      <c r="E35" s="936" t="s">
        <v>590</v>
      </c>
      <c r="F35" s="937"/>
      <c r="G35" s="929" t="s">
        <v>326</v>
      </c>
      <c r="H35" s="930"/>
      <c r="I35" s="941"/>
      <c r="J35" s="911"/>
      <c r="K35" s="943"/>
      <c r="L35" s="944"/>
      <c r="M35" s="943"/>
      <c r="N35" s="944"/>
      <c r="O35" s="917"/>
      <c r="P35" s="918"/>
      <c r="Q35" s="917"/>
      <c r="R35" s="918"/>
      <c r="S35" s="917"/>
      <c r="T35" s="918"/>
      <c r="U35" s="933"/>
      <c r="V35" s="934"/>
      <c r="W35" s="950"/>
      <c r="X35" s="950"/>
      <c r="Y35" s="950"/>
      <c r="Z35" s="950"/>
      <c r="AA35" s="953"/>
      <c r="AB35" s="954"/>
      <c r="AC35" s="953"/>
      <c r="AD35" s="954"/>
      <c r="AE35" s="901"/>
    </row>
    <row r="36" spans="1:31" s="497" customFormat="1" ht="13.5" customHeight="1">
      <c r="A36" s="911"/>
      <c r="B36" s="942"/>
      <c r="C36" s="948"/>
      <c r="D36" s="948"/>
      <c r="E36" s="938"/>
      <c r="F36" s="939"/>
      <c r="G36" s="919"/>
      <c r="H36" s="920"/>
      <c r="I36" s="942"/>
      <c r="J36" s="912"/>
      <c r="K36" s="938"/>
      <c r="L36" s="939"/>
      <c r="M36" s="938"/>
      <c r="N36" s="939"/>
      <c r="O36" s="919"/>
      <c r="P36" s="920"/>
      <c r="Q36" s="919"/>
      <c r="R36" s="920"/>
      <c r="S36" s="919"/>
      <c r="T36" s="920"/>
      <c r="U36" s="824"/>
      <c r="V36" s="935"/>
      <c r="W36" s="950"/>
      <c r="X36" s="950"/>
      <c r="Y36" s="950"/>
      <c r="Z36" s="950"/>
      <c r="AA36" s="955"/>
      <c r="AB36" s="956"/>
      <c r="AC36" s="955"/>
      <c r="AD36" s="956"/>
      <c r="AE36" s="901"/>
    </row>
    <row r="37" spans="1:31" s="497" customFormat="1" ht="13.5" customHeight="1">
      <c r="A37" s="912"/>
      <c r="B37" s="689" t="s">
        <v>14</v>
      </c>
      <c r="C37" s="926" t="s">
        <v>329</v>
      </c>
      <c r="D37" s="928"/>
      <c r="E37" s="689" t="s">
        <v>14</v>
      </c>
      <c r="F37" s="689" t="s">
        <v>329</v>
      </c>
      <c r="G37" s="689" t="s">
        <v>14</v>
      </c>
      <c r="H37" s="689" t="s">
        <v>329</v>
      </c>
      <c r="I37" s="689" t="s">
        <v>14</v>
      </c>
      <c r="J37" s="689" t="s">
        <v>329</v>
      </c>
      <c r="K37" s="689" t="s">
        <v>14</v>
      </c>
      <c r="L37" s="689" t="s">
        <v>329</v>
      </c>
      <c r="M37" s="689" t="s">
        <v>14</v>
      </c>
      <c r="N37" s="689" t="s">
        <v>329</v>
      </c>
      <c r="O37" s="689" t="s">
        <v>14</v>
      </c>
      <c r="P37" s="689" t="s">
        <v>329</v>
      </c>
      <c r="Q37" s="689" t="s">
        <v>14</v>
      </c>
      <c r="R37" s="689" t="s">
        <v>329</v>
      </c>
      <c r="S37" s="689" t="s">
        <v>14</v>
      </c>
      <c r="T37" s="689" t="s">
        <v>329</v>
      </c>
      <c r="U37" s="689" t="s">
        <v>14</v>
      </c>
      <c r="V37" s="689" t="s">
        <v>329</v>
      </c>
      <c r="W37" s="689" t="s">
        <v>14</v>
      </c>
      <c r="X37" s="689" t="s">
        <v>329</v>
      </c>
      <c r="Y37" s="689" t="s">
        <v>14</v>
      </c>
      <c r="Z37" s="689" t="s">
        <v>329</v>
      </c>
      <c r="AA37" s="689" t="s">
        <v>14</v>
      </c>
      <c r="AB37" s="689" t="s">
        <v>329</v>
      </c>
      <c r="AC37" s="689" t="s">
        <v>14</v>
      </c>
      <c r="AD37" s="689" t="s">
        <v>329</v>
      </c>
      <c r="AE37" s="902"/>
    </row>
    <row r="38" spans="1:31" s="507" customFormat="1" ht="4.5" customHeight="1">
      <c r="A38" s="524"/>
      <c r="B38" s="86"/>
      <c r="C38" s="963"/>
      <c r="D38" s="963"/>
      <c r="E38" s="705"/>
      <c r="F38" s="705"/>
      <c r="G38" s="705"/>
      <c r="H38" s="705"/>
      <c r="I38" s="705"/>
      <c r="J38" s="705"/>
      <c r="K38" s="705"/>
      <c r="L38" s="705"/>
      <c r="M38" s="705"/>
      <c r="N38" s="705"/>
      <c r="O38" s="705"/>
      <c r="P38" s="705"/>
      <c r="Q38" s="705"/>
      <c r="R38" s="705"/>
      <c r="S38" s="705"/>
      <c r="T38" s="705"/>
      <c r="U38" s="705"/>
      <c r="V38" s="706"/>
      <c r="W38" s="706"/>
      <c r="X38" s="114"/>
      <c r="Y38" s="114"/>
      <c r="Z38" s="114"/>
      <c r="AA38" s="705"/>
      <c r="AB38" s="705"/>
      <c r="AC38" s="705"/>
      <c r="AD38" s="705"/>
      <c r="AE38" s="525"/>
    </row>
    <row r="39" spans="1:31" s="507" customFormat="1" ht="14.25" customHeight="1">
      <c r="A39" s="505" t="s">
        <v>726</v>
      </c>
      <c r="B39" s="592">
        <v>3587685</v>
      </c>
      <c r="C39" s="960">
        <v>39817845.447499998</v>
      </c>
      <c r="D39" s="960">
        <v>1371613</v>
      </c>
      <c r="E39" s="592">
        <v>2476820</v>
      </c>
      <c r="F39" s="592">
        <v>31509909.612499993</v>
      </c>
      <c r="G39" s="592">
        <v>1025226</v>
      </c>
      <c r="H39" s="592">
        <v>5482099.6319999993</v>
      </c>
      <c r="I39" s="691">
        <v>1452</v>
      </c>
      <c r="J39" s="691">
        <v>75798.646000000008</v>
      </c>
      <c r="K39" s="691">
        <v>27062</v>
      </c>
      <c r="L39" s="691">
        <v>305285.82200000004</v>
      </c>
      <c r="M39" s="691">
        <v>4</v>
      </c>
      <c r="N39" s="691">
        <v>63.35</v>
      </c>
      <c r="O39" s="691">
        <v>75899</v>
      </c>
      <c r="P39" s="691">
        <v>362979.92500000005</v>
      </c>
      <c r="Q39" s="691">
        <v>2</v>
      </c>
      <c r="R39" s="691">
        <v>58.5</v>
      </c>
      <c r="S39" s="691">
        <v>2737</v>
      </c>
      <c r="T39" s="691">
        <v>169285.78200000001</v>
      </c>
      <c r="U39" s="691">
        <v>5545</v>
      </c>
      <c r="V39" s="592">
        <v>2217650</v>
      </c>
      <c r="W39" s="691">
        <v>233686</v>
      </c>
      <c r="X39" s="592">
        <v>4993116.03</v>
      </c>
      <c r="Y39" s="691">
        <v>36863</v>
      </c>
      <c r="Z39" s="691">
        <v>769626.94800000009</v>
      </c>
      <c r="AA39" s="707">
        <v>6241</v>
      </c>
      <c r="AB39" s="691">
        <v>324502.18400000001</v>
      </c>
      <c r="AC39" s="707">
        <v>1</v>
      </c>
      <c r="AD39" s="708">
        <v>3</v>
      </c>
      <c r="AE39" s="506" t="s">
        <v>737</v>
      </c>
    </row>
    <row r="40" spans="1:31" s="507" customFormat="1" ht="14.25" customHeight="1">
      <c r="A40" s="505" t="s">
        <v>741</v>
      </c>
      <c r="B40" s="592">
        <v>3575335</v>
      </c>
      <c r="C40" s="960">
        <v>39968319.575000003</v>
      </c>
      <c r="D40" s="960"/>
      <c r="E40" s="592">
        <v>2450057</v>
      </c>
      <c r="F40" s="592">
        <v>31284160.381000005</v>
      </c>
      <c r="G40" s="592">
        <v>1011518</v>
      </c>
      <c r="H40" s="592">
        <v>5577547.1809999999</v>
      </c>
      <c r="I40" s="691">
        <v>1698</v>
      </c>
      <c r="J40" s="691">
        <v>86161.714000000007</v>
      </c>
      <c r="K40" s="691">
        <v>26549</v>
      </c>
      <c r="L40" s="691">
        <v>299833.07799999998</v>
      </c>
      <c r="M40" s="691">
        <v>9</v>
      </c>
      <c r="N40" s="691">
        <v>45.080000000000005</v>
      </c>
      <c r="O40" s="691">
        <v>77645</v>
      </c>
      <c r="P40" s="691">
        <v>377143.79099999997</v>
      </c>
      <c r="Q40" s="691">
        <v>1</v>
      </c>
      <c r="R40" s="691">
        <v>29.25</v>
      </c>
      <c r="S40" s="691">
        <v>2348</v>
      </c>
      <c r="T40" s="691">
        <v>142522</v>
      </c>
      <c r="U40" s="691">
        <v>5510</v>
      </c>
      <c r="V40" s="592">
        <v>2200877.1</v>
      </c>
      <c r="W40" s="691">
        <v>169164</v>
      </c>
      <c r="X40" s="592">
        <v>4425675.0030000005</v>
      </c>
      <c r="Y40" s="691">
        <v>29328</v>
      </c>
      <c r="Z40" s="691">
        <v>703251.47600000002</v>
      </c>
      <c r="AA40" s="691">
        <v>6582</v>
      </c>
      <c r="AB40" s="691">
        <v>278332.51799999998</v>
      </c>
      <c r="AC40" s="691">
        <v>1</v>
      </c>
      <c r="AD40" s="709">
        <v>12.750999999999999</v>
      </c>
      <c r="AE40" s="508" t="s">
        <v>744</v>
      </c>
    </row>
    <row r="41" spans="1:31" s="507" customFormat="1" ht="14.25" customHeight="1">
      <c r="A41" s="505" t="s">
        <v>605</v>
      </c>
      <c r="B41" s="592">
        <v>3630159</v>
      </c>
      <c r="C41" s="960">
        <v>41594274</v>
      </c>
      <c r="D41" s="960"/>
      <c r="E41" s="592">
        <v>2457275</v>
      </c>
      <c r="F41" s="592">
        <v>31909258</v>
      </c>
      <c r="G41" s="592">
        <v>1034148</v>
      </c>
      <c r="H41" s="592">
        <v>5662953</v>
      </c>
      <c r="I41" s="691">
        <v>2215</v>
      </c>
      <c r="J41" s="691">
        <v>109205</v>
      </c>
      <c r="K41" s="691">
        <v>26081</v>
      </c>
      <c r="L41" s="691">
        <v>286169</v>
      </c>
      <c r="M41" s="691">
        <v>4</v>
      </c>
      <c r="N41" s="691">
        <v>17</v>
      </c>
      <c r="O41" s="691">
        <v>77625</v>
      </c>
      <c r="P41" s="691">
        <v>370947</v>
      </c>
      <c r="Q41" s="691">
        <v>1</v>
      </c>
      <c r="R41" s="691">
        <v>29</v>
      </c>
      <c r="S41" s="691">
        <v>1908</v>
      </c>
      <c r="T41" s="691">
        <v>117028</v>
      </c>
      <c r="U41" s="691">
        <v>5047</v>
      </c>
      <c r="V41" s="592">
        <v>2016432</v>
      </c>
      <c r="W41" s="691">
        <v>266785</v>
      </c>
      <c r="X41" s="592">
        <v>5737014</v>
      </c>
      <c r="Y41" s="691">
        <v>46370</v>
      </c>
      <c r="Z41" s="691">
        <v>898092</v>
      </c>
      <c r="AA41" s="691">
        <v>5780</v>
      </c>
      <c r="AB41" s="691">
        <v>238270</v>
      </c>
      <c r="AC41" s="691">
        <v>2</v>
      </c>
      <c r="AD41" s="709">
        <v>12</v>
      </c>
      <c r="AE41" s="508" t="s">
        <v>607</v>
      </c>
    </row>
    <row r="42" spans="1:31" s="507" customFormat="1" ht="14.25" customHeight="1">
      <c r="A42" s="505" t="s">
        <v>689</v>
      </c>
      <c r="B42" s="592">
        <v>3895464</v>
      </c>
      <c r="C42" s="960">
        <v>47216513</v>
      </c>
      <c r="D42" s="960"/>
      <c r="E42" s="592">
        <v>2490878</v>
      </c>
      <c r="F42" s="592">
        <v>32735439</v>
      </c>
      <c r="G42" s="592">
        <v>1061503</v>
      </c>
      <c r="H42" s="592">
        <v>6107641</v>
      </c>
      <c r="I42" s="691">
        <v>2452</v>
      </c>
      <c r="J42" s="691">
        <v>124381</v>
      </c>
      <c r="K42" s="691">
        <v>27045</v>
      </c>
      <c r="L42" s="691">
        <v>286354</v>
      </c>
      <c r="M42" s="691">
        <v>6</v>
      </c>
      <c r="N42" s="691">
        <v>215</v>
      </c>
      <c r="O42" s="691">
        <v>77158</v>
      </c>
      <c r="P42" s="691">
        <v>373068</v>
      </c>
      <c r="Q42" s="691">
        <v>5</v>
      </c>
      <c r="R42" s="691">
        <v>111</v>
      </c>
      <c r="S42" s="691">
        <v>2134</v>
      </c>
      <c r="T42" s="691">
        <v>123253</v>
      </c>
      <c r="U42" s="691">
        <v>4564</v>
      </c>
      <c r="V42" s="592">
        <v>1815914</v>
      </c>
      <c r="W42" s="691">
        <v>186177</v>
      </c>
      <c r="X42" s="592">
        <v>4536615</v>
      </c>
      <c r="Y42" s="691">
        <v>36472</v>
      </c>
      <c r="Z42" s="691">
        <v>836217</v>
      </c>
      <c r="AA42" s="691">
        <v>7070</v>
      </c>
      <c r="AB42" s="691">
        <v>277305</v>
      </c>
      <c r="AC42" s="691">
        <v>0</v>
      </c>
      <c r="AD42" s="709">
        <v>0</v>
      </c>
      <c r="AE42" s="508" t="s">
        <v>745</v>
      </c>
    </row>
    <row r="43" spans="1:31" s="526" customFormat="1" ht="14.25" customHeight="1">
      <c r="A43" s="509" t="s">
        <v>736</v>
      </c>
      <c r="B43" s="694">
        <v>3948079</v>
      </c>
      <c r="C43" s="964">
        <v>47633080</v>
      </c>
      <c r="D43" s="964"/>
      <c r="E43" s="694">
        <v>2521410</v>
      </c>
      <c r="F43" s="694">
        <v>32894822</v>
      </c>
      <c r="G43" s="694">
        <v>1086402</v>
      </c>
      <c r="H43" s="694">
        <v>5923549</v>
      </c>
      <c r="I43" s="693">
        <v>3047</v>
      </c>
      <c r="J43" s="693">
        <v>149882</v>
      </c>
      <c r="K43" s="693">
        <v>26384</v>
      </c>
      <c r="L43" s="693">
        <v>215631</v>
      </c>
      <c r="M43" s="693">
        <v>11</v>
      </c>
      <c r="N43" s="693">
        <v>76</v>
      </c>
      <c r="O43" s="693">
        <v>74364</v>
      </c>
      <c r="P43" s="693">
        <v>356483</v>
      </c>
      <c r="Q43" s="693">
        <v>0</v>
      </c>
      <c r="R43" s="693">
        <v>0</v>
      </c>
      <c r="S43" s="693">
        <v>1753</v>
      </c>
      <c r="T43" s="693">
        <v>104854</v>
      </c>
      <c r="U43" s="693">
        <v>4555</v>
      </c>
      <c r="V43" s="694">
        <v>1812598</v>
      </c>
      <c r="W43" s="693">
        <v>185784</v>
      </c>
      <c r="X43" s="694">
        <v>5070611</v>
      </c>
      <c r="Y43" s="693">
        <v>38034</v>
      </c>
      <c r="Z43" s="693">
        <v>874695</v>
      </c>
      <c r="AA43" s="693">
        <v>6332</v>
      </c>
      <c r="AB43" s="693">
        <v>229851</v>
      </c>
      <c r="AC43" s="693">
        <v>3</v>
      </c>
      <c r="AD43" s="710">
        <v>28</v>
      </c>
      <c r="AE43" s="511" t="s">
        <v>718</v>
      </c>
    </row>
    <row r="44" spans="1:31" s="507" customFormat="1" ht="14.25" customHeight="1">
      <c r="A44" s="513"/>
      <c r="B44" s="592"/>
      <c r="C44" s="960"/>
      <c r="D44" s="960"/>
      <c r="E44" s="592"/>
      <c r="F44" s="592"/>
      <c r="G44" s="592"/>
      <c r="H44" s="592"/>
      <c r="I44" s="691"/>
      <c r="J44" s="691"/>
      <c r="K44" s="691"/>
      <c r="L44" s="691"/>
      <c r="M44" s="691"/>
      <c r="N44" s="691"/>
      <c r="O44" s="691"/>
      <c r="P44" s="691"/>
      <c r="Q44" s="691"/>
      <c r="R44" s="691"/>
      <c r="S44" s="691"/>
      <c r="T44" s="691"/>
      <c r="U44" s="691"/>
      <c r="V44" s="592"/>
      <c r="W44" s="691"/>
      <c r="X44" s="592"/>
      <c r="Y44" s="691"/>
      <c r="Z44" s="691"/>
      <c r="AA44" s="691"/>
      <c r="AB44" s="691"/>
      <c r="AC44" s="711"/>
      <c r="AE44" s="515"/>
    </row>
    <row r="45" spans="1:31" s="507" customFormat="1" ht="14.25" customHeight="1">
      <c r="A45" s="516" t="s">
        <v>742</v>
      </c>
      <c r="B45" s="592">
        <v>325863</v>
      </c>
      <c r="C45" s="960">
        <v>3830287</v>
      </c>
      <c r="D45" s="960">
        <v>207151</v>
      </c>
      <c r="E45" s="592">
        <v>207151</v>
      </c>
      <c r="F45" s="592">
        <v>2643768</v>
      </c>
      <c r="G45" s="592">
        <v>90763</v>
      </c>
      <c r="H45" s="592">
        <v>503721</v>
      </c>
      <c r="I45" s="691">
        <v>225</v>
      </c>
      <c r="J45" s="691">
        <v>10306</v>
      </c>
      <c r="K45" s="691">
        <v>2111</v>
      </c>
      <c r="L45" s="691">
        <v>18314</v>
      </c>
      <c r="M45" s="691">
        <v>0</v>
      </c>
      <c r="N45" s="691">
        <v>0</v>
      </c>
      <c r="O45" s="691">
        <v>5911</v>
      </c>
      <c r="P45" s="691">
        <v>27436</v>
      </c>
      <c r="Q45" s="691">
        <v>0</v>
      </c>
      <c r="R45" s="691">
        <v>0</v>
      </c>
      <c r="S45" s="691">
        <v>230</v>
      </c>
      <c r="T45" s="691">
        <v>12162</v>
      </c>
      <c r="U45" s="691">
        <v>360</v>
      </c>
      <c r="V45" s="592">
        <v>141162</v>
      </c>
      <c r="W45" s="691">
        <v>15434</v>
      </c>
      <c r="X45" s="592">
        <v>389679</v>
      </c>
      <c r="Y45" s="691">
        <v>3026</v>
      </c>
      <c r="Z45" s="691">
        <v>59479</v>
      </c>
      <c r="AA45" s="691">
        <v>651</v>
      </c>
      <c r="AB45" s="691">
        <v>24234</v>
      </c>
      <c r="AC45" s="691">
        <v>1</v>
      </c>
      <c r="AD45" s="709">
        <v>26</v>
      </c>
      <c r="AE45" s="508" t="s">
        <v>331</v>
      </c>
    </row>
    <row r="46" spans="1:31" s="507" customFormat="1" ht="14.25" customHeight="1">
      <c r="A46" s="516" t="s">
        <v>242</v>
      </c>
      <c r="B46" s="592">
        <v>326537</v>
      </c>
      <c r="C46" s="960">
        <v>3760735</v>
      </c>
      <c r="D46" s="960">
        <v>209664</v>
      </c>
      <c r="E46" s="592">
        <v>209664</v>
      </c>
      <c r="F46" s="592">
        <v>2594073</v>
      </c>
      <c r="G46" s="592">
        <v>89467</v>
      </c>
      <c r="H46" s="592">
        <v>464110</v>
      </c>
      <c r="I46" s="691">
        <v>233</v>
      </c>
      <c r="J46" s="691">
        <v>11403</v>
      </c>
      <c r="K46" s="691">
        <v>2186</v>
      </c>
      <c r="L46" s="691">
        <v>17048</v>
      </c>
      <c r="M46" s="691">
        <v>0</v>
      </c>
      <c r="N46" s="691">
        <v>0</v>
      </c>
      <c r="O46" s="691">
        <v>6016</v>
      </c>
      <c r="P46" s="691">
        <v>28956</v>
      </c>
      <c r="Q46" s="691">
        <v>0</v>
      </c>
      <c r="R46" s="691">
        <v>0</v>
      </c>
      <c r="S46" s="691">
        <v>164</v>
      </c>
      <c r="T46" s="691">
        <v>8273</v>
      </c>
      <c r="U46" s="691">
        <v>372</v>
      </c>
      <c r="V46" s="592">
        <v>150144</v>
      </c>
      <c r="W46" s="691">
        <v>14983</v>
      </c>
      <c r="X46" s="592">
        <v>405113</v>
      </c>
      <c r="Y46" s="691">
        <v>2986</v>
      </c>
      <c r="Z46" s="691">
        <v>62049</v>
      </c>
      <c r="AA46" s="691">
        <v>466</v>
      </c>
      <c r="AB46" s="691">
        <v>19566</v>
      </c>
      <c r="AC46" s="691">
        <v>0</v>
      </c>
      <c r="AD46" s="709">
        <v>0</v>
      </c>
      <c r="AE46" s="508" t="s">
        <v>243</v>
      </c>
    </row>
    <row r="47" spans="1:31" s="507" customFormat="1" ht="14.25" customHeight="1">
      <c r="A47" s="516" t="s">
        <v>115</v>
      </c>
      <c r="B47" s="592">
        <v>329940</v>
      </c>
      <c r="C47" s="960">
        <v>3962211</v>
      </c>
      <c r="D47" s="960">
        <v>215061</v>
      </c>
      <c r="E47" s="592">
        <v>215061</v>
      </c>
      <c r="F47" s="592">
        <v>2742528</v>
      </c>
      <c r="G47" s="592">
        <v>86695</v>
      </c>
      <c r="H47" s="592">
        <v>469011</v>
      </c>
      <c r="I47" s="691">
        <v>238</v>
      </c>
      <c r="J47" s="691">
        <v>12034</v>
      </c>
      <c r="K47" s="691">
        <v>2156</v>
      </c>
      <c r="L47" s="691">
        <v>16939</v>
      </c>
      <c r="M47" s="691">
        <v>0</v>
      </c>
      <c r="N47" s="691">
        <v>0</v>
      </c>
      <c r="O47" s="691">
        <v>6215</v>
      </c>
      <c r="P47" s="691">
        <v>32102</v>
      </c>
      <c r="Q47" s="691">
        <v>0</v>
      </c>
      <c r="R47" s="691">
        <v>0</v>
      </c>
      <c r="S47" s="691">
        <v>124</v>
      </c>
      <c r="T47" s="691">
        <v>8020</v>
      </c>
      <c r="U47" s="691">
        <v>401</v>
      </c>
      <c r="V47" s="592">
        <v>158366</v>
      </c>
      <c r="W47" s="691">
        <v>15536</v>
      </c>
      <c r="X47" s="592">
        <v>442594</v>
      </c>
      <c r="Y47" s="691">
        <v>3108</v>
      </c>
      <c r="Z47" s="691">
        <v>63841</v>
      </c>
      <c r="AA47" s="691">
        <v>405</v>
      </c>
      <c r="AB47" s="691">
        <v>16775</v>
      </c>
      <c r="AC47" s="691">
        <v>1</v>
      </c>
      <c r="AD47" s="709">
        <v>1</v>
      </c>
      <c r="AE47" s="508" t="s">
        <v>332</v>
      </c>
    </row>
    <row r="48" spans="1:31" s="507" customFormat="1" ht="14.25" customHeight="1">
      <c r="A48" s="516" t="s">
        <v>116</v>
      </c>
      <c r="B48" s="592">
        <v>323751</v>
      </c>
      <c r="C48" s="960">
        <v>4012794</v>
      </c>
      <c r="D48" s="960">
        <v>209649</v>
      </c>
      <c r="E48" s="592">
        <v>209649</v>
      </c>
      <c r="F48" s="592">
        <v>2784877</v>
      </c>
      <c r="G48" s="592">
        <v>85625</v>
      </c>
      <c r="H48" s="592">
        <v>453021</v>
      </c>
      <c r="I48" s="691">
        <v>213</v>
      </c>
      <c r="J48" s="691">
        <v>11104</v>
      </c>
      <c r="K48" s="691">
        <v>2370</v>
      </c>
      <c r="L48" s="691">
        <v>19530</v>
      </c>
      <c r="M48" s="691">
        <v>0</v>
      </c>
      <c r="N48" s="691">
        <v>0</v>
      </c>
      <c r="O48" s="691">
        <v>6561</v>
      </c>
      <c r="P48" s="691">
        <v>30015</v>
      </c>
      <c r="Q48" s="691">
        <v>0</v>
      </c>
      <c r="R48" s="691">
        <v>0</v>
      </c>
      <c r="S48" s="691">
        <v>165</v>
      </c>
      <c r="T48" s="691">
        <v>9910</v>
      </c>
      <c r="U48" s="691">
        <v>362</v>
      </c>
      <c r="V48" s="592">
        <v>143756</v>
      </c>
      <c r="W48" s="691">
        <v>15212</v>
      </c>
      <c r="X48" s="592">
        <v>466543</v>
      </c>
      <c r="Y48" s="691">
        <v>3091</v>
      </c>
      <c r="Z48" s="691">
        <v>75737</v>
      </c>
      <c r="AA48" s="691">
        <v>502</v>
      </c>
      <c r="AB48" s="691">
        <v>18300</v>
      </c>
      <c r="AC48" s="691">
        <v>1</v>
      </c>
      <c r="AD48" s="709">
        <v>1</v>
      </c>
      <c r="AE48" s="508" t="s">
        <v>134</v>
      </c>
    </row>
    <row r="49" spans="1:31" s="507" customFormat="1" ht="14.25" customHeight="1">
      <c r="A49" s="516" t="s">
        <v>117</v>
      </c>
      <c r="B49" s="592">
        <v>310016</v>
      </c>
      <c r="C49" s="960">
        <v>4021124</v>
      </c>
      <c r="D49" s="960">
        <v>201954</v>
      </c>
      <c r="E49" s="592">
        <v>201954</v>
      </c>
      <c r="F49" s="592">
        <v>2804023</v>
      </c>
      <c r="G49" s="592">
        <v>79116</v>
      </c>
      <c r="H49" s="592">
        <v>450334</v>
      </c>
      <c r="I49" s="691">
        <v>257</v>
      </c>
      <c r="J49" s="691">
        <v>12468</v>
      </c>
      <c r="K49" s="691">
        <v>2485</v>
      </c>
      <c r="L49" s="691">
        <v>19499</v>
      </c>
      <c r="M49" s="691">
        <v>2</v>
      </c>
      <c r="N49" s="691">
        <v>27</v>
      </c>
      <c r="O49" s="691">
        <v>6638</v>
      </c>
      <c r="P49" s="691">
        <v>34155</v>
      </c>
      <c r="Q49" s="691">
        <v>0</v>
      </c>
      <c r="R49" s="691">
        <v>0</v>
      </c>
      <c r="S49" s="691">
        <v>169</v>
      </c>
      <c r="T49" s="691">
        <v>10700</v>
      </c>
      <c r="U49" s="691">
        <v>412</v>
      </c>
      <c r="V49" s="592">
        <v>163614</v>
      </c>
      <c r="W49" s="691">
        <v>15260</v>
      </c>
      <c r="X49" s="592">
        <v>423556</v>
      </c>
      <c r="Y49" s="691">
        <v>3088</v>
      </c>
      <c r="Z49" s="691">
        <v>81853</v>
      </c>
      <c r="AA49" s="691">
        <v>635</v>
      </c>
      <c r="AB49" s="691">
        <v>20895</v>
      </c>
      <c r="AC49" s="691">
        <v>0</v>
      </c>
      <c r="AD49" s="709">
        <v>0</v>
      </c>
      <c r="AE49" s="508" t="s">
        <v>135</v>
      </c>
    </row>
    <row r="50" spans="1:31" s="507" customFormat="1" ht="14.25" customHeight="1">
      <c r="A50" s="516" t="s">
        <v>118</v>
      </c>
      <c r="B50" s="592">
        <v>297091</v>
      </c>
      <c r="C50" s="960">
        <v>3790110</v>
      </c>
      <c r="D50" s="960">
        <v>189573</v>
      </c>
      <c r="E50" s="592">
        <v>189573</v>
      </c>
      <c r="F50" s="592">
        <v>2610796</v>
      </c>
      <c r="G50" s="592">
        <v>78986</v>
      </c>
      <c r="H50" s="592">
        <v>451377</v>
      </c>
      <c r="I50" s="691">
        <v>259</v>
      </c>
      <c r="J50" s="691">
        <v>12560</v>
      </c>
      <c r="K50" s="691">
        <v>2175</v>
      </c>
      <c r="L50" s="691">
        <v>17967</v>
      </c>
      <c r="M50" s="691">
        <v>3</v>
      </c>
      <c r="N50" s="691">
        <v>14</v>
      </c>
      <c r="O50" s="691">
        <v>6691</v>
      </c>
      <c r="P50" s="691">
        <v>33723</v>
      </c>
      <c r="Q50" s="691">
        <v>0</v>
      </c>
      <c r="R50" s="691">
        <v>0</v>
      </c>
      <c r="S50" s="691">
        <v>126</v>
      </c>
      <c r="T50" s="691">
        <v>7894</v>
      </c>
      <c r="U50" s="691">
        <v>407</v>
      </c>
      <c r="V50" s="592">
        <v>161256</v>
      </c>
      <c r="W50" s="691">
        <v>15184</v>
      </c>
      <c r="X50" s="592">
        <v>397404</v>
      </c>
      <c r="Y50" s="691">
        <v>3152</v>
      </c>
      <c r="Z50" s="691">
        <v>78204</v>
      </c>
      <c r="AA50" s="691">
        <v>535</v>
      </c>
      <c r="AB50" s="691">
        <v>18915</v>
      </c>
      <c r="AC50" s="691">
        <v>0</v>
      </c>
      <c r="AD50" s="709">
        <v>0</v>
      </c>
      <c r="AE50" s="508" t="s">
        <v>136</v>
      </c>
    </row>
    <row r="51" spans="1:31" s="507" customFormat="1" ht="14.25" customHeight="1">
      <c r="A51" s="516"/>
      <c r="B51" s="592"/>
      <c r="C51" s="960"/>
      <c r="D51" s="960"/>
      <c r="E51" s="592"/>
      <c r="F51" s="592"/>
      <c r="G51" s="592"/>
      <c r="H51" s="592"/>
      <c r="I51" s="691"/>
      <c r="J51" s="691"/>
      <c r="K51" s="691"/>
      <c r="L51" s="691"/>
      <c r="M51" s="691"/>
      <c r="N51" s="691"/>
      <c r="O51" s="691"/>
      <c r="P51" s="691"/>
      <c r="Q51" s="691"/>
      <c r="R51" s="691"/>
      <c r="S51" s="691"/>
      <c r="T51" s="691"/>
      <c r="U51" s="691"/>
      <c r="V51" s="592"/>
      <c r="W51" s="691"/>
      <c r="X51" s="592"/>
      <c r="Y51" s="691"/>
      <c r="Z51" s="691"/>
      <c r="AA51" s="691"/>
      <c r="AB51" s="691"/>
      <c r="AC51" s="712"/>
      <c r="AD51" s="114"/>
      <c r="AE51" s="508"/>
    </row>
    <row r="52" spans="1:31" s="507" customFormat="1" ht="14.25" customHeight="1">
      <c r="A52" s="516" t="s">
        <v>167</v>
      </c>
      <c r="B52" s="592">
        <v>334755</v>
      </c>
      <c r="C52" s="960">
        <v>4012065</v>
      </c>
      <c r="D52" s="960">
        <v>211824</v>
      </c>
      <c r="E52" s="592">
        <v>211824</v>
      </c>
      <c r="F52" s="592">
        <v>2813495</v>
      </c>
      <c r="G52" s="592">
        <v>94545</v>
      </c>
      <c r="H52" s="592">
        <v>506917</v>
      </c>
      <c r="I52" s="691">
        <v>251</v>
      </c>
      <c r="J52" s="691">
        <v>12341</v>
      </c>
      <c r="K52" s="691">
        <v>2309</v>
      </c>
      <c r="L52" s="691">
        <v>18848</v>
      </c>
      <c r="M52" s="691">
        <v>0</v>
      </c>
      <c r="N52" s="691">
        <v>0</v>
      </c>
      <c r="O52" s="691">
        <v>6337</v>
      </c>
      <c r="P52" s="691">
        <v>27351</v>
      </c>
      <c r="Q52" s="691">
        <v>0</v>
      </c>
      <c r="R52" s="691">
        <v>0</v>
      </c>
      <c r="S52" s="691">
        <v>167</v>
      </c>
      <c r="T52" s="691">
        <v>11908</v>
      </c>
      <c r="U52" s="691">
        <v>276</v>
      </c>
      <c r="V52" s="592">
        <v>109968</v>
      </c>
      <c r="W52" s="691">
        <v>15306</v>
      </c>
      <c r="X52" s="592">
        <v>410486</v>
      </c>
      <c r="Y52" s="691">
        <v>3149</v>
      </c>
      <c r="Z52" s="691">
        <v>79839</v>
      </c>
      <c r="AA52" s="691">
        <v>591</v>
      </c>
      <c r="AB52" s="691">
        <v>20912</v>
      </c>
      <c r="AC52" s="691">
        <v>0</v>
      </c>
      <c r="AD52" s="709">
        <v>0</v>
      </c>
      <c r="AE52" s="508" t="s">
        <v>244</v>
      </c>
    </row>
    <row r="53" spans="1:31" s="507" customFormat="1" ht="14.25" customHeight="1">
      <c r="A53" s="516" t="s">
        <v>119</v>
      </c>
      <c r="B53" s="592">
        <v>338187</v>
      </c>
      <c r="C53" s="960">
        <v>3973888</v>
      </c>
      <c r="D53" s="960">
        <v>213436</v>
      </c>
      <c r="E53" s="592">
        <v>213436</v>
      </c>
      <c r="F53" s="592">
        <v>2703846</v>
      </c>
      <c r="G53" s="592">
        <v>96052</v>
      </c>
      <c r="H53" s="592">
        <v>515592</v>
      </c>
      <c r="I53" s="691">
        <v>275</v>
      </c>
      <c r="J53" s="691">
        <v>12810</v>
      </c>
      <c r="K53" s="691">
        <v>2197</v>
      </c>
      <c r="L53" s="691">
        <v>17690</v>
      </c>
      <c r="M53" s="691">
        <v>3</v>
      </c>
      <c r="N53" s="691">
        <v>9</v>
      </c>
      <c r="O53" s="691">
        <v>6302</v>
      </c>
      <c r="P53" s="691">
        <v>27926</v>
      </c>
      <c r="Q53" s="691">
        <v>0</v>
      </c>
      <c r="R53" s="691">
        <v>0</v>
      </c>
      <c r="S53" s="691">
        <v>129</v>
      </c>
      <c r="T53" s="691">
        <v>8062</v>
      </c>
      <c r="U53" s="691">
        <v>471</v>
      </c>
      <c r="V53" s="592">
        <v>189232</v>
      </c>
      <c r="W53" s="691">
        <v>15602</v>
      </c>
      <c r="X53" s="592">
        <v>402456</v>
      </c>
      <c r="Y53" s="691">
        <v>3208</v>
      </c>
      <c r="Z53" s="691">
        <v>78990</v>
      </c>
      <c r="AA53" s="691">
        <v>512</v>
      </c>
      <c r="AB53" s="691">
        <v>17275</v>
      </c>
      <c r="AC53" s="691">
        <v>0</v>
      </c>
      <c r="AD53" s="709">
        <v>0</v>
      </c>
      <c r="AE53" s="508" t="s">
        <v>245</v>
      </c>
    </row>
    <row r="54" spans="1:31" s="507" customFormat="1" ht="14.25" customHeight="1">
      <c r="A54" s="516" t="s">
        <v>120</v>
      </c>
      <c r="B54" s="592">
        <v>345233</v>
      </c>
      <c r="C54" s="960">
        <v>4025371</v>
      </c>
      <c r="D54" s="960">
        <v>218539</v>
      </c>
      <c r="E54" s="592">
        <v>218539</v>
      </c>
      <c r="F54" s="592">
        <v>2759320</v>
      </c>
      <c r="G54" s="592">
        <v>97540</v>
      </c>
      <c r="H54" s="592">
        <v>538262</v>
      </c>
      <c r="I54" s="691">
        <v>274</v>
      </c>
      <c r="J54" s="691">
        <v>13714</v>
      </c>
      <c r="K54" s="691">
        <v>2160</v>
      </c>
      <c r="L54" s="691">
        <v>17866</v>
      </c>
      <c r="M54" s="691">
        <v>1</v>
      </c>
      <c r="N54" s="691">
        <v>14</v>
      </c>
      <c r="O54" s="691">
        <v>6480</v>
      </c>
      <c r="P54" s="691">
        <v>30991</v>
      </c>
      <c r="Q54" s="691">
        <v>0</v>
      </c>
      <c r="R54" s="691">
        <v>0</v>
      </c>
      <c r="S54" s="691">
        <v>126</v>
      </c>
      <c r="T54" s="691">
        <v>7721</v>
      </c>
      <c r="U54" s="691">
        <v>414</v>
      </c>
      <c r="V54" s="592">
        <v>164582</v>
      </c>
      <c r="W54" s="691">
        <v>15884</v>
      </c>
      <c r="X54" s="592">
        <v>417409</v>
      </c>
      <c r="Y54" s="691">
        <v>3284</v>
      </c>
      <c r="Z54" s="691">
        <v>58082</v>
      </c>
      <c r="AA54" s="691">
        <v>531</v>
      </c>
      <c r="AB54" s="691">
        <v>17410</v>
      </c>
      <c r="AC54" s="691">
        <v>0</v>
      </c>
      <c r="AD54" s="709">
        <v>0</v>
      </c>
      <c r="AE54" s="508" t="s">
        <v>246</v>
      </c>
    </row>
    <row r="55" spans="1:31" s="507" customFormat="1" ht="14.25" customHeight="1">
      <c r="A55" s="516" t="s">
        <v>743</v>
      </c>
      <c r="B55" s="592">
        <v>328813</v>
      </c>
      <c r="C55" s="960">
        <v>3942605</v>
      </c>
      <c r="D55" s="960">
        <v>207956</v>
      </c>
      <c r="E55" s="592">
        <v>207956</v>
      </c>
      <c r="F55" s="592">
        <v>2726330</v>
      </c>
      <c r="G55" s="592">
        <v>93206</v>
      </c>
      <c r="H55" s="592">
        <v>501157</v>
      </c>
      <c r="I55" s="691">
        <v>267</v>
      </c>
      <c r="J55" s="691">
        <v>13035</v>
      </c>
      <c r="K55" s="691">
        <v>1915</v>
      </c>
      <c r="L55" s="691">
        <v>16172</v>
      </c>
      <c r="M55" s="691">
        <v>1</v>
      </c>
      <c r="N55" s="691">
        <v>5</v>
      </c>
      <c r="O55" s="691">
        <v>6088</v>
      </c>
      <c r="P55" s="691">
        <v>28911</v>
      </c>
      <c r="Q55" s="691">
        <v>0</v>
      </c>
      <c r="R55" s="691">
        <v>0</v>
      </c>
      <c r="S55" s="691">
        <v>115</v>
      </c>
      <c r="T55" s="691">
        <v>6623</v>
      </c>
      <c r="U55" s="691">
        <v>365</v>
      </c>
      <c r="V55" s="592">
        <v>143890</v>
      </c>
      <c r="W55" s="691">
        <v>15284</v>
      </c>
      <c r="X55" s="592">
        <v>415043</v>
      </c>
      <c r="Y55" s="691">
        <v>3189</v>
      </c>
      <c r="Z55" s="691">
        <v>74711</v>
      </c>
      <c r="AA55" s="691">
        <v>427</v>
      </c>
      <c r="AB55" s="691">
        <v>16728</v>
      </c>
      <c r="AC55" s="691">
        <v>0</v>
      </c>
      <c r="AD55" s="709">
        <v>0</v>
      </c>
      <c r="AE55" s="508" t="s">
        <v>247</v>
      </c>
    </row>
    <row r="56" spans="1:31" s="507" customFormat="1" ht="14.25" customHeight="1">
      <c r="A56" s="516" t="s">
        <v>248</v>
      </c>
      <c r="B56" s="592">
        <v>328095</v>
      </c>
      <c r="C56" s="960">
        <v>3897116</v>
      </c>
      <c r="D56" s="960">
        <v>207608</v>
      </c>
      <c r="E56" s="592">
        <v>207608</v>
      </c>
      <c r="F56" s="592">
        <v>2715134</v>
      </c>
      <c r="G56" s="592">
        <v>92906</v>
      </c>
      <c r="H56" s="592">
        <v>494903</v>
      </c>
      <c r="I56" s="691">
        <v>285</v>
      </c>
      <c r="J56" s="691">
        <v>13985</v>
      </c>
      <c r="K56" s="691">
        <v>2037</v>
      </c>
      <c r="L56" s="691">
        <v>16790</v>
      </c>
      <c r="M56" s="691">
        <v>1</v>
      </c>
      <c r="N56" s="691">
        <v>7</v>
      </c>
      <c r="O56" s="691">
        <v>5612</v>
      </c>
      <c r="P56" s="691">
        <v>27925</v>
      </c>
      <c r="Q56" s="691">
        <v>0</v>
      </c>
      <c r="R56" s="691">
        <v>0</v>
      </c>
      <c r="S56" s="691">
        <v>111</v>
      </c>
      <c r="T56" s="691">
        <v>5183</v>
      </c>
      <c r="U56" s="691">
        <v>273</v>
      </c>
      <c r="V56" s="592">
        <v>108274</v>
      </c>
      <c r="W56" s="691">
        <v>15550</v>
      </c>
      <c r="X56" s="592">
        <v>428329</v>
      </c>
      <c r="Y56" s="691">
        <v>3231</v>
      </c>
      <c r="Z56" s="691">
        <v>67673</v>
      </c>
      <c r="AA56" s="691">
        <v>481</v>
      </c>
      <c r="AB56" s="691">
        <v>18913</v>
      </c>
      <c r="AC56" s="691">
        <v>0</v>
      </c>
      <c r="AD56" s="709">
        <v>0</v>
      </c>
      <c r="AE56" s="508" t="s">
        <v>137</v>
      </c>
    </row>
    <row r="57" spans="1:31" s="507" customFormat="1" ht="14.25" customHeight="1">
      <c r="A57" s="516" t="s">
        <v>114</v>
      </c>
      <c r="B57" s="592">
        <v>359798</v>
      </c>
      <c r="C57" s="960">
        <v>4404774</v>
      </c>
      <c r="D57" s="960">
        <v>228995</v>
      </c>
      <c r="E57" s="592">
        <v>228995</v>
      </c>
      <c r="F57" s="592">
        <v>2996632</v>
      </c>
      <c r="G57" s="592">
        <v>101501</v>
      </c>
      <c r="H57" s="592">
        <v>575144</v>
      </c>
      <c r="I57" s="691">
        <v>270</v>
      </c>
      <c r="J57" s="691">
        <v>14122</v>
      </c>
      <c r="K57" s="691">
        <v>2283</v>
      </c>
      <c r="L57" s="691">
        <v>18968</v>
      </c>
      <c r="M57" s="691">
        <v>0</v>
      </c>
      <c r="N57" s="691">
        <v>0</v>
      </c>
      <c r="O57" s="691">
        <v>5513</v>
      </c>
      <c r="P57" s="691">
        <v>26992</v>
      </c>
      <c r="Q57" s="691">
        <v>0</v>
      </c>
      <c r="R57" s="691">
        <v>0</v>
      </c>
      <c r="S57" s="691">
        <v>127</v>
      </c>
      <c r="T57" s="691">
        <v>8398</v>
      </c>
      <c r="U57" s="691">
        <v>442</v>
      </c>
      <c r="V57" s="592">
        <v>178354</v>
      </c>
      <c r="W57" s="691">
        <v>16549</v>
      </c>
      <c r="X57" s="592">
        <v>471999</v>
      </c>
      <c r="Y57" s="691">
        <v>3522</v>
      </c>
      <c r="Z57" s="691">
        <v>94237</v>
      </c>
      <c r="AA57" s="691">
        <v>596</v>
      </c>
      <c r="AB57" s="691">
        <v>19928</v>
      </c>
      <c r="AC57" s="691">
        <v>0</v>
      </c>
      <c r="AD57" s="709">
        <v>0</v>
      </c>
      <c r="AE57" s="508" t="s">
        <v>138</v>
      </c>
    </row>
    <row r="58" spans="1:31" ht="4.5" customHeight="1" thickBot="1">
      <c r="A58" s="713"/>
      <c r="B58" s="191"/>
      <c r="C58" s="961"/>
      <c r="D58" s="961"/>
      <c r="E58" s="620"/>
      <c r="F58" s="620"/>
      <c r="G58" s="620"/>
      <c r="H58" s="620"/>
      <c r="I58" s="620"/>
      <c r="J58" s="620"/>
      <c r="K58" s="620"/>
      <c r="L58" s="620"/>
      <c r="M58" s="620"/>
      <c r="N58" s="620"/>
      <c r="O58" s="620"/>
      <c r="P58" s="620"/>
      <c r="Q58" s="620"/>
      <c r="R58" s="620"/>
      <c r="S58" s="620"/>
      <c r="T58" s="620"/>
      <c r="U58" s="620"/>
      <c r="V58" s="198"/>
      <c r="W58" s="198"/>
      <c r="X58" s="195"/>
      <c r="Y58" s="195"/>
      <c r="Z58" s="195"/>
      <c r="AA58" s="620"/>
      <c r="AB58" s="620"/>
      <c r="AC58" s="620"/>
      <c r="AD58" s="620"/>
    </row>
    <row r="59" spans="1:31" s="59" customFormat="1">
      <c r="A59" s="962" t="s">
        <v>342</v>
      </c>
      <c r="B59" s="962"/>
      <c r="C59" s="962"/>
      <c r="D59" s="962"/>
      <c r="E59" s="962"/>
      <c r="F59" s="962"/>
      <c r="G59" s="962"/>
      <c r="H59" s="962"/>
      <c r="I59" s="962"/>
      <c r="J59" s="962"/>
      <c r="K59" s="962"/>
      <c r="L59" s="962"/>
      <c r="M59" s="962"/>
      <c r="N59" s="962"/>
      <c r="O59" s="714"/>
      <c r="P59" s="714"/>
      <c r="Q59" s="194"/>
      <c r="R59" s="194"/>
      <c r="S59" s="194"/>
      <c r="T59" s="194"/>
      <c r="U59" s="194"/>
      <c r="V59" s="194"/>
      <c r="W59" s="194"/>
      <c r="X59" s="194"/>
      <c r="Y59" s="194"/>
      <c r="Z59" s="194"/>
      <c r="AB59" s="184"/>
      <c r="AC59" s="619"/>
      <c r="AE59" s="619" t="s">
        <v>343</v>
      </c>
    </row>
    <row r="60" spans="1:31" s="59" customFormat="1" ht="9.75" customHeight="1">
      <c r="A60" s="965" t="s">
        <v>344</v>
      </c>
      <c r="B60" s="965"/>
      <c r="C60" s="965"/>
      <c r="D60" s="965"/>
      <c r="E60" s="965"/>
      <c r="F60" s="965"/>
      <c r="G60" s="965"/>
      <c r="H60" s="965"/>
      <c r="I60" s="965"/>
      <c r="J60" s="965"/>
      <c r="K60" s="965"/>
      <c r="L60" s="965"/>
      <c r="M60" s="965"/>
      <c r="N60" s="965"/>
      <c r="O60" s="199"/>
      <c r="P60" s="199"/>
      <c r="Q60" s="200"/>
      <c r="R60" s="200"/>
      <c r="S60" s="200"/>
      <c r="T60" s="200"/>
      <c r="U60" s="200"/>
      <c r="V60" s="200"/>
      <c r="W60" s="200"/>
      <c r="X60" s="200"/>
      <c r="Y60" s="200"/>
      <c r="Z60" s="200"/>
      <c r="AA60" s="127"/>
      <c r="AB60" s="127"/>
      <c r="AC60" s="200"/>
    </row>
    <row r="61" spans="1:31" s="59" customFormat="1" ht="9.75" customHeight="1">
      <c r="A61" s="965" t="s">
        <v>345</v>
      </c>
      <c r="B61" s="965"/>
      <c r="C61" s="965"/>
      <c r="D61" s="965"/>
      <c r="E61" s="965"/>
      <c r="F61" s="965"/>
      <c r="G61" s="965"/>
      <c r="H61" s="965"/>
      <c r="I61" s="965"/>
      <c r="J61" s="965"/>
      <c r="K61" s="965"/>
      <c r="L61" s="965"/>
      <c r="M61" s="965"/>
      <c r="N61" s="965"/>
      <c r="O61" s="199"/>
      <c r="P61" s="199"/>
      <c r="Q61" s="200"/>
      <c r="R61" s="200"/>
      <c r="S61" s="200"/>
      <c r="T61" s="200"/>
      <c r="U61" s="200"/>
      <c r="V61" s="200"/>
      <c r="W61" s="200"/>
      <c r="X61" s="200"/>
      <c r="Y61" s="200"/>
      <c r="Z61" s="200"/>
      <c r="AA61" s="127"/>
      <c r="AB61" s="127"/>
      <c r="AC61" s="200"/>
    </row>
    <row r="62" spans="1:31" ht="9.75" customHeight="1">
      <c r="A62" s="965" t="s">
        <v>593</v>
      </c>
      <c r="B62" s="966"/>
      <c r="C62" s="966"/>
      <c r="D62" s="966"/>
      <c r="E62" s="966"/>
      <c r="F62" s="966"/>
      <c r="G62" s="966"/>
      <c r="H62" s="966"/>
      <c r="I62" s="966"/>
      <c r="J62" s="966"/>
      <c r="K62" s="966"/>
      <c r="L62" s="966"/>
      <c r="M62" s="966"/>
      <c r="N62" s="966"/>
      <c r="O62" s="409"/>
      <c r="P62" s="409"/>
      <c r="Q62" s="201"/>
    </row>
    <row r="63" spans="1:31" ht="9.75" customHeight="1">
      <c r="A63" s="965" t="s">
        <v>594</v>
      </c>
      <c r="B63" s="966"/>
      <c r="C63" s="966"/>
      <c r="D63" s="966"/>
      <c r="E63" s="966"/>
      <c r="F63" s="966"/>
      <c r="G63" s="966"/>
      <c r="H63" s="966"/>
      <c r="I63" s="966"/>
      <c r="J63" s="966"/>
      <c r="K63" s="966"/>
      <c r="L63" s="966"/>
      <c r="M63" s="966"/>
      <c r="N63" s="966"/>
      <c r="O63" s="409"/>
      <c r="P63" s="409"/>
      <c r="Q63" s="201"/>
    </row>
    <row r="64" spans="1:31" ht="9.75" customHeight="1">
      <c r="A64" s="415" t="s">
        <v>346</v>
      </c>
      <c r="B64" s="415"/>
      <c r="C64" s="415"/>
      <c r="D64" s="415"/>
      <c r="E64" s="415"/>
      <c r="F64" s="415"/>
      <c r="G64" s="415"/>
      <c r="H64" s="415"/>
      <c r="I64" s="415"/>
      <c r="J64" s="415"/>
      <c r="K64" s="415"/>
      <c r="L64" s="415"/>
      <c r="M64" s="415"/>
      <c r="N64" s="415"/>
      <c r="O64" s="202"/>
      <c r="P64" s="202"/>
    </row>
    <row r="65" spans="1:29" ht="9.75" customHeight="1">
      <c r="A65" s="886"/>
      <c r="B65" s="886"/>
      <c r="C65" s="886"/>
      <c r="D65" s="886"/>
      <c r="E65" s="886"/>
      <c r="F65" s="886"/>
      <c r="G65" s="886"/>
      <c r="H65" s="886"/>
      <c r="I65" s="886"/>
      <c r="J65" s="886"/>
      <c r="K65" s="886"/>
      <c r="L65" s="886"/>
      <c r="M65" s="886"/>
      <c r="N65" s="886"/>
      <c r="AC65" s="197"/>
    </row>
    <row r="66" spans="1:29">
      <c r="AC66" s="200"/>
    </row>
  </sheetData>
  <mergeCells count="69">
    <mergeCell ref="C55:D55"/>
    <mergeCell ref="G35:H36"/>
    <mergeCell ref="A65:N65"/>
    <mergeCell ref="C43:D43"/>
    <mergeCell ref="A60:N60"/>
    <mergeCell ref="A61:N61"/>
    <mergeCell ref="C42:D42"/>
    <mergeCell ref="C44:D44"/>
    <mergeCell ref="C45:D45"/>
    <mergeCell ref="C46:D46"/>
    <mergeCell ref="C47:D47"/>
    <mergeCell ref="C48:D48"/>
    <mergeCell ref="A32:A37"/>
    <mergeCell ref="A62:N62"/>
    <mergeCell ref="A63:N63"/>
    <mergeCell ref="O1:AE1"/>
    <mergeCell ref="C56:D56"/>
    <mergeCell ref="C57:D57"/>
    <mergeCell ref="C58:D58"/>
    <mergeCell ref="A59:N59"/>
    <mergeCell ref="C50:D50"/>
    <mergeCell ref="C51:D51"/>
    <mergeCell ref="C52:D52"/>
    <mergeCell ref="C53:D53"/>
    <mergeCell ref="C54:D54"/>
    <mergeCell ref="C49:D49"/>
    <mergeCell ref="C37:D37"/>
    <mergeCell ref="C38:D38"/>
    <mergeCell ref="C39:D39"/>
    <mergeCell ref="C40:D40"/>
    <mergeCell ref="C41:D41"/>
    <mergeCell ref="AE32:AE37"/>
    <mergeCell ref="B33:D36"/>
    <mergeCell ref="W33:X36"/>
    <mergeCell ref="Y33:Z36"/>
    <mergeCell ref="AA33:AB36"/>
    <mergeCell ref="AC33:AD36"/>
    <mergeCell ref="E34:H34"/>
    <mergeCell ref="I34:J36"/>
    <mergeCell ref="K34:L36"/>
    <mergeCell ref="M34:N36"/>
    <mergeCell ref="O34:P36"/>
    <mergeCell ref="Q34:R36"/>
    <mergeCell ref="S34:T36"/>
    <mergeCell ref="U34:V36"/>
    <mergeCell ref="E35:F36"/>
    <mergeCell ref="AA6:AB8"/>
    <mergeCell ref="K7:L8"/>
    <mergeCell ref="M7:N8"/>
    <mergeCell ref="O6:P8"/>
    <mergeCell ref="Q6:R8"/>
    <mergeCell ref="S6:T8"/>
    <mergeCell ref="U6:V8"/>
    <mergeCell ref="AC4:AC9"/>
    <mergeCell ref="G5:H8"/>
    <mergeCell ref="A1:N1"/>
    <mergeCell ref="A2:N2"/>
    <mergeCell ref="A4:A9"/>
    <mergeCell ref="B4:B7"/>
    <mergeCell ref="C4:C7"/>
    <mergeCell ref="D4:D7"/>
    <mergeCell ref="E4:F8"/>
    <mergeCell ref="B8:B9"/>
    <mergeCell ref="C8:C9"/>
    <mergeCell ref="D8:D9"/>
    <mergeCell ref="I5:J8"/>
    <mergeCell ref="K6:N6"/>
    <mergeCell ref="W6:X8"/>
    <mergeCell ref="Y6:Z8"/>
  </mergeCells>
  <phoneticPr fontId="10"/>
  <pageMargins left="0.55118110236220474" right="0.55118110236220474" top="0.31496062992125984" bottom="0" header="0" footer="0"/>
  <pageSetup paperSize="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目次</vt:lpstr>
      <vt:lpstr>121</vt:lpstr>
      <vt:lpstr>122</vt:lpstr>
      <vt:lpstr>123・124</vt:lpstr>
      <vt:lpstr>125･126・127</vt:lpstr>
      <vt:lpstr>128・129</vt:lpstr>
      <vt:lpstr>130・131</vt:lpstr>
      <vt:lpstr>132・133</vt:lpstr>
      <vt:lpstr>134</vt:lpstr>
      <vt:lpstr>135</vt:lpstr>
      <vt:lpstr>136-1</vt:lpstr>
      <vt:lpstr>136-2</vt:lpstr>
      <vt:lpstr>137</vt:lpstr>
      <vt:lpstr>138</vt:lpstr>
      <vt:lpstr>139</vt:lpstr>
      <vt:lpstr>140-1</vt:lpstr>
      <vt:lpstr>140-2</vt:lpstr>
      <vt:lpstr>'121'!Print_Area</vt:lpstr>
      <vt:lpstr>'122'!Print_Area</vt:lpstr>
      <vt:lpstr>'125･126・127'!Print_Area</vt:lpstr>
      <vt:lpstr>'128・129'!Print_Area</vt:lpstr>
      <vt:lpstr>'132・133'!Print_Area</vt:lpstr>
      <vt:lpstr>'134'!Print_Area</vt:lpstr>
      <vt:lpstr>'135'!Print_Area</vt:lpstr>
      <vt:lpstr>'136-1'!Print_Area</vt:lpstr>
      <vt:lpstr>'136-2'!Print_Area</vt:lpstr>
      <vt:lpstr>'137'!Print_Area</vt:lpstr>
      <vt:lpstr>'138'!Print_Area</vt:lpstr>
      <vt:lpstr>'140-1'!Print_Area</vt:lpstr>
      <vt:lpstr>'140-2'!Print_Area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2022-07-19T01:17:45Z</dcterms:created>
  <dcterms:modified xsi:type="dcterms:W3CDTF">2022-07-19T01:17:48Z</dcterms:modified>
</cp:coreProperties>
</file>