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4.xml" ContentType="application/vnd.openxmlformats-officedocument.drawing+xml"/>
  <Override PartName="/xl/ctrlProps/ctrlProp5.xml" ContentType="application/vnd.ms-excel.controlpropertie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drawings/drawing5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4_産業労働部\600_時短要請協力金\★大規模施設_第4期\30_HP資料\1001_公開用素材\〇個別様式\作業場所\01 大規模施設\"/>
    </mc:Choice>
  </mc:AlternateContent>
  <bookViews>
    <workbookView xWindow="930" yWindow="0" windowWidth="18270" windowHeight="7395" tabRatio="789" firstSheet="1" activeTab="1"/>
  </bookViews>
  <sheets>
    <sheet name="大規模 (もと)" sheetId="18" state="hidden" r:id="rId1"/>
    <sheet name="大規模" sheetId="1" r:id="rId2"/>
    <sheet name="大規模 (非飲食カラオケ) (もと)" sheetId="17" state="hidden" r:id="rId3"/>
    <sheet name="追加（映画運営追加様式）" sheetId="6" state="hidden" r:id="rId4"/>
    <sheet name="大規模 (映画運営ドッキングVer.) (2)" sheetId="16" state="hidden" r:id="rId5"/>
    <sheet name="大規模 (映画運営ドッキングVer.)" sheetId="10" state="hidden" r:id="rId6"/>
    <sheet name="大規模★" sheetId="11" state="hidden" r:id="rId7"/>
    <sheet name="テナント★" sheetId="12" state="hidden" r:id="rId8"/>
    <sheet name="追加（映画運営分）★" sheetId="13" state="hidden" r:id="rId9"/>
    <sheet name="追加（映画配給分）★" sheetId="14" state="hidden" r:id="rId10"/>
    <sheet name="カラオケ★" sheetId="15" state="hidden" r:id="rId11"/>
  </sheets>
  <definedNames>
    <definedName name="_xlnm.Print_Area" localSheetId="10">カラオケ★!$A$1:$AB$61</definedName>
    <definedName name="_xlnm.Print_Area" localSheetId="7">テナント★!$A$1:$AB$60</definedName>
    <definedName name="_xlnm.Print_Area" localSheetId="1">大規模!$A$1:$AB$59</definedName>
    <definedName name="_xlnm.Print_Area" localSheetId="0">'大規模 (もと)'!$A$1:$AB$64</definedName>
    <definedName name="_xlnm.Print_Area" localSheetId="5">'大規模 (映画運営ドッキングVer.)'!$A$1:$AB$81</definedName>
    <definedName name="_xlnm.Print_Area" localSheetId="4">'大規模 (映画運営ドッキングVer.) (2)'!$A$1:$AB$77</definedName>
    <definedName name="_xlnm.Print_Area" localSheetId="2">'大規模 (非飲食カラオケ) (もと)'!$A$1:$AB$76</definedName>
    <definedName name="_xlnm.Print_Area" localSheetId="6">大規模★!$A$1:$AB$62</definedName>
    <definedName name="_xlnm.Print_Area" localSheetId="3">'追加（映画運営追加様式）'!$A$1:$AB$72</definedName>
    <definedName name="_xlnm.Print_Area" localSheetId="8">'追加（映画運営分）★'!$A$1:$AB$64</definedName>
    <definedName name="_xlnm.Print_Area" localSheetId="9">'追加（映画配給分）★'!$A$1:$W$47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11" l="1"/>
  <c r="X81" i="10" l="1"/>
  <c r="X76" i="10"/>
  <c r="X77" i="10"/>
  <c r="X78" i="10"/>
  <c r="X79" i="10"/>
  <c r="X80" i="10"/>
  <c r="U76" i="10"/>
  <c r="U77" i="10"/>
  <c r="U78" i="10"/>
  <c r="U79" i="10"/>
  <c r="U80" i="10"/>
  <c r="K76" i="10"/>
  <c r="K77" i="10"/>
  <c r="K78" i="10"/>
  <c r="K79" i="10"/>
  <c r="K80" i="10"/>
  <c r="H76" i="10"/>
  <c r="H77" i="10"/>
  <c r="H78" i="10"/>
  <c r="H79" i="10"/>
  <c r="H80" i="10"/>
  <c r="U75" i="10"/>
  <c r="K75" i="10"/>
  <c r="H75" i="10"/>
  <c r="X75" i="10" s="1"/>
  <c r="U74" i="10"/>
  <c r="K74" i="10"/>
  <c r="H74" i="10"/>
  <c r="X74" i="10" s="1"/>
  <c r="U73" i="10"/>
  <c r="K73" i="10"/>
  <c r="H73" i="10"/>
  <c r="X73" i="10" s="1"/>
  <c r="M58" i="1"/>
  <c r="I58" i="1"/>
  <c r="W58" i="1" s="1"/>
  <c r="M57" i="1"/>
  <c r="I57" i="1"/>
  <c r="W57" i="1" s="1"/>
  <c r="O13" i="1" l="1"/>
  <c r="I41" i="1" l="1"/>
  <c r="S35" i="1"/>
  <c r="P35" i="1"/>
  <c r="Z34" i="1" l="1"/>
  <c r="K72" i="10"/>
  <c r="K71" i="10"/>
  <c r="K70" i="10"/>
  <c r="K69" i="10"/>
  <c r="U68" i="10"/>
  <c r="K68" i="10"/>
  <c r="K67" i="10"/>
  <c r="K66" i="10"/>
  <c r="K65" i="10"/>
  <c r="K64" i="10"/>
  <c r="K63" i="10"/>
  <c r="K62" i="10"/>
  <c r="K61" i="10"/>
  <c r="K60" i="10"/>
  <c r="U59" i="10"/>
  <c r="K59" i="10"/>
  <c r="K58" i="10"/>
  <c r="H58" i="10"/>
  <c r="K57" i="10"/>
  <c r="S50" i="10"/>
  <c r="U67" i="10" s="1"/>
  <c r="S46" i="10"/>
  <c r="U66" i="10" s="1"/>
  <c r="S42" i="10"/>
  <c r="U72" i="10" s="1"/>
  <c r="S38" i="10"/>
  <c r="Z37" i="10" s="1"/>
  <c r="P38" i="10"/>
  <c r="S34" i="10"/>
  <c r="P34" i="10"/>
  <c r="Z33" i="10" s="1"/>
  <c r="S30" i="10"/>
  <c r="P30" i="10"/>
  <c r="Z29" i="10" s="1"/>
  <c r="S26" i="10"/>
  <c r="P26" i="10"/>
  <c r="Z25" i="10"/>
  <c r="H68" i="10" s="1"/>
  <c r="S22" i="10"/>
  <c r="P22" i="10"/>
  <c r="O17" i="10"/>
  <c r="U12" i="10"/>
  <c r="O12" i="10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S31" i="1"/>
  <c r="P31" i="1"/>
  <c r="S27" i="1"/>
  <c r="P27" i="1"/>
  <c r="S23" i="1"/>
  <c r="P23" i="1"/>
  <c r="S19" i="1"/>
  <c r="P19" i="1"/>
  <c r="U13" i="1"/>
  <c r="M62" i="18"/>
  <c r="I62" i="18"/>
  <c r="W62" i="18" s="1"/>
  <c r="W61" i="18"/>
  <c r="M61" i="18"/>
  <c r="I61" i="18"/>
  <c r="W60" i="18"/>
  <c r="M60" i="18"/>
  <c r="I60" i="18"/>
  <c r="M59" i="18"/>
  <c r="I59" i="18"/>
  <c r="W59" i="18" s="1"/>
  <c r="M58" i="18"/>
  <c r="I58" i="18"/>
  <c r="W58" i="18" s="1"/>
  <c r="W57" i="18"/>
  <c r="M57" i="18"/>
  <c r="I57" i="18"/>
  <c r="W56" i="18"/>
  <c r="M56" i="18"/>
  <c r="I56" i="18"/>
  <c r="M55" i="18"/>
  <c r="I55" i="18"/>
  <c r="W55" i="18" s="1"/>
  <c r="M54" i="18"/>
  <c r="I54" i="18"/>
  <c r="W54" i="18" s="1"/>
  <c r="W53" i="18"/>
  <c r="M53" i="18"/>
  <c r="I53" i="18"/>
  <c r="W52" i="18"/>
  <c r="M52" i="18"/>
  <c r="I52" i="18"/>
  <c r="M51" i="18"/>
  <c r="I51" i="18"/>
  <c r="W51" i="18" s="1"/>
  <c r="M50" i="18"/>
  <c r="I50" i="18"/>
  <c r="W50" i="18" s="1"/>
  <c r="W49" i="18"/>
  <c r="M49" i="18"/>
  <c r="I49" i="18"/>
  <c r="W48" i="18"/>
  <c r="M48" i="18"/>
  <c r="I48" i="18"/>
  <c r="M47" i="18"/>
  <c r="I47" i="18"/>
  <c r="W47" i="18" s="1"/>
  <c r="M46" i="18"/>
  <c r="I46" i="18"/>
  <c r="W46" i="18" s="1"/>
  <c r="W45" i="18"/>
  <c r="M45" i="18"/>
  <c r="I45" i="18"/>
  <c r="W44" i="18"/>
  <c r="M44" i="18"/>
  <c r="I44" i="18"/>
  <c r="M43" i="18"/>
  <c r="I43" i="18"/>
  <c r="W43" i="18" s="1"/>
  <c r="W63" i="18" s="1"/>
  <c r="S37" i="18"/>
  <c r="P37" i="18"/>
  <c r="Z36" i="18"/>
  <c r="S33" i="18"/>
  <c r="P33" i="18"/>
  <c r="Z32" i="18"/>
  <c r="S29" i="18"/>
  <c r="P29" i="18"/>
  <c r="Z28" i="18" s="1"/>
  <c r="S25" i="18"/>
  <c r="P25" i="18"/>
  <c r="Z24" i="18"/>
  <c r="S21" i="18"/>
  <c r="P21" i="18"/>
  <c r="Z20" i="18"/>
  <c r="U13" i="18"/>
  <c r="O13" i="18"/>
  <c r="Z26" i="1" l="1"/>
  <c r="Z18" i="1"/>
  <c r="Z30" i="1"/>
  <c r="Z22" i="1"/>
  <c r="U60" i="10"/>
  <c r="U64" i="10"/>
  <c r="H72" i="10"/>
  <c r="X72" i="10" s="1"/>
  <c r="H63" i="10"/>
  <c r="Z21" i="10"/>
  <c r="X68" i="10"/>
  <c r="H61" i="10"/>
  <c r="H71" i="10"/>
  <c r="H66" i="10"/>
  <c r="X66" i="10" s="1"/>
  <c r="H65" i="10"/>
  <c r="H70" i="10"/>
  <c r="H60" i="10"/>
  <c r="H67" i="10"/>
  <c r="X67" i="10" s="1"/>
  <c r="H62" i="10"/>
  <c r="H57" i="10"/>
  <c r="U57" i="10"/>
  <c r="U61" i="10"/>
  <c r="U63" i="10"/>
  <c r="X63" i="10" s="1"/>
  <c r="U65" i="10"/>
  <c r="U69" i="10"/>
  <c r="U70" i="10"/>
  <c r="U71" i="10"/>
  <c r="H64" i="10"/>
  <c r="X64" i="10" s="1"/>
  <c r="U58" i="10"/>
  <c r="X58" i="10" s="1"/>
  <c r="U62" i="10"/>
  <c r="H59" i="10"/>
  <c r="X59" i="10" s="1"/>
  <c r="H69" i="10"/>
  <c r="X69" i="10" s="1"/>
  <c r="I46" i="1"/>
  <c r="W46" i="1" s="1"/>
  <c r="I51" i="1"/>
  <c r="W51" i="1" s="1"/>
  <c r="W41" i="1"/>
  <c r="I56" i="1"/>
  <c r="W56" i="1" s="1"/>
  <c r="I54" i="1"/>
  <c r="W54" i="1" s="1"/>
  <c r="I44" i="1"/>
  <c r="W44" i="1" s="1"/>
  <c r="I49" i="1"/>
  <c r="W49" i="1" s="1"/>
  <c r="I43" i="1"/>
  <c r="W43" i="1" s="1"/>
  <c r="I53" i="1"/>
  <c r="W53" i="1" s="1"/>
  <c r="I48" i="1"/>
  <c r="W48" i="1" s="1"/>
  <c r="I45" i="1"/>
  <c r="W45" i="1" s="1"/>
  <c r="I50" i="1"/>
  <c r="W50" i="1" s="1"/>
  <c r="I55" i="1"/>
  <c r="W55" i="1" s="1"/>
  <c r="I52" i="1"/>
  <c r="W52" i="1" s="1"/>
  <c r="I47" i="1"/>
  <c r="W47" i="1" s="1"/>
  <c r="I42" i="1"/>
  <c r="W42" i="1" s="1"/>
  <c r="H75" i="17"/>
  <c r="F75" i="17"/>
  <c r="S75" i="17" s="1"/>
  <c r="N74" i="17"/>
  <c r="W74" i="17" s="1"/>
  <c r="H74" i="17"/>
  <c r="F74" i="17"/>
  <c r="S74" i="17" s="1"/>
  <c r="S73" i="17"/>
  <c r="N73" i="17"/>
  <c r="W73" i="17" s="1"/>
  <c r="H73" i="17"/>
  <c r="F73" i="17"/>
  <c r="S72" i="17"/>
  <c r="H72" i="17"/>
  <c r="F72" i="17"/>
  <c r="N72" i="17" s="1"/>
  <c r="W72" i="17" s="1"/>
  <c r="H71" i="17"/>
  <c r="F71" i="17"/>
  <c r="S71" i="17" s="1"/>
  <c r="N70" i="17"/>
  <c r="W70" i="17" s="1"/>
  <c r="H70" i="17"/>
  <c r="F70" i="17"/>
  <c r="S70" i="17" s="1"/>
  <c r="S69" i="17"/>
  <c r="N69" i="17"/>
  <c r="W69" i="17" s="1"/>
  <c r="H69" i="17"/>
  <c r="F69" i="17"/>
  <c r="S68" i="17"/>
  <c r="H68" i="17"/>
  <c r="F68" i="17"/>
  <c r="N68" i="17" s="1"/>
  <c r="W68" i="17" s="1"/>
  <c r="H67" i="17"/>
  <c r="F67" i="17"/>
  <c r="S67" i="17" s="1"/>
  <c r="N66" i="17"/>
  <c r="W66" i="17" s="1"/>
  <c r="H66" i="17"/>
  <c r="F66" i="17"/>
  <c r="S66" i="17" s="1"/>
  <c r="S65" i="17"/>
  <c r="N65" i="17"/>
  <c r="W65" i="17" s="1"/>
  <c r="H65" i="17"/>
  <c r="F65" i="17"/>
  <c r="S64" i="17"/>
  <c r="H64" i="17"/>
  <c r="F64" i="17"/>
  <c r="N64" i="17" s="1"/>
  <c r="W64" i="17" s="1"/>
  <c r="H63" i="17"/>
  <c r="F63" i="17"/>
  <c r="S63" i="17" s="1"/>
  <c r="N62" i="17"/>
  <c r="W62" i="17" s="1"/>
  <c r="H62" i="17"/>
  <c r="F62" i="17"/>
  <c r="S62" i="17" s="1"/>
  <c r="S61" i="17"/>
  <c r="N61" i="17"/>
  <c r="W61" i="17" s="1"/>
  <c r="H61" i="17"/>
  <c r="F61" i="17"/>
  <c r="S60" i="17"/>
  <c r="H60" i="17"/>
  <c r="F60" i="17"/>
  <c r="N60" i="17" s="1"/>
  <c r="W60" i="17" s="1"/>
  <c r="H59" i="17"/>
  <c r="F59" i="17"/>
  <c r="S59" i="17" s="1"/>
  <c r="N58" i="17"/>
  <c r="W58" i="17" s="1"/>
  <c r="H58" i="17"/>
  <c r="F58" i="17"/>
  <c r="S58" i="17" s="1"/>
  <c r="S57" i="17"/>
  <c r="N57" i="17"/>
  <c r="W57" i="17" s="1"/>
  <c r="H57" i="17"/>
  <c r="F57" i="17"/>
  <c r="S56" i="17"/>
  <c r="H56" i="17"/>
  <c r="F56" i="17"/>
  <c r="N56" i="17" s="1"/>
  <c r="S50" i="17"/>
  <c r="P50" i="17"/>
  <c r="Z49" i="17" s="1"/>
  <c r="S46" i="17"/>
  <c r="P46" i="17"/>
  <c r="Z45" i="17" s="1"/>
  <c r="S42" i="17"/>
  <c r="P42" i="17"/>
  <c r="Z41" i="17"/>
  <c r="S38" i="17"/>
  <c r="P38" i="17"/>
  <c r="Z37" i="17"/>
  <c r="S34" i="17"/>
  <c r="P34" i="17"/>
  <c r="Z33" i="17" s="1"/>
  <c r="S30" i="17"/>
  <c r="P30" i="17"/>
  <c r="Z29" i="17" s="1"/>
  <c r="S26" i="17"/>
  <c r="P26" i="17"/>
  <c r="Z25" i="17"/>
  <c r="U20" i="17"/>
  <c r="O20" i="17"/>
  <c r="W59" i="1" l="1"/>
  <c r="X60" i="10"/>
  <c r="X65" i="10"/>
  <c r="X62" i="10"/>
  <c r="X71" i="10"/>
  <c r="X57" i="10"/>
  <c r="X70" i="10"/>
  <c r="X61" i="10"/>
  <c r="W56" i="17"/>
  <c r="N76" i="17"/>
  <c r="N59" i="17"/>
  <c r="W59" i="17" s="1"/>
  <c r="N63" i="17"/>
  <c r="W63" i="17" s="1"/>
  <c r="N67" i="17"/>
  <c r="W67" i="17" s="1"/>
  <c r="N71" i="17"/>
  <c r="W71" i="17" s="1"/>
  <c r="N75" i="17"/>
  <c r="W75" i="17" s="1"/>
  <c r="P76" i="16"/>
  <c r="H76" i="16"/>
  <c r="F76" i="16"/>
  <c r="W76" i="16" s="1"/>
  <c r="R75" i="16"/>
  <c r="Z75" i="16" s="1"/>
  <c r="P75" i="16"/>
  <c r="H75" i="16"/>
  <c r="F75" i="16"/>
  <c r="W75" i="16" s="1"/>
  <c r="P74" i="16"/>
  <c r="H74" i="16"/>
  <c r="F74" i="16"/>
  <c r="W74" i="16" s="1"/>
  <c r="R73" i="16"/>
  <c r="Z73" i="16" s="1"/>
  <c r="P73" i="16"/>
  <c r="H73" i="16"/>
  <c r="F73" i="16"/>
  <c r="W73" i="16" s="1"/>
  <c r="P72" i="16"/>
  <c r="H72" i="16"/>
  <c r="F72" i="16"/>
  <c r="W72" i="16" s="1"/>
  <c r="R71" i="16"/>
  <c r="Z71" i="16" s="1"/>
  <c r="P71" i="16"/>
  <c r="H71" i="16"/>
  <c r="F71" i="16"/>
  <c r="W71" i="16" s="1"/>
  <c r="P70" i="16"/>
  <c r="H70" i="16"/>
  <c r="F70" i="16"/>
  <c r="W70" i="16" s="1"/>
  <c r="R69" i="16"/>
  <c r="Z69" i="16" s="1"/>
  <c r="P69" i="16"/>
  <c r="H69" i="16"/>
  <c r="F69" i="16"/>
  <c r="W69" i="16" s="1"/>
  <c r="P68" i="16"/>
  <c r="H68" i="16"/>
  <c r="F68" i="16"/>
  <c r="W68" i="16" s="1"/>
  <c r="R67" i="16"/>
  <c r="Z67" i="16" s="1"/>
  <c r="P67" i="16"/>
  <c r="H67" i="16"/>
  <c r="F67" i="16"/>
  <c r="W67" i="16" s="1"/>
  <c r="P66" i="16"/>
  <c r="H66" i="16"/>
  <c r="F66" i="16"/>
  <c r="W66" i="16" s="1"/>
  <c r="R65" i="16"/>
  <c r="Z65" i="16" s="1"/>
  <c r="P65" i="16"/>
  <c r="H65" i="16"/>
  <c r="F65" i="16"/>
  <c r="W65" i="16" s="1"/>
  <c r="P64" i="16"/>
  <c r="H64" i="16"/>
  <c r="F64" i="16"/>
  <c r="W64" i="16" s="1"/>
  <c r="R63" i="16"/>
  <c r="Z63" i="16" s="1"/>
  <c r="P63" i="16"/>
  <c r="H63" i="16"/>
  <c r="F63" i="16"/>
  <c r="W63" i="16" s="1"/>
  <c r="P62" i="16"/>
  <c r="H62" i="16"/>
  <c r="F62" i="16"/>
  <c r="W62" i="16" s="1"/>
  <c r="R61" i="16"/>
  <c r="Z61" i="16" s="1"/>
  <c r="P61" i="16"/>
  <c r="H61" i="16"/>
  <c r="F61" i="16"/>
  <c r="W61" i="16" s="1"/>
  <c r="P60" i="16"/>
  <c r="H60" i="16"/>
  <c r="F60" i="16"/>
  <c r="W60" i="16" s="1"/>
  <c r="R59" i="16"/>
  <c r="Z59" i="16" s="1"/>
  <c r="P59" i="16"/>
  <c r="H59" i="16"/>
  <c r="F59" i="16"/>
  <c r="W59" i="16" s="1"/>
  <c r="P58" i="16"/>
  <c r="H58" i="16"/>
  <c r="F58" i="16"/>
  <c r="W58" i="16" s="1"/>
  <c r="P57" i="16"/>
  <c r="H57" i="16"/>
  <c r="S50" i="16"/>
  <c r="S46" i="16"/>
  <c r="S42" i="16"/>
  <c r="S38" i="16"/>
  <c r="P38" i="16"/>
  <c r="Z37" i="16" s="1"/>
  <c r="S34" i="16"/>
  <c r="P34" i="16"/>
  <c r="Z33" i="16"/>
  <c r="S30" i="16"/>
  <c r="P30" i="16"/>
  <c r="Z29" i="16"/>
  <c r="S26" i="16"/>
  <c r="P26" i="16"/>
  <c r="Z25" i="16" s="1"/>
  <c r="S22" i="16"/>
  <c r="P22" i="16"/>
  <c r="Z21" i="16" s="1"/>
  <c r="F57" i="16" s="1"/>
  <c r="O17" i="16"/>
  <c r="O12" i="16"/>
  <c r="U12" i="16" s="1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Q53" i="6" s="1"/>
  <c r="S45" i="6"/>
  <c r="S41" i="6"/>
  <c r="W76" i="17" l="1"/>
  <c r="S76" i="17"/>
  <c r="R57" i="16"/>
  <c r="Z57" i="16" s="1"/>
  <c r="R77" i="16"/>
  <c r="R58" i="16"/>
  <c r="Z58" i="16" s="1"/>
  <c r="R60" i="16"/>
  <c r="Z60" i="16" s="1"/>
  <c r="R62" i="16"/>
  <c r="Z62" i="16" s="1"/>
  <c r="R64" i="16"/>
  <c r="Z64" i="16" s="1"/>
  <c r="R66" i="16"/>
  <c r="Z66" i="16" s="1"/>
  <c r="R68" i="16"/>
  <c r="Z68" i="16" s="1"/>
  <c r="R70" i="16"/>
  <c r="Z70" i="16" s="1"/>
  <c r="R72" i="16"/>
  <c r="Z72" i="16" s="1"/>
  <c r="R74" i="16"/>
  <c r="Z74" i="16" s="1"/>
  <c r="R76" i="16"/>
  <c r="Z76" i="16" s="1"/>
  <c r="W57" i="16" l="1"/>
  <c r="W77" i="16" s="1"/>
  <c r="Z77" i="16"/>
  <c r="Q71" i="6" l="1"/>
  <c r="V71" i="6" s="1"/>
  <c r="Q70" i="6"/>
  <c r="V70" i="6" s="1"/>
  <c r="Q69" i="6"/>
  <c r="V69" i="6" s="1"/>
  <c r="Q68" i="6"/>
  <c r="V68" i="6" s="1"/>
  <c r="Q67" i="6"/>
  <c r="V67" i="6" s="1"/>
  <c r="Q66" i="6"/>
  <c r="V66" i="6" s="1"/>
  <c r="Q65" i="6"/>
  <c r="V65" i="6" s="1"/>
  <c r="Q64" i="6"/>
  <c r="V64" i="6" s="1"/>
  <c r="Q63" i="6"/>
  <c r="V63" i="6" s="1"/>
  <c r="Q62" i="6"/>
  <c r="V62" i="6" s="1"/>
  <c r="Q61" i="6"/>
  <c r="V61" i="6" s="1"/>
  <c r="Q60" i="6"/>
  <c r="V60" i="6" s="1"/>
  <c r="Q59" i="6"/>
  <c r="V59" i="6" s="1"/>
  <c r="Q58" i="6"/>
  <c r="V58" i="6" s="1"/>
  <c r="Q57" i="6"/>
  <c r="V57" i="6" s="1"/>
  <c r="Q56" i="6"/>
  <c r="V56" i="6" s="1"/>
  <c r="Q55" i="6"/>
  <c r="V55" i="6" s="1"/>
  <c r="Q54" i="6"/>
  <c r="V54" i="6" s="1"/>
  <c r="V53" i="6"/>
  <c r="L47" i="13"/>
  <c r="Z38" i="11"/>
  <c r="F45" i="11"/>
  <c r="N45" i="11" s="1"/>
  <c r="P18" i="15" l="1"/>
  <c r="Z17" i="15" s="1"/>
  <c r="S18" i="15"/>
  <c r="Z21" i="15"/>
  <c r="P22" i="15"/>
  <c r="S22" i="15"/>
  <c r="P26" i="15"/>
  <c r="Z25" i="15" s="1"/>
  <c r="S26" i="15"/>
  <c r="P30" i="15"/>
  <c r="Z29" i="15" s="1"/>
  <c r="S30" i="15"/>
  <c r="P34" i="15"/>
  <c r="Z33" i="15" s="1"/>
  <c r="S34" i="15"/>
  <c r="Z37" i="15"/>
  <c r="P38" i="15"/>
  <c r="S38" i="15"/>
  <c r="F44" i="15"/>
  <c r="M44" i="15" s="1"/>
  <c r="H44" i="15"/>
  <c r="Q44" i="15"/>
  <c r="F45" i="15"/>
  <c r="M45" i="15" s="1"/>
  <c r="H45" i="15"/>
  <c r="Q45" i="15"/>
  <c r="F46" i="15"/>
  <c r="M46" i="15" s="1"/>
  <c r="H46" i="15"/>
  <c r="H60" i="15" s="1"/>
  <c r="Q46" i="15"/>
  <c r="F47" i="15"/>
  <c r="M47" i="15" s="1"/>
  <c r="H47" i="15"/>
  <c r="Q47" i="15"/>
  <c r="F48" i="15"/>
  <c r="M48" i="15" s="1"/>
  <c r="H48" i="15"/>
  <c r="Q48" i="15"/>
  <c r="F49" i="15"/>
  <c r="M49" i="15" s="1"/>
  <c r="H49" i="15"/>
  <c r="Q49" i="15"/>
  <c r="F50" i="15"/>
  <c r="M50" i="15" s="1"/>
  <c r="H50" i="15"/>
  <c r="Q50" i="15"/>
  <c r="F51" i="15"/>
  <c r="M51" i="15" s="1"/>
  <c r="H51" i="15"/>
  <c r="Q51" i="15"/>
  <c r="F52" i="15"/>
  <c r="M52" i="15" s="1"/>
  <c r="H52" i="15"/>
  <c r="Q52" i="15"/>
  <c r="F53" i="15"/>
  <c r="M53" i="15" s="1"/>
  <c r="H53" i="15"/>
  <c r="Q53" i="15"/>
  <c r="F54" i="15"/>
  <c r="M54" i="15" s="1"/>
  <c r="H54" i="15"/>
  <c r="Q54" i="15"/>
  <c r="F55" i="15"/>
  <c r="M55" i="15" s="1"/>
  <c r="H55" i="15"/>
  <c r="Q55" i="15"/>
  <c r="F56" i="15"/>
  <c r="M56" i="15" s="1"/>
  <c r="H56" i="15"/>
  <c r="Q56" i="15"/>
  <c r="F57" i="15"/>
  <c r="M57" i="15" s="1"/>
  <c r="H57" i="15"/>
  <c r="Q57" i="15"/>
  <c r="F58" i="15"/>
  <c r="M58" i="15" s="1"/>
  <c r="H58" i="15"/>
  <c r="Q58" i="15"/>
  <c r="F59" i="15"/>
  <c r="M59" i="15" s="1"/>
  <c r="H59" i="15"/>
  <c r="Q59" i="15"/>
  <c r="O11" i="14"/>
  <c r="S15" i="14"/>
  <c r="S19" i="14"/>
  <c r="S23" i="14"/>
  <c r="F30" i="14"/>
  <c r="H30" i="14"/>
  <c r="M30" i="14"/>
  <c r="F31" i="14"/>
  <c r="H31" i="14"/>
  <c r="M31" i="14"/>
  <c r="F32" i="14"/>
  <c r="H32" i="14" s="1"/>
  <c r="F33" i="14"/>
  <c r="H33" i="14"/>
  <c r="M33" i="14" s="1"/>
  <c r="F34" i="14"/>
  <c r="H34" i="14"/>
  <c r="M34" i="14"/>
  <c r="F35" i="14"/>
  <c r="H35" i="14"/>
  <c r="M35" i="14"/>
  <c r="F36" i="14"/>
  <c r="H36" i="14" s="1"/>
  <c r="M36" i="14" s="1"/>
  <c r="F37" i="14"/>
  <c r="H37" i="14"/>
  <c r="M37" i="14" s="1"/>
  <c r="F38" i="14"/>
  <c r="H38" i="14"/>
  <c r="M38" i="14"/>
  <c r="F39" i="14"/>
  <c r="H39" i="14"/>
  <c r="M39" i="14"/>
  <c r="F40" i="14"/>
  <c r="H40" i="14" s="1"/>
  <c r="M40" i="14" s="1"/>
  <c r="F41" i="14"/>
  <c r="H41" i="14"/>
  <c r="M41" i="14" s="1"/>
  <c r="F42" i="14"/>
  <c r="H42" i="14"/>
  <c r="M42" i="14"/>
  <c r="F43" i="14"/>
  <c r="H43" i="14"/>
  <c r="M43" i="14"/>
  <c r="F44" i="14"/>
  <c r="H44" i="14" s="1"/>
  <c r="M44" i="14" s="1"/>
  <c r="F45" i="14"/>
  <c r="H45" i="14"/>
  <c r="M45" i="14" s="1"/>
  <c r="O11" i="13"/>
  <c r="P16" i="13"/>
  <c r="Z15" i="13" s="1"/>
  <c r="S16" i="13"/>
  <c r="Z19" i="13"/>
  <c r="P20" i="13"/>
  <c r="S20" i="13"/>
  <c r="P24" i="13"/>
  <c r="Z23" i="13" s="1"/>
  <c r="S24" i="13"/>
  <c r="P28" i="13"/>
  <c r="Z27" i="13" s="1"/>
  <c r="S28" i="13"/>
  <c r="S32" i="13"/>
  <c r="S36" i="13"/>
  <c r="S40" i="13"/>
  <c r="F47" i="13"/>
  <c r="Q47" i="13" s="1"/>
  <c r="J47" i="13"/>
  <c r="F48" i="13"/>
  <c r="L48" i="13" s="1"/>
  <c r="Q48" i="13" s="1"/>
  <c r="J48" i="13"/>
  <c r="F49" i="13"/>
  <c r="L49" i="13" s="1"/>
  <c r="J49" i="13"/>
  <c r="F50" i="13"/>
  <c r="L50" i="13" s="1"/>
  <c r="Q50" i="13" s="1"/>
  <c r="J50" i="13"/>
  <c r="F51" i="13"/>
  <c r="L51" i="13" s="1"/>
  <c r="Q51" i="13" s="1"/>
  <c r="J51" i="13"/>
  <c r="F52" i="13"/>
  <c r="L52" i="13" s="1"/>
  <c r="Q52" i="13" s="1"/>
  <c r="J52" i="13"/>
  <c r="F53" i="13"/>
  <c r="L53" i="13" s="1"/>
  <c r="Q53" i="13" s="1"/>
  <c r="J53" i="13"/>
  <c r="F54" i="13"/>
  <c r="L54" i="13" s="1"/>
  <c r="Q54" i="13" s="1"/>
  <c r="J54" i="13"/>
  <c r="F55" i="13"/>
  <c r="L55" i="13" s="1"/>
  <c r="Q55" i="13" s="1"/>
  <c r="J55" i="13"/>
  <c r="F56" i="13"/>
  <c r="L56" i="13" s="1"/>
  <c r="Q56" i="13" s="1"/>
  <c r="J56" i="13"/>
  <c r="F57" i="13"/>
  <c r="L57" i="13" s="1"/>
  <c r="Q57" i="13" s="1"/>
  <c r="J57" i="13"/>
  <c r="F58" i="13"/>
  <c r="L58" i="13" s="1"/>
  <c r="Q58" i="13" s="1"/>
  <c r="J58" i="13"/>
  <c r="F59" i="13"/>
  <c r="L59" i="13" s="1"/>
  <c r="Q59" i="13" s="1"/>
  <c r="J59" i="13"/>
  <c r="F60" i="13"/>
  <c r="L60" i="13" s="1"/>
  <c r="Q60" i="13" s="1"/>
  <c r="J60" i="13"/>
  <c r="F61" i="13"/>
  <c r="L61" i="13" s="1"/>
  <c r="Q61" i="13" s="1"/>
  <c r="J61" i="13"/>
  <c r="F62" i="13"/>
  <c r="L62" i="13" s="1"/>
  <c r="Q62" i="13" s="1"/>
  <c r="J62" i="13"/>
  <c r="O6" i="12"/>
  <c r="U6" i="12" s="1"/>
  <c r="P13" i="12"/>
  <c r="S13" i="12"/>
  <c r="P17" i="12"/>
  <c r="Z16" i="12" s="1"/>
  <c r="S17" i="12"/>
  <c r="P21" i="12"/>
  <c r="S21" i="12"/>
  <c r="P25" i="12"/>
  <c r="Z24" i="12" s="1"/>
  <c r="S25" i="12"/>
  <c r="Z28" i="12"/>
  <c r="P29" i="12"/>
  <c r="S29" i="12"/>
  <c r="P33" i="12"/>
  <c r="Z32" i="12" s="1"/>
  <c r="S33" i="12"/>
  <c r="P37" i="12"/>
  <c r="Z36" i="12" s="1"/>
  <c r="S37" i="12"/>
  <c r="F44" i="12"/>
  <c r="H44" i="12" s="1"/>
  <c r="M44" i="12" s="1"/>
  <c r="F45" i="12"/>
  <c r="H45" i="12" s="1"/>
  <c r="F46" i="12"/>
  <c r="H46" i="12" s="1"/>
  <c r="M46" i="12" s="1"/>
  <c r="F47" i="12"/>
  <c r="H47" i="12" s="1"/>
  <c r="M47" i="12" s="1"/>
  <c r="F48" i="12"/>
  <c r="H48" i="12" s="1"/>
  <c r="M48" i="12" s="1"/>
  <c r="F49" i="12"/>
  <c r="H49" i="12" s="1"/>
  <c r="Q49" i="12" s="1"/>
  <c r="F50" i="12"/>
  <c r="H50" i="12" s="1"/>
  <c r="Q50" i="12" s="1"/>
  <c r="F51" i="12"/>
  <c r="H51" i="12" s="1"/>
  <c r="M51" i="12" s="1"/>
  <c r="F52" i="12"/>
  <c r="H52" i="12" s="1"/>
  <c r="M52" i="12" s="1"/>
  <c r="F53" i="12"/>
  <c r="H53" i="12" s="1"/>
  <c r="M53" i="12" s="1"/>
  <c r="F54" i="12"/>
  <c r="H54" i="12" s="1"/>
  <c r="M54" i="12" s="1"/>
  <c r="F55" i="12"/>
  <c r="H55" i="12" s="1"/>
  <c r="M55" i="12" s="1"/>
  <c r="F56" i="12"/>
  <c r="M56" i="12" s="1"/>
  <c r="F57" i="12"/>
  <c r="M57" i="12" s="1"/>
  <c r="F58" i="12"/>
  <c r="H58" i="12" s="1"/>
  <c r="M58" i="12" s="1"/>
  <c r="O7" i="11"/>
  <c r="U7" i="11"/>
  <c r="P15" i="11"/>
  <c r="Z14" i="11" s="1"/>
  <c r="S15" i="11"/>
  <c r="Z18" i="11"/>
  <c r="P19" i="11"/>
  <c r="S19" i="11"/>
  <c r="P23" i="11"/>
  <c r="Z22" i="11" s="1"/>
  <c r="S23" i="11"/>
  <c r="Z26" i="11"/>
  <c r="P27" i="11"/>
  <c r="S27" i="11"/>
  <c r="P31" i="11"/>
  <c r="S31" i="11"/>
  <c r="P35" i="11"/>
  <c r="Z34" i="11" s="1"/>
  <c r="S35" i="11"/>
  <c r="P39" i="11"/>
  <c r="S39" i="11"/>
  <c r="W45" i="11"/>
  <c r="H45" i="11"/>
  <c r="F46" i="11"/>
  <c r="H46" i="11"/>
  <c r="N46" i="11"/>
  <c r="S46" i="11" s="1"/>
  <c r="F47" i="11"/>
  <c r="N47" i="11" s="1"/>
  <c r="S47" i="11" s="1"/>
  <c r="H47" i="11"/>
  <c r="F48" i="11"/>
  <c r="N48" i="11" s="1"/>
  <c r="S48" i="11" s="1"/>
  <c r="H48" i="11"/>
  <c r="F49" i="11"/>
  <c r="N49" i="11" s="1"/>
  <c r="S49" i="11" s="1"/>
  <c r="H49" i="11"/>
  <c r="F50" i="11"/>
  <c r="N50" i="11" s="1"/>
  <c r="S50" i="11" s="1"/>
  <c r="H50" i="11"/>
  <c r="F51" i="11"/>
  <c r="S51" i="11" s="1"/>
  <c r="H51" i="11"/>
  <c r="F52" i="11"/>
  <c r="S52" i="11" s="1"/>
  <c r="H52" i="11"/>
  <c r="F53" i="11"/>
  <c r="N53" i="11" s="1"/>
  <c r="S53" i="11" s="1"/>
  <c r="H53" i="11"/>
  <c r="F54" i="11"/>
  <c r="N54" i="11" s="1"/>
  <c r="S54" i="11" s="1"/>
  <c r="H54" i="11"/>
  <c r="F55" i="11"/>
  <c r="N55" i="11" s="1"/>
  <c r="S55" i="11" s="1"/>
  <c r="H55" i="11"/>
  <c r="F56" i="11"/>
  <c r="N56" i="11" s="1"/>
  <c r="S56" i="11" s="1"/>
  <c r="H56" i="11"/>
  <c r="F57" i="11"/>
  <c r="N57" i="11" s="1"/>
  <c r="S57" i="11" s="1"/>
  <c r="H57" i="11"/>
  <c r="F58" i="11"/>
  <c r="N58" i="11" s="1"/>
  <c r="W58" i="11" s="1"/>
  <c r="H58" i="11"/>
  <c r="F59" i="11"/>
  <c r="N59" i="11" s="1"/>
  <c r="W59" i="11" s="1"/>
  <c r="H59" i="11"/>
  <c r="F60" i="11"/>
  <c r="N60" i="11" s="1"/>
  <c r="S60" i="11" s="1"/>
  <c r="H60" i="11"/>
  <c r="Z30" i="11" l="1"/>
  <c r="N51" i="11"/>
  <c r="W51" i="11" s="1"/>
  <c r="N52" i="11"/>
  <c r="W52" i="11" s="1"/>
  <c r="S58" i="11"/>
  <c r="S45" i="11"/>
  <c r="Z20" i="12"/>
  <c r="H56" i="12"/>
  <c r="Q56" i="12" s="1"/>
  <c r="Z12" i="12"/>
  <c r="H57" i="12"/>
  <c r="Q57" i="12" s="1"/>
  <c r="Q60" i="15"/>
  <c r="M60" i="15"/>
  <c r="Q49" i="13"/>
  <c r="L63" i="13"/>
  <c r="Q63" i="13" s="1"/>
  <c r="M45" i="12"/>
  <c r="M32" i="14"/>
  <c r="H46" i="14"/>
  <c r="M46" i="14" s="1"/>
  <c r="S59" i="11"/>
  <c r="M50" i="12"/>
  <c r="M49" i="12"/>
  <c r="W61" i="11" l="1"/>
  <c r="F43" i="12"/>
  <c r="H43" i="12" s="1"/>
  <c r="H59" i="12"/>
  <c r="M59" i="12" s="1"/>
  <c r="S61" i="11" l="1"/>
  <c r="M43" i="12"/>
  <c r="Q43" i="12" s="1"/>
  <c r="Q59" i="12"/>
  <c r="S37" i="6" l="1"/>
  <c r="N52" i="6" s="1"/>
  <c r="S33" i="6"/>
  <c r="S29" i="6"/>
  <c r="S25" i="6"/>
  <c r="S21" i="6"/>
  <c r="P33" i="6" l="1"/>
  <c r="Z32" i="6" s="1"/>
  <c r="P29" i="6"/>
  <c r="Z28" i="6" s="1"/>
  <c r="P25" i="6"/>
  <c r="Z24" i="6" s="1"/>
  <c r="P21" i="6"/>
  <c r="Z20" i="6" s="1"/>
  <c r="O16" i="6"/>
  <c r="Q52" i="6" s="1"/>
  <c r="V52" i="6" s="1"/>
  <c r="V72" i="6" s="1"/>
</calcChain>
</file>

<file path=xl/comments1.xml><?xml version="1.0" encoding="utf-8"?>
<comments xmlns="http://schemas.openxmlformats.org/spreadsheetml/2006/main">
  <authors>
    <author>Windows ユーザー</author>
  </authors>
  <commentList>
    <comment ref="W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M42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10.xml><?xml version="1.0" encoding="utf-8"?>
<comments xmlns="http://schemas.openxmlformats.org/spreadsheetml/2006/main">
  <authors>
    <author>Windows ユーザー</author>
  </authors>
  <commentList>
    <comment ref="H28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11.xml><?xml version="1.0" encoding="utf-8"?>
<comments xmlns="http://schemas.openxmlformats.org/spreadsheetml/2006/main">
  <authors>
    <author>Windows ユーザー</author>
  </authors>
  <commentList>
    <comment ref="H42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</t>
        </r>
        <r>
          <rPr>
            <sz val="8"/>
            <color indexed="81"/>
            <rFont val="MS P ゴシック"/>
            <family val="2"/>
          </rPr>
          <t>×</t>
        </r>
        <r>
          <rPr>
            <sz val="8"/>
            <color indexed="81"/>
            <rFont val="ＭＳ Ｐゴシック"/>
            <family val="3"/>
            <charset val="128"/>
          </rPr>
          <t>ｴ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W39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M40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</authors>
  <commentList>
    <comment ref="N54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55" authorId="0" shapeId="0">
      <text>
        <r>
          <rPr>
            <sz val="8"/>
            <color indexed="81"/>
            <rFont val="ＭＳ Ｐゴシック"/>
            <family val="3"/>
            <charset val="128"/>
          </rPr>
          <t>ｷは10以上に限り算定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</authors>
  <commentList>
    <comment ref="Q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支給金額の計算はｱ×ｴ</t>
        </r>
      </text>
    </comment>
    <comment ref="V50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支給金額の計算はｵ＋ｶ</t>
        </r>
      </text>
    </comment>
  </commentList>
</comments>
</file>

<file path=xl/comments5.xml><?xml version="1.0" encoding="utf-8"?>
<comments xmlns="http://schemas.openxmlformats.org/spreadsheetml/2006/main">
  <authors>
    <author>Windows ユーザー</author>
  </authors>
  <commentList>
    <comment ref="R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H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6.xml><?xml version="1.0" encoding="utf-8"?>
<comments xmlns="http://schemas.openxmlformats.org/spreadsheetml/2006/main">
  <authors>
    <author>Windows ユーザー</author>
  </authors>
  <commentList>
    <comment ref="X5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（ｱ＋2千円×ｻ＋2万円×コ）×ｵ＋（ｲ×ｸ）</t>
        </r>
      </text>
    </comment>
    <comment ref="K56" authorId="0" shapeId="0">
      <text>
        <r>
          <rPr>
            <sz val="6"/>
            <color indexed="81"/>
            <rFont val="ＭＳ Ｐゴシック"/>
            <family val="3"/>
            <charset val="128"/>
          </rPr>
          <t>ｻは10以上に限り算定</t>
        </r>
      </text>
    </comment>
  </commentList>
</comments>
</file>

<file path=xl/comments7.xml><?xml version="1.0" encoding="utf-8"?>
<comments xmlns="http://schemas.openxmlformats.org/spreadsheetml/2006/main">
  <authors>
    <author>Windows ユーザー</author>
  </authors>
  <commentList>
    <comment ref="N43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
（ｱ＋2千円×ｷ＋2万円×ｶ）×ｴ</t>
        </r>
      </text>
    </comment>
    <comment ref="H44" authorId="0" shapeId="0">
      <text>
        <r>
          <rPr>
            <sz val="8"/>
            <color indexed="81"/>
            <rFont val="ＭＳ Ｐゴシック"/>
            <family val="3"/>
            <charset val="128"/>
          </rPr>
          <t>ｷは</t>
        </r>
        <r>
          <rPr>
            <sz val="8"/>
            <color indexed="81"/>
            <rFont val="MS P ゴシック"/>
            <family val="2"/>
          </rPr>
          <t>10</t>
        </r>
        <r>
          <rPr>
            <sz val="8"/>
            <color indexed="81"/>
            <rFont val="ＭＳ Ｐゴシック"/>
            <family val="3"/>
            <charset val="128"/>
          </rPr>
          <t>以上に限り算定</t>
        </r>
      </text>
    </comment>
  </commentList>
</comments>
</file>

<file path=xl/comments8.xml><?xml version="1.0" encoding="utf-8"?>
<comments xmlns="http://schemas.openxmlformats.org/spreadsheetml/2006/main">
  <authors>
    <author>Windows ユーザー</author>
  </authors>
  <commentList>
    <comment ref="H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comments9.xml><?xml version="1.0" encoding="utf-8"?>
<comments xmlns="http://schemas.openxmlformats.org/spreadsheetml/2006/main">
  <authors>
    <author>Windows ユーザー</author>
  </authors>
  <commentList>
    <comment ref="L45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支給金額の計算はｱ×ｷ</t>
        </r>
      </text>
    </comment>
  </commentList>
</comments>
</file>

<file path=xl/sharedStrings.xml><?xml version="1.0" encoding="utf-8"?>
<sst xmlns="http://schemas.openxmlformats.org/spreadsheetml/2006/main" count="1150" uniqueCount="185">
  <si>
    <t>施設名称</t>
    <rPh sb="0" eb="4">
      <t>シセツメイショウ</t>
    </rPh>
    <phoneticPr fontId="1"/>
  </si>
  <si>
    <t>（施設の面積）</t>
    <rPh sb="1" eb="3">
      <t>シセツ</t>
    </rPh>
    <rPh sb="4" eb="6">
      <t>メンセキ</t>
    </rPh>
    <phoneticPr fontId="1"/>
  </si>
  <si>
    <t>施設の床面積</t>
    <rPh sb="0" eb="2">
      <t>シセツ</t>
    </rPh>
    <rPh sb="3" eb="6">
      <t>ユカメンセキ</t>
    </rPh>
    <phoneticPr fontId="1"/>
  </si>
  <si>
    <t>㎡</t>
    <phoneticPr fontId="1"/>
  </si>
  <si>
    <t>→</t>
    <phoneticPr fontId="1"/>
  </si>
  <si>
    <t>うち、自己営業分の面積</t>
    <rPh sb="3" eb="5">
      <t>ジコ</t>
    </rPh>
    <rPh sb="5" eb="7">
      <t>エイギョウ</t>
    </rPh>
    <rPh sb="7" eb="8">
      <t>ブン</t>
    </rPh>
    <rPh sb="9" eb="11">
      <t>メンセキ</t>
    </rPh>
    <phoneticPr fontId="1"/>
  </si>
  <si>
    <t>【自己営業分の協力金】</t>
    <rPh sb="1" eb="3">
      <t>ジコ</t>
    </rPh>
    <rPh sb="3" eb="6">
      <t>エイギョウブン</t>
    </rPh>
    <rPh sb="7" eb="10">
      <t>キョウリョクキン</t>
    </rPh>
    <phoneticPr fontId="1"/>
  </si>
  <si>
    <t>単位</t>
    <rPh sb="0" eb="2">
      <t>タンイ</t>
    </rPh>
    <phoneticPr fontId="1"/>
  </si>
  <si>
    <t>円/日</t>
    <rPh sb="0" eb="1">
      <t>エン</t>
    </rPh>
    <rPh sb="2" eb="3">
      <t>ニチ</t>
    </rPh>
    <phoneticPr fontId="1"/>
  </si>
  <si>
    <t>1,000㎡を1単位とし、1,000㎡未満は切り捨て</t>
    <rPh sb="8" eb="10">
      <t>タンイ</t>
    </rPh>
    <phoneticPr fontId="1"/>
  </si>
  <si>
    <t>1単位あたり、20万円/日</t>
    <rPh sb="1" eb="3">
      <t>タンイ</t>
    </rPh>
    <rPh sb="9" eb="11">
      <t>マンエン</t>
    </rPh>
    <rPh sb="12" eb="13">
      <t>ニチ</t>
    </rPh>
    <phoneticPr fontId="1"/>
  </si>
  <si>
    <t>（時短率）</t>
    <rPh sb="1" eb="4">
      <t>ジタンリツ</t>
    </rPh>
    <phoneticPr fontId="1"/>
  </si>
  <si>
    <t>本来の営業時間</t>
    <rPh sb="0" eb="2">
      <t>ホンライ</t>
    </rPh>
    <rPh sb="3" eb="7">
      <t>エイギョウジカン</t>
    </rPh>
    <phoneticPr fontId="1"/>
  </si>
  <si>
    <t>要請後の営業時間</t>
    <rPh sb="0" eb="3">
      <t>ヨウセイゴ</t>
    </rPh>
    <rPh sb="4" eb="8">
      <t>エイギョウジカン</t>
    </rPh>
    <phoneticPr fontId="1"/>
  </si>
  <si>
    <t>開始時間</t>
    <rPh sb="0" eb="4">
      <t>カイシジカン</t>
    </rPh>
    <phoneticPr fontId="1"/>
  </si>
  <si>
    <t>終了時間</t>
    <rPh sb="0" eb="4">
      <t>シュウリョウジカン</t>
    </rPh>
    <phoneticPr fontId="1"/>
  </si>
  <si>
    <t>除外時間</t>
    <rPh sb="0" eb="2">
      <t>ジョガイ</t>
    </rPh>
    <rPh sb="2" eb="4">
      <t>ジカン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</si>
  <si>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</si>
  <si>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時短率①</t>
    <rPh sb="0" eb="3">
      <t>ジタンリツ</t>
    </rPh>
    <phoneticPr fontId="1"/>
  </si>
  <si>
    <t>時短率②</t>
    <rPh sb="0" eb="3">
      <t>ジタンリツ</t>
    </rPh>
    <phoneticPr fontId="1"/>
  </si>
  <si>
    <t>時短率➂</t>
    <rPh sb="0" eb="3">
      <t>ジタンリツ</t>
    </rPh>
    <phoneticPr fontId="1"/>
  </si>
  <si>
    <t>時短率④</t>
    <rPh sb="0" eb="3">
      <t>ジタンリツ</t>
    </rPh>
    <phoneticPr fontId="1"/>
  </si>
  <si>
    <t>時短①</t>
    <rPh sb="0" eb="2">
      <t>ジタン</t>
    </rPh>
    <phoneticPr fontId="1"/>
  </si>
  <si>
    <t>時短②</t>
    <rPh sb="0" eb="2">
      <t>ジタン</t>
    </rPh>
    <phoneticPr fontId="1"/>
  </si>
  <si>
    <t>時短➂</t>
    <rPh sb="0" eb="2">
      <t>ジタン</t>
    </rPh>
    <phoneticPr fontId="1"/>
  </si>
  <si>
    <t>時短④</t>
    <rPh sb="0" eb="2">
      <t>ジタン</t>
    </rPh>
    <phoneticPr fontId="1"/>
  </si>
  <si>
    <t>休業①</t>
    <rPh sb="0" eb="2">
      <t>キュウギョウ</t>
    </rPh>
    <phoneticPr fontId="1"/>
  </si>
  <si>
    <t>休業率①</t>
    <rPh sb="0" eb="2">
      <t>キュウギョウ</t>
    </rPh>
    <rPh sb="2" eb="3">
      <t>リツ</t>
    </rPh>
    <phoneticPr fontId="1"/>
  </si>
  <si>
    <t>休業②</t>
    <rPh sb="0" eb="2">
      <t>キュウギョウ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</si>
  <si>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</si>
  <si>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</si>
  <si>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</si>
  <si>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休業率②</t>
    <rPh sb="0" eb="2">
      <t>キュウギョウ</t>
    </rPh>
    <rPh sb="2" eb="3">
      <t>リツ</t>
    </rPh>
    <phoneticPr fontId="1"/>
  </si>
  <si>
    <t>時短率⑤</t>
    <rPh sb="0" eb="3">
      <t>ジタンリツ</t>
    </rPh>
    <phoneticPr fontId="1"/>
  </si>
  <si>
    <t>時短率①</t>
    <rPh sb="0" eb="2">
      <t>ジタン</t>
    </rPh>
    <rPh sb="2" eb="3">
      <t>リツ</t>
    </rPh>
    <phoneticPr fontId="1"/>
  </si>
  <si>
    <t>時短率②</t>
    <rPh sb="0" eb="2">
      <t>ジタン</t>
    </rPh>
    <rPh sb="2" eb="3">
      <t>リツ</t>
    </rPh>
    <phoneticPr fontId="1"/>
  </si>
  <si>
    <t>時短率④</t>
    <rPh sb="0" eb="2">
      <t>ジタン</t>
    </rPh>
    <rPh sb="2" eb="3">
      <t>リツ</t>
    </rPh>
    <phoneticPr fontId="1"/>
  </si>
  <si>
    <t>テナント等の合計</t>
    <rPh sb="4" eb="5">
      <t>トウ</t>
    </rPh>
    <rPh sb="6" eb="8">
      <t>ゴウケイ</t>
    </rPh>
    <phoneticPr fontId="1"/>
  </si>
  <si>
    <t>合計</t>
    <rPh sb="0" eb="2">
      <t>ゴウケイ</t>
    </rPh>
    <phoneticPr fontId="1"/>
  </si>
  <si>
    <t>本来の営業時間</t>
    <rPh sb="0" eb="2">
      <t>ホンライ</t>
    </rPh>
    <rPh sb="3" eb="5">
      <t>エイギョウ</t>
    </rPh>
    <rPh sb="5" eb="7">
      <t>ジカン</t>
    </rPh>
    <phoneticPr fontId="1"/>
  </si>
  <si>
    <t>休業（時短）した時間</t>
    <rPh sb="0" eb="2">
      <t>キュウギョウ</t>
    </rPh>
    <rPh sb="3" eb="5">
      <t>ジタン</t>
    </rPh>
    <rPh sb="8" eb="10">
      <t>ジカン</t>
    </rPh>
    <phoneticPr fontId="1"/>
  </si>
  <si>
    <t>うち、時短分</t>
    <rPh sb="3" eb="6">
      <t>ジタンブン</t>
    </rPh>
    <phoneticPr fontId="1"/>
  </si>
  <si>
    <t>うち、休業分</t>
    <rPh sb="3" eb="6">
      <t>キュウギョウブン</t>
    </rPh>
    <phoneticPr fontId="1"/>
  </si>
  <si>
    <t>テナント名称</t>
    <rPh sb="4" eb="6">
      <t>メイショウ</t>
    </rPh>
    <phoneticPr fontId="1"/>
  </si>
  <si>
    <t>休業率①</t>
    <rPh sb="0" eb="3">
      <t>キュウギョウリツ</t>
    </rPh>
    <phoneticPr fontId="1"/>
  </si>
  <si>
    <t>休業率②</t>
    <rPh sb="0" eb="3">
      <t>キュウギョウリツ</t>
    </rPh>
    <phoneticPr fontId="1"/>
  </si>
  <si>
    <t>時短率➂</t>
    <rPh sb="0" eb="2">
      <t>ジタン</t>
    </rPh>
    <rPh sb="2" eb="3">
      <t>リツ</t>
    </rPh>
    <phoneticPr fontId="1"/>
  </si>
  <si>
    <t>時短率⑤</t>
    <rPh sb="0" eb="2">
      <t>ジタン</t>
    </rPh>
    <rPh sb="2" eb="3">
      <t>リツ</t>
    </rPh>
    <phoneticPr fontId="1"/>
  </si>
  <si>
    <t>100㎡を1単位とし、100㎡未満は切り捨て</t>
    <rPh sb="6" eb="8">
      <t>タンイ</t>
    </rPh>
    <phoneticPr fontId="1"/>
  </si>
  <si>
    <t>1単位あたり、2万円/日</t>
    <rPh sb="1" eb="3">
      <t>タンイ</t>
    </rPh>
    <rPh sb="8" eb="10">
      <t>マンエン</t>
    </rPh>
    <rPh sb="11" eb="12">
      <t>ニチ</t>
    </rPh>
    <phoneticPr fontId="1"/>
  </si>
  <si>
    <t>常設のスクリーン数</t>
    <rPh sb="0" eb="2">
      <t>ジョウセツ</t>
    </rPh>
    <rPh sb="8" eb="9">
      <t>スウ</t>
    </rPh>
    <phoneticPr fontId="1"/>
  </si>
  <si>
    <t>スクリーン</t>
    <phoneticPr fontId="1"/>
  </si>
  <si>
    <t>1スクリーンあたり、2万円/日</t>
    <rPh sb="11" eb="13">
      <t>マンエン</t>
    </rPh>
    <rPh sb="14" eb="15">
      <t>ニチ</t>
    </rPh>
    <phoneticPr fontId="1"/>
  </si>
  <si>
    <t>（上映率）</t>
    <rPh sb="1" eb="3">
      <t>ジョウエイ</t>
    </rPh>
    <rPh sb="3" eb="4">
      <t>リツ</t>
    </rPh>
    <phoneticPr fontId="1"/>
  </si>
  <si>
    <t>上映①</t>
    <rPh sb="0" eb="2">
      <t>ジョウエイ</t>
    </rPh>
    <phoneticPr fontId="1"/>
  </si>
  <si>
    <t>上映率①</t>
    <rPh sb="0" eb="2">
      <t>ジョウエイ</t>
    </rPh>
    <rPh sb="2" eb="3">
      <t>リツ</t>
    </rPh>
    <phoneticPr fontId="1"/>
  </si>
  <si>
    <t>区分1⃣</t>
    <rPh sb="0" eb="2">
      <t>クブン</t>
    </rPh>
    <phoneticPr fontId="1"/>
  </si>
  <si>
    <t>区分2⃣</t>
    <rPh sb="0" eb="2">
      <t>クブン</t>
    </rPh>
    <phoneticPr fontId="1"/>
  </si>
  <si>
    <t>本来の上映映画回数</t>
    <rPh sb="0" eb="2">
      <t>ホンライ</t>
    </rPh>
    <rPh sb="3" eb="5">
      <t>ジョウエイ</t>
    </rPh>
    <rPh sb="5" eb="7">
      <t>エイガ</t>
    </rPh>
    <rPh sb="7" eb="9">
      <t>カイスウ</t>
    </rPh>
    <phoneticPr fontId="1"/>
  </si>
  <si>
    <t>回</t>
    <rPh sb="0" eb="1">
      <t>カイ</t>
    </rPh>
    <phoneticPr fontId="1"/>
  </si>
  <si>
    <t>上映できなかった映画回数</t>
    <rPh sb="0" eb="2">
      <t>ジョウエイ</t>
    </rPh>
    <rPh sb="8" eb="10">
      <t>エイガ</t>
    </rPh>
    <rPh sb="10" eb="12">
      <t>カイスウ</t>
    </rPh>
    <phoneticPr fontId="1"/>
  </si>
  <si>
    <t>上映②</t>
    <rPh sb="0" eb="2">
      <t>ジョウエイ</t>
    </rPh>
    <phoneticPr fontId="1"/>
  </si>
  <si>
    <t>上映率②</t>
    <rPh sb="0" eb="2">
      <t>ジョウエイ</t>
    </rPh>
    <rPh sb="2" eb="3">
      <t>リツ</t>
    </rPh>
    <phoneticPr fontId="1"/>
  </si>
  <si>
    <t>上映➂</t>
    <rPh sb="0" eb="2">
      <t>ジョウエイ</t>
    </rPh>
    <phoneticPr fontId="1"/>
  </si>
  <si>
    <t>上映率➂</t>
    <rPh sb="0" eb="2">
      <t>ジョウエイ</t>
    </rPh>
    <rPh sb="2" eb="3">
      <t>リツ</t>
    </rPh>
    <phoneticPr fontId="1"/>
  </si>
  <si>
    <t>上映率➂</t>
    <rPh sb="0" eb="3">
      <t>ジョウエイリツ</t>
    </rPh>
    <phoneticPr fontId="1"/>
  </si>
  <si>
    <t>申請者名称</t>
    <rPh sb="0" eb="3">
      <t>シンセイシャ</t>
    </rPh>
    <rPh sb="3" eb="5">
      <t>メイショウ</t>
    </rPh>
    <phoneticPr fontId="1"/>
  </si>
  <si>
    <t>（参考）テナントが入っている大規模施設の面積</t>
    <rPh sb="1" eb="3">
      <t>サンコウ</t>
    </rPh>
    <rPh sb="9" eb="10">
      <t>ハイ</t>
    </rPh>
    <rPh sb="14" eb="17">
      <t>ダイキボ</t>
    </rPh>
    <rPh sb="17" eb="19">
      <t>シセツ</t>
    </rPh>
    <rPh sb="20" eb="22">
      <t>メンセキ</t>
    </rPh>
    <phoneticPr fontId="1"/>
  </si>
  <si>
    <t>施設名称</t>
    <rPh sb="0" eb="4">
      <t>シセツメイショウ</t>
    </rPh>
    <phoneticPr fontId="1"/>
  </si>
  <si>
    <t>施設の床面積</t>
    <rPh sb="0" eb="2">
      <t>シセツ</t>
    </rPh>
    <rPh sb="3" eb="6">
      <t>ユカメンセキ</t>
    </rPh>
    <phoneticPr fontId="1"/>
  </si>
  <si>
    <t>（スクリーンの数）</t>
    <rPh sb="7" eb="8">
      <t>カズ</t>
    </rPh>
    <phoneticPr fontId="1"/>
  </si>
  <si>
    <t>（参考）申請者が入っている大規模施設の面積</t>
    <rPh sb="1" eb="3">
      <t>サンコウ</t>
    </rPh>
    <rPh sb="4" eb="7">
      <t>シンセイシャ</t>
    </rPh>
    <rPh sb="8" eb="9">
      <t>ハイ</t>
    </rPh>
    <rPh sb="13" eb="16">
      <t>ダイキボ</t>
    </rPh>
    <rPh sb="16" eb="18">
      <t>シセツ</t>
    </rPh>
    <rPh sb="19" eb="21">
      <t>メンセキ</t>
    </rPh>
    <phoneticPr fontId="1"/>
  </si>
  <si>
    <t>10,000㎡超（集客施設等のみ）</t>
    <rPh sb="7" eb="8">
      <t>チョウ</t>
    </rPh>
    <rPh sb="9" eb="11">
      <t>シュウキャク</t>
    </rPh>
    <rPh sb="11" eb="13">
      <t>シセツ</t>
    </rPh>
    <rPh sb="13" eb="14">
      <t>トウ</t>
    </rPh>
    <phoneticPr fontId="1"/>
  </si>
  <si>
    <t>1,000㎡以上</t>
    <rPh sb="6" eb="8">
      <t>イジョウ</t>
    </rPh>
    <phoneticPr fontId="1"/>
  </si>
  <si>
    <t>1,000㎡超</t>
    <phoneticPr fontId="1"/>
  </si>
  <si>
    <t>1,000㎡以下</t>
    <rPh sb="6" eb="8">
      <t>イカ</t>
    </rPh>
    <phoneticPr fontId="1"/>
  </si>
  <si>
    <t>イベントや映画等で要請している終了時間</t>
    <rPh sb="5" eb="7">
      <t>エイガ</t>
    </rPh>
    <rPh sb="7" eb="8">
      <t>トウ</t>
    </rPh>
    <rPh sb="9" eb="11">
      <t>ヨウセイ</t>
    </rPh>
    <rPh sb="15" eb="19">
      <t>シュウリョウジカン</t>
    </rPh>
    <phoneticPr fontId="1"/>
  </si>
  <si>
    <t>時短⑤（イベントや映画）</t>
    <rPh sb="0" eb="2">
      <t>ジタン</t>
    </rPh>
    <rPh sb="9" eb="11">
      <t>エイガ</t>
    </rPh>
    <phoneticPr fontId="1"/>
  </si>
  <si>
    <t>→該当があれば時短⑤に記入</t>
    <rPh sb="1" eb="3">
      <t>ガイトウ</t>
    </rPh>
    <rPh sb="7" eb="9">
      <t>ジタン</t>
    </rPh>
    <rPh sb="11" eb="13">
      <t>キニュウ</t>
    </rPh>
    <phoneticPr fontId="1"/>
  </si>
  <si>
    <t>建築物の床面積</t>
    <rPh sb="0" eb="3">
      <t>ケンチクブツ</t>
    </rPh>
    <rPh sb="4" eb="7">
      <t>ユカメンセキ</t>
    </rPh>
    <phoneticPr fontId="1"/>
  </si>
  <si>
    <t>　該当の場合チェック</t>
    <rPh sb="1" eb="3">
      <t>ガイトウ</t>
    </rPh>
    <rPh sb="4" eb="6">
      <t>バアイ</t>
    </rPh>
    <phoneticPr fontId="1"/>
  </si>
  <si>
    <t>大規模施設の映画館（休業要請なし）</t>
    <rPh sb="0" eb="3">
      <t>ダイキボ</t>
    </rPh>
    <rPh sb="3" eb="5">
      <t>シセツ</t>
    </rPh>
    <rPh sb="6" eb="9">
      <t>エイガカン</t>
    </rPh>
    <rPh sb="10" eb="12">
      <t>キュウギョウ</t>
    </rPh>
    <rPh sb="12" eb="14">
      <t>ヨウセイ</t>
    </rPh>
    <phoneticPr fontId="1"/>
  </si>
  <si>
    <t>入力は時間表示で（例:20:00）</t>
    <rPh sb="0" eb="2">
      <t>ニュウリョク</t>
    </rPh>
    <rPh sb="3" eb="7">
      <t>ジカンヒョウジ</t>
    </rPh>
    <rPh sb="9" eb="10">
      <t>レイ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</si>
  <si>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</si>
  <si>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</si>
  <si>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</si>
  <si>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</si>
  <si>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（休業（時短）率）</t>
    <rPh sb="1" eb="3">
      <t>キュウギョウ</t>
    </rPh>
    <rPh sb="4" eb="6">
      <t>ジタン</t>
    </rPh>
    <rPh sb="7" eb="8">
      <t>リツ</t>
    </rPh>
    <phoneticPr fontId="1"/>
  </si>
  <si>
    <t>休業
（時短）率
ｴ</t>
    <rPh sb="0" eb="2">
      <t>キュウギョウ</t>
    </rPh>
    <rPh sb="4" eb="6">
      <t>ジタン</t>
    </rPh>
    <rPh sb="7" eb="8">
      <t>リツ</t>
    </rPh>
    <phoneticPr fontId="1"/>
  </si>
  <si>
    <t>テナント数
ｵ</t>
    <rPh sb="4" eb="5">
      <t>スウ</t>
    </rPh>
    <phoneticPr fontId="1"/>
  </si>
  <si>
    <t>特定百貨店店舗数
ｶ</t>
    <rPh sb="0" eb="7">
      <t>トクテイヒャッカテンテンポ</t>
    </rPh>
    <rPh sb="7" eb="8">
      <t>スウ</t>
    </rPh>
    <phoneticPr fontId="1"/>
  </si>
  <si>
    <t>ｷ=ｵ+ｶ</t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</si>
  <si>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</si>
  <si>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支給申請額</t>
    <rPh sb="0" eb="2">
      <t>シキュウ</t>
    </rPh>
    <rPh sb="2" eb="5">
      <t>シンセイガク</t>
    </rPh>
    <phoneticPr fontId="1"/>
  </si>
  <si>
    <t>A</t>
    <phoneticPr fontId="1"/>
  </si>
  <si>
    <t>B</t>
    <phoneticPr fontId="1"/>
  </si>
  <si>
    <t>対応なし</t>
    <rPh sb="0" eb="2">
      <t>タイオウ</t>
    </rPh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</si>
  <si>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9" eb="13">
      <t>センエンミマン</t>
    </rPh>
    <rPh sb="13" eb="15">
      <t>キリア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</si>
  <si>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</si>
  <si>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t>協力金支給申請額算定表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</si>
  <si>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r>
      <t xml:space="preserve">時短率
</t>
    </r>
    <r>
      <rPr>
        <sz val="6"/>
        <color theme="1"/>
        <rFont val="游ゴシック"/>
        <family val="3"/>
        <charset val="128"/>
        <scheme val="minor"/>
      </rPr>
      <t>ｴ</t>
    </r>
    <rPh sb="0" eb="2">
      <t>ジタン</t>
    </rPh>
    <rPh sb="2" eb="3">
      <t>リツ</t>
    </rPh>
    <phoneticPr fontId="1"/>
  </si>
  <si>
    <t>ｵ</t>
    <phoneticPr fontId="1"/>
  </si>
  <si>
    <t>ｶ</t>
    <phoneticPr fontId="1"/>
  </si>
  <si>
    <t>ｷ=ｶ/ｵ</t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</si>
  <si>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ｷ</t>
    </r>
    <rPh sb="0" eb="2">
      <t>ジョウエイ</t>
    </rPh>
    <rPh sb="2" eb="3">
      <t>リツ</t>
    </rPh>
    <phoneticPr fontId="1"/>
  </si>
  <si>
    <r>
      <rPr>
        <sz val="10"/>
        <color theme="1"/>
        <rFont val="游ゴシック"/>
        <family val="3"/>
        <charset val="128"/>
        <scheme val="minor"/>
      </rPr>
      <t>支給金額（円）</t>
    </r>
    <r>
      <rPr>
        <sz val="9"/>
        <color theme="1"/>
        <rFont val="游ゴシック"/>
        <family val="3"/>
        <charset val="128"/>
        <scheme val="minor"/>
      </rPr>
      <t xml:space="preserve">
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</si>
  <si>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r>
      <t xml:space="preserve">上映率
</t>
    </r>
    <r>
      <rPr>
        <sz val="8"/>
        <color theme="1"/>
        <rFont val="游ゴシック"/>
        <family val="3"/>
        <charset val="128"/>
        <scheme val="minor"/>
      </rPr>
      <t>ｴ</t>
    </r>
    <rPh sb="0" eb="2">
      <t>ジョウエイ</t>
    </rPh>
    <rPh sb="2" eb="3">
      <t>リツ</t>
    </rPh>
    <phoneticPr fontId="1"/>
  </si>
  <si>
    <t>飲食業の許可を受けていない小規模（建築物の床面積が1,000㎡以下）な事業者</t>
    <rPh sb="0" eb="3">
      <t>インショクギョウ</t>
    </rPh>
    <rPh sb="4" eb="6">
      <t>キョカ</t>
    </rPh>
    <rPh sb="7" eb="8">
      <t>ウ</t>
    </rPh>
    <rPh sb="13" eb="16">
      <t>ショウキボ</t>
    </rPh>
    <rPh sb="17" eb="20">
      <t>ケンチクブツ</t>
    </rPh>
    <rPh sb="21" eb="24">
      <t>ユカメンセキ</t>
    </rPh>
    <rPh sb="31" eb="33">
      <t>イカ</t>
    </rPh>
    <rPh sb="35" eb="38">
      <t>ジギョウシャ</t>
    </rPh>
    <phoneticPr fontId="1"/>
  </si>
  <si>
    <t>　◆要請内容：実施したものにチェック</t>
    <rPh sb="2" eb="6">
      <t>ヨウセイナイヨウ</t>
    </rPh>
    <rPh sb="7" eb="9">
      <t>ジッシ</t>
    </rPh>
    <phoneticPr fontId="1"/>
  </si>
  <si>
    <t>休業（酒類提供（利用者による酒類の持込みを含む）及びカラオケ設備の使用を取りやめる場合を除く）</t>
    <rPh sb="0" eb="2">
      <t>キュウギョウ</t>
    </rPh>
    <phoneticPr fontId="1"/>
  </si>
  <si>
    <t>酒類提供（利用者による酒類の持込みを含む）及びカラオケ設備の使用を取りやめる場合、20時を超え営業している店舗は、5時から20時までの営業時間短縮。</t>
    <phoneticPr fontId="1"/>
  </si>
  <si>
    <t>床面積が1,000以下が対象</t>
    <rPh sb="0" eb="3">
      <t>ユカメンセキ</t>
    </rPh>
    <rPh sb="9" eb="11">
      <t>イカ</t>
    </rPh>
    <rPh sb="12" eb="14">
      <t>タイショウ</t>
    </rPh>
    <phoneticPr fontId="1"/>
  </si>
  <si>
    <t>休業単価</t>
    <rPh sb="0" eb="2">
      <t>キュウギョウ</t>
    </rPh>
    <rPh sb="2" eb="4">
      <t>タンカ</t>
    </rPh>
    <phoneticPr fontId="1"/>
  </si>
  <si>
    <t>※</t>
    <phoneticPr fontId="1"/>
  </si>
  <si>
    <t>の部分を入力してください。</t>
    <rPh sb="1" eb="3">
      <t>ブブン</t>
    </rPh>
    <rPh sb="4" eb="6">
      <t>ニュウリョク</t>
    </rPh>
    <phoneticPr fontId="1"/>
  </si>
  <si>
    <t>【下記に該当する場合はチェック】</t>
    <rPh sb="1" eb="3">
      <t>カキ</t>
    </rPh>
    <rPh sb="4" eb="6">
      <t>ガイトウ</t>
    </rPh>
    <rPh sb="8" eb="10">
      <t>バアイ</t>
    </rPh>
    <phoneticPr fontId="1"/>
  </si>
  <si>
    <t>合　　計</t>
    <rPh sb="0" eb="1">
      <t>ゴウ</t>
    </rPh>
    <rPh sb="3" eb="4">
      <t>ケイ</t>
    </rPh>
    <phoneticPr fontId="1"/>
  </si>
  <si>
    <t>時短率等
ｴ</t>
    <rPh sb="0" eb="2">
      <t>ジタン</t>
    </rPh>
    <rPh sb="2" eb="3">
      <t>リツ</t>
    </rPh>
    <rPh sb="3" eb="4">
      <t>トウ</t>
    </rPh>
    <phoneticPr fontId="1"/>
  </si>
  <si>
    <t>（時短率等）</t>
    <rPh sb="1" eb="3">
      <t>ジタン</t>
    </rPh>
    <rPh sb="3" eb="4">
      <t>リツ</t>
    </rPh>
    <rPh sb="4" eb="5">
      <t>トウ</t>
    </rPh>
    <phoneticPr fontId="1"/>
  </si>
  <si>
    <t>（時短率）</t>
    <rPh sb="1" eb="3">
      <t>ジタン</t>
    </rPh>
    <rPh sb="3" eb="4">
      <t>リツ</t>
    </rPh>
    <phoneticPr fontId="1"/>
  </si>
  <si>
    <t>時短率
ｴ</t>
    <rPh sb="0" eb="2">
      <t>ジタン</t>
    </rPh>
    <rPh sb="2" eb="3">
      <t>リツ</t>
    </rPh>
    <phoneticPr fontId="1"/>
  </si>
  <si>
    <t>ｴ</t>
    <phoneticPr fontId="1"/>
  </si>
  <si>
    <t>ｵ=ｴ/ｳ</t>
    <phoneticPr fontId="1"/>
  </si>
  <si>
    <t>ｷ</t>
    <phoneticPr fontId="1"/>
  </si>
  <si>
    <t>ｸ=ｷ/ｶ</t>
    <phoneticPr fontId="1"/>
  </si>
  <si>
    <t>ｻ=ｹ+ｺ</t>
    <phoneticPr fontId="1"/>
  </si>
  <si>
    <t>テナント数
ｹ</t>
    <rPh sb="4" eb="5">
      <t>スウ</t>
    </rPh>
    <phoneticPr fontId="1"/>
  </si>
  <si>
    <t>特定百貨店店舗数
ｺ</t>
    <rPh sb="0" eb="7">
      <t>トクテイヒャッカテンテンポ</t>
    </rPh>
    <rPh sb="7" eb="8">
      <t>スウ</t>
    </rPh>
    <phoneticPr fontId="1"/>
  </si>
  <si>
    <t>時短率
ｵ</t>
    <rPh sb="0" eb="2">
      <t>ジタン</t>
    </rPh>
    <rPh sb="2" eb="3">
      <t>リツ</t>
    </rPh>
    <phoneticPr fontId="1"/>
  </si>
  <si>
    <t>上映率①</t>
    <phoneticPr fontId="1"/>
  </si>
  <si>
    <t>上映率②</t>
    <phoneticPr fontId="1"/>
  </si>
  <si>
    <t>上映率③</t>
    <phoneticPr fontId="1"/>
  </si>
  <si>
    <t>うち、自己利用部分面積</t>
    <rPh sb="3" eb="5">
      <t>ジコ</t>
    </rPh>
    <rPh sb="5" eb="7">
      <t>リヨウ</t>
    </rPh>
    <rPh sb="7" eb="9">
      <t>ブブン</t>
    </rPh>
    <rPh sb="8" eb="9">
      <t>ブン</t>
    </rPh>
    <rPh sb="9" eb="11">
      <t>メンセキ</t>
    </rPh>
    <phoneticPr fontId="1"/>
  </si>
  <si>
    <t>【自己利用部分面積の協力金】</t>
    <rPh sb="1" eb="3">
      <t>ジコ</t>
    </rPh>
    <rPh sb="3" eb="5">
      <t>リヨウ</t>
    </rPh>
    <rPh sb="5" eb="7">
      <t>ブブン</t>
    </rPh>
    <rPh sb="7" eb="9">
      <t>メンセキ</t>
    </rPh>
    <rPh sb="10" eb="13">
      <t>キョウリョクキン</t>
    </rPh>
    <phoneticPr fontId="1"/>
  </si>
  <si>
    <t>協力金支給申請額算定表（1 大規模施設運営事業者用）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9">
      <t>ダイキボシセツ</t>
    </rPh>
    <rPh sb="19" eb="24">
      <t>ウンエイジギョウシャ</t>
    </rPh>
    <rPh sb="24" eb="25">
      <t>ヨウ</t>
    </rPh>
    <phoneticPr fontId="1"/>
  </si>
  <si>
    <t>テナントの店舗面積</t>
    <rPh sb="5" eb="7">
      <t>テンポ</t>
    </rPh>
    <rPh sb="7" eb="9">
      <t>メンセキ</t>
    </rPh>
    <phoneticPr fontId="1"/>
  </si>
  <si>
    <t>協力金支給申請額算定表（2 テナント事業者用）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8" eb="21">
      <t>ジギョウシャ</t>
    </rPh>
    <rPh sb="21" eb="22">
      <t>ヨウ</t>
    </rPh>
    <phoneticPr fontId="1"/>
  </si>
  <si>
    <t>（参考）申請者の大規模施設の面積</t>
    <rPh sb="1" eb="3">
      <t>サンコウ</t>
    </rPh>
    <rPh sb="4" eb="7">
      <t>シンセイシャ</t>
    </rPh>
    <rPh sb="8" eb="11">
      <t>ダイキボ</t>
    </rPh>
    <rPh sb="11" eb="13">
      <t>シセツ</t>
    </rPh>
    <rPh sb="14" eb="16">
      <t>メンセキ</t>
    </rPh>
    <phoneticPr fontId="1"/>
  </si>
  <si>
    <t>（3 大規模施設である映画館の場合の、映画館運営事業者追加分用）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2">
      <t>エイガカン</t>
    </rPh>
    <rPh sb="22" eb="24">
      <t>ウンエイ</t>
    </rPh>
    <rPh sb="24" eb="27">
      <t>ジギョウシャ</t>
    </rPh>
    <rPh sb="27" eb="30">
      <t>ツイカブン</t>
    </rPh>
    <rPh sb="30" eb="31">
      <t>ヨウ</t>
    </rPh>
    <phoneticPr fontId="1"/>
  </si>
  <si>
    <t>（参考）申請者が配給している大規模施設の面積</t>
    <rPh sb="1" eb="3">
      <t>サンコウ</t>
    </rPh>
    <rPh sb="4" eb="7">
      <t>シンセイシャ</t>
    </rPh>
    <rPh sb="8" eb="10">
      <t>ハイキュウ</t>
    </rPh>
    <rPh sb="14" eb="17">
      <t>ダイキボ</t>
    </rPh>
    <rPh sb="17" eb="19">
      <t>シセツ</t>
    </rPh>
    <rPh sb="20" eb="22">
      <t>メンセキ</t>
    </rPh>
    <phoneticPr fontId="1"/>
  </si>
  <si>
    <t>（4 大規模施設である映画館の場合の、映画配給会社用）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1">
      <t>エイガ</t>
    </rPh>
    <rPh sb="21" eb="25">
      <t>ハイキュウガイシャ</t>
    </rPh>
    <rPh sb="25" eb="26">
      <t>ヨウ</t>
    </rPh>
    <phoneticPr fontId="1"/>
  </si>
  <si>
    <t>協力金支給申請額算定表（5 非飲食業カラオケ事業者用）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4" eb="15">
      <t>ヒ</t>
    </rPh>
    <rPh sb="15" eb="18">
      <t>インショクギョウ</t>
    </rPh>
    <rPh sb="22" eb="25">
      <t>ジギョウシャ</t>
    </rPh>
    <rPh sb="25" eb="26">
      <t>ヨウ</t>
    </rPh>
    <phoneticPr fontId="1"/>
  </si>
  <si>
    <t>合　　　計</t>
    <rPh sb="0" eb="1">
      <t>ゴウ</t>
    </rPh>
    <rPh sb="4" eb="5">
      <t>ケイ</t>
    </rPh>
    <phoneticPr fontId="1"/>
  </si>
  <si>
    <t>A欄</t>
    <rPh sb="1" eb="2">
      <t>ラン</t>
    </rPh>
    <phoneticPr fontId="1"/>
  </si>
  <si>
    <t>B欄</t>
    <rPh sb="1" eb="2">
      <t>ラン</t>
    </rPh>
    <phoneticPr fontId="1"/>
  </si>
  <si>
    <t>◆要請内容：実施したものにチェック</t>
    <rPh sb="1" eb="5">
      <t>ヨウセイナイヨウ</t>
    </rPh>
    <rPh sb="6" eb="8">
      <t>ジッシ</t>
    </rPh>
    <phoneticPr fontId="1"/>
  </si>
  <si>
    <t>飲食業の許可を受けていないカラオケ店（床面積1,000㎡超）</t>
    <rPh sb="0" eb="3">
      <t>インショクギョウ</t>
    </rPh>
    <rPh sb="4" eb="6">
      <t>キョカ</t>
    </rPh>
    <rPh sb="7" eb="8">
      <t>ウ</t>
    </rPh>
    <rPh sb="17" eb="18">
      <t>テン</t>
    </rPh>
    <rPh sb="19" eb="22">
      <t>ユカメンセキ</t>
    </rPh>
    <rPh sb="28" eb="29">
      <t>チョウ</t>
    </rPh>
    <phoneticPr fontId="1"/>
  </si>
  <si>
    <t>時短⑤</t>
    <rPh sb="0" eb="2">
      <t>ジタン</t>
    </rPh>
    <phoneticPr fontId="1"/>
  </si>
  <si>
    <t>【大規模施設・映画運営事業者用（追加）】様式も作成</t>
    <rPh sb="20" eb="22">
      <t>ヨウシキ</t>
    </rPh>
    <rPh sb="23" eb="25">
      <t>サクセイ</t>
    </rPh>
    <phoneticPr fontId="1"/>
  </si>
  <si>
    <t>合　　　　　計</t>
    <rPh sb="0" eb="1">
      <t>ゴウ</t>
    </rPh>
    <rPh sb="6" eb="7">
      <t>ケイ</t>
    </rPh>
    <phoneticPr fontId="1"/>
  </si>
  <si>
    <t/>
  </si>
  <si>
    <t>上映率
ｴ</t>
    <rPh sb="0" eb="2">
      <t>ジョウエイ</t>
    </rPh>
    <rPh sb="2" eb="3">
      <t>リツ</t>
    </rPh>
    <phoneticPr fontId="1"/>
  </si>
  <si>
    <t>支給金額（円）
（千円未満切上げ）　ｶ</t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</si>
  <si>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t>支給金額（円）</t>
    <rPh sb="0" eb="4">
      <t>シキュウキンガク</t>
    </rPh>
    <rPh sb="5" eb="6">
      <t>エン</t>
    </rPh>
    <phoneticPr fontId="1"/>
  </si>
  <si>
    <t>時短した時間</t>
    <rPh sb="0" eb="2">
      <t>ジタン</t>
    </rPh>
    <rPh sb="4" eb="6">
      <t>ジカン</t>
    </rPh>
    <phoneticPr fontId="1"/>
  </si>
  <si>
    <t>A欄</t>
    <phoneticPr fontId="1"/>
  </si>
  <si>
    <t>B欄</t>
    <phoneticPr fontId="1"/>
  </si>
  <si>
    <t>時短①（イベントや映画）</t>
    <rPh sb="0" eb="2">
      <t>ジタン</t>
    </rPh>
    <phoneticPr fontId="1"/>
  </si>
  <si>
    <t>時短②（イベントや映画）</t>
    <rPh sb="0" eb="2">
      <t>ジタン</t>
    </rPh>
    <phoneticPr fontId="1"/>
  </si>
  <si>
    <t>時短➂（イベントや映画）</t>
    <rPh sb="0" eb="2">
      <t>ジタン</t>
    </rPh>
    <phoneticPr fontId="1"/>
  </si>
  <si>
    <t>時短④（イベントや映画）</t>
    <rPh sb="0" eb="2">
      <t>ジタン</t>
    </rPh>
    <phoneticPr fontId="1"/>
  </si>
  <si>
    <t>本算定表は、施設ごとに作成してください。</t>
    <rPh sb="0" eb="4">
      <t>ホンサンテイヒョウ</t>
    </rPh>
    <rPh sb="6" eb="8">
      <t>シセツ</t>
    </rPh>
    <rPh sb="11" eb="13">
      <t>サクセイ</t>
    </rPh>
    <phoneticPr fontId="1"/>
  </si>
  <si>
    <t>本様式とは別に、協力金支給申請額算定表【Ⅰ　大規模施設（集客施設等・</t>
    <rPh sb="0" eb="3">
      <t>ホンヨウシキ</t>
    </rPh>
    <rPh sb="5" eb="6">
      <t>ベツ</t>
    </rPh>
    <phoneticPr fontId="1"/>
  </si>
  <si>
    <r>
      <t>協力金支給申請額算定表</t>
    </r>
    <r>
      <rPr>
        <sz val="11"/>
        <color theme="1"/>
        <rFont val="游ゴシック"/>
        <family val="3"/>
        <charset val="128"/>
        <scheme val="minor"/>
      </rPr>
      <t>（大規模施設である映画館の場合における、映画館運営事業者用）</t>
    </r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</si>
  <si>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t>【３　大規模施設（映画館）運営事業者用（追加様式）】</t>
    <rPh sb="9" eb="12">
      <t>エイガカン</t>
    </rPh>
    <rPh sb="13" eb="15">
      <t>ウンエイ</t>
    </rPh>
    <rPh sb="15" eb="17">
      <t>ジギョウ</t>
    </rPh>
    <rPh sb="18" eb="19">
      <t>ヨウ</t>
    </rPh>
    <rPh sb="20" eb="22">
      <t>ツイカ</t>
    </rPh>
    <rPh sb="22" eb="24">
      <t>ヨウシキ</t>
    </rPh>
    <phoneticPr fontId="1"/>
  </si>
  <si>
    <t>【３　大規模施設（映画館）・映画運営事業者用】</t>
    <rPh sb="9" eb="12">
      <t>エイガカン</t>
    </rPh>
    <rPh sb="14" eb="16">
      <t>エイガ</t>
    </rPh>
    <rPh sb="16" eb="18">
      <t>ウンエイ</t>
    </rPh>
    <rPh sb="18" eb="20">
      <t>ジギョウ</t>
    </rPh>
    <rPh sb="21" eb="22">
      <t>ヨウ</t>
    </rPh>
    <phoneticPr fontId="1"/>
  </si>
  <si>
    <t>【１　大規模施設（集客施設等・イベント関連施設等）運営事業者用】</t>
    <rPh sb="9" eb="13">
      <t>シュウキャクシセツ</t>
    </rPh>
    <rPh sb="13" eb="14">
      <t>トウ</t>
    </rPh>
    <rPh sb="19" eb="21">
      <t>カンレン</t>
    </rPh>
    <rPh sb="21" eb="23">
      <t>シセツ</t>
    </rPh>
    <rPh sb="23" eb="24">
      <t>トウ</t>
    </rPh>
    <phoneticPr fontId="1"/>
  </si>
  <si>
    <t>【１　大規模施設（非飲食業カラオケ店）運営事業者用】</t>
    <rPh sb="9" eb="12">
      <t>ヒインショク</t>
    </rPh>
    <rPh sb="12" eb="13">
      <t>ギョウ</t>
    </rPh>
    <rPh sb="17" eb="18">
      <t>テン</t>
    </rPh>
    <phoneticPr fontId="1"/>
  </si>
  <si>
    <t>酒類提供（利用者による酒類の持込みを含む）及びカラオケ設備の使用を取りやめる場合、20時を超え営業している</t>
    <phoneticPr fontId="1"/>
  </si>
  <si>
    <t>店舗は、5時から20時までの営業時間短縮</t>
    <phoneticPr fontId="1"/>
  </si>
  <si>
    <t>（大規模施設である映画館の場合における、映画館運営事業者用追加分）</t>
    <rPh sb="1" eb="6">
      <t>ダイキボシセツ</t>
    </rPh>
    <rPh sb="9" eb="12">
      <t>エイガカン</t>
    </rPh>
    <rPh sb="11" eb="12">
      <t>カン</t>
    </rPh>
    <rPh sb="13" eb="15">
      <t>バアイ</t>
    </rPh>
    <rPh sb="20" eb="23">
      <t>エイガカン</t>
    </rPh>
    <rPh sb="23" eb="25">
      <t>ウンエイ</t>
    </rPh>
    <rPh sb="25" eb="28">
      <t>ジギョウシャ</t>
    </rPh>
    <rPh sb="28" eb="29">
      <t>ヨウ</t>
    </rPh>
    <rPh sb="29" eb="32">
      <t>ツイカブン</t>
    </rPh>
    <phoneticPr fontId="1"/>
  </si>
  <si>
    <t>イベント関連施設等）運営事業者用】も作成してください。</t>
    <rPh sb="8" eb="9">
      <t>トウ</t>
    </rPh>
    <phoneticPr fontId="1"/>
  </si>
  <si>
    <t>施設ごとの協力金支給申請額計算シート（集客施設等、イベント関連施設）で
算出した支給金額（円）　　ｵ</t>
    <rPh sb="36" eb="38">
      <t>サンシュツ</t>
    </rPh>
    <rPh sb="40" eb="44">
      <t>シキュウキンガク</t>
    </rPh>
    <rPh sb="45" eb="46">
      <t>エン</t>
    </rPh>
    <phoneticPr fontId="1"/>
  </si>
  <si>
    <t>おとした別もある</t>
    <rPh sb="4" eb="5">
      <t>ベツ</t>
    </rPh>
    <phoneticPr fontId="1"/>
  </si>
  <si>
    <t>上映率➂</t>
    <phoneticPr fontId="1"/>
  </si>
  <si>
    <t>時短率③</t>
    <rPh sb="0" eb="3">
      <t>ジタンリツ</t>
    </rPh>
    <phoneticPr fontId="1"/>
  </si>
  <si>
    <t>上映率③</t>
    <rPh sb="0" eb="2">
      <t>ジョウエイ</t>
    </rPh>
    <rPh sb="2" eb="3">
      <t>リツ</t>
    </rPh>
    <phoneticPr fontId="1"/>
  </si>
  <si>
    <r>
      <t xml:space="preserve">上映率
</t>
    </r>
    <r>
      <rPr>
        <sz val="6"/>
        <color theme="1"/>
        <rFont val="游ゴシック"/>
        <family val="3"/>
        <charset val="128"/>
        <scheme val="minor"/>
      </rPr>
      <t>ｸ</t>
    </r>
    <rPh sb="0" eb="2">
      <t>ジョウエイ</t>
    </rPh>
    <rPh sb="2" eb="3">
      <t>リツ</t>
    </rPh>
    <phoneticPr fontId="1"/>
  </si>
  <si>
    <t>うち、自己利用部分の面積</t>
    <rPh sb="3" eb="5">
      <t>ジコ</t>
    </rPh>
    <rPh sb="5" eb="7">
      <t>リヨウ</t>
    </rPh>
    <rPh sb="7" eb="9">
      <t>ブブン</t>
    </rPh>
    <rPh sb="10" eb="12">
      <t>メンセキ</t>
    </rPh>
    <phoneticPr fontId="1"/>
  </si>
  <si>
    <t>【３　大規模施設（映画館）・映画館運営事業者用】</t>
    <rPh sb="9" eb="12">
      <t>エイガカン</t>
    </rPh>
    <rPh sb="14" eb="16">
      <t>エイガ</t>
    </rPh>
    <rPh sb="16" eb="17">
      <t>ヤカタ</t>
    </rPh>
    <rPh sb="17" eb="19">
      <t>ウンエイ</t>
    </rPh>
    <rPh sb="19" eb="21">
      <t>ジギョウ</t>
    </rPh>
    <rPh sb="22" eb="23">
      <t>ヨウ</t>
    </rPh>
    <phoneticPr fontId="1"/>
  </si>
  <si>
    <t>テナント数 ｹ</t>
    <rPh sb="4" eb="5">
      <t>スウ</t>
    </rPh>
    <phoneticPr fontId="1"/>
  </si>
  <si>
    <t>特定百貨店店舗数 ｺ</t>
    <rPh sb="0" eb="7">
      <t>トクテイヒャッカテンテンポ</t>
    </rPh>
    <rPh sb="7" eb="8">
      <t>スウ</t>
    </rPh>
    <phoneticPr fontId="1"/>
  </si>
  <si>
    <t>テナント数 ｵ</t>
    <rPh sb="4" eb="5">
      <t>スウ</t>
    </rPh>
    <phoneticPr fontId="1"/>
  </si>
  <si>
    <t>特定百貨店
店舗数 ｶ</t>
    <rPh sb="0" eb="2">
      <t>トクテイ</t>
    </rPh>
    <rPh sb="2" eb="5">
      <t>ヒャッカテン</t>
    </rPh>
    <rPh sb="6" eb="9">
      <t>テンポスウ</t>
    </rPh>
    <rPh sb="8" eb="9">
      <t>スウ</t>
    </rPh>
    <phoneticPr fontId="1"/>
  </si>
  <si>
    <t>協力金支給申請額算定表（大規模施設運営事業者）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2" eb="22">
      <t>ダイキボシセツウンエイジギョウシャ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</si>
</sst>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  <numFmt numFmtId="180" formatCode="#,##0.000_ "/>
    <numFmt numFmtId="181" formatCode="#,##0.000_);[Red]\(#,##0.000\)"/>
  </numFmts>
  <fonts count="2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8"/>
      <color indexed="81"/>
      <name val="MS P ゴシック"/>
      <family val="2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5"/>
      <color theme="1"/>
      <name val="游ゴシック"/>
      <family val="3"/>
      <charset val="128"/>
      <scheme val="minor"/>
    </font>
    <font>
      <sz val="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5.5"/>
      <color theme="1"/>
      <name val="游ゴシック"/>
      <family val="3"/>
      <charset val="128"/>
      <scheme val="minor"/>
    </font>
    <font>
      <sz val="6"/>
      <color indexed="8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ck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432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17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5" xfId="0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2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6" fontId="4" fillId="0" borderId="0" xfId="0" applyNumberFormat="1" applyFont="1" applyBorder="1" applyAlignment="1">
      <alignment vertical="center" shrinkToFit="1"/>
    </xf>
    <xf numFmtId="176" fontId="0" fillId="0" borderId="0" xfId="0" applyNumberForma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 shrinkToFit="1"/>
    </xf>
    <xf numFmtId="0" fontId="6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0" borderId="0" xfId="0" applyFont="1" applyBorder="1">
      <alignment vertical="center"/>
    </xf>
    <xf numFmtId="0" fontId="7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shrinkToFit="1"/>
    </xf>
    <xf numFmtId="0" fontId="12" fillId="3" borderId="23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2" shrinkToFit="1"/>
    </xf>
    <xf numFmtId="176" fontId="2" fillId="0" borderId="16" xfId="0" applyNumberFormat="1" applyFont="1" applyBorder="1" applyAlignment="1">
      <alignment horizontal="right" vertical="center" indent="2" shrinkToFit="1"/>
    </xf>
    <xf numFmtId="176" fontId="2" fillId="0" borderId="17" xfId="0" applyNumberFormat="1" applyFont="1" applyBorder="1" applyAlignment="1">
      <alignment horizontal="right" vertical="center" indent="2" shrinkToFit="1"/>
    </xf>
    <xf numFmtId="176" fontId="4" fillId="0" borderId="1" xfId="0" applyNumberFormat="1" applyFont="1" applyBorder="1" applyAlignment="1">
      <alignment horizontal="right" vertical="center" indent="2" shrinkToFit="1"/>
    </xf>
    <xf numFmtId="178" fontId="3" fillId="0" borderId="1" xfId="0" applyNumberFormat="1" applyFont="1" applyBorder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181" fontId="7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14" fillId="2" borderId="1" xfId="0" applyNumberFormat="1" applyFont="1" applyFill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right" vertical="center" indent="2" shrinkToFit="1"/>
    </xf>
    <xf numFmtId="0" fontId="8" fillId="0" borderId="8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 shrinkToFit="1"/>
    </xf>
    <xf numFmtId="180" fontId="4" fillId="0" borderId="8" xfId="0" applyNumberFormat="1" applyFont="1" applyBorder="1" applyAlignment="1">
      <alignment horizontal="center" vertical="center" shrinkToFit="1"/>
    </xf>
    <xf numFmtId="180" fontId="4" fillId="0" borderId="9" xfId="0" applyNumberFormat="1" applyFont="1" applyBorder="1" applyAlignment="1">
      <alignment horizontal="center" vertical="center" shrinkToFit="1"/>
    </xf>
    <xf numFmtId="180" fontId="4" fillId="0" borderId="2" xfId="0" applyNumberFormat="1" applyFont="1" applyBorder="1" applyAlignment="1">
      <alignment horizontal="center" vertical="center" shrinkToFit="1"/>
    </xf>
    <xf numFmtId="180" fontId="4" fillId="0" borderId="0" xfId="0" applyNumberFormat="1" applyFont="1" applyBorder="1" applyAlignment="1">
      <alignment horizontal="center" vertical="center" shrinkToFit="1"/>
    </xf>
    <xf numFmtId="180" fontId="4" fillId="0" borderId="13" xfId="0" applyNumberFormat="1" applyFont="1" applyBorder="1" applyAlignment="1">
      <alignment horizontal="center" vertical="center" shrinkToFit="1"/>
    </xf>
    <xf numFmtId="180" fontId="4" fillId="0" borderId="10" xfId="0" applyNumberFormat="1" applyFont="1" applyBorder="1" applyAlignment="1">
      <alignment horizontal="center" vertical="center" shrinkToFit="1"/>
    </xf>
    <xf numFmtId="180" fontId="4" fillId="0" borderId="11" xfId="0" applyNumberFormat="1" applyFont="1" applyBorder="1" applyAlignment="1">
      <alignment horizontal="center" vertical="center" shrinkToFit="1"/>
    </xf>
    <xf numFmtId="180" fontId="4" fillId="0" borderId="1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/>
    </xf>
    <xf numFmtId="177" fontId="13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177" fontId="4" fillId="0" borderId="7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 shrinkToFit="1"/>
    </xf>
    <xf numFmtId="20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shrinkToFit="1"/>
    </xf>
    <xf numFmtId="0" fontId="13" fillId="2" borderId="4" xfId="0" applyFont="1" applyFill="1" applyBorder="1" applyAlignment="1">
      <alignment horizontal="left" vertical="center" shrinkToFit="1"/>
    </xf>
    <xf numFmtId="0" fontId="13" fillId="2" borderId="5" xfId="0" applyFont="1" applyFill="1" applyBorder="1" applyAlignment="1">
      <alignment horizontal="left" vertical="center" shrinkToFit="1"/>
    </xf>
    <xf numFmtId="176" fontId="4" fillId="0" borderId="3" xfId="0" applyNumberFormat="1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7" fillId="4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vertical="center" shrinkToFit="1"/>
    </xf>
    <xf numFmtId="0" fontId="0" fillId="4" borderId="4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76" fontId="13" fillId="2" borderId="3" xfId="0" applyNumberFormat="1" applyFont="1" applyFill="1" applyBorder="1" applyAlignment="1">
      <alignment vertical="center" shrinkToFit="1"/>
    </xf>
    <xf numFmtId="176" fontId="13" fillId="2" borderId="4" xfId="0" applyNumberFormat="1" applyFont="1" applyFill="1" applyBorder="1" applyAlignment="1">
      <alignment vertical="center" shrinkToFit="1"/>
    </xf>
    <xf numFmtId="0" fontId="4" fillId="0" borderId="3" xfId="0" applyFont="1" applyBorder="1" applyAlignment="1">
      <alignment vertical="center"/>
    </xf>
    <xf numFmtId="178" fontId="3" fillId="0" borderId="3" xfId="0" applyNumberFormat="1" applyFont="1" applyBorder="1" applyAlignment="1">
      <alignment horizontal="center" vertical="center" shrinkToFit="1"/>
    </xf>
    <xf numFmtId="178" fontId="3" fillId="0" borderId="4" xfId="0" applyNumberFormat="1" applyFont="1" applyBorder="1" applyAlignment="1">
      <alignment horizontal="center" vertical="center" shrinkToFit="1"/>
    </xf>
    <xf numFmtId="178" fontId="3" fillId="0" borderId="5" xfId="0" applyNumberFormat="1" applyFont="1" applyBorder="1" applyAlignment="1">
      <alignment horizontal="center" vertical="center" shrinkToFit="1"/>
    </xf>
    <xf numFmtId="0" fontId="14" fillId="2" borderId="3" xfId="0" applyFont="1" applyFill="1" applyBorder="1" applyAlignment="1" applyProtection="1">
      <alignment horizontal="center" vertical="center" shrinkToFit="1"/>
      <protection locked="0"/>
    </xf>
    <xf numFmtId="0" fontId="14" fillId="2" borderId="4" xfId="0" applyFont="1" applyFill="1" applyBorder="1" applyAlignment="1" applyProtection="1">
      <alignment horizontal="center" vertical="center" shrinkToFit="1"/>
      <protection locked="0"/>
    </xf>
    <xf numFmtId="0" fontId="14" fillId="2" borderId="5" xfId="0" applyFont="1" applyFill="1" applyBorder="1" applyAlignment="1" applyProtection="1">
      <alignment horizontal="center" vertical="center" shrinkToFit="1"/>
      <protection locked="0"/>
    </xf>
    <xf numFmtId="176" fontId="1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>
      <alignment horizontal="center" vertical="center" wrapText="1" shrinkToFit="1"/>
    </xf>
    <xf numFmtId="177" fontId="1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" xfId="0" applyFont="1" applyFill="1" applyBorder="1" applyAlignment="1" applyProtection="1">
      <alignment horizontal="center" vertical="center" shrinkToFit="1"/>
      <protection locked="0"/>
    </xf>
    <xf numFmtId="177" fontId="13" fillId="2" borderId="3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4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3" xfId="0" applyFont="1" applyFill="1" applyBorder="1" applyAlignment="1" applyProtection="1">
      <alignment horizontal="left" vertical="center" shrinkToFit="1"/>
      <protection locked="0"/>
    </xf>
    <xf numFmtId="0" fontId="13" fillId="2" borderId="4" xfId="0" applyFont="1" applyFill="1" applyBorder="1" applyAlignment="1" applyProtection="1">
      <alignment horizontal="left" vertical="center" shrinkToFit="1"/>
      <protection locked="0"/>
    </xf>
    <xf numFmtId="0" fontId="13" fillId="2" borderId="5" xfId="0" applyFont="1" applyFill="1" applyBorder="1" applyAlignment="1" applyProtection="1">
      <alignment horizontal="left" vertical="center" shrinkToFit="1"/>
      <protection locked="0"/>
    </xf>
    <xf numFmtId="176" fontId="13" fillId="2" borderId="3" xfId="0" applyNumberFormat="1" applyFont="1" applyFill="1" applyBorder="1" applyAlignment="1" applyProtection="1">
      <alignment vertical="center" shrinkToFit="1"/>
      <protection locked="0"/>
    </xf>
    <xf numFmtId="176" fontId="13" fillId="2" borderId="4" xfId="0" applyNumberFormat="1" applyFont="1" applyFill="1" applyBorder="1" applyAlignment="1" applyProtection="1">
      <alignment vertical="center" shrinkToFit="1"/>
      <protection locked="0"/>
    </xf>
    <xf numFmtId="0" fontId="2" fillId="0" borderId="1" xfId="0" applyFont="1" applyBorder="1" applyAlignment="1">
      <alignment horizontal="center" vertical="center" shrinkToFit="1"/>
    </xf>
    <xf numFmtId="20" fontId="4" fillId="0" borderId="1" xfId="0" applyNumberFormat="1" applyFont="1" applyBorder="1" applyAlignment="1">
      <alignment horizontal="right" vertical="center"/>
    </xf>
    <xf numFmtId="0" fontId="14" fillId="2" borderId="1" xfId="0" applyFont="1" applyFill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right" vertical="center" indent="1" shrinkToFit="1"/>
    </xf>
    <xf numFmtId="176" fontId="0" fillId="0" borderId="1" xfId="0" applyNumberFormat="1" applyBorder="1" applyAlignment="1">
      <alignment horizontal="right" vertical="center" indent="1" shrinkToFit="1"/>
    </xf>
    <xf numFmtId="0" fontId="12" fillId="3" borderId="27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 shrinkToFit="1"/>
    </xf>
    <xf numFmtId="0" fontId="2" fillId="0" borderId="16" xfId="0" applyFont="1" applyBorder="1" applyAlignment="1">
      <alignment horizontal="right" vertical="center" indent="1" shrinkToFit="1"/>
    </xf>
    <xf numFmtId="0" fontId="2" fillId="0" borderId="17" xfId="0" applyFont="1" applyBorder="1" applyAlignment="1">
      <alignment horizontal="right" vertical="center" indent="1" shrinkToFit="1"/>
    </xf>
    <xf numFmtId="176" fontId="4" fillId="0" borderId="18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horizontal="right" vertical="center" shrinkToFit="1"/>
    </xf>
    <xf numFmtId="176" fontId="4" fillId="0" borderId="1" xfId="0" applyNumberFormat="1" applyFont="1" applyBorder="1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0" fontId="20" fillId="0" borderId="5" xfId="0" applyFont="1" applyBorder="1" applyAlignment="1">
      <alignment horizontal="center" vertical="center" shrinkToFit="1"/>
    </xf>
    <xf numFmtId="181" fontId="7" fillId="0" borderId="3" xfId="0" applyNumberFormat="1" applyFont="1" applyBorder="1" applyAlignment="1">
      <alignment vertical="center" shrinkToFit="1"/>
    </xf>
    <xf numFmtId="181" fontId="0" fillId="0" borderId="5" xfId="0" applyNumberFormat="1" applyBorder="1" applyAlignment="1">
      <alignment vertical="center" shrinkToFit="1"/>
    </xf>
    <xf numFmtId="176" fontId="7" fillId="0" borderId="3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right" vertical="center" indent="1" shrinkToFit="1"/>
    </xf>
    <xf numFmtId="176" fontId="4" fillId="0" borderId="25" xfId="0" applyNumberFormat="1" applyFont="1" applyBorder="1" applyAlignment="1">
      <alignment horizontal="right" vertical="center" indent="1" shrinkToFit="1"/>
    </xf>
    <xf numFmtId="176" fontId="4" fillId="0" borderId="26" xfId="0" applyNumberFormat="1" applyFont="1" applyBorder="1" applyAlignment="1">
      <alignment horizontal="right" vertical="center" indent="1" shrinkToFit="1"/>
    </xf>
    <xf numFmtId="176" fontId="4" fillId="0" borderId="3" xfId="0" applyNumberFormat="1" applyFont="1" applyBorder="1" applyAlignment="1">
      <alignment horizontal="right" vertical="center" indent="1" shrinkToFit="1"/>
    </xf>
    <xf numFmtId="176" fontId="4" fillId="0" borderId="4" xfId="0" applyNumberFormat="1" applyFont="1" applyBorder="1" applyAlignment="1">
      <alignment horizontal="right" vertical="center" indent="1" shrinkToFit="1"/>
    </xf>
    <xf numFmtId="176" fontId="4" fillId="0" borderId="5" xfId="0" applyNumberFormat="1" applyFont="1" applyBorder="1" applyAlignment="1">
      <alignment horizontal="right" vertical="center" indent="1" shrinkToFit="1"/>
    </xf>
    <xf numFmtId="0" fontId="0" fillId="0" borderId="4" xfId="0" applyBorder="1" applyAlignment="1">
      <alignment horizontal="right" vertical="center" indent="1" shrinkToFit="1"/>
    </xf>
    <xf numFmtId="0" fontId="0" fillId="0" borderId="5" xfId="0" applyBorder="1" applyAlignment="1">
      <alignment horizontal="right" vertical="center" indent="1" shrinkToFit="1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 shrinkToFit="1"/>
    </xf>
    <xf numFmtId="180" fontId="0" fillId="0" borderId="0" xfId="0" applyNumberFormat="1" applyAlignment="1">
      <alignment horizontal="center" vertical="center" shrinkToFit="1"/>
    </xf>
    <xf numFmtId="180" fontId="0" fillId="0" borderId="13" xfId="0" applyNumberFormat="1" applyBorder="1" applyAlignment="1">
      <alignment horizontal="center" vertical="center" shrinkToFit="1"/>
    </xf>
    <xf numFmtId="180" fontId="0" fillId="0" borderId="10" xfId="0" applyNumberFormat="1" applyBorder="1" applyAlignment="1">
      <alignment horizontal="center" vertical="center" shrinkToFit="1"/>
    </xf>
    <xf numFmtId="180" fontId="0" fillId="0" borderId="11" xfId="0" applyNumberFormat="1" applyBorder="1" applyAlignment="1">
      <alignment horizontal="center" vertical="center" shrinkToFit="1"/>
    </xf>
    <xf numFmtId="180" fontId="0" fillId="0" borderId="12" xfId="0" applyNumberFormat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vertical="center" shrinkToFit="1"/>
    </xf>
    <xf numFmtId="177" fontId="4" fillId="0" borderId="11" xfId="0" applyNumberFormat="1" applyFont="1" applyBorder="1" applyAlignment="1">
      <alignment horizontal="center" vertical="center" shrinkToFit="1"/>
    </xf>
    <xf numFmtId="177" fontId="4" fillId="0" borderId="12" xfId="0" applyNumberFormat="1" applyFont="1" applyBorder="1" applyAlignment="1">
      <alignment horizontal="center" vertical="center" shrinkToFit="1"/>
    </xf>
    <xf numFmtId="177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7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left" vertical="center" shrinkToFit="1"/>
    </xf>
    <xf numFmtId="0" fontId="8" fillId="0" borderId="8" xfId="0" applyFont="1" applyBorder="1" applyAlignment="1">
      <alignment vertical="center" shrinkToFit="1"/>
    </xf>
    <xf numFmtId="179" fontId="7" fillId="0" borderId="1" xfId="0" applyNumberFormat="1" applyFont="1" applyBorder="1" applyAlignment="1">
      <alignment horizontal="center" vertical="center" shrinkToFit="1"/>
    </xf>
    <xf numFmtId="0" fontId="12" fillId="3" borderId="21" xfId="0" applyFont="1" applyFill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176" fontId="13" fillId="2" borderId="3" xfId="0" applyNumberFormat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/>
    </xf>
    <xf numFmtId="180" fontId="4" fillId="0" borderId="8" xfId="0" applyNumberFormat="1" applyFont="1" applyBorder="1" applyAlignment="1">
      <alignment horizontal="center" vertical="center"/>
    </xf>
    <xf numFmtId="180" fontId="4" fillId="0" borderId="9" xfId="0" applyNumberFormat="1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13" xfId="0" applyNumberFormat="1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2" xfId="0" applyNumberForma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/>
    </xf>
    <xf numFmtId="176" fontId="20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right" vertical="center" indent="1"/>
    </xf>
    <xf numFmtId="0" fontId="0" fillId="0" borderId="4" xfId="0" applyFill="1" applyBorder="1" applyAlignment="1">
      <alignment horizontal="right" vertical="center" indent="1"/>
    </xf>
    <xf numFmtId="0" fontId="0" fillId="0" borderId="5" xfId="0" applyFill="1" applyBorder="1" applyAlignment="1">
      <alignment horizontal="right" vertical="center" indent="1"/>
    </xf>
    <xf numFmtId="0" fontId="21" fillId="0" borderId="1" xfId="0" applyFont="1" applyBorder="1" applyAlignment="1">
      <alignment horizontal="center" vertical="center" wrapText="1"/>
    </xf>
    <xf numFmtId="38" fontId="13" fillId="2" borderId="1" xfId="1" applyFont="1" applyFill="1" applyBorder="1" applyAlignment="1">
      <alignment horizontal="right" vertical="center" indent="1"/>
    </xf>
    <xf numFmtId="176" fontId="4" fillId="0" borderId="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76" fontId="4" fillId="0" borderId="3" xfId="0" quotePrefix="1" applyNumberFormat="1" applyFont="1" applyFill="1" applyBorder="1" applyAlignment="1">
      <alignment horizontal="right" vertical="center" inden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center" vertical="center" shrinkToFit="1"/>
    </xf>
    <xf numFmtId="0" fontId="20" fillId="2" borderId="4" xfId="0" applyFont="1" applyFill="1" applyBorder="1" applyAlignment="1">
      <alignment horizontal="center" vertical="center" shrinkToFit="1"/>
    </xf>
    <xf numFmtId="0" fontId="20" fillId="2" borderId="5" xfId="0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indent="1"/>
    </xf>
    <xf numFmtId="0" fontId="2" fillId="0" borderId="16" xfId="0" applyFont="1" applyBorder="1" applyAlignment="1">
      <alignment horizontal="right" vertical="center" indent="1"/>
    </xf>
    <xf numFmtId="0" fontId="2" fillId="0" borderId="17" xfId="0" applyFont="1" applyBorder="1" applyAlignment="1">
      <alignment horizontal="right" vertical="center" indent="1"/>
    </xf>
    <xf numFmtId="38" fontId="13" fillId="2" borderId="6" xfId="1" applyFont="1" applyFill="1" applyBorder="1" applyAlignment="1">
      <alignment horizontal="right" vertical="center" indent="1"/>
    </xf>
    <xf numFmtId="178" fontId="3" fillId="0" borderId="7" xfId="0" applyNumberFormat="1" applyFont="1" applyBorder="1" applyAlignment="1">
      <alignment horizontal="center" vertical="center" shrinkToFit="1"/>
    </xf>
    <xf numFmtId="178" fontId="3" fillId="0" borderId="8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right" vertical="center" shrinkToFit="1"/>
    </xf>
    <xf numFmtId="0" fontId="14" fillId="2" borderId="3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79" fontId="7" fillId="0" borderId="3" xfId="0" applyNumberFormat="1" applyFon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176" fontId="4" fillId="0" borderId="24" xfId="0" applyNumberFormat="1" applyFont="1" applyBorder="1" applyAlignment="1">
      <alignment horizontal="right" vertical="center" shrinkToFit="1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6" xfId="0" applyNumberFormat="1" applyFont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176" fontId="4" fillId="0" borderId="5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38" fontId="4" fillId="0" borderId="1" xfId="1" applyFont="1" applyBorder="1" applyAlignment="1">
      <alignment horizontal="right" vertical="center" shrinkToFit="1"/>
    </xf>
    <xf numFmtId="0" fontId="20" fillId="0" borderId="5" xfId="0" applyFont="1" applyBorder="1" applyAlignment="1">
      <alignment vertical="center" shrinkToFit="1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alignment horizontal="center" vertical="center"/>
      <protection locked="0"/>
    </xf>
    <xf numFmtId="0" fontId="14" fillId="2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1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5" xfId="0" applyFont="1" applyBorder="1" applyAlignment="1" applyProtection="1">
      <alignment horizontal="center" vertical="center" shrinkToFit="1"/>
      <protection locked="0"/>
    </xf>
    <xf numFmtId="176" fontId="14" fillId="2" borderId="5" xfId="0" applyNumberFormat="1" applyFont="1" applyFill="1" applyBorder="1" applyAlignment="1" applyProtection="1">
      <alignment horizontal="center" vertical="center" shrinkToFit="1"/>
      <protection locked="0"/>
    </xf>
    <xf numFmtId="176" fontId="13" fillId="2" borderId="3" xfId="0" applyNumberFormat="1" applyFont="1" applyFill="1" applyBorder="1" applyAlignment="1" applyProtection="1">
      <alignment horizontal="center" vertical="center"/>
      <protection locked="0"/>
    </xf>
    <xf numFmtId="176" fontId="20" fillId="0" borderId="4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/>
    </xf>
    <xf numFmtId="176" fontId="13" fillId="2" borderId="3" xfId="0" applyNumberFormat="1" applyFont="1" applyFill="1" applyBorder="1" applyAlignment="1" applyProtection="1">
      <alignment vertical="center"/>
      <protection locked="0"/>
    </xf>
    <xf numFmtId="0" fontId="20" fillId="0" borderId="4" xfId="0" applyFont="1" applyBorder="1" applyAlignment="1" applyProtection="1">
      <alignment vertical="center"/>
      <protection locked="0"/>
    </xf>
    <xf numFmtId="176" fontId="0" fillId="0" borderId="1" xfId="0" applyNumberFormat="1" applyBorder="1" applyAlignment="1">
      <alignment horizontal="right" vertical="center" shrinkToFit="1"/>
    </xf>
    <xf numFmtId="0" fontId="0" fillId="0" borderId="1" xfId="0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0" fontId="2" fillId="0" borderId="16" xfId="0" applyFont="1" applyBorder="1" applyAlignment="1">
      <alignment horizontal="right" vertical="center" shrinkToFit="1"/>
    </xf>
    <xf numFmtId="0" fontId="2" fillId="0" borderId="17" xfId="0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right" vertical="center" shrinkToFit="1"/>
    </xf>
    <xf numFmtId="0" fontId="0" fillId="0" borderId="5" xfId="0" applyBorder="1" applyAlignment="1">
      <alignment horizontal="right" vertical="center" shrinkToFit="1"/>
    </xf>
    <xf numFmtId="0" fontId="0" fillId="0" borderId="5" xfId="0" applyBorder="1" applyAlignment="1">
      <alignment vertical="center" shrinkToFit="1"/>
    </xf>
    <xf numFmtId="0" fontId="8" fillId="0" borderId="7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vertical="center" shrinkToFit="1"/>
    </xf>
    <xf numFmtId="0" fontId="4" fillId="2" borderId="4" xfId="0" applyFont="1" applyFill="1" applyBorder="1" applyAlignment="1">
      <alignment vertical="center" shrinkToFit="1"/>
    </xf>
    <xf numFmtId="0" fontId="4" fillId="2" borderId="5" xfId="0" applyFont="1" applyFill="1" applyBorder="1" applyAlignment="1">
      <alignment vertical="center" shrinkToFi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vertical="center" shrinkToFit="1"/>
    </xf>
    <xf numFmtId="176" fontId="4" fillId="2" borderId="4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right" vertical="center" shrinkToFit="1"/>
    </xf>
    <xf numFmtId="176" fontId="0" fillId="0" borderId="1" xfId="0" applyNumberFormat="1" applyFill="1" applyBorder="1" applyAlignment="1">
      <alignment horizontal="right" vertical="center" shrinkToFit="1"/>
    </xf>
    <xf numFmtId="176" fontId="4" fillId="0" borderId="3" xfId="0" applyNumberFormat="1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19" xfId="0" applyBorder="1" applyAlignment="1">
      <alignment horizontal="center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Fill="1" applyBorder="1" applyAlignment="1">
      <alignment horizontal="right" vertical="center" shrinkToFit="1"/>
    </xf>
    <xf numFmtId="0" fontId="2" fillId="0" borderId="17" xfId="0" applyFont="1" applyFill="1" applyBorder="1" applyAlignment="1">
      <alignment horizontal="right" vertical="center" shrinkToFit="1"/>
    </xf>
    <xf numFmtId="176" fontId="4" fillId="0" borderId="18" xfId="0" applyNumberFormat="1" applyFont="1" applyFill="1" applyBorder="1" applyAlignment="1">
      <alignment horizontal="right" vertical="center" shrinkToFit="1"/>
    </xf>
    <xf numFmtId="0" fontId="0" fillId="0" borderId="1" xfId="0" applyFill="1" applyBorder="1" applyAlignment="1">
      <alignment horizontal="right" vertical="center" shrinkToFit="1"/>
    </xf>
    <xf numFmtId="0" fontId="0" fillId="0" borderId="19" xfId="0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9" fontId="7" fillId="0" borderId="5" xfId="0" applyNumberFormat="1" applyFont="1" applyBorder="1" applyAlignment="1">
      <alignment vertical="center" shrinkToFit="1"/>
    </xf>
    <xf numFmtId="0" fontId="9" fillId="0" borderId="6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3" xfId="0" applyFill="1" applyBorder="1" applyAlignment="1">
      <alignment horizontal="right" vertical="center" shrinkToFit="1"/>
    </xf>
    <xf numFmtId="3" fontId="4" fillId="0" borderId="3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0</xdr:rowOff>
        </xdr:from>
        <xdr:to>
          <xdr:col>1</xdr:col>
          <xdr:colOff>219075</xdr:colOff>
          <xdr:row>17</xdr:row>
          <xdr:rowOff>19050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133350</xdr:rowOff>
        </xdr:from>
        <xdr:to>
          <xdr:col>2</xdr:col>
          <xdr:colOff>0</xdr:colOff>
          <xdr:row>11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183174</xdr:colOff>
      <xdr:row>74</xdr:row>
      <xdr:rowOff>124558</xdr:rowOff>
    </xdr:from>
    <xdr:to>
      <xdr:col>19</xdr:col>
      <xdr:colOff>43962</xdr:colOff>
      <xdr:row>76</xdr:row>
      <xdr:rowOff>21981</xdr:rowOff>
    </xdr:to>
    <xdr:sp macro="" textlink="">
      <xdr:nvSpPr>
        <xdr:cNvPr id="3" name="テキスト ボックス 2"/>
        <xdr:cNvSpPr txBox="1"/>
      </xdr:nvSpPr>
      <xdr:spPr>
        <a:xfrm>
          <a:off x="4069374" y="11135458"/>
          <a:ext cx="317988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21</xdr:col>
      <xdr:colOff>168519</xdr:colOff>
      <xdr:row>74</xdr:row>
      <xdr:rowOff>131885</xdr:rowOff>
    </xdr:from>
    <xdr:to>
      <xdr:col>23</xdr:col>
      <xdr:colOff>29308</xdr:colOff>
      <xdr:row>76</xdr:row>
      <xdr:rowOff>29308</xdr:rowOff>
    </xdr:to>
    <xdr:sp macro="" textlink="">
      <xdr:nvSpPr>
        <xdr:cNvPr id="4" name="テキスト ボックス 3"/>
        <xdr:cNvSpPr txBox="1"/>
      </xdr:nvSpPr>
      <xdr:spPr>
        <a:xfrm>
          <a:off x="4969119" y="11142785"/>
          <a:ext cx="317989" cy="2974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114300</xdr:rowOff>
        </xdr:from>
        <xdr:to>
          <xdr:col>2</xdr:col>
          <xdr:colOff>28575</xdr:colOff>
          <xdr:row>14</xdr:row>
          <xdr:rowOff>38100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28575</xdr:rowOff>
        </xdr:from>
        <xdr:to>
          <xdr:col>2</xdr:col>
          <xdr:colOff>28575</xdr:colOff>
          <xdr:row>15</xdr:row>
          <xdr:rowOff>114300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183173</xdr:colOff>
      <xdr:row>75</xdr:row>
      <xdr:rowOff>117230</xdr:rowOff>
    </xdr:from>
    <xdr:to>
      <xdr:col>23</xdr:col>
      <xdr:colOff>45034</xdr:colOff>
      <xdr:row>77</xdr:row>
      <xdr:rowOff>11259</xdr:rowOff>
    </xdr:to>
    <xdr:sp macro="" textlink="">
      <xdr:nvSpPr>
        <xdr:cNvPr id="2" name="テキスト ボックス 1"/>
        <xdr:cNvSpPr txBox="1"/>
      </xdr:nvSpPr>
      <xdr:spPr>
        <a:xfrm>
          <a:off x="4983773" y="11185280"/>
          <a:ext cx="319061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A</a:t>
          </a:r>
          <a:endParaRPr kumimoji="1" lang="ja-JP" altLang="en-US" sz="1400"/>
        </a:p>
      </xdr:txBody>
    </xdr:sp>
    <xdr:clientData/>
  </xdr:twoCellAnchor>
  <xdr:twoCellAnchor>
    <xdr:from>
      <xdr:col>24</xdr:col>
      <xdr:colOff>156008</xdr:colOff>
      <xdr:row>75</xdr:row>
      <xdr:rowOff>120998</xdr:rowOff>
    </xdr:from>
    <xdr:to>
      <xdr:col>26</xdr:col>
      <xdr:colOff>17870</xdr:colOff>
      <xdr:row>77</xdr:row>
      <xdr:rowOff>15027</xdr:rowOff>
    </xdr:to>
    <xdr:sp macro="" textlink="">
      <xdr:nvSpPr>
        <xdr:cNvPr id="3" name="テキスト ボックス 2"/>
        <xdr:cNvSpPr txBox="1"/>
      </xdr:nvSpPr>
      <xdr:spPr>
        <a:xfrm>
          <a:off x="5642408" y="11189048"/>
          <a:ext cx="319062" cy="2940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B</a:t>
          </a:r>
          <a:endParaRPr kumimoji="1" lang="ja-JP" alt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104775</xdr:rowOff>
        </xdr:from>
        <xdr:to>
          <xdr:col>2</xdr:col>
          <xdr:colOff>38100</xdr:colOff>
          <xdr:row>11</xdr:row>
          <xdr:rowOff>47625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104775</xdr:rowOff>
        </xdr:from>
        <xdr:to>
          <xdr:col>2</xdr:col>
          <xdr:colOff>38100</xdr:colOff>
          <xdr:row>6</xdr:row>
          <xdr:rowOff>47625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104775</xdr:rowOff>
        </xdr:from>
        <xdr:to>
          <xdr:col>2</xdr:col>
          <xdr:colOff>38100</xdr:colOff>
          <xdr:row>8</xdr:row>
          <xdr:rowOff>47625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57150</xdr:rowOff>
        </xdr:from>
        <xdr:to>
          <xdr:col>2</xdr:col>
          <xdr:colOff>38100</xdr:colOff>
          <xdr:row>10</xdr:row>
          <xdr:rowOff>66675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ctrlProp" Target="../ctrlProps/ctrlProp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M64"/>
  <sheetViews>
    <sheetView view="pageBreakPreview" topLeftCell="A34" zoomScale="130" zoomScaleNormal="130" zoomScaleSheetLayoutView="130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7.25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166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128" t="s">
        <v>17</v>
      </c>
      <c r="P5" s="129"/>
      <c r="Q5" s="129"/>
      <c r="R5" s="129"/>
      <c r="S5" s="129"/>
      <c r="T5" s="133"/>
      <c r="U5" s="128" t="s">
        <v>76</v>
      </c>
      <c r="V5" s="129"/>
      <c r="W5" s="129"/>
      <c r="X5" s="129"/>
      <c r="Y5" s="129"/>
      <c r="Z5" s="133"/>
    </row>
    <row r="6" spans="1:28" ht="12" customHeight="1">
      <c r="B6" s="26" t="s">
        <v>113</v>
      </c>
      <c r="C6" s="14" t="s">
        <v>161</v>
      </c>
      <c r="O6" s="134">
        <v>0.83333333333333337</v>
      </c>
      <c r="P6" s="130"/>
      <c r="Q6" s="130"/>
      <c r="R6" s="130"/>
      <c r="S6" s="130"/>
      <c r="T6" s="131"/>
      <c r="U6" s="134">
        <v>0.875</v>
      </c>
      <c r="V6" s="130"/>
      <c r="W6" s="130"/>
      <c r="X6" s="130"/>
      <c r="Y6" s="130"/>
      <c r="Z6" s="131"/>
    </row>
    <row r="7" spans="1:28" ht="12" customHeight="1">
      <c r="O7" s="29"/>
      <c r="P7" s="30"/>
      <c r="Q7" s="30"/>
      <c r="R7" s="30"/>
      <c r="S7" s="30"/>
      <c r="T7" s="30"/>
      <c r="U7" s="29"/>
      <c r="V7" s="14" t="s">
        <v>78</v>
      </c>
      <c r="W7" s="30"/>
      <c r="X7" s="30"/>
      <c r="Y7" s="30"/>
      <c r="Z7" s="30"/>
    </row>
    <row r="8" spans="1:28" ht="6" customHeight="1">
      <c r="O8" s="29"/>
      <c r="P8" s="30"/>
      <c r="Q8" s="30"/>
      <c r="R8" s="30"/>
      <c r="S8" s="30"/>
      <c r="T8" s="30"/>
      <c r="U8" s="29"/>
      <c r="V8" s="14"/>
      <c r="W8" s="30"/>
      <c r="X8" s="30"/>
      <c r="Y8" s="30"/>
      <c r="Z8" s="30"/>
    </row>
    <row r="9" spans="1:28" ht="18.75" customHeight="1">
      <c r="A9" s="135" t="s">
        <v>0</v>
      </c>
      <c r="B9" s="136"/>
      <c r="C9" s="137"/>
      <c r="D9" s="138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40"/>
    </row>
    <row r="10" spans="1:28" ht="12" customHeight="1">
      <c r="O10" s="75"/>
      <c r="P10" s="75"/>
      <c r="Q10" s="75"/>
      <c r="R10" s="76"/>
      <c r="S10" s="76"/>
      <c r="T10" s="76"/>
    </row>
    <row r="11" spans="1:28" ht="12" customHeight="1">
      <c r="A11" s="2" t="s">
        <v>1</v>
      </c>
    </row>
    <row r="12" spans="1:28" ht="15" customHeight="1">
      <c r="A12" s="149" t="s">
        <v>79</v>
      </c>
      <c r="B12" s="150"/>
      <c r="C12" s="150"/>
      <c r="D12" s="150"/>
      <c r="E12" s="150"/>
      <c r="F12" s="150"/>
      <c r="G12" s="150"/>
      <c r="H12" s="151"/>
      <c r="I12" s="152"/>
      <c r="J12" s="153"/>
      <c r="K12" s="153"/>
      <c r="L12" s="153"/>
      <c r="M12" s="3" t="s">
        <v>3</v>
      </c>
      <c r="O12" s="2" t="s">
        <v>133</v>
      </c>
    </row>
    <row r="13" spans="1:28" ht="15" customHeight="1">
      <c r="A13" s="4"/>
      <c r="B13" s="154" t="s">
        <v>5</v>
      </c>
      <c r="C13" s="130"/>
      <c r="D13" s="130"/>
      <c r="E13" s="130"/>
      <c r="F13" s="130"/>
      <c r="G13" s="130"/>
      <c r="H13" s="131"/>
      <c r="I13" s="152"/>
      <c r="J13" s="153"/>
      <c r="K13" s="153"/>
      <c r="L13" s="153"/>
      <c r="M13" s="3" t="s">
        <v>3</v>
      </c>
      <c r="N13" s="2" t="s">
        <v>4</v>
      </c>
      <c r="O13" s="128" t="str">
        <f>IF(I13="","",IF(I13&lt;=1000,ROUNDDOWN(1000/1000,0),ROUNDDOWN(I13/1000,0)))</f>
        <v/>
      </c>
      <c r="P13" s="129"/>
      <c r="Q13" s="129"/>
      <c r="R13" s="130" t="s">
        <v>7</v>
      </c>
      <c r="S13" s="131"/>
      <c r="T13" s="2" t="s">
        <v>4</v>
      </c>
      <c r="U13" s="141" t="str">
        <f>IF(I13="","",O13*200000)</f>
        <v/>
      </c>
      <c r="V13" s="142"/>
      <c r="W13" s="142"/>
      <c r="X13" s="142"/>
      <c r="Y13" s="142"/>
      <c r="Z13" s="130" t="s">
        <v>8</v>
      </c>
      <c r="AA13" s="131"/>
      <c r="AB13" s="5" t="s">
        <v>84</v>
      </c>
    </row>
    <row r="14" spans="1:28" ht="15" customHeight="1">
      <c r="O14" s="2" t="s">
        <v>9</v>
      </c>
    </row>
    <row r="15" spans="1:28" ht="15" customHeight="1">
      <c r="O15" s="2" t="s">
        <v>10</v>
      </c>
    </row>
    <row r="16" spans="1:28" ht="12" customHeight="1">
      <c r="A16" s="48" t="s">
        <v>115</v>
      </c>
      <c r="B16" s="48"/>
      <c r="C16" s="48"/>
      <c r="D16" s="48"/>
      <c r="E16" s="48"/>
      <c r="F16" s="48"/>
      <c r="G16" s="48"/>
      <c r="H16" s="48"/>
      <c r="I16" s="48"/>
      <c r="J16" s="49"/>
      <c r="K16" s="49"/>
      <c r="L16" s="49"/>
      <c r="M16" s="49"/>
      <c r="N16" s="143"/>
      <c r="O16" s="143"/>
      <c r="P16" s="143"/>
      <c r="Q16" s="143"/>
      <c r="R16" s="143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28" ht="15.75" customHeight="1">
      <c r="A17" s="49"/>
      <c r="B17" s="50"/>
      <c r="C17" s="144" t="s">
        <v>81</v>
      </c>
      <c r="D17" s="145"/>
      <c r="E17" s="145"/>
      <c r="F17" s="145"/>
      <c r="G17" s="145"/>
      <c r="H17" s="145"/>
      <c r="I17" s="145"/>
      <c r="J17" s="145"/>
      <c r="K17" s="145"/>
      <c r="L17" s="145"/>
      <c r="M17" s="146"/>
      <c r="N17" s="53" t="s">
        <v>4</v>
      </c>
      <c r="O17" s="49" t="s">
        <v>148</v>
      </c>
      <c r="P17" s="48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9" spans="1:28" ht="12" customHeight="1">
      <c r="A19" s="2" t="s">
        <v>119</v>
      </c>
      <c r="G19" s="2" t="s">
        <v>82</v>
      </c>
      <c r="Q19" s="5" t="s">
        <v>85</v>
      </c>
      <c r="T19" s="5" t="s">
        <v>86</v>
      </c>
      <c r="W19" s="147" t="s">
        <v>31</v>
      </c>
      <c r="X19" s="148"/>
      <c r="Y19" s="148"/>
      <c r="Z19" s="147" t="s">
        <v>83</v>
      </c>
      <c r="AA19" s="148"/>
      <c r="AB19" s="148"/>
    </row>
    <row r="20" spans="1:28" ht="15" customHeight="1">
      <c r="A20" s="124" t="s">
        <v>22</v>
      </c>
      <c r="B20" s="124"/>
      <c r="C20" s="124"/>
      <c r="D20" s="124"/>
      <c r="E20" s="124"/>
      <c r="F20" s="78" t="s">
        <v>14</v>
      </c>
      <c r="G20" s="78"/>
      <c r="H20" s="78"/>
      <c r="I20" s="78" t="s">
        <v>15</v>
      </c>
      <c r="J20" s="78"/>
      <c r="K20" s="78"/>
      <c r="L20" s="78" t="s">
        <v>16</v>
      </c>
      <c r="M20" s="78"/>
      <c r="N20" s="78"/>
      <c r="O20" s="5"/>
      <c r="P20" s="101" t="s">
        <v>39</v>
      </c>
      <c r="Q20" s="102"/>
      <c r="R20" s="103"/>
      <c r="S20" s="101" t="s">
        <v>154</v>
      </c>
      <c r="T20" s="104"/>
      <c r="U20" s="105"/>
      <c r="V20" s="7"/>
      <c r="W20" s="106" t="s">
        <v>18</v>
      </c>
      <c r="X20" s="107"/>
      <c r="Y20" s="108"/>
      <c r="Z20" s="115" t="str">
        <f>IF((P21=""),"",IF(S21="全て",1,IF(S21="対象外","支給しない",IF(S21="要請時間内","要請時間内",ROUNDUP(S21/P21,3)))))</f>
        <v/>
      </c>
      <c r="AA20" s="116"/>
      <c r="AB20" s="117"/>
    </row>
    <row r="21" spans="1:28" ht="15" customHeight="1">
      <c r="A21" s="124" t="s">
        <v>12</v>
      </c>
      <c r="B21" s="124"/>
      <c r="C21" s="124"/>
      <c r="D21" s="124"/>
      <c r="E21" s="124"/>
      <c r="F21" s="125"/>
      <c r="G21" s="126"/>
      <c r="H21" s="126"/>
      <c r="I21" s="125"/>
      <c r="J21" s="126"/>
      <c r="K21" s="126"/>
      <c r="L21" s="125"/>
      <c r="M21" s="126"/>
      <c r="N21" s="126"/>
      <c r="O21" s="6"/>
      <c r="P21" s="127" t="str">
        <f>IF(F21="","",I21-F21-L21)</f>
        <v/>
      </c>
      <c r="Q21" s="107"/>
      <c r="R21" s="108"/>
      <c r="S21" s="127" t="str">
        <f>IF(F21="","",IF(I21&lt;=$O$6,"要請時間内",IF(I22&lt;=$O$6,I21-$O$6,IF(I22&gt;$O$6,"対象外",I21-I22))))</f>
        <v/>
      </c>
      <c r="T21" s="107"/>
      <c r="U21" s="108"/>
      <c r="V21" s="7"/>
      <c r="W21" s="109"/>
      <c r="X21" s="110"/>
      <c r="Y21" s="111"/>
      <c r="Z21" s="118"/>
      <c r="AA21" s="119"/>
      <c r="AB21" s="120"/>
    </row>
    <row r="22" spans="1:28" ht="15" customHeight="1">
      <c r="A22" s="124" t="s">
        <v>13</v>
      </c>
      <c r="B22" s="124"/>
      <c r="C22" s="124"/>
      <c r="D22" s="124"/>
      <c r="E22" s="124"/>
      <c r="F22" s="125"/>
      <c r="G22" s="126"/>
      <c r="H22" s="126"/>
      <c r="I22" s="125"/>
      <c r="J22" s="126"/>
      <c r="K22" s="126"/>
      <c r="L22" s="125"/>
      <c r="M22" s="126"/>
      <c r="N22" s="126"/>
      <c r="O22" s="6"/>
      <c r="P22" s="112"/>
      <c r="Q22" s="113"/>
      <c r="R22" s="114"/>
      <c r="S22" s="112"/>
      <c r="T22" s="113"/>
      <c r="U22" s="114"/>
      <c r="V22" s="7"/>
      <c r="W22" s="112"/>
      <c r="X22" s="113"/>
      <c r="Y22" s="114"/>
      <c r="Z22" s="121"/>
      <c r="AA22" s="122"/>
      <c r="AB22" s="123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5" customHeight="1">
      <c r="A24" s="124" t="s">
        <v>23</v>
      </c>
      <c r="B24" s="124"/>
      <c r="C24" s="124"/>
      <c r="D24" s="124"/>
      <c r="E24" s="124"/>
      <c r="F24" s="78" t="s">
        <v>14</v>
      </c>
      <c r="G24" s="78"/>
      <c r="H24" s="78"/>
      <c r="I24" s="78" t="s">
        <v>15</v>
      </c>
      <c r="J24" s="78"/>
      <c r="K24" s="78"/>
      <c r="L24" s="78" t="s">
        <v>16</v>
      </c>
      <c r="M24" s="78"/>
      <c r="N24" s="78"/>
      <c r="O24" s="5"/>
      <c r="P24" s="101" t="s">
        <v>39</v>
      </c>
      <c r="Q24" s="102"/>
      <c r="R24" s="103"/>
      <c r="S24" s="101" t="s">
        <v>154</v>
      </c>
      <c r="T24" s="104"/>
      <c r="U24" s="105"/>
      <c r="V24" s="7"/>
      <c r="W24" s="106" t="s">
        <v>19</v>
      </c>
      <c r="X24" s="107"/>
      <c r="Y24" s="108"/>
      <c r="Z24" s="115" t="str">
        <f>IF((P25=""),"",IF(S25="全て",1,IF(S25="対象外","支給しない",IF(S25="要請時間内","要請時間内",ROUNDUP(S25/P25,3)))))</f>
        <v/>
      </c>
      <c r="AA24" s="116"/>
      <c r="AB24" s="117"/>
    </row>
    <row r="25" spans="1:28" ht="15" customHeight="1">
      <c r="A25" s="124" t="s">
        <v>12</v>
      </c>
      <c r="B25" s="124"/>
      <c r="C25" s="124"/>
      <c r="D25" s="124"/>
      <c r="E25" s="124"/>
      <c r="F25" s="125"/>
      <c r="G25" s="126"/>
      <c r="H25" s="126"/>
      <c r="I25" s="125"/>
      <c r="J25" s="126"/>
      <c r="K25" s="126"/>
      <c r="L25" s="125"/>
      <c r="M25" s="126"/>
      <c r="N25" s="126"/>
      <c r="O25" s="6"/>
      <c r="P25" s="127" t="str">
        <f>IF(F25="","",I25-F25-L25)</f>
        <v/>
      </c>
      <c r="Q25" s="107"/>
      <c r="R25" s="108"/>
      <c r="S25" s="127" t="str">
        <f>IF(F25="","",IF(I25&lt;=$O$6,"要請時間内",IF(I26&lt;=$O$6,I25-$O$6,IF(I26&gt;$O$6,"対象外",I25-I26))))</f>
        <v/>
      </c>
      <c r="T25" s="107"/>
      <c r="U25" s="108"/>
      <c r="V25" s="7"/>
      <c r="W25" s="109"/>
      <c r="X25" s="110"/>
      <c r="Y25" s="111"/>
      <c r="Z25" s="118"/>
      <c r="AA25" s="119"/>
      <c r="AB25" s="120"/>
    </row>
    <row r="26" spans="1:28" ht="15" customHeight="1">
      <c r="A26" s="124" t="s">
        <v>13</v>
      </c>
      <c r="B26" s="124"/>
      <c r="C26" s="124"/>
      <c r="D26" s="124"/>
      <c r="E26" s="124"/>
      <c r="F26" s="125"/>
      <c r="G26" s="126"/>
      <c r="H26" s="126"/>
      <c r="I26" s="125"/>
      <c r="J26" s="126"/>
      <c r="K26" s="126"/>
      <c r="L26" s="125"/>
      <c r="M26" s="126"/>
      <c r="N26" s="126"/>
      <c r="O26" s="6"/>
      <c r="P26" s="112"/>
      <c r="Q26" s="113"/>
      <c r="R26" s="114"/>
      <c r="S26" s="112"/>
      <c r="T26" s="113"/>
      <c r="U26" s="114"/>
      <c r="V26" s="7"/>
      <c r="W26" s="112"/>
      <c r="X26" s="113"/>
      <c r="Y26" s="114"/>
      <c r="Z26" s="121"/>
      <c r="AA26" s="122"/>
      <c r="AB26" s="123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5" customHeight="1">
      <c r="A28" s="124" t="s">
        <v>24</v>
      </c>
      <c r="B28" s="124"/>
      <c r="C28" s="124"/>
      <c r="D28" s="124"/>
      <c r="E28" s="124"/>
      <c r="F28" s="78" t="s">
        <v>14</v>
      </c>
      <c r="G28" s="78"/>
      <c r="H28" s="78"/>
      <c r="I28" s="78" t="s">
        <v>15</v>
      </c>
      <c r="J28" s="78"/>
      <c r="K28" s="78"/>
      <c r="L28" s="78" t="s">
        <v>16</v>
      </c>
      <c r="M28" s="78"/>
      <c r="N28" s="78"/>
      <c r="O28" s="5"/>
      <c r="P28" s="101" t="s">
        <v>39</v>
      </c>
      <c r="Q28" s="102"/>
      <c r="R28" s="103"/>
      <c r="S28" s="101" t="s">
        <v>154</v>
      </c>
      <c r="T28" s="104"/>
      <c r="U28" s="105"/>
      <c r="V28" s="7"/>
      <c r="W28" s="106" t="s">
        <v>20</v>
      </c>
      <c r="X28" s="107"/>
      <c r="Y28" s="108"/>
      <c r="Z28" s="115" t="str">
        <f>IF((P29=""),"",IF(S29="全て",1,IF(S29="対象外","支給しない",IF(S29="要請時間内","要請時間内",ROUNDUP(S29/P29,3)))))</f>
        <v/>
      </c>
      <c r="AA28" s="116"/>
      <c r="AB28" s="117"/>
    </row>
    <row r="29" spans="1:28" ht="15" customHeight="1">
      <c r="A29" s="124" t="s">
        <v>12</v>
      </c>
      <c r="B29" s="124"/>
      <c r="C29" s="124"/>
      <c r="D29" s="124"/>
      <c r="E29" s="124"/>
      <c r="F29" s="125"/>
      <c r="G29" s="126"/>
      <c r="H29" s="126"/>
      <c r="I29" s="125"/>
      <c r="J29" s="126"/>
      <c r="K29" s="126"/>
      <c r="L29" s="125"/>
      <c r="M29" s="126"/>
      <c r="N29" s="126"/>
      <c r="O29" s="6"/>
      <c r="P29" s="127" t="str">
        <f>IF(F29="","",I29-F29-L29)</f>
        <v/>
      </c>
      <c r="Q29" s="107"/>
      <c r="R29" s="108"/>
      <c r="S29" s="127" t="str">
        <f>IF(F29="","",IF(I29&lt;=$O$6,"要請時間内",IF(I30&lt;=$O$6,I29-$O$6,IF(I30&gt;$O$6,"対象外",I29-I30))))</f>
        <v/>
      </c>
      <c r="T29" s="107"/>
      <c r="U29" s="108"/>
      <c r="V29" s="7"/>
      <c r="W29" s="109"/>
      <c r="X29" s="110"/>
      <c r="Y29" s="111"/>
      <c r="Z29" s="118"/>
      <c r="AA29" s="119"/>
      <c r="AB29" s="120"/>
    </row>
    <row r="30" spans="1:28" ht="15" customHeight="1">
      <c r="A30" s="124" t="s">
        <v>13</v>
      </c>
      <c r="B30" s="124"/>
      <c r="C30" s="124"/>
      <c r="D30" s="124"/>
      <c r="E30" s="124"/>
      <c r="F30" s="125"/>
      <c r="G30" s="126"/>
      <c r="H30" s="126"/>
      <c r="I30" s="125"/>
      <c r="J30" s="126"/>
      <c r="K30" s="126"/>
      <c r="L30" s="125"/>
      <c r="M30" s="126"/>
      <c r="N30" s="126"/>
      <c r="O30" s="6"/>
      <c r="P30" s="112"/>
      <c r="Q30" s="113"/>
      <c r="R30" s="114"/>
      <c r="S30" s="112"/>
      <c r="T30" s="113"/>
      <c r="U30" s="114"/>
      <c r="V30" s="7"/>
      <c r="W30" s="112"/>
      <c r="X30" s="113"/>
      <c r="Y30" s="114"/>
      <c r="Z30" s="121"/>
      <c r="AA30" s="122"/>
      <c r="AB30" s="123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5" customHeight="1">
      <c r="A32" s="124" t="s">
        <v>25</v>
      </c>
      <c r="B32" s="124"/>
      <c r="C32" s="124"/>
      <c r="D32" s="124"/>
      <c r="E32" s="124"/>
      <c r="F32" s="78" t="s">
        <v>14</v>
      </c>
      <c r="G32" s="78"/>
      <c r="H32" s="78"/>
      <c r="I32" s="78" t="s">
        <v>15</v>
      </c>
      <c r="J32" s="78"/>
      <c r="K32" s="78"/>
      <c r="L32" s="78" t="s">
        <v>16</v>
      </c>
      <c r="M32" s="78"/>
      <c r="N32" s="78"/>
      <c r="O32" s="5"/>
      <c r="P32" s="101" t="s">
        <v>39</v>
      </c>
      <c r="Q32" s="102"/>
      <c r="R32" s="103"/>
      <c r="S32" s="101" t="s">
        <v>154</v>
      </c>
      <c r="T32" s="104"/>
      <c r="U32" s="105"/>
      <c r="V32" s="7"/>
      <c r="W32" s="106" t="s">
        <v>21</v>
      </c>
      <c r="X32" s="107"/>
      <c r="Y32" s="108"/>
      <c r="Z32" s="115" t="str">
        <f>IF((P33=""),"",IF(S33="全て",1,IF(S33="対象外","支給しない",IF(S33="要請時間内","要請時間内",ROUNDUP(S33/P33,3)))))</f>
        <v/>
      </c>
      <c r="AA32" s="116"/>
      <c r="AB32" s="117"/>
    </row>
    <row r="33" spans="1:39" ht="15" customHeight="1">
      <c r="A33" s="124" t="s">
        <v>12</v>
      </c>
      <c r="B33" s="124"/>
      <c r="C33" s="124"/>
      <c r="D33" s="124"/>
      <c r="E33" s="124"/>
      <c r="F33" s="125"/>
      <c r="G33" s="126"/>
      <c r="H33" s="126"/>
      <c r="I33" s="125"/>
      <c r="J33" s="126"/>
      <c r="K33" s="126"/>
      <c r="L33" s="125"/>
      <c r="M33" s="126"/>
      <c r="N33" s="126"/>
      <c r="O33" s="6"/>
      <c r="P33" s="127" t="str">
        <f>IF(F33="","",I33-F33-L33)</f>
        <v/>
      </c>
      <c r="Q33" s="107"/>
      <c r="R33" s="108"/>
      <c r="S33" s="127" t="str">
        <f>IF(F33="","",IF(I33&lt;=$O$6,"要請時間内",IF(I34&lt;=$O$6,I33-$O$6,IF(I34&gt;$O$6,"対象外",I33-I34))))</f>
        <v/>
      </c>
      <c r="T33" s="107"/>
      <c r="U33" s="108"/>
      <c r="V33" s="7"/>
      <c r="W33" s="109"/>
      <c r="X33" s="110"/>
      <c r="Y33" s="111"/>
      <c r="Z33" s="118"/>
      <c r="AA33" s="119"/>
      <c r="AB33" s="120"/>
    </row>
    <row r="34" spans="1:39" ht="15" customHeight="1">
      <c r="A34" s="124" t="s">
        <v>13</v>
      </c>
      <c r="B34" s="124"/>
      <c r="C34" s="124"/>
      <c r="D34" s="124"/>
      <c r="E34" s="124"/>
      <c r="F34" s="125"/>
      <c r="G34" s="126"/>
      <c r="H34" s="126"/>
      <c r="I34" s="125"/>
      <c r="J34" s="126"/>
      <c r="K34" s="126"/>
      <c r="L34" s="125"/>
      <c r="M34" s="126"/>
      <c r="N34" s="126"/>
      <c r="O34" s="6"/>
      <c r="P34" s="112"/>
      <c r="Q34" s="113"/>
      <c r="R34" s="114"/>
      <c r="S34" s="112"/>
      <c r="T34" s="113"/>
      <c r="U34" s="114"/>
      <c r="V34" s="7"/>
      <c r="W34" s="112"/>
      <c r="X34" s="113"/>
      <c r="Y34" s="114"/>
      <c r="Z34" s="121"/>
      <c r="AA34" s="122"/>
      <c r="AB34" s="123"/>
    </row>
    <row r="35" spans="1:39" ht="6" customHeight="1">
      <c r="F35" s="7"/>
      <c r="G35" s="7"/>
      <c r="H35" s="7"/>
      <c r="I35" s="7"/>
      <c r="J35" s="7"/>
      <c r="K35" s="7"/>
      <c r="L35" s="7"/>
      <c r="M35" s="7"/>
      <c r="N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9" ht="15" customHeight="1">
      <c r="A36" s="100" t="s">
        <v>77</v>
      </c>
      <c r="B36" s="100"/>
      <c r="C36" s="100"/>
      <c r="D36" s="100"/>
      <c r="E36" s="100"/>
      <c r="F36" s="78" t="s">
        <v>14</v>
      </c>
      <c r="G36" s="78"/>
      <c r="H36" s="78"/>
      <c r="I36" s="78" t="s">
        <v>15</v>
      </c>
      <c r="J36" s="78"/>
      <c r="K36" s="78"/>
      <c r="L36" s="78" t="s">
        <v>16</v>
      </c>
      <c r="M36" s="78"/>
      <c r="N36" s="78"/>
      <c r="O36" s="5"/>
      <c r="P36" s="101" t="s">
        <v>39</v>
      </c>
      <c r="Q36" s="102"/>
      <c r="R36" s="103"/>
      <c r="S36" s="101" t="s">
        <v>154</v>
      </c>
      <c r="T36" s="104"/>
      <c r="U36" s="105"/>
      <c r="V36" s="7"/>
      <c r="W36" s="106" t="s">
        <v>33</v>
      </c>
      <c r="X36" s="107"/>
      <c r="Y36" s="108"/>
      <c r="Z36" s="115" t="str">
        <f>IF((P37=""),"",IF(S37="全て",1,IF(S37="対象外","支給しない",IF(S37="要請時間内","要請時間内",ROUNDUP(S37/P37,3)))))</f>
        <v/>
      </c>
      <c r="AA36" s="116"/>
      <c r="AB36" s="117"/>
    </row>
    <row r="37" spans="1:39" ht="15" customHeight="1">
      <c r="A37" s="124" t="s">
        <v>12</v>
      </c>
      <c r="B37" s="124"/>
      <c r="C37" s="124"/>
      <c r="D37" s="124"/>
      <c r="E37" s="124"/>
      <c r="F37" s="125"/>
      <c r="G37" s="126"/>
      <c r="H37" s="126"/>
      <c r="I37" s="125"/>
      <c r="J37" s="126"/>
      <c r="K37" s="126"/>
      <c r="L37" s="125"/>
      <c r="M37" s="126"/>
      <c r="N37" s="126"/>
      <c r="O37" s="6"/>
      <c r="P37" s="127" t="str">
        <f>IF(F37="","",I37-F37-L37)</f>
        <v/>
      </c>
      <c r="Q37" s="107"/>
      <c r="R37" s="108"/>
      <c r="S37" s="127" t="str">
        <f>IF(F37="","",IF(I37&lt;=$U$6,"要請時間内",IF(I38&lt;=$U$6,I37-$U$6,IF(I38&gt;$U$6,"対象外",I37-I38))))</f>
        <v/>
      </c>
      <c r="T37" s="107"/>
      <c r="U37" s="108"/>
      <c r="V37" s="7"/>
      <c r="W37" s="109"/>
      <c r="X37" s="110"/>
      <c r="Y37" s="111"/>
      <c r="Z37" s="118"/>
      <c r="AA37" s="119"/>
      <c r="AB37" s="120"/>
    </row>
    <row r="38" spans="1:39" ht="15" customHeight="1">
      <c r="A38" s="124" t="s">
        <v>13</v>
      </c>
      <c r="B38" s="124"/>
      <c r="C38" s="124"/>
      <c r="D38" s="124"/>
      <c r="E38" s="124"/>
      <c r="F38" s="125"/>
      <c r="G38" s="126"/>
      <c r="H38" s="126"/>
      <c r="I38" s="125"/>
      <c r="J38" s="126"/>
      <c r="K38" s="126"/>
      <c r="L38" s="125"/>
      <c r="M38" s="126"/>
      <c r="N38" s="126"/>
      <c r="O38" s="6"/>
      <c r="P38" s="112"/>
      <c r="Q38" s="113"/>
      <c r="R38" s="114"/>
      <c r="S38" s="112"/>
      <c r="T38" s="113"/>
      <c r="U38" s="114"/>
      <c r="V38" s="7"/>
      <c r="W38" s="112"/>
      <c r="X38" s="113"/>
      <c r="Y38" s="114"/>
      <c r="Z38" s="121"/>
      <c r="AA38" s="122"/>
      <c r="AB38" s="123"/>
    </row>
    <row r="39" spans="1:39" ht="12" customHeight="1">
      <c r="Z39" s="93" t="s">
        <v>98</v>
      </c>
      <c r="AA39" s="93"/>
      <c r="AB39" s="93"/>
    </row>
    <row r="40" spans="1:39" ht="12" customHeight="1">
      <c r="A40" s="2" t="s">
        <v>29</v>
      </c>
    </row>
    <row r="41" spans="1:39" ht="16.899999999999999" customHeight="1">
      <c r="A41" s="94" t="s">
        <v>30</v>
      </c>
      <c r="B41" s="94"/>
      <c r="C41" s="94"/>
      <c r="D41" s="94"/>
      <c r="E41" s="94" t="s">
        <v>31</v>
      </c>
      <c r="F41" s="94"/>
      <c r="G41" s="94"/>
      <c r="H41" s="94"/>
      <c r="I41" s="95" t="s">
        <v>120</v>
      </c>
      <c r="J41" s="95"/>
      <c r="K41" s="95"/>
      <c r="L41" s="95"/>
      <c r="M41" s="96" t="s">
        <v>37</v>
      </c>
      <c r="N41" s="96"/>
      <c r="O41" s="96"/>
      <c r="P41" s="96"/>
      <c r="Q41" s="94"/>
      <c r="R41" s="94"/>
      <c r="S41" s="94"/>
      <c r="T41" s="94"/>
      <c r="U41" s="94"/>
      <c r="V41" s="94"/>
      <c r="W41" s="95" t="s">
        <v>92</v>
      </c>
      <c r="X41" s="95"/>
      <c r="Y41" s="95"/>
      <c r="Z41" s="95"/>
      <c r="AA41" s="95"/>
      <c r="AB41" s="95"/>
    </row>
    <row r="42" spans="1:39" ht="16.899999999999999" customHeight="1">
      <c r="A42" s="94"/>
      <c r="B42" s="94"/>
      <c r="C42" s="94"/>
      <c r="D42" s="94"/>
      <c r="E42" s="94"/>
      <c r="F42" s="94"/>
      <c r="G42" s="94"/>
      <c r="H42" s="94"/>
      <c r="I42" s="95"/>
      <c r="J42" s="95"/>
      <c r="K42" s="95"/>
      <c r="L42" s="95"/>
      <c r="M42" s="97" t="s">
        <v>91</v>
      </c>
      <c r="N42" s="97"/>
      <c r="O42" s="97"/>
      <c r="P42" s="97"/>
      <c r="Q42" s="98" t="s">
        <v>89</v>
      </c>
      <c r="R42" s="98"/>
      <c r="S42" s="98"/>
      <c r="T42" s="98" t="s">
        <v>90</v>
      </c>
      <c r="U42" s="98"/>
      <c r="V42" s="98"/>
      <c r="W42" s="95"/>
      <c r="X42" s="95"/>
      <c r="Y42" s="95"/>
      <c r="Z42" s="95"/>
      <c r="AA42" s="95"/>
      <c r="AB42" s="95"/>
      <c r="AC42" s="76"/>
      <c r="AD42" s="30"/>
      <c r="AE42" s="76"/>
      <c r="AF42" s="76"/>
      <c r="AG42" s="76"/>
      <c r="AK42" s="70" t="s">
        <v>34</v>
      </c>
      <c r="AL42" s="71"/>
      <c r="AM42" s="71"/>
    </row>
    <row r="43" spans="1:39" ht="15" customHeight="1">
      <c r="A43" s="85">
        <v>44348</v>
      </c>
      <c r="B43" s="85"/>
      <c r="C43" s="85"/>
      <c r="D43" s="85"/>
      <c r="E43" s="99"/>
      <c r="F43" s="99"/>
      <c r="G43" s="99"/>
      <c r="H43" s="99"/>
      <c r="I43" s="89" t="str">
        <f t="shared" ref="I43:I44" si="0">IF(E43="","",IF(E43="対応なし","支給しない",(VLOOKUP(E43,$W$20:$AB$38,4,FALSE))))</f>
        <v/>
      </c>
      <c r="J43" s="89"/>
      <c r="K43" s="89"/>
      <c r="L43" s="89"/>
      <c r="M43" s="90" t="str">
        <f t="shared" ref="M43:M44" si="1">IF(E43="","",IF(SUM(Q43:V43)&gt;=10,SUM(Q43:V43),0))</f>
        <v/>
      </c>
      <c r="N43" s="90"/>
      <c r="O43" s="90"/>
      <c r="P43" s="90"/>
      <c r="Q43" s="91"/>
      <c r="R43" s="91"/>
      <c r="S43" s="91"/>
      <c r="T43" s="91"/>
      <c r="U43" s="91"/>
      <c r="V43" s="91"/>
      <c r="W43" s="84" t="str">
        <f t="shared" ref="W43:W62" si="2">IF(I43="","",IF(I43="支給しない","対象外",IF(I43="要請時間内","要請時間内",ROUNDUP(($U$13+M43*2000+T43*20000)*I43,-3))))</f>
        <v/>
      </c>
      <c r="X43" s="84"/>
      <c r="Y43" s="84"/>
      <c r="Z43" s="84"/>
      <c r="AA43" s="84"/>
      <c r="AB43" s="84"/>
      <c r="AC43" s="32"/>
      <c r="AD43" s="31"/>
      <c r="AE43" s="32"/>
      <c r="AF43" s="32"/>
      <c r="AG43" s="32"/>
      <c r="AK43" s="70" t="s">
        <v>35</v>
      </c>
      <c r="AL43" s="71"/>
      <c r="AM43" s="71"/>
    </row>
    <row r="44" spans="1:39" ht="15" customHeight="1">
      <c r="A44" s="85">
        <v>44349</v>
      </c>
      <c r="B44" s="85"/>
      <c r="C44" s="85"/>
      <c r="D44" s="85"/>
      <c r="E44" s="86"/>
      <c r="F44" s="87"/>
      <c r="G44" s="87"/>
      <c r="H44" s="88"/>
      <c r="I44" s="89" t="str">
        <f t="shared" si="0"/>
        <v/>
      </c>
      <c r="J44" s="89"/>
      <c r="K44" s="89"/>
      <c r="L44" s="89"/>
      <c r="M44" s="90" t="str">
        <f t="shared" si="1"/>
        <v/>
      </c>
      <c r="N44" s="90"/>
      <c r="O44" s="90"/>
      <c r="P44" s="90"/>
      <c r="Q44" s="91"/>
      <c r="R44" s="91"/>
      <c r="S44" s="91"/>
      <c r="T44" s="91"/>
      <c r="U44" s="91"/>
      <c r="V44" s="91"/>
      <c r="W44" s="84" t="str">
        <f t="shared" si="2"/>
        <v/>
      </c>
      <c r="X44" s="84"/>
      <c r="Y44" s="84"/>
      <c r="Z44" s="84"/>
      <c r="AA44" s="84"/>
      <c r="AB44" s="84"/>
      <c r="AC44" s="31"/>
      <c r="AD44" s="31"/>
      <c r="AE44" s="32"/>
      <c r="AF44" s="32"/>
      <c r="AG44" s="32"/>
      <c r="AK44" s="70" t="s">
        <v>46</v>
      </c>
      <c r="AL44" s="71"/>
      <c r="AM44" s="71"/>
    </row>
    <row r="45" spans="1:39" ht="15" customHeight="1">
      <c r="A45" s="85">
        <v>44350</v>
      </c>
      <c r="B45" s="85"/>
      <c r="C45" s="85"/>
      <c r="D45" s="85"/>
      <c r="E45" s="86"/>
      <c r="F45" s="87"/>
      <c r="G45" s="87"/>
      <c r="H45" s="88"/>
      <c r="I45" s="89" t="str">
        <f>IF(E45="","",IF(E45="対応なし","支給しない",(VLOOKUP(E45,$W$20:$AB$38,4,FALSE))))</f>
        <v/>
      </c>
      <c r="J45" s="89"/>
      <c r="K45" s="89"/>
      <c r="L45" s="89"/>
      <c r="M45" s="90" t="str">
        <f>IF(E45="","",IF(SUM(Q45:V45)&gt;=10,SUM(Q45:V45),0))</f>
        <v/>
      </c>
      <c r="N45" s="90"/>
      <c r="O45" s="90"/>
      <c r="P45" s="90"/>
      <c r="Q45" s="91"/>
      <c r="R45" s="91"/>
      <c r="S45" s="91"/>
      <c r="T45" s="91"/>
      <c r="U45" s="91"/>
      <c r="V45" s="91"/>
      <c r="W45" s="84" t="str">
        <f t="shared" si="2"/>
        <v/>
      </c>
      <c r="X45" s="84"/>
      <c r="Y45" s="84"/>
      <c r="Z45" s="84"/>
      <c r="AA45" s="84"/>
      <c r="AB45" s="84"/>
      <c r="AC45" s="31"/>
      <c r="AD45" s="31"/>
      <c r="AE45" s="32"/>
      <c r="AF45" s="32"/>
      <c r="AG45" s="32"/>
      <c r="AK45" s="70" t="s">
        <v>36</v>
      </c>
      <c r="AL45" s="71"/>
      <c r="AM45" s="71"/>
    </row>
    <row r="46" spans="1:39" ht="15" customHeight="1">
      <c r="A46" s="85">
        <v>44351</v>
      </c>
      <c r="B46" s="85"/>
      <c r="C46" s="85"/>
      <c r="D46" s="85"/>
      <c r="E46" s="86"/>
      <c r="F46" s="87"/>
      <c r="G46" s="87"/>
      <c r="H46" s="88"/>
      <c r="I46" s="89" t="str">
        <f t="shared" ref="I46:I62" si="3">IF(E46="","",IF(E46="対応なし","支給しない",(VLOOKUP(E46,$W$20:$AB$38,4,FALSE))))</f>
        <v/>
      </c>
      <c r="J46" s="89"/>
      <c r="K46" s="89"/>
      <c r="L46" s="89"/>
      <c r="M46" s="90" t="str">
        <f t="shared" ref="M46:M62" si="4">IF(E46="","",IF(SUM(Q46:V46)&gt;=10,SUM(Q46:V46),0))</f>
        <v/>
      </c>
      <c r="N46" s="90"/>
      <c r="O46" s="90"/>
      <c r="P46" s="90"/>
      <c r="Q46" s="91"/>
      <c r="R46" s="91"/>
      <c r="S46" s="91"/>
      <c r="T46" s="91"/>
      <c r="U46" s="91"/>
      <c r="V46" s="91"/>
      <c r="W46" s="84" t="str">
        <f t="shared" si="2"/>
        <v/>
      </c>
      <c r="X46" s="84"/>
      <c r="Y46" s="84"/>
      <c r="Z46" s="84"/>
      <c r="AA46" s="84"/>
      <c r="AB46" s="84"/>
      <c r="AC46" s="31"/>
      <c r="AD46" s="31"/>
      <c r="AE46" s="32"/>
      <c r="AF46" s="32"/>
      <c r="AG46" s="32"/>
      <c r="AK46" s="70" t="s">
        <v>47</v>
      </c>
      <c r="AL46" s="71"/>
      <c r="AM46" s="71"/>
    </row>
    <row r="47" spans="1:39" ht="15" customHeight="1">
      <c r="A47" s="85">
        <v>44352</v>
      </c>
      <c r="B47" s="85"/>
      <c r="C47" s="85"/>
      <c r="D47" s="85"/>
      <c r="E47" s="86"/>
      <c r="F47" s="87"/>
      <c r="G47" s="87"/>
      <c r="H47" s="88"/>
      <c r="I47" s="89" t="str">
        <f t="shared" si="3"/>
        <v/>
      </c>
      <c r="J47" s="89"/>
      <c r="K47" s="89"/>
      <c r="L47" s="89"/>
      <c r="M47" s="90" t="str">
        <f t="shared" si="4"/>
        <v/>
      </c>
      <c r="N47" s="90"/>
      <c r="O47" s="90"/>
      <c r="P47" s="90"/>
      <c r="Q47" s="91"/>
      <c r="R47" s="91"/>
      <c r="S47" s="91"/>
      <c r="T47" s="91"/>
      <c r="U47" s="91"/>
      <c r="V47" s="91"/>
      <c r="W47" s="84" t="str">
        <f t="shared" si="2"/>
        <v/>
      </c>
      <c r="X47" s="84"/>
      <c r="Y47" s="84"/>
      <c r="Z47" s="84"/>
      <c r="AA47" s="84"/>
      <c r="AB47" s="84"/>
      <c r="AC47" s="31"/>
      <c r="AD47" s="31"/>
      <c r="AE47" s="32"/>
      <c r="AF47" s="32"/>
      <c r="AG47" s="32"/>
      <c r="AK47" s="2" t="s">
        <v>96</v>
      </c>
      <c r="AL47" s="71"/>
      <c r="AM47" s="71"/>
    </row>
    <row r="48" spans="1:39" ht="15" customHeight="1">
      <c r="A48" s="85">
        <v>44353</v>
      </c>
      <c r="B48" s="85"/>
      <c r="C48" s="85"/>
      <c r="D48" s="85"/>
      <c r="E48" s="86"/>
      <c r="F48" s="87"/>
      <c r="G48" s="87"/>
      <c r="H48" s="88"/>
      <c r="I48" s="89" t="str">
        <f t="shared" si="3"/>
        <v/>
      </c>
      <c r="J48" s="89"/>
      <c r="K48" s="89"/>
      <c r="L48" s="89"/>
      <c r="M48" s="90" t="str">
        <f t="shared" si="4"/>
        <v/>
      </c>
      <c r="N48" s="90"/>
      <c r="O48" s="90"/>
      <c r="P48" s="90"/>
      <c r="Q48" s="91"/>
      <c r="R48" s="91"/>
      <c r="S48" s="91"/>
      <c r="T48" s="91"/>
      <c r="U48" s="91"/>
      <c r="V48" s="91"/>
      <c r="W48" s="84" t="str">
        <f t="shared" si="2"/>
        <v/>
      </c>
      <c r="X48" s="84"/>
      <c r="Y48" s="84"/>
      <c r="Z48" s="84"/>
      <c r="AA48" s="84"/>
      <c r="AB48" s="84"/>
      <c r="AC48" s="31"/>
      <c r="AD48" s="31"/>
      <c r="AE48" s="32"/>
      <c r="AF48" s="32"/>
      <c r="AG48" s="32"/>
      <c r="AK48" s="70"/>
      <c r="AL48" s="71"/>
      <c r="AM48" s="71"/>
    </row>
    <row r="49" spans="1:33" ht="15" customHeight="1">
      <c r="A49" s="85">
        <v>44354</v>
      </c>
      <c r="B49" s="85"/>
      <c r="C49" s="85"/>
      <c r="D49" s="85"/>
      <c r="E49" s="86"/>
      <c r="F49" s="87"/>
      <c r="G49" s="87"/>
      <c r="H49" s="88"/>
      <c r="I49" s="89" t="str">
        <f t="shared" si="3"/>
        <v/>
      </c>
      <c r="J49" s="89"/>
      <c r="K49" s="89"/>
      <c r="L49" s="89"/>
      <c r="M49" s="90" t="str">
        <f t="shared" si="4"/>
        <v/>
      </c>
      <c r="N49" s="90"/>
      <c r="O49" s="90"/>
      <c r="P49" s="90"/>
      <c r="Q49" s="91"/>
      <c r="R49" s="91"/>
      <c r="S49" s="91"/>
      <c r="T49" s="91"/>
      <c r="U49" s="91"/>
      <c r="V49" s="91"/>
      <c r="W49" s="84" t="str">
        <f t="shared" si="2"/>
        <v/>
      </c>
      <c r="X49" s="84"/>
      <c r="Y49" s="84"/>
      <c r="Z49" s="84"/>
      <c r="AA49" s="84"/>
      <c r="AB49" s="84"/>
      <c r="AC49" s="32"/>
      <c r="AD49" s="31"/>
      <c r="AE49" s="32"/>
      <c r="AF49" s="32"/>
      <c r="AG49" s="32"/>
    </row>
    <row r="50" spans="1:33" ht="15" customHeight="1">
      <c r="A50" s="85">
        <v>44355</v>
      </c>
      <c r="B50" s="85"/>
      <c r="C50" s="85"/>
      <c r="D50" s="85"/>
      <c r="E50" s="86"/>
      <c r="F50" s="87"/>
      <c r="G50" s="87"/>
      <c r="H50" s="88"/>
      <c r="I50" s="89" t="str">
        <f t="shared" si="3"/>
        <v/>
      </c>
      <c r="J50" s="89"/>
      <c r="K50" s="89"/>
      <c r="L50" s="89"/>
      <c r="M50" s="90" t="str">
        <f t="shared" si="4"/>
        <v/>
      </c>
      <c r="N50" s="90"/>
      <c r="O50" s="90"/>
      <c r="P50" s="90"/>
      <c r="Q50" s="91"/>
      <c r="R50" s="91"/>
      <c r="S50" s="91"/>
      <c r="T50" s="91"/>
      <c r="U50" s="91"/>
      <c r="V50" s="91"/>
      <c r="W50" s="84" t="str">
        <f t="shared" si="2"/>
        <v/>
      </c>
      <c r="X50" s="84"/>
      <c r="Y50" s="84"/>
      <c r="Z50" s="84"/>
      <c r="AA50" s="84"/>
      <c r="AB50" s="84"/>
      <c r="AC50" s="32"/>
      <c r="AD50" s="31"/>
      <c r="AE50" s="32"/>
      <c r="AF50" s="32"/>
      <c r="AG50" s="32"/>
    </row>
    <row r="51" spans="1:33" ht="15" customHeight="1">
      <c r="A51" s="85">
        <v>44356</v>
      </c>
      <c r="B51" s="85"/>
      <c r="C51" s="85"/>
      <c r="D51" s="85"/>
      <c r="E51" s="86"/>
      <c r="F51" s="87"/>
      <c r="G51" s="87"/>
      <c r="H51" s="88"/>
      <c r="I51" s="89" t="str">
        <f t="shared" si="3"/>
        <v/>
      </c>
      <c r="J51" s="89"/>
      <c r="K51" s="89"/>
      <c r="L51" s="89"/>
      <c r="M51" s="90" t="str">
        <f t="shared" si="4"/>
        <v/>
      </c>
      <c r="N51" s="90"/>
      <c r="O51" s="90"/>
      <c r="P51" s="90"/>
      <c r="Q51" s="91"/>
      <c r="R51" s="91"/>
      <c r="S51" s="91"/>
      <c r="T51" s="91"/>
      <c r="U51" s="91"/>
      <c r="V51" s="91"/>
      <c r="W51" s="84" t="str">
        <f t="shared" si="2"/>
        <v/>
      </c>
      <c r="X51" s="84"/>
      <c r="Y51" s="84"/>
      <c r="Z51" s="84"/>
      <c r="AA51" s="84"/>
      <c r="AB51" s="84"/>
      <c r="AC51" s="31"/>
      <c r="AD51" s="31"/>
      <c r="AE51" s="32"/>
      <c r="AF51" s="32"/>
      <c r="AG51" s="32"/>
    </row>
    <row r="52" spans="1:33" ht="15" customHeight="1">
      <c r="A52" s="85">
        <v>44357</v>
      </c>
      <c r="B52" s="85"/>
      <c r="C52" s="85"/>
      <c r="D52" s="85"/>
      <c r="E52" s="86"/>
      <c r="F52" s="87"/>
      <c r="G52" s="87"/>
      <c r="H52" s="88"/>
      <c r="I52" s="89" t="str">
        <f t="shared" si="3"/>
        <v/>
      </c>
      <c r="J52" s="89"/>
      <c r="K52" s="89"/>
      <c r="L52" s="89"/>
      <c r="M52" s="90" t="str">
        <f t="shared" si="4"/>
        <v/>
      </c>
      <c r="N52" s="90"/>
      <c r="O52" s="90"/>
      <c r="P52" s="90"/>
      <c r="Q52" s="91"/>
      <c r="R52" s="91"/>
      <c r="S52" s="91"/>
      <c r="T52" s="91"/>
      <c r="U52" s="91"/>
      <c r="V52" s="91"/>
      <c r="W52" s="84" t="str">
        <f t="shared" si="2"/>
        <v/>
      </c>
      <c r="X52" s="84"/>
      <c r="Y52" s="84"/>
      <c r="Z52" s="84"/>
      <c r="AA52" s="84"/>
      <c r="AB52" s="84"/>
      <c r="AC52" s="31"/>
      <c r="AD52" s="31"/>
      <c r="AE52" s="32"/>
      <c r="AF52" s="32"/>
      <c r="AG52" s="32"/>
    </row>
    <row r="53" spans="1:33" ht="15" customHeight="1">
      <c r="A53" s="85">
        <v>44358</v>
      </c>
      <c r="B53" s="85"/>
      <c r="C53" s="85"/>
      <c r="D53" s="85"/>
      <c r="E53" s="86"/>
      <c r="F53" s="87"/>
      <c r="G53" s="87"/>
      <c r="H53" s="88"/>
      <c r="I53" s="89" t="str">
        <f t="shared" si="3"/>
        <v/>
      </c>
      <c r="J53" s="89"/>
      <c r="K53" s="89"/>
      <c r="L53" s="89"/>
      <c r="M53" s="90" t="str">
        <f t="shared" si="4"/>
        <v/>
      </c>
      <c r="N53" s="90"/>
      <c r="O53" s="90"/>
      <c r="P53" s="90"/>
      <c r="Q53" s="91"/>
      <c r="R53" s="91"/>
      <c r="S53" s="91"/>
      <c r="T53" s="91"/>
      <c r="U53" s="91"/>
      <c r="V53" s="91"/>
      <c r="W53" s="84" t="str">
        <f t="shared" si="2"/>
        <v/>
      </c>
      <c r="X53" s="84"/>
      <c r="Y53" s="84"/>
      <c r="Z53" s="84"/>
      <c r="AA53" s="84"/>
      <c r="AB53" s="84"/>
      <c r="AC53" s="31"/>
      <c r="AD53" s="31"/>
      <c r="AE53" s="32"/>
      <c r="AF53" s="32"/>
      <c r="AG53" s="32"/>
    </row>
    <row r="54" spans="1:33" ht="15" customHeight="1">
      <c r="A54" s="85">
        <v>44359</v>
      </c>
      <c r="B54" s="85"/>
      <c r="C54" s="85"/>
      <c r="D54" s="85"/>
      <c r="E54" s="86"/>
      <c r="F54" s="87"/>
      <c r="G54" s="87"/>
      <c r="H54" s="88"/>
      <c r="I54" s="89" t="str">
        <f t="shared" si="3"/>
        <v/>
      </c>
      <c r="J54" s="89"/>
      <c r="K54" s="89"/>
      <c r="L54" s="89"/>
      <c r="M54" s="90" t="str">
        <f t="shared" si="4"/>
        <v/>
      </c>
      <c r="N54" s="90"/>
      <c r="O54" s="90"/>
      <c r="P54" s="90"/>
      <c r="Q54" s="91"/>
      <c r="R54" s="91"/>
      <c r="S54" s="91"/>
      <c r="T54" s="91"/>
      <c r="U54" s="91"/>
      <c r="V54" s="91"/>
      <c r="W54" s="84" t="str">
        <f t="shared" si="2"/>
        <v/>
      </c>
      <c r="X54" s="84"/>
      <c r="Y54" s="84"/>
      <c r="Z54" s="84"/>
      <c r="AA54" s="84"/>
      <c r="AB54" s="84"/>
      <c r="AC54" s="31"/>
      <c r="AD54" s="31"/>
      <c r="AE54" s="32"/>
      <c r="AF54" s="32"/>
      <c r="AG54" s="32"/>
    </row>
    <row r="55" spans="1:33" ht="15" customHeight="1">
      <c r="A55" s="85">
        <v>44360</v>
      </c>
      <c r="B55" s="85"/>
      <c r="C55" s="85"/>
      <c r="D55" s="85"/>
      <c r="E55" s="86"/>
      <c r="F55" s="87"/>
      <c r="G55" s="87"/>
      <c r="H55" s="88"/>
      <c r="I55" s="89" t="str">
        <f t="shared" si="3"/>
        <v/>
      </c>
      <c r="J55" s="89"/>
      <c r="K55" s="89"/>
      <c r="L55" s="89"/>
      <c r="M55" s="90" t="str">
        <f t="shared" si="4"/>
        <v/>
      </c>
      <c r="N55" s="90"/>
      <c r="O55" s="90"/>
      <c r="P55" s="90"/>
      <c r="Q55" s="91"/>
      <c r="R55" s="91"/>
      <c r="S55" s="91"/>
      <c r="T55" s="91"/>
      <c r="U55" s="91"/>
      <c r="V55" s="91"/>
      <c r="W55" s="84" t="str">
        <f t="shared" si="2"/>
        <v/>
      </c>
      <c r="X55" s="84"/>
      <c r="Y55" s="84"/>
      <c r="Z55" s="84"/>
      <c r="AA55" s="84"/>
      <c r="AB55" s="84"/>
      <c r="AC55" s="31"/>
      <c r="AD55" s="31"/>
      <c r="AE55" s="32"/>
      <c r="AF55" s="32"/>
      <c r="AG55" s="32"/>
    </row>
    <row r="56" spans="1:33" ht="15" customHeight="1">
      <c r="A56" s="85">
        <v>44361</v>
      </c>
      <c r="B56" s="85"/>
      <c r="C56" s="85"/>
      <c r="D56" s="85"/>
      <c r="E56" s="86"/>
      <c r="F56" s="87"/>
      <c r="G56" s="87"/>
      <c r="H56" s="88"/>
      <c r="I56" s="89" t="str">
        <f t="shared" si="3"/>
        <v/>
      </c>
      <c r="J56" s="89"/>
      <c r="K56" s="89"/>
      <c r="L56" s="89"/>
      <c r="M56" s="90" t="str">
        <f t="shared" si="4"/>
        <v/>
      </c>
      <c r="N56" s="90"/>
      <c r="O56" s="90"/>
      <c r="P56" s="90"/>
      <c r="Q56" s="91"/>
      <c r="R56" s="91"/>
      <c r="S56" s="91"/>
      <c r="T56" s="91"/>
      <c r="U56" s="91"/>
      <c r="V56" s="91"/>
      <c r="W56" s="84" t="str">
        <f t="shared" si="2"/>
        <v/>
      </c>
      <c r="X56" s="84"/>
      <c r="Y56" s="84"/>
      <c r="Z56" s="84"/>
      <c r="AA56" s="84"/>
      <c r="AB56" s="84"/>
      <c r="AC56" s="31"/>
      <c r="AD56" s="31"/>
      <c r="AE56" s="32"/>
      <c r="AF56" s="32"/>
      <c r="AG56" s="32"/>
    </row>
    <row r="57" spans="1:33" ht="15" customHeight="1">
      <c r="A57" s="85">
        <v>44362</v>
      </c>
      <c r="B57" s="85"/>
      <c r="C57" s="85"/>
      <c r="D57" s="85"/>
      <c r="E57" s="86"/>
      <c r="F57" s="87"/>
      <c r="G57" s="87"/>
      <c r="H57" s="88"/>
      <c r="I57" s="89" t="str">
        <f t="shared" si="3"/>
        <v/>
      </c>
      <c r="J57" s="89"/>
      <c r="K57" s="89"/>
      <c r="L57" s="89"/>
      <c r="M57" s="90" t="str">
        <f t="shared" si="4"/>
        <v/>
      </c>
      <c r="N57" s="90"/>
      <c r="O57" s="90"/>
      <c r="P57" s="90"/>
      <c r="Q57" s="91"/>
      <c r="R57" s="91"/>
      <c r="S57" s="91"/>
      <c r="T57" s="91"/>
      <c r="U57" s="91"/>
      <c r="V57" s="91"/>
      <c r="W57" s="84" t="str">
        <f t="shared" si="2"/>
        <v/>
      </c>
      <c r="X57" s="84"/>
      <c r="Y57" s="84"/>
      <c r="Z57" s="84"/>
      <c r="AA57" s="84"/>
      <c r="AB57" s="84"/>
      <c r="AC57" s="31"/>
      <c r="AD57" s="31"/>
      <c r="AE57" s="32"/>
      <c r="AF57" s="32"/>
      <c r="AG57" s="32"/>
    </row>
    <row r="58" spans="1:33" ht="15" customHeight="1">
      <c r="A58" s="85">
        <v>44363</v>
      </c>
      <c r="B58" s="85"/>
      <c r="C58" s="85"/>
      <c r="D58" s="85"/>
      <c r="E58" s="86"/>
      <c r="F58" s="87"/>
      <c r="G58" s="87"/>
      <c r="H58" s="88"/>
      <c r="I58" s="89" t="str">
        <f t="shared" si="3"/>
        <v/>
      </c>
      <c r="J58" s="89"/>
      <c r="K58" s="89"/>
      <c r="L58" s="89"/>
      <c r="M58" s="90" t="str">
        <f t="shared" si="4"/>
        <v/>
      </c>
      <c r="N58" s="90"/>
      <c r="O58" s="90"/>
      <c r="P58" s="90"/>
      <c r="Q58" s="91"/>
      <c r="R58" s="91"/>
      <c r="S58" s="91"/>
      <c r="T58" s="91"/>
      <c r="U58" s="91"/>
      <c r="V58" s="91"/>
      <c r="W58" s="84" t="str">
        <f t="shared" si="2"/>
        <v/>
      </c>
      <c r="X58" s="84"/>
      <c r="Y58" s="84"/>
      <c r="Z58" s="84"/>
      <c r="AA58" s="84"/>
      <c r="AB58" s="84"/>
      <c r="AC58" s="31"/>
      <c r="AD58" s="31"/>
      <c r="AE58" s="32"/>
      <c r="AF58" s="32"/>
      <c r="AG58" s="32"/>
    </row>
    <row r="59" spans="1:33" ht="15" customHeight="1">
      <c r="A59" s="85">
        <v>44364</v>
      </c>
      <c r="B59" s="85"/>
      <c r="C59" s="85"/>
      <c r="D59" s="85"/>
      <c r="E59" s="86"/>
      <c r="F59" s="87"/>
      <c r="G59" s="87"/>
      <c r="H59" s="88"/>
      <c r="I59" s="89" t="str">
        <f t="shared" si="3"/>
        <v/>
      </c>
      <c r="J59" s="89"/>
      <c r="K59" s="89"/>
      <c r="L59" s="89"/>
      <c r="M59" s="90" t="str">
        <f t="shared" si="4"/>
        <v/>
      </c>
      <c r="N59" s="90"/>
      <c r="O59" s="90"/>
      <c r="P59" s="90"/>
      <c r="Q59" s="91"/>
      <c r="R59" s="91"/>
      <c r="S59" s="91"/>
      <c r="T59" s="91"/>
      <c r="U59" s="91"/>
      <c r="V59" s="91"/>
      <c r="W59" s="84" t="str">
        <f t="shared" si="2"/>
        <v/>
      </c>
      <c r="X59" s="84"/>
      <c r="Y59" s="84"/>
      <c r="Z59" s="84"/>
      <c r="AA59" s="84"/>
      <c r="AB59" s="84"/>
      <c r="AC59" s="31"/>
      <c r="AD59" s="31"/>
      <c r="AE59" s="32"/>
      <c r="AF59" s="32"/>
      <c r="AG59" s="32"/>
    </row>
    <row r="60" spans="1:33" ht="15" customHeight="1">
      <c r="A60" s="85">
        <v>44365</v>
      </c>
      <c r="B60" s="85"/>
      <c r="C60" s="85"/>
      <c r="D60" s="85"/>
      <c r="E60" s="86"/>
      <c r="F60" s="87"/>
      <c r="G60" s="87"/>
      <c r="H60" s="88"/>
      <c r="I60" s="89" t="str">
        <f t="shared" si="3"/>
        <v/>
      </c>
      <c r="J60" s="89"/>
      <c r="K60" s="89"/>
      <c r="L60" s="89"/>
      <c r="M60" s="90" t="str">
        <f t="shared" si="4"/>
        <v/>
      </c>
      <c r="N60" s="90"/>
      <c r="O60" s="90"/>
      <c r="P60" s="90"/>
      <c r="Q60" s="91"/>
      <c r="R60" s="91"/>
      <c r="S60" s="91"/>
      <c r="T60" s="91"/>
      <c r="U60" s="91"/>
      <c r="V60" s="91"/>
      <c r="W60" s="84" t="str">
        <f t="shared" si="2"/>
        <v/>
      </c>
      <c r="X60" s="84"/>
      <c r="Y60" s="84"/>
      <c r="Z60" s="84"/>
      <c r="AA60" s="84"/>
      <c r="AB60" s="84"/>
      <c r="AC60" s="32"/>
      <c r="AD60" s="31"/>
      <c r="AE60" s="32"/>
      <c r="AF60" s="32"/>
      <c r="AG60" s="32"/>
    </row>
    <row r="61" spans="1:33" ht="15" customHeight="1">
      <c r="A61" s="85">
        <v>44366</v>
      </c>
      <c r="B61" s="85"/>
      <c r="C61" s="85"/>
      <c r="D61" s="85"/>
      <c r="E61" s="86"/>
      <c r="F61" s="87"/>
      <c r="G61" s="87"/>
      <c r="H61" s="88"/>
      <c r="I61" s="89" t="str">
        <f t="shared" si="3"/>
        <v/>
      </c>
      <c r="J61" s="89"/>
      <c r="K61" s="89"/>
      <c r="L61" s="89"/>
      <c r="M61" s="90" t="str">
        <f t="shared" si="4"/>
        <v/>
      </c>
      <c r="N61" s="90"/>
      <c r="O61" s="90"/>
      <c r="P61" s="90"/>
      <c r="Q61" s="91"/>
      <c r="R61" s="91"/>
      <c r="S61" s="91"/>
      <c r="T61" s="91"/>
      <c r="U61" s="91"/>
      <c r="V61" s="91"/>
      <c r="W61" s="84" t="str">
        <f t="shared" si="2"/>
        <v/>
      </c>
      <c r="X61" s="84"/>
      <c r="Y61" s="84"/>
      <c r="Z61" s="84"/>
      <c r="AA61" s="84"/>
      <c r="AB61" s="84"/>
      <c r="AC61" s="32"/>
      <c r="AD61" s="31"/>
      <c r="AE61" s="32"/>
      <c r="AF61" s="32"/>
      <c r="AG61" s="32"/>
    </row>
    <row r="62" spans="1:33" ht="15" customHeight="1" thickBot="1">
      <c r="A62" s="85">
        <v>44367</v>
      </c>
      <c r="B62" s="85"/>
      <c r="C62" s="85"/>
      <c r="D62" s="85"/>
      <c r="E62" s="86"/>
      <c r="F62" s="87"/>
      <c r="G62" s="87"/>
      <c r="H62" s="88"/>
      <c r="I62" s="89" t="str">
        <f t="shared" si="3"/>
        <v/>
      </c>
      <c r="J62" s="89"/>
      <c r="K62" s="89"/>
      <c r="L62" s="89"/>
      <c r="M62" s="90" t="str">
        <f t="shared" si="4"/>
        <v/>
      </c>
      <c r="N62" s="90"/>
      <c r="O62" s="90"/>
      <c r="P62" s="90"/>
      <c r="Q62" s="91"/>
      <c r="R62" s="91"/>
      <c r="S62" s="91"/>
      <c r="T62" s="91"/>
      <c r="U62" s="91"/>
      <c r="V62" s="91"/>
      <c r="W62" s="92" t="str">
        <f t="shared" si="2"/>
        <v/>
      </c>
      <c r="X62" s="92"/>
      <c r="Y62" s="92"/>
      <c r="Z62" s="92"/>
      <c r="AA62" s="92"/>
      <c r="AB62" s="92"/>
      <c r="AC62" s="31"/>
      <c r="AD62" s="31"/>
      <c r="AE62" s="32"/>
      <c r="AF62" s="32"/>
      <c r="AG62" s="32"/>
    </row>
    <row r="63" spans="1:33" ht="19.149999999999999" customHeight="1" thickTop="1" thickBot="1">
      <c r="A63" s="78" t="s">
        <v>116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9" t="s">
        <v>93</v>
      </c>
      <c r="R63" s="79"/>
      <c r="S63" s="79"/>
      <c r="T63" s="79"/>
      <c r="U63" s="79"/>
      <c r="V63" s="80"/>
      <c r="W63" s="81">
        <f>IF(COUNTIF(W43:AB62,"対象外"),0,SUM(W43:AB62))</f>
        <v>0</v>
      </c>
      <c r="X63" s="82"/>
      <c r="Y63" s="82"/>
      <c r="Z63" s="82"/>
      <c r="AA63" s="82"/>
      <c r="AB63" s="83"/>
      <c r="AC63" s="77"/>
      <c r="AD63" s="31"/>
      <c r="AE63" s="77"/>
      <c r="AF63" s="77"/>
      <c r="AG63" s="77"/>
    </row>
    <row r="64" spans="1:33" ht="13.9" customHeight="1" thickTop="1">
      <c r="A64" s="7"/>
      <c r="B64" s="7"/>
      <c r="C64" s="7"/>
      <c r="D64" s="77"/>
      <c r="E64" s="7"/>
      <c r="F64" s="7"/>
      <c r="G64" s="77"/>
      <c r="H64" s="77"/>
      <c r="I64" s="7"/>
      <c r="J64" s="7"/>
      <c r="K64" s="33"/>
      <c r="L64" s="77"/>
      <c r="M64" s="7"/>
      <c r="N64" s="7"/>
      <c r="O64" s="77"/>
      <c r="P64" s="77"/>
      <c r="Q64" s="7"/>
      <c r="R64" s="7"/>
      <c r="S64" s="33"/>
      <c r="T64" s="7"/>
      <c r="U64" s="7"/>
      <c r="V64" s="77"/>
      <c r="AB64" s="77"/>
      <c r="AC64" s="77"/>
      <c r="AD64" s="33"/>
      <c r="AE64" s="77"/>
      <c r="AF64" s="77"/>
      <c r="AG64" s="77"/>
    </row>
  </sheetData>
  <mergeCells count="261">
    <mergeCell ref="L24:N24"/>
    <mergeCell ref="W20:Y22"/>
    <mergeCell ref="Z20:AB22"/>
    <mergeCell ref="A21:E21"/>
    <mergeCell ref="F21:H21"/>
    <mergeCell ref="I21:K21"/>
    <mergeCell ref="L21:N21"/>
    <mergeCell ref="A3:AB3"/>
    <mergeCell ref="O5:T5"/>
    <mergeCell ref="U5:Z5"/>
    <mergeCell ref="O6:T6"/>
    <mergeCell ref="U6:Z6"/>
    <mergeCell ref="A9:C9"/>
    <mergeCell ref="D9:X9"/>
    <mergeCell ref="U13:Y13"/>
    <mergeCell ref="Z13:AA13"/>
    <mergeCell ref="N16:R16"/>
    <mergeCell ref="C17:M17"/>
    <mergeCell ref="W19:Y19"/>
    <mergeCell ref="Z19:AB19"/>
    <mergeCell ref="A12:H12"/>
    <mergeCell ref="I12:L12"/>
    <mergeCell ref="B13:H13"/>
    <mergeCell ref="I13:L13"/>
    <mergeCell ref="O13:Q13"/>
    <mergeCell ref="R13:S13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S24:U24"/>
    <mergeCell ref="P24:R24"/>
    <mergeCell ref="S28:U28"/>
    <mergeCell ref="W28:Y30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L30:N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I26:K26"/>
    <mergeCell ref="P28:R28"/>
    <mergeCell ref="S32:U32"/>
    <mergeCell ref="W32:Y34"/>
    <mergeCell ref="Z32:AB34"/>
    <mergeCell ref="A33:E33"/>
    <mergeCell ref="F33:H33"/>
    <mergeCell ref="I33:K33"/>
    <mergeCell ref="L33:N33"/>
    <mergeCell ref="P33:R34"/>
    <mergeCell ref="S33:U34"/>
    <mergeCell ref="A34:E34"/>
    <mergeCell ref="F34:H34"/>
    <mergeCell ref="I34:K34"/>
    <mergeCell ref="L34:N34"/>
    <mergeCell ref="A28:E28"/>
    <mergeCell ref="F28:H28"/>
    <mergeCell ref="I28:K28"/>
    <mergeCell ref="L28:N28"/>
    <mergeCell ref="W24:Y26"/>
    <mergeCell ref="L26:N26"/>
    <mergeCell ref="A24:E24"/>
    <mergeCell ref="F24:H24"/>
    <mergeCell ref="I24:K24"/>
    <mergeCell ref="A36:E36"/>
    <mergeCell ref="F36:H36"/>
    <mergeCell ref="I36:K36"/>
    <mergeCell ref="L36:N36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S37:U38"/>
    <mergeCell ref="A38:E38"/>
    <mergeCell ref="F38:H38"/>
    <mergeCell ref="I38:K38"/>
    <mergeCell ref="L38:N38"/>
    <mergeCell ref="A32:E32"/>
    <mergeCell ref="F32:H32"/>
    <mergeCell ref="I32:K32"/>
    <mergeCell ref="L32:N32"/>
    <mergeCell ref="Z39:AB39"/>
    <mergeCell ref="A41:D42"/>
    <mergeCell ref="E41:H42"/>
    <mergeCell ref="I41:L42"/>
    <mergeCell ref="M41:V41"/>
    <mergeCell ref="W41:AB42"/>
    <mergeCell ref="W43:AB43"/>
    <mergeCell ref="A44:D44"/>
    <mergeCell ref="E44:H44"/>
    <mergeCell ref="I44:L44"/>
    <mergeCell ref="M44:P44"/>
    <mergeCell ref="Q44:S44"/>
    <mergeCell ref="T44:V44"/>
    <mergeCell ref="W44:AB44"/>
    <mergeCell ref="M42:P42"/>
    <mergeCell ref="Q42:S42"/>
    <mergeCell ref="T42:V42"/>
    <mergeCell ref="A43:D43"/>
    <mergeCell ref="E43:H43"/>
    <mergeCell ref="I43:L43"/>
    <mergeCell ref="M43:P43"/>
    <mergeCell ref="Q43:S43"/>
    <mergeCell ref="T43:V43"/>
    <mergeCell ref="W45:AB45"/>
    <mergeCell ref="A46:D46"/>
    <mergeCell ref="E46:H46"/>
    <mergeCell ref="I46:L46"/>
    <mergeCell ref="M46:P46"/>
    <mergeCell ref="Q46:S46"/>
    <mergeCell ref="T46:V46"/>
    <mergeCell ref="W46:AB46"/>
    <mergeCell ref="A45:D45"/>
    <mergeCell ref="E45:H45"/>
    <mergeCell ref="I45:L45"/>
    <mergeCell ref="M45:P45"/>
    <mergeCell ref="Q45:S45"/>
    <mergeCell ref="T45:V45"/>
    <mergeCell ref="W47:AB47"/>
    <mergeCell ref="A48:D48"/>
    <mergeCell ref="E48:H48"/>
    <mergeCell ref="I48:L48"/>
    <mergeCell ref="M48:P48"/>
    <mergeCell ref="Q48:S48"/>
    <mergeCell ref="T48:V48"/>
    <mergeCell ref="W48:AB48"/>
    <mergeCell ref="A47:D47"/>
    <mergeCell ref="E47:H47"/>
    <mergeCell ref="I47:L47"/>
    <mergeCell ref="M47:P47"/>
    <mergeCell ref="Q47:S47"/>
    <mergeCell ref="T47:V47"/>
    <mergeCell ref="W49:AB49"/>
    <mergeCell ref="A50:D50"/>
    <mergeCell ref="E50:H50"/>
    <mergeCell ref="I50:L50"/>
    <mergeCell ref="M50:P50"/>
    <mergeCell ref="Q50:S50"/>
    <mergeCell ref="T50:V50"/>
    <mergeCell ref="W50:AB50"/>
    <mergeCell ref="A49:D49"/>
    <mergeCell ref="E49:H49"/>
    <mergeCell ref="I49:L49"/>
    <mergeCell ref="M49:P49"/>
    <mergeCell ref="Q49:S49"/>
    <mergeCell ref="T49:V49"/>
    <mergeCell ref="W51:AB51"/>
    <mergeCell ref="A52:D52"/>
    <mergeCell ref="E52:H52"/>
    <mergeCell ref="I52:L52"/>
    <mergeCell ref="M52:P52"/>
    <mergeCell ref="Q52:S52"/>
    <mergeCell ref="T52:V52"/>
    <mergeCell ref="W52:AB52"/>
    <mergeCell ref="A51:D51"/>
    <mergeCell ref="E51:H51"/>
    <mergeCell ref="I51:L51"/>
    <mergeCell ref="M51:P51"/>
    <mergeCell ref="Q51:S51"/>
    <mergeCell ref="T51:V51"/>
    <mergeCell ref="W53:AB53"/>
    <mergeCell ref="A54:D54"/>
    <mergeCell ref="E54:H54"/>
    <mergeCell ref="I54:L54"/>
    <mergeCell ref="M54:P54"/>
    <mergeCell ref="Q54:S54"/>
    <mergeCell ref="T54:V54"/>
    <mergeCell ref="W54:AB54"/>
    <mergeCell ref="A53:D53"/>
    <mergeCell ref="E53:H53"/>
    <mergeCell ref="I53:L53"/>
    <mergeCell ref="M53:P53"/>
    <mergeCell ref="Q53:S53"/>
    <mergeCell ref="T53:V53"/>
    <mergeCell ref="W55:AB55"/>
    <mergeCell ref="A56:D56"/>
    <mergeCell ref="E56:H56"/>
    <mergeCell ref="I56:L56"/>
    <mergeCell ref="M56:P56"/>
    <mergeCell ref="Q56:S56"/>
    <mergeCell ref="T56:V56"/>
    <mergeCell ref="W56:AB56"/>
    <mergeCell ref="A55:D55"/>
    <mergeCell ref="E55:H55"/>
    <mergeCell ref="I55:L55"/>
    <mergeCell ref="M55:P55"/>
    <mergeCell ref="Q55:S55"/>
    <mergeCell ref="T55:V55"/>
    <mergeCell ref="W57:AB57"/>
    <mergeCell ref="A58:D58"/>
    <mergeCell ref="E58:H58"/>
    <mergeCell ref="I58:L58"/>
    <mergeCell ref="M58:P58"/>
    <mergeCell ref="Q58:S58"/>
    <mergeCell ref="T58:V58"/>
    <mergeCell ref="W58:AB58"/>
    <mergeCell ref="A57:D57"/>
    <mergeCell ref="E57:H57"/>
    <mergeCell ref="I57:L57"/>
    <mergeCell ref="M57:P57"/>
    <mergeCell ref="Q57:S57"/>
    <mergeCell ref="T57:V57"/>
    <mergeCell ref="W59:AB59"/>
    <mergeCell ref="A60:D60"/>
    <mergeCell ref="E60:H60"/>
    <mergeCell ref="I60:L60"/>
    <mergeCell ref="M60:P60"/>
    <mergeCell ref="Q60:S60"/>
    <mergeCell ref="T60:V60"/>
    <mergeCell ref="W60:AB60"/>
    <mergeCell ref="A59:D59"/>
    <mergeCell ref="E59:H59"/>
    <mergeCell ref="I59:L59"/>
    <mergeCell ref="M59:P59"/>
    <mergeCell ref="Q59:S59"/>
    <mergeCell ref="T59:V59"/>
    <mergeCell ref="A63:P63"/>
    <mergeCell ref="Q63:V63"/>
    <mergeCell ref="W63:AB63"/>
    <mergeCell ref="W61:AB61"/>
    <mergeCell ref="A62:D62"/>
    <mergeCell ref="E62:H62"/>
    <mergeCell ref="I62:L62"/>
    <mergeCell ref="M62:P62"/>
    <mergeCell ref="Q62:S62"/>
    <mergeCell ref="T62:V62"/>
    <mergeCell ref="W62:AB62"/>
    <mergeCell ref="A61:D61"/>
    <mergeCell ref="E61:H61"/>
    <mergeCell ref="I61:L61"/>
    <mergeCell ref="M61:P61"/>
    <mergeCell ref="Q61:S61"/>
    <mergeCell ref="T61:V61"/>
  </mergeCells>
  <phoneticPr fontId="1"/>
  <dataValidations count="1">
    <dataValidation type="list" allowBlank="1" showInputMessage="1" showErrorMessage="1" sqref="E43:E62">
      <formula1>$AK$42:$AK$47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0</xdr:rowOff>
                  </from>
                  <to>
                    <xdr:col>1</xdr:col>
                    <xdr:colOff>219075</xdr:colOff>
                    <xdr:row>17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B66"/>
  <sheetViews>
    <sheetView view="pageBreakPreview" zoomScale="145" zoomScaleNormal="130" zoomScaleSheetLayoutView="145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5" ht="16.899999999999999" customHeight="1">
      <c r="A1" s="413" t="s">
        <v>99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  <c r="P1" s="416"/>
      <c r="Q1" s="37"/>
      <c r="R1" s="38"/>
      <c r="S1" s="38"/>
      <c r="T1" s="38"/>
      <c r="U1" s="39"/>
      <c r="V1" s="39"/>
      <c r="W1" s="39"/>
    </row>
    <row r="2" spans="1:25" ht="16.899999999999999" customHeight="1">
      <c r="A2" s="413" t="s">
        <v>140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39"/>
    </row>
    <row r="3" spans="1:25" ht="12" customHeight="1">
      <c r="O3" s="128" t="s">
        <v>17</v>
      </c>
      <c r="P3" s="129"/>
      <c r="Q3" s="129"/>
      <c r="R3" s="129"/>
      <c r="S3" s="129"/>
      <c r="T3" s="133"/>
    </row>
    <row r="4" spans="1:25" ht="12" customHeight="1">
      <c r="A4" s="101" t="s">
        <v>66</v>
      </c>
      <c r="B4" s="102"/>
      <c r="C4" s="103"/>
      <c r="D4" s="417"/>
      <c r="E4" s="418"/>
      <c r="F4" s="418"/>
      <c r="G4" s="418"/>
      <c r="H4" s="418"/>
      <c r="I4" s="418"/>
      <c r="J4" s="418"/>
      <c r="K4" s="419"/>
      <c r="O4" s="134">
        <v>0.875</v>
      </c>
      <c r="P4" s="130"/>
      <c r="Q4" s="130"/>
      <c r="R4" s="130"/>
      <c r="S4" s="130"/>
      <c r="T4" s="131"/>
    </row>
    <row r="5" spans="1:25" ht="9" customHeight="1"/>
    <row r="6" spans="1:25" ht="12" customHeight="1">
      <c r="B6" s="14" t="s">
        <v>139</v>
      </c>
    </row>
    <row r="7" spans="1:25" ht="12" customHeight="1">
      <c r="B7" s="14"/>
      <c r="C7" s="135" t="s">
        <v>0</v>
      </c>
      <c r="D7" s="213"/>
      <c r="E7" s="213"/>
      <c r="F7" s="214"/>
      <c r="G7" s="387"/>
      <c r="H7" s="388"/>
      <c r="I7" s="388"/>
      <c r="J7" s="388"/>
      <c r="K7" s="388"/>
      <c r="L7" s="389"/>
    </row>
    <row r="8" spans="1:25" ht="12" customHeight="1">
      <c r="C8" s="135" t="s">
        <v>2</v>
      </c>
      <c r="D8" s="213"/>
      <c r="E8" s="213"/>
      <c r="F8" s="214"/>
      <c r="G8" s="387"/>
      <c r="H8" s="388"/>
      <c r="I8" s="388"/>
      <c r="J8" s="388"/>
      <c r="K8" s="388"/>
      <c r="L8" s="389"/>
    </row>
    <row r="9" spans="1:25" ht="9" customHeight="1">
      <c r="Y9" s="2" t="s">
        <v>74</v>
      </c>
    </row>
    <row r="10" spans="1:25" ht="12" customHeight="1">
      <c r="A10" s="2" t="s">
        <v>70</v>
      </c>
      <c r="Y10" s="2" t="s">
        <v>75</v>
      </c>
    </row>
    <row r="11" spans="1:25" ht="12" customHeight="1">
      <c r="A11" s="154" t="s">
        <v>50</v>
      </c>
      <c r="B11" s="263"/>
      <c r="C11" s="263"/>
      <c r="D11" s="263"/>
      <c r="E11" s="263"/>
      <c r="F11" s="263"/>
      <c r="G11" s="264"/>
      <c r="H11" s="420"/>
      <c r="I11" s="263"/>
      <c r="J11" s="130" t="s">
        <v>51</v>
      </c>
      <c r="K11" s="263"/>
      <c r="L11" s="263"/>
      <c r="M11" s="264"/>
      <c r="N11" s="2" t="s">
        <v>4</v>
      </c>
      <c r="O11" s="267" t="str">
        <f>IF(H11="","",H11*20000)</f>
        <v/>
      </c>
      <c r="P11" s="268"/>
      <c r="Q11" s="268"/>
      <c r="R11" s="268"/>
      <c r="S11" s="268"/>
      <c r="T11" s="130" t="s">
        <v>8</v>
      </c>
      <c r="U11" s="131"/>
      <c r="V11" s="5" t="s">
        <v>84</v>
      </c>
    </row>
    <row r="12" spans="1:25" ht="12" customHeight="1">
      <c r="O12" s="2" t="s">
        <v>52</v>
      </c>
    </row>
    <row r="13" spans="1:25" ht="9" customHeight="1"/>
    <row r="14" spans="1:25" ht="12" customHeight="1">
      <c r="A14" s="2" t="s">
        <v>53</v>
      </c>
      <c r="P14" s="147" t="s">
        <v>56</v>
      </c>
      <c r="Q14" s="148"/>
      <c r="R14" s="148"/>
      <c r="S14" s="147" t="s">
        <v>83</v>
      </c>
      <c r="T14" s="148"/>
      <c r="U14" s="148"/>
    </row>
    <row r="15" spans="1:25" ht="12" customHeight="1">
      <c r="A15" s="154" t="s">
        <v>54</v>
      </c>
      <c r="B15" s="130"/>
      <c r="C15" s="130"/>
      <c r="D15" s="130"/>
      <c r="E15" s="130"/>
      <c r="F15" s="263"/>
      <c r="G15" s="263"/>
      <c r="H15" s="264"/>
      <c r="I15" s="35"/>
      <c r="J15" s="34"/>
      <c r="K15" s="34"/>
      <c r="L15" s="36"/>
      <c r="M15" s="36"/>
      <c r="N15" s="5"/>
      <c r="P15" s="202" t="s">
        <v>55</v>
      </c>
      <c r="Q15" s="257"/>
      <c r="R15" s="258"/>
      <c r="S15" s="290" t="str">
        <f>IF((I16=""),"",ROUNDUP(I17/I16,3))</f>
        <v/>
      </c>
      <c r="T15" s="291"/>
      <c r="U15" s="292"/>
    </row>
    <row r="16" spans="1:25" ht="12" customHeight="1">
      <c r="A16" s="154" t="s">
        <v>58</v>
      </c>
      <c r="B16" s="130"/>
      <c r="C16" s="130"/>
      <c r="D16" s="130"/>
      <c r="E16" s="130"/>
      <c r="F16" s="263"/>
      <c r="G16" s="263"/>
      <c r="H16" s="264"/>
      <c r="I16" s="411"/>
      <c r="J16" s="412"/>
      <c r="K16" s="12" t="s">
        <v>59</v>
      </c>
      <c r="L16" s="13" t="s">
        <v>85</v>
      </c>
      <c r="M16" s="13"/>
      <c r="N16" s="6"/>
      <c r="P16" s="287"/>
      <c r="Q16" s="288"/>
      <c r="R16" s="289"/>
      <c r="S16" s="293"/>
      <c r="T16" s="294"/>
      <c r="U16" s="295"/>
    </row>
    <row r="17" spans="1:21" ht="12" customHeight="1">
      <c r="A17" s="154" t="s">
        <v>60</v>
      </c>
      <c r="B17" s="130"/>
      <c r="C17" s="130"/>
      <c r="D17" s="130"/>
      <c r="E17" s="130"/>
      <c r="F17" s="263"/>
      <c r="G17" s="263"/>
      <c r="H17" s="264"/>
      <c r="I17" s="411"/>
      <c r="J17" s="412"/>
      <c r="K17" s="12" t="s">
        <v>59</v>
      </c>
      <c r="L17" s="13" t="s">
        <v>86</v>
      </c>
      <c r="M17" s="13"/>
      <c r="N17" s="6"/>
      <c r="P17" s="259"/>
      <c r="Q17" s="147"/>
      <c r="R17" s="260"/>
      <c r="S17" s="296"/>
      <c r="T17" s="297"/>
      <c r="U17" s="298"/>
    </row>
    <row r="18" spans="1:21" ht="6" customHeight="1"/>
    <row r="19" spans="1:21" ht="12" customHeight="1">
      <c r="A19" s="154" t="s">
        <v>61</v>
      </c>
      <c r="B19" s="130"/>
      <c r="C19" s="130"/>
      <c r="D19" s="130"/>
      <c r="E19" s="130"/>
      <c r="F19" s="263"/>
      <c r="G19" s="263"/>
      <c r="H19" s="264"/>
      <c r="I19" s="35"/>
      <c r="J19" s="34"/>
      <c r="K19" s="34"/>
      <c r="L19" s="36"/>
      <c r="M19" s="36"/>
      <c r="N19" s="5"/>
      <c r="P19" s="202" t="s">
        <v>62</v>
      </c>
      <c r="Q19" s="257"/>
      <c r="R19" s="258"/>
      <c r="S19" s="290" t="str">
        <f>IF((I20=""),"",ROUNDUP(I21/I20,3))</f>
        <v/>
      </c>
      <c r="T19" s="291"/>
      <c r="U19" s="292"/>
    </row>
    <row r="20" spans="1:21" ht="12" customHeight="1">
      <c r="A20" s="154" t="s">
        <v>58</v>
      </c>
      <c r="B20" s="130"/>
      <c r="C20" s="130"/>
      <c r="D20" s="130"/>
      <c r="E20" s="130"/>
      <c r="F20" s="263"/>
      <c r="G20" s="263"/>
      <c r="H20" s="264"/>
      <c r="I20" s="411"/>
      <c r="J20" s="412"/>
      <c r="K20" s="12" t="s">
        <v>59</v>
      </c>
      <c r="L20" s="13"/>
      <c r="M20" s="13"/>
      <c r="N20" s="6"/>
      <c r="P20" s="287"/>
      <c r="Q20" s="288"/>
      <c r="R20" s="289"/>
      <c r="S20" s="293"/>
      <c r="T20" s="294"/>
      <c r="U20" s="295"/>
    </row>
    <row r="21" spans="1:21" ht="12" customHeight="1">
      <c r="A21" s="154" t="s">
        <v>60</v>
      </c>
      <c r="B21" s="130"/>
      <c r="C21" s="130"/>
      <c r="D21" s="130"/>
      <c r="E21" s="130"/>
      <c r="F21" s="263"/>
      <c r="G21" s="263"/>
      <c r="H21" s="264"/>
      <c r="I21" s="411"/>
      <c r="J21" s="412"/>
      <c r="K21" s="12" t="s">
        <v>59</v>
      </c>
      <c r="L21" s="13"/>
      <c r="M21" s="13"/>
      <c r="N21" s="6"/>
      <c r="P21" s="259"/>
      <c r="Q21" s="147"/>
      <c r="R21" s="260"/>
      <c r="S21" s="296"/>
      <c r="T21" s="297"/>
      <c r="U21" s="298"/>
    </row>
    <row r="22" spans="1:21" ht="6" customHeight="1"/>
    <row r="23" spans="1:21" ht="12" customHeight="1">
      <c r="A23" s="154" t="s">
        <v>63</v>
      </c>
      <c r="B23" s="130"/>
      <c r="C23" s="130"/>
      <c r="D23" s="130"/>
      <c r="E23" s="130"/>
      <c r="F23" s="263"/>
      <c r="G23" s="263"/>
      <c r="H23" s="264"/>
      <c r="I23" s="35"/>
      <c r="J23" s="34"/>
      <c r="K23" s="34"/>
      <c r="L23" s="36"/>
      <c r="M23" s="36"/>
      <c r="N23" s="5"/>
      <c r="P23" s="202" t="s">
        <v>64</v>
      </c>
      <c r="Q23" s="257"/>
      <c r="R23" s="258"/>
      <c r="S23" s="290" t="str">
        <f>IF((I24=""),"",ROUNDUP(I25/I24,3))</f>
        <v/>
      </c>
      <c r="T23" s="291"/>
      <c r="U23" s="292"/>
    </row>
    <row r="24" spans="1:21" ht="12" customHeight="1">
      <c r="A24" s="154" t="s">
        <v>58</v>
      </c>
      <c r="B24" s="130"/>
      <c r="C24" s="130"/>
      <c r="D24" s="130"/>
      <c r="E24" s="130"/>
      <c r="F24" s="263"/>
      <c r="G24" s="263"/>
      <c r="H24" s="264"/>
      <c r="I24" s="411"/>
      <c r="J24" s="412"/>
      <c r="K24" s="12" t="s">
        <v>59</v>
      </c>
      <c r="L24" s="13"/>
      <c r="M24" s="13"/>
      <c r="N24" s="6"/>
      <c r="P24" s="287"/>
      <c r="Q24" s="288"/>
      <c r="R24" s="289"/>
      <c r="S24" s="293"/>
      <c r="T24" s="294"/>
      <c r="U24" s="295"/>
    </row>
    <row r="25" spans="1:21" ht="12" customHeight="1">
      <c r="A25" s="154" t="s">
        <v>60</v>
      </c>
      <c r="B25" s="130"/>
      <c r="C25" s="130"/>
      <c r="D25" s="130"/>
      <c r="E25" s="130"/>
      <c r="F25" s="263"/>
      <c r="G25" s="263"/>
      <c r="H25" s="264"/>
      <c r="I25" s="411"/>
      <c r="J25" s="412"/>
      <c r="K25" s="12" t="s">
        <v>59</v>
      </c>
      <c r="L25" s="13"/>
      <c r="M25" s="13"/>
      <c r="N25" s="6"/>
      <c r="P25" s="259"/>
      <c r="Q25" s="147"/>
      <c r="R25" s="260"/>
      <c r="S25" s="296"/>
      <c r="T25" s="297"/>
      <c r="U25" s="298"/>
    </row>
    <row r="26" spans="1:21" ht="6" customHeight="1">
      <c r="S26" s="261" t="s">
        <v>98</v>
      </c>
      <c r="T26" s="261"/>
      <c r="U26" s="261"/>
    </row>
    <row r="27" spans="1:21" ht="12" customHeight="1">
      <c r="A27" s="2" t="s">
        <v>29</v>
      </c>
      <c r="S27" s="262"/>
      <c r="T27" s="262"/>
      <c r="U27" s="262"/>
    </row>
    <row r="28" spans="1:21" ht="13.9" customHeight="1">
      <c r="A28" s="96" t="s">
        <v>30</v>
      </c>
      <c r="B28" s="200"/>
      <c r="C28" s="200"/>
      <c r="D28" s="202" t="s">
        <v>56</v>
      </c>
      <c r="E28" s="203"/>
      <c r="F28" s="256" t="s">
        <v>106</v>
      </c>
      <c r="G28" s="258"/>
      <c r="H28" s="410" t="s">
        <v>105</v>
      </c>
      <c r="I28" s="301"/>
      <c r="J28" s="301"/>
      <c r="K28" s="301"/>
      <c r="L28" s="302"/>
    </row>
    <row r="29" spans="1:21" ht="13.9" customHeight="1">
      <c r="A29" s="201"/>
      <c r="B29" s="201"/>
      <c r="C29" s="201"/>
      <c r="D29" s="204"/>
      <c r="E29" s="205"/>
      <c r="F29" s="259"/>
      <c r="G29" s="260"/>
      <c r="H29" s="303"/>
      <c r="I29" s="301"/>
      <c r="J29" s="301"/>
      <c r="K29" s="301"/>
      <c r="L29" s="302"/>
      <c r="M29" s="94" t="s">
        <v>41</v>
      </c>
      <c r="N29" s="362"/>
      <c r="O29" s="362"/>
      <c r="P29" s="362"/>
    </row>
    <row r="30" spans="1:21" ht="13.9" customHeight="1">
      <c r="A30" s="85">
        <v>44332</v>
      </c>
      <c r="B30" s="406"/>
      <c r="C30" s="406"/>
      <c r="D30" s="407"/>
      <c r="E30" s="214"/>
      <c r="F30" s="331" t="str">
        <f t="shared" ref="F30:F45" si="0">IF(D30="","",IF(D30="対応なし","支給しない",VLOOKUP(D30,$P$15:$U$25,4,FALSE)))</f>
        <v/>
      </c>
      <c r="G30" s="332"/>
      <c r="H30" s="421" t="str">
        <f t="shared" ref="H30:H45" si="1">IF(F30="","",IF(F30="支給しない","対象外",ROUNDUP($O$11*F30,-3)))</f>
        <v/>
      </c>
      <c r="I30" s="213"/>
      <c r="J30" s="213"/>
      <c r="K30" s="213"/>
      <c r="L30" s="214"/>
      <c r="M30" s="422" t="str">
        <f t="shared" ref="M30:M45" si="2">H30</f>
        <v/>
      </c>
      <c r="N30" s="423"/>
      <c r="O30" s="423"/>
      <c r="P30" s="423"/>
    </row>
    <row r="31" spans="1:21" ht="13.9" customHeight="1">
      <c r="A31" s="85">
        <v>44333</v>
      </c>
      <c r="B31" s="406"/>
      <c r="C31" s="406"/>
      <c r="D31" s="407"/>
      <c r="E31" s="264"/>
      <c r="F31" s="331" t="str">
        <f t="shared" si="0"/>
        <v/>
      </c>
      <c r="G31" s="332"/>
      <c r="H31" s="421" t="str">
        <f t="shared" si="1"/>
        <v/>
      </c>
      <c r="I31" s="213"/>
      <c r="J31" s="213"/>
      <c r="K31" s="213"/>
      <c r="L31" s="214"/>
      <c r="M31" s="422" t="str">
        <f t="shared" si="2"/>
        <v/>
      </c>
      <c r="N31" s="423"/>
      <c r="O31" s="423"/>
      <c r="P31" s="423"/>
    </row>
    <row r="32" spans="1:21" ht="13.9" customHeight="1">
      <c r="A32" s="85">
        <v>44334</v>
      </c>
      <c r="B32" s="406"/>
      <c r="C32" s="406"/>
      <c r="D32" s="407"/>
      <c r="E32" s="214"/>
      <c r="F32" s="331" t="str">
        <f t="shared" si="0"/>
        <v/>
      </c>
      <c r="G32" s="332"/>
      <c r="H32" s="421" t="str">
        <f t="shared" si="1"/>
        <v/>
      </c>
      <c r="I32" s="213"/>
      <c r="J32" s="213"/>
      <c r="K32" s="213"/>
      <c r="L32" s="214"/>
      <c r="M32" s="422" t="str">
        <f t="shared" si="2"/>
        <v/>
      </c>
      <c r="N32" s="423"/>
      <c r="O32" s="423"/>
      <c r="P32" s="423"/>
    </row>
    <row r="33" spans="1:28" ht="13.9" customHeight="1">
      <c r="A33" s="85">
        <v>44335</v>
      </c>
      <c r="B33" s="406"/>
      <c r="C33" s="406"/>
      <c r="D33" s="407"/>
      <c r="E33" s="214"/>
      <c r="F33" s="331" t="str">
        <f t="shared" si="0"/>
        <v/>
      </c>
      <c r="G33" s="332"/>
      <c r="H33" s="421" t="str">
        <f t="shared" si="1"/>
        <v/>
      </c>
      <c r="I33" s="213"/>
      <c r="J33" s="213"/>
      <c r="K33" s="213"/>
      <c r="L33" s="214"/>
      <c r="M33" s="422" t="str">
        <f t="shared" si="2"/>
        <v/>
      </c>
      <c r="N33" s="423"/>
      <c r="O33" s="423"/>
      <c r="P33" s="423"/>
    </row>
    <row r="34" spans="1:28" ht="13.9" customHeight="1">
      <c r="A34" s="85">
        <v>44336</v>
      </c>
      <c r="B34" s="406"/>
      <c r="C34" s="406"/>
      <c r="D34" s="407"/>
      <c r="E34" s="264"/>
      <c r="F34" s="331" t="str">
        <f t="shared" si="0"/>
        <v/>
      </c>
      <c r="G34" s="332"/>
      <c r="H34" s="421" t="str">
        <f t="shared" si="1"/>
        <v/>
      </c>
      <c r="I34" s="213"/>
      <c r="J34" s="213"/>
      <c r="K34" s="213"/>
      <c r="L34" s="214"/>
      <c r="M34" s="422" t="str">
        <f t="shared" si="2"/>
        <v/>
      </c>
      <c r="N34" s="423"/>
      <c r="O34" s="423"/>
      <c r="P34" s="423"/>
    </row>
    <row r="35" spans="1:28" ht="13.9" customHeight="1">
      <c r="A35" s="85">
        <v>44337</v>
      </c>
      <c r="B35" s="406"/>
      <c r="C35" s="406"/>
      <c r="D35" s="407"/>
      <c r="E35" s="214"/>
      <c r="F35" s="331" t="str">
        <f t="shared" si="0"/>
        <v/>
      </c>
      <c r="G35" s="332"/>
      <c r="H35" s="421" t="str">
        <f t="shared" si="1"/>
        <v/>
      </c>
      <c r="I35" s="213"/>
      <c r="J35" s="213"/>
      <c r="K35" s="213"/>
      <c r="L35" s="214"/>
      <c r="M35" s="422" t="str">
        <f t="shared" si="2"/>
        <v/>
      </c>
      <c r="N35" s="423"/>
      <c r="O35" s="423"/>
      <c r="P35" s="423"/>
    </row>
    <row r="36" spans="1:28" ht="13.9" customHeight="1">
      <c r="A36" s="85">
        <v>44338</v>
      </c>
      <c r="B36" s="406"/>
      <c r="C36" s="406"/>
      <c r="D36" s="407"/>
      <c r="E36" s="214"/>
      <c r="F36" s="331" t="str">
        <f t="shared" si="0"/>
        <v/>
      </c>
      <c r="G36" s="332"/>
      <c r="H36" s="421" t="str">
        <f t="shared" si="1"/>
        <v/>
      </c>
      <c r="I36" s="213"/>
      <c r="J36" s="213"/>
      <c r="K36" s="213"/>
      <c r="L36" s="214"/>
      <c r="M36" s="422" t="str">
        <f t="shared" si="2"/>
        <v/>
      </c>
      <c r="N36" s="423"/>
      <c r="O36" s="423"/>
      <c r="P36" s="423"/>
    </row>
    <row r="37" spans="1:28" ht="13.9" customHeight="1">
      <c r="A37" s="85">
        <v>44339</v>
      </c>
      <c r="B37" s="406"/>
      <c r="C37" s="406"/>
      <c r="D37" s="407"/>
      <c r="E37" s="214"/>
      <c r="F37" s="331" t="str">
        <f t="shared" si="0"/>
        <v/>
      </c>
      <c r="G37" s="332"/>
      <c r="H37" s="421" t="str">
        <f t="shared" si="1"/>
        <v/>
      </c>
      <c r="I37" s="213"/>
      <c r="J37" s="213"/>
      <c r="K37" s="213"/>
      <c r="L37" s="214"/>
      <c r="M37" s="422" t="str">
        <f t="shared" si="2"/>
        <v/>
      </c>
      <c r="N37" s="423"/>
      <c r="O37" s="423"/>
      <c r="P37" s="423"/>
    </row>
    <row r="38" spans="1:28" ht="13.9" customHeight="1">
      <c r="A38" s="85">
        <v>44340</v>
      </c>
      <c r="B38" s="406"/>
      <c r="C38" s="406"/>
      <c r="D38" s="407"/>
      <c r="E38" s="264"/>
      <c r="F38" s="331" t="str">
        <f t="shared" si="0"/>
        <v/>
      </c>
      <c r="G38" s="332"/>
      <c r="H38" s="421" t="str">
        <f t="shared" si="1"/>
        <v/>
      </c>
      <c r="I38" s="213"/>
      <c r="J38" s="213"/>
      <c r="K38" s="213"/>
      <c r="L38" s="214"/>
      <c r="M38" s="422" t="str">
        <f t="shared" si="2"/>
        <v/>
      </c>
      <c r="N38" s="423"/>
      <c r="O38" s="423"/>
      <c r="P38" s="423"/>
    </row>
    <row r="39" spans="1:28" ht="13.9" customHeight="1">
      <c r="A39" s="85">
        <v>44341</v>
      </c>
      <c r="B39" s="406"/>
      <c r="C39" s="406"/>
      <c r="D39" s="407"/>
      <c r="E39" s="214"/>
      <c r="F39" s="331" t="str">
        <f t="shared" si="0"/>
        <v/>
      </c>
      <c r="G39" s="332"/>
      <c r="H39" s="421" t="str">
        <f t="shared" si="1"/>
        <v/>
      </c>
      <c r="I39" s="213"/>
      <c r="J39" s="213"/>
      <c r="K39" s="213"/>
      <c r="L39" s="214"/>
      <c r="M39" s="422" t="str">
        <f t="shared" si="2"/>
        <v/>
      </c>
      <c r="N39" s="423"/>
      <c r="O39" s="423"/>
      <c r="P39" s="423"/>
    </row>
    <row r="40" spans="1:28" ht="13.9" customHeight="1">
      <c r="A40" s="85">
        <v>44342</v>
      </c>
      <c r="B40" s="406"/>
      <c r="C40" s="406"/>
      <c r="D40" s="407"/>
      <c r="E40" s="214"/>
      <c r="F40" s="331" t="str">
        <f t="shared" si="0"/>
        <v/>
      </c>
      <c r="G40" s="332"/>
      <c r="H40" s="421" t="str">
        <f t="shared" si="1"/>
        <v/>
      </c>
      <c r="I40" s="213"/>
      <c r="J40" s="213"/>
      <c r="K40" s="213"/>
      <c r="L40" s="214"/>
      <c r="M40" s="422" t="str">
        <f t="shared" si="2"/>
        <v/>
      </c>
      <c r="N40" s="423"/>
      <c r="O40" s="423"/>
      <c r="P40" s="423"/>
    </row>
    <row r="41" spans="1:28" ht="13.9" customHeight="1">
      <c r="A41" s="85">
        <v>44343</v>
      </c>
      <c r="B41" s="406"/>
      <c r="C41" s="406"/>
      <c r="D41" s="407"/>
      <c r="E41" s="264"/>
      <c r="F41" s="331" t="str">
        <f t="shared" si="0"/>
        <v/>
      </c>
      <c r="G41" s="332"/>
      <c r="H41" s="421" t="str">
        <f t="shared" si="1"/>
        <v/>
      </c>
      <c r="I41" s="213"/>
      <c r="J41" s="213"/>
      <c r="K41" s="213"/>
      <c r="L41" s="214"/>
      <c r="M41" s="422" t="str">
        <f t="shared" si="2"/>
        <v/>
      </c>
      <c r="N41" s="423"/>
      <c r="O41" s="423"/>
      <c r="P41" s="423"/>
      <c r="AB41" s="2" t="s">
        <v>55</v>
      </c>
    </row>
    <row r="42" spans="1:28" ht="13.9" customHeight="1">
      <c r="A42" s="85">
        <v>44344</v>
      </c>
      <c r="B42" s="406"/>
      <c r="C42" s="406"/>
      <c r="D42" s="407"/>
      <c r="E42" s="214"/>
      <c r="F42" s="331" t="str">
        <f t="shared" si="0"/>
        <v/>
      </c>
      <c r="G42" s="332"/>
      <c r="H42" s="421" t="str">
        <f t="shared" si="1"/>
        <v/>
      </c>
      <c r="I42" s="213"/>
      <c r="J42" s="213"/>
      <c r="K42" s="213"/>
      <c r="L42" s="214"/>
      <c r="M42" s="422" t="str">
        <f t="shared" si="2"/>
        <v/>
      </c>
      <c r="N42" s="423"/>
      <c r="O42" s="423"/>
      <c r="P42" s="423"/>
      <c r="AB42" s="2" t="s">
        <v>62</v>
      </c>
    </row>
    <row r="43" spans="1:28" ht="13.9" customHeight="1">
      <c r="A43" s="85">
        <v>44345</v>
      </c>
      <c r="B43" s="406"/>
      <c r="C43" s="406"/>
      <c r="D43" s="407"/>
      <c r="E43" s="214"/>
      <c r="F43" s="331" t="str">
        <f t="shared" si="0"/>
        <v/>
      </c>
      <c r="G43" s="332"/>
      <c r="H43" s="421" t="str">
        <f t="shared" si="1"/>
        <v/>
      </c>
      <c r="I43" s="213"/>
      <c r="J43" s="213"/>
      <c r="K43" s="213"/>
      <c r="L43" s="214"/>
      <c r="M43" s="422" t="str">
        <f t="shared" si="2"/>
        <v/>
      </c>
      <c r="N43" s="423"/>
      <c r="O43" s="423"/>
      <c r="P43" s="423"/>
      <c r="AB43" s="2" t="s">
        <v>65</v>
      </c>
    </row>
    <row r="44" spans="1:28" ht="13.9" customHeight="1">
      <c r="A44" s="85">
        <v>44346</v>
      </c>
      <c r="B44" s="406"/>
      <c r="C44" s="406"/>
      <c r="D44" s="407"/>
      <c r="E44" s="264"/>
      <c r="F44" s="331" t="str">
        <f t="shared" si="0"/>
        <v/>
      </c>
      <c r="G44" s="332"/>
      <c r="H44" s="421" t="str">
        <f t="shared" si="1"/>
        <v/>
      </c>
      <c r="I44" s="213"/>
      <c r="J44" s="213"/>
      <c r="K44" s="213"/>
      <c r="L44" s="214"/>
      <c r="M44" s="422" t="str">
        <f t="shared" si="2"/>
        <v/>
      </c>
      <c r="N44" s="423"/>
      <c r="O44" s="423"/>
      <c r="P44" s="423"/>
      <c r="AB44" s="42" t="s">
        <v>96</v>
      </c>
    </row>
    <row r="45" spans="1:28" ht="13.9" customHeight="1" thickBot="1">
      <c r="A45" s="85">
        <v>44347</v>
      </c>
      <c r="B45" s="406"/>
      <c r="C45" s="406"/>
      <c r="D45" s="407"/>
      <c r="E45" s="214"/>
      <c r="F45" s="331" t="str">
        <f t="shared" si="0"/>
        <v/>
      </c>
      <c r="G45" s="332"/>
      <c r="H45" s="421" t="str">
        <f t="shared" si="1"/>
        <v/>
      </c>
      <c r="I45" s="213"/>
      <c r="J45" s="213"/>
      <c r="K45" s="213"/>
      <c r="L45" s="214"/>
      <c r="M45" s="422" t="str">
        <f t="shared" si="2"/>
        <v/>
      </c>
      <c r="N45" s="423"/>
      <c r="O45" s="423"/>
      <c r="P45" s="423"/>
    </row>
    <row r="46" spans="1:28" ht="15" customHeight="1" thickTop="1" thickBot="1">
      <c r="A46" s="135" t="s">
        <v>38</v>
      </c>
      <c r="B46" s="213"/>
      <c r="C46" s="213"/>
      <c r="D46" s="213"/>
      <c r="E46" s="213"/>
      <c r="F46" s="213"/>
      <c r="G46" s="401"/>
      <c r="H46" s="402">
        <f>IF(COUNTIF(H32:L45,"対象外"),0,SUM(H30:L45))</f>
        <v>0</v>
      </c>
      <c r="I46" s="403"/>
      <c r="J46" s="403"/>
      <c r="K46" s="403"/>
      <c r="L46" s="404"/>
      <c r="M46" s="405">
        <f>IF(H46=0,0,(SUM(M30:P45)))</f>
        <v>0</v>
      </c>
      <c r="N46" s="362"/>
      <c r="O46" s="362"/>
      <c r="P46" s="362"/>
    </row>
    <row r="47" spans="1:28" ht="14.25" customHeight="1" thickTop="1">
      <c r="H47" s="255" t="s">
        <v>93</v>
      </c>
      <c r="I47" s="255"/>
      <c r="J47" s="255"/>
      <c r="K47" s="255"/>
      <c r="L47" s="255"/>
      <c r="M47" s="107"/>
      <c r="N47" s="176"/>
      <c r="O47" s="176"/>
      <c r="P47" s="176"/>
    </row>
    <row r="48" spans="1:28" ht="15" customHeight="1"/>
    <row r="49" spans="25:27" ht="15" customHeight="1">
      <c r="Y49" s="42"/>
      <c r="Z49" s="43"/>
      <c r="AA49" s="43"/>
    </row>
    <row r="50" spans="25:27" ht="15" customHeight="1">
      <c r="Y50" s="42"/>
      <c r="Z50" s="43"/>
      <c r="AA50" s="43"/>
    </row>
    <row r="51" spans="25:27" ht="15" customHeight="1">
      <c r="Y51" s="42"/>
      <c r="Z51" s="43"/>
      <c r="AA51" s="43"/>
    </row>
    <row r="52" spans="25:27" ht="15" customHeight="1">
      <c r="Y52" s="42"/>
      <c r="Z52" s="43"/>
      <c r="AA52" s="43"/>
    </row>
    <row r="53" spans="25:27" ht="15" customHeight="1">
      <c r="Y53" s="42"/>
      <c r="Z53" s="43"/>
      <c r="AA53" s="43"/>
    </row>
    <row r="54" spans="25:27" ht="15" customHeight="1">
      <c r="Y54" s="42"/>
      <c r="Z54" s="43"/>
      <c r="AA54" s="43"/>
    </row>
    <row r="55" spans="25:27" ht="15" customHeight="1">
      <c r="Y55" s="42"/>
      <c r="Z55" s="43"/>
      <c r="AA55" s="43"/>
    </row>
    <row r="56" spans="25:27" ht="15" customHeight="1"/>
    <row r="57" spans="25:27" ht="15" customHeight="1"/>
    <row r="58" spans="25:27" ht="15" customHeight="1"/>
    <row r="59" spans="25:27" ht="15" customHeight="1"/>
    <row r="60" spans="25:27" ht="15" customHeight="1"/>
    <row r="61" spans="25:27" ht="15" customHeight="1"/>
    <row r="62" spans="25:27" ht="15" customHeight="1"/>
    <row r="63" spans="25:27" ht="15" customHeight="1"/>
    <row r="64" spans="25:27" ht="15" customHeight="1"/>
    <row r="65" ht="15" customHeight="1"/>
    <row r="66" ht="19.149999999999999" customHeight="1"/>
  </sheetData>
  <mergeCells count="129">
    <mergeCell ref="A1:P1"/>
    <mergeCell ref="A2:V2"/>
    <mergeCell ref="A45:C45"/>
    <mergeCell ref="D45:E45"/>
    <mergeCell ref="F45:G45"/>
    <mergeCell ref="H45:L45"/>
    <mergeCell ref="M43:P43"/>
    <mergeCell ref="A44:C44"/>
    <mergeCell ref="D44:E44"/>
    <mergeCell ref="S26:U27"/>
    <mergeCell ref="M39:P39"/>
    <mergeCell ref="A40:C40"/>
    <mergeCell ref="D40:E40"/>
    <mergeCell ref="F40:G40"/>
    <mergeCell ref="H40:L40"/>
    <mergeCell ref="M40:P40"/>
    <mergeCell ref="A39:C39"/>
    <mergeCell ref="D39:E39"/>
    <mergeCell ref="F39:G39"/>
    <mergeCell ref="H39:L39"/>
    <mergeCell ref="M37:P37"/>
    <mergeCell ref="A38:C38"/>
    <mergeCell ref="D38:E38"/>
    <mergeCell ref="F38:G38"/>
    <mergeCell ref="H47:L47"/>
    <mergeCell ref="M47:P47"/>
    <mergeCell ref="M45:P45"/>
    <mergeCell ref="H46:L46"/>
    <mergeCell ref="M46:P46"/>
    <mergeCell ref="M41:P41"/>
    <mergeCell ref="A42:C42"/>
    <mergeCell ref="D42:E42"/>
    <mergeCell ref="F42:G42"/>
    <mergeCell ref="H42:L42"/>
    <mergeCell ref="M42:P42"/>
    <mergeCell ref="A41:C41"/>
    <mergeCell ref="D41:E41"/>
    <mergeCell ref="F41:G41"/>
    <mergeCell ref="H41:L41"/>
    <mergeCell ref="F44:G44"/>
    <mergeCell ref="H44:L44"/>
    <mergeCell ref="M44:P44"/>
    <mergeCell ref="A43:C43"/>
    <mergeCell ref="D43:E43"/>
    <mergeCell ref="F43:G43"/>
    <mergeCell ref="H43:L43"/>
    <mergeCell ref="A46:G46"/>
    <mergeCell ref="H38:L38"/>
    <mergeCell ref="M38:P38"/>
    <mergeCell ref="A37:C37"/>
    <mergeCell ref="D37:E37"/>
    <mergeCell ref="F37:G37"/>
    <mergeCell ref="H37:L37"/>
    <mergeCell ref="M35:P35"/>
    <mergeCell ref="A36:C36"/>
    <mergeCell ref="D36:E36"/>
    <mergeCell ref="F36:G36"/>
    <mergeCell ref="H36:L36"/>
    <mergeCell ref="M36:P36"/>
    <mergeCell ref="A35:C35"/>
    <mergeCell ref="D35:E35"/>
    <mergeCell ref="F35:G35"/>
    <mergeCell ref="H35:L35"/>
    <mergeCell ref="M33:P33"/>
    <mergeCell ref="A34:C34"/>
    <mergeCell ref="D34:E34"/>
    <mergeCell ref="F34:G34"/>
    <mergeCell ref="H34:L34"/>
    <mergeCell ref="M34:P34"/>
    <mergeCell ref="A33:C33"/>
    <mergeCell ref="D33:E33"/>
    <mergeCell ref="F33:G33"/>
    <mergeCell ref="H33:L33"/>
    <mergeCell ref="M31:P31"/>
    <mergeCell ref="A32:C32"/>
    <mergeCell ref="D32:E32"/>
    <mergeCell ref="F32:G32"/>
    <mergeCell ref="H32:L32"/>
    <mergeCell ref="M32:P32"/>
    <mergeCell ref="A31:C31"/>
    <mergeCell ref="D31:E31"/>
    <mergeCell ref="F31:G31"/>
    <mergeCell ref="H31:L31"/>
    <mergeCell ref="M29:P29"/>
    <mergeCell ref="A30:C30"/>
    <mergeCell ref="D30:E30"/>
    <mergeCell ref="F30:G30"/>
    <mergeCell ref="H30:L30"/>
    <mergeCell ref="M30:P30"/>
    <mergeCell ref="A28:C29"/>
    <mergeCell ref="D28:E29"/>
    <mergeCell ref="F28:G29"/>
    <mergeCell ref="H28:L29"/>
    <mergeCell ref="A23:H23"/>
    <mergeCell ref="P23:R25"/>
    <mergeCell ref="S23:U25"/>
    <mergeCell ref="A24:H24"/>
    <mergeCell ref="I24:J24"/>
    <mergeCell ref="A25:H25"/>
    <mergeCell ref="I25:J25"/>
    <mergeCell ref="A19:H19"/>
    <mergeCell ref="P19:R21"/>
    <mergeCell ref="S19:U21"/>
    <mergeCell ref="A20:H20"/>
    <mergeCell ref="I20:J20"/>
    <mergeCell ref="A21:H21"/>
    <mergeCell ref="I21:J21"/>
    <mergeCell ref="O3:T3"/>
    <mergeCell ref="A4:C4"/>
    <mergeCell ref="D4:K4"/>
    <mergeCell ref="O4:T4"/>
    <mergeCell ref="P14:R14"/>
    <mergeCell ref="A15:H15"/>
    <mergeCell ref="P15:R17"/>
    <mergeCell ref="O11:S11"/>
    <mergeCell ref="T11:U11"/>
    <mergeCell ref="C7:F7"/>
    <mergeCell ref="S15:U17"/>
    <mergeCell ref="A16:H16"/>
    <mergeCell ref="I16:J16"/>
    <mergeCell ref="A17:H17"/>
    <mergeCell ref="I17:J17"/>
    <mergeCell ref="S14:U14"/>
    <mergeCell ref="G7:L7"/>
    <mergeCell ref="C8:F8"/>
    <mergeCell ref="G8:L8"/>
    <mergeCell ref="A11:G11"/>
    <mergeCell ref="H11:I11"/>
    <mergeCell ref="J11:M11"/>
  </mergeCells>
  <phoneticPr fontId="1"/>
  <dataValidations count="2">
    <dataValidation type="list" allowBlank="1" showInputMessage="1" showErrorMessage="1" sqref="D30:E45">
      <formula1>$AB$41:$AB$44</formula1>
    </dataValidation>
    <dataValidation type="list" allowBlank="1" showInputMessage="1" showErrorMessage="1" sqref="G8:L8">
      <formula1>$Y$9:$Y$10</formula1>
    </dataValidation>
  </dataValidations>
  <pageMargins left="0.51181102362204722" right="0.51181102362204722" top="0.35433070866141736" bottom="0.35433070866141736" header="0.31496062992125984" footer="0.31496062992125984"/>
  <pageSetup paperSize="9" scale="12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1"/>
  <sheetViews>
    <sheetView view="pageBreakPreview" topLeftCell="A13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413" t="s">
        <v>141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5"/>
      <c r="S1" s="415"/>
      <c r="T1" s="415"/>
      <c r="U1" s="416"/>
      <c r="V1" s="416"/>
      <c r="W1" s="416"/>
    </row>
    <row r="2" spans="1:28" ht="12" customHeight="1">
      <c r="O2" s="128" t="s">
        <v>17</v>
      </c>
      <c r="P2" s="129"/>
      <c r="Q2" s="129"/>
      <c r="R2" s="129"/>
      <c r="S2" s="129"/>
      <c r="T2" s="133"/>
    </row>
    <row r="3" spans="1:28" ht="12" customHeight="1">
      <c r="A3" s="101" t="s">
        <v>66</v>
      </c>
      <c r="B3" s="102"/>
      <c r="C3" s="103"/>
      <c r="D3" s="417"/>
      <c r="E3" s="418"/>
      <c r="F3" s="418"/>
      <c r="G3" s="418"/>
      <c r="H3" s="418"/>
      <c r="I3" s="418"/>
      <c r="J3" s="418"/>
      <c r="K3" s="419"/>
      <c r="O3" s="134">
        <v>0.83333333333333337</v>
      </c>
      <c r="P3" s="130"/>
      <c r="Q3" s="130"/>
      <c r="R3" s="130"/>
      <c r="S3" s="130"/>
      <c r="T3" s="131"/>
    </row>
    <row r="4" spans="1:28" ht="9.6" customHeight="1"/>
    <row r="5" spans="1:28" ht="12" customHeight="1">
      <c r="A5" s="383" t="s">
        <v>80</v>
      </c>
      <c r="B5" s="383"/>
      <c r="C5" s="383"/>
      <c r="D5" s="383"/>
      <c r="E5" s="383"/>
      <c r="F5" s="383"/>
      <c r="G5" s="383"/>
      <c r="H5" s="383"/>
      <c r="I5" s="383"/>
    </row>
    <row r="6" spans="1:28" ht="12" customHeight="1">
      <c r="A6" s="16"/>
      <c r="B6" s="17"/>
      <c r="C6" s="241" t="s">
        <v>107</v>
      </c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3"/>
      <c r="O6" s="243"/>
      <c r="P6" s="243"/>
      <c r="Q6" s="243"/>
      <c r="R6" s="243"/>
      <c r="S6" s="243"/>
      <c r="T6" s="243"/>
      <c r="U6" s="243"/>
      <c r="V6" s="243"/>
      <c r="W6" s="244"/>
    </row>
    <row r="7" spans="1:28" ht="12" customHeight="1">
      <c r="A7" s="239" t="s">
        <v>108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8" ht="12" customHeight="1">
      <c r="B8" s="17"/>
      <c r="C8" s="241" t="s">
        <v>109</v>
      </c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4"/>
    </row>
    <row r="9" spans="1:28" ht="9.6" customHeight="1">
      <c r="B9" s="245"/>
      <c r="C9" s="426" t="s">
        <v>110</v>
      </c>
      <c r="D9" s="426"/>
      <c r="E9" s="426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6"/>
      <c r="X9" s="426"/>
      <c r="Y9" s="426"/>
      <c r="Z9" s="426"/>
      <c r="AA9" s="426"/>
      <c r="AB9" s="426"/>
    </row>
    <row r="10" spans="1:28" ht="9.6" customHeight="1">
      <c r="B10" s="429"/>
      <c r="C10" s="427"/>
      <c r="D10" s="427"/>
      <c r="E10" s="427"/>
      <c r="F10" s="427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27"/>
      <c r="R10" s="427"/>
      <c r="S10" s="427"/>
      <c r="T10" s="427"/>
      <c r="U10" s="427"/>
      <c r="V10" s="427"/>
      <c r="W10" s="427"/>
      <c r="X10" s="427"/>
      <c r="Y10" s="427"/>
      <c r="Z10" s="427"/>
      <c r="AA10" s="427"/>
      <c r="AB10" s="427"/>
    </row>
    <row r="11" spans="1:28" ht="9.6" customHeight="1">
      <c r="B11" s="246"/>
      <c r="C11" s="428"/>
      <c r="D11" s="428"/>
      <c r="E11" s="428"/>
      <c r="F11" s="428"/>
      <c r="G11" s="428"/>
      <c r="H11" s="428"/>
      <c r="I11" s="428"/>
      <c r="J11" s="428"/>
      <c r="K11" s="428"/>
      <c r="L11" s="428"/>
      <c r="M11" s="428"/>
      <c r="N11" s="428"/>
      <c r="O11" s="428"/>
      <c r="P11" s="428"/>
      <c r="Q11" s="428"/>
      <c r="R11" s="428"/>
      <c r="S11" s="428"/>
      <c r="T11" s="428"/>
      <c r="U11" s="428"/>
      <c r="V11" s="428"/>
      <c r="W11" s="428"/>
      <c r="X11" s="428"/>
      <c r="Y11" s="428"/>
      <c r="Z11" s="428"/>
      <c r="AA11" s="428"/>
      <c r="AB11" s="428"/>
    </row>
    <row r="12" spans="1:28" ht="9.6" customHeight="1"/>
    <row r="13" spans="1:28" ht="12" customHeight="1">
      <c r="A13" s="2" t="s">
        <v>1</v>
      </c>
    </row>
    <row r="14" spans="1:28" ht="12" customHeight="1">
      <c r="B14" s="135" t="s">
        <v>79</v>
      </c>
      <c r="C14" s="213"/>
      <c r="D14" s="213"/>
      <c r="E14" s="213"/>
      <c r="F14" s="214"/>
      <c r="G14" s="430"/>
      <c r="H14" s="371"/>
      <c r="I14" s="371"/>
      <c r="J14" s="22" t="s">
        <v>3</v>
      </c>
      <c r="K14" s="2" t="s">
        <v>111</v>
      </c>
      <c r="S14" s="135" t="s">
        <v>112</v>
      </c>
      <c r="T14" s="213"/>
      <c r="U14" s="213"/>
      <c r="V14" s="214"/>
      <c r="W14" s="431">
        <v>20000</v>
      </c>
      <c r="X14" s="263"/>
      <c r="Y14" s="263"/>
      <c r="Z14" s="130" t="s">
        <v>8</v>
      </c>
      <c r="AA14" s="264"/>
      <c r="AB14" s="5" t="s">
        <v>84</v>
      </c>
    </row>
    <row r="16" spans="1:28" ht="12" customHeight="1">
      <c r="A16" s="2" t="s">
        <v>87</v>
      </c>
      <c r="G16" s="2" t="s">
        <v>82</v>
      </c>
      <c r="Q16" s="5" t="s">
        <v>85</v>
      </c>
      <c r="T16" s="5" t="s">
        <v>86</v>
      </c>
      <c r="W16" s="147" t="s">
        <v>31</v>
      </c>
      <c r="X16" s="148"/>
      <c r="Y16" s="148"/>
      <c r="Z16" s="147" t="s">
        <v>83</v>
      </c>
      <c r="AA16" s="148"/>
      <c r="AB16" s="148"/>
    </row>
    <row r="17" spans="1:28" ht="12" customHeight="1">
      <c r="A17" s="124" t="s">
        <v>26</v>
      </c>
      <c r="B17" s="124"/>
      <c r="C17" s="124"/>
      <c r="D17" s="124"/>
      <c r="E17" s="124"/>
      <c r="F17" s="94" t="s">
        <v>14</v>
      </c>
      <c r="G17" s="94"/>
      <c r="H17" s="94"/>
      <c r="I17" s="94" t="s">
        <v>15</v>
      </c>
      <c r="J17" s="94"/>
      <c r="K17" s="94"/>
      <c r="L17" s="94" t="s">
        <v>16</v>
      </c>
      <c r="M17" s="94"/>
      <c r="N17" s="94"/>
      <c r="O17" s="5"/>
      <c r="P17" s="101" t="s">
        <v>39</v>
      </c>
      <c r="Q17" s="102"/>
      <c r="R17" s="103"/>
      <c r="S17" s="101" t="s">
        <v>40</v>
      </c>
      <c r="T17" s="104"/>
      <c r="U17" s="105"/>
      <c r="W17" s="202" t="s">
        <v>27</v>
      </c>
      <c r="X17" s="257"/>
      <c r="Y17" s="258"/>
      <c r="Z17" s="277" t="str">
        <f>IF((P18=""),"",IF(S18="全て",1,IF(OR(S18="対象外",S18="要請時間内"),"要請時間内",ROUNDUP(S18/P18,3))))</f>
        <v/>
      </c>
      <c r="AA17" s="278"/>
      <c r="AB17" s="279"/>
    </row>
    <row r="18" spans="1:28" ht="12" customHeight="1">
      <c r="A18" s="124" t="s">
        <v>12</v>
      </c>
      <c r="B18" s="124"/>
      <c r="C18" s="124"/>
      <c r="D18" s="124"/>
      <c r="E18" s="124"/>
      <c r="F18" s="269"/>
      <c r="G18" s="270"/>
      <c r="H18" s="270"/>
      <c r="I18" s="269"/>
      <c r="J18" s="270"/>
      <c r="K18" s="270"/>
      <c r="L18" s="269"/>
      <c r="M18" s="270"/>
      <c r="N18" s="270"/>
      <c r="O18" s="6"/>
      <c r="P18" s="286" t="str">
        <f>IF(F18="","",I18-F18-L18)</f>
        <v/>
      </c>
      <c r="Q18" s="257"/>
      <c r="R18" s="258"/>
      <c r="S18" s="127" t="str">
        <f>IF(F18="","","全て")</f>
        <v/>
      </c>
      <c r="T18" s="107"/>
      <c r="U18" s="108"/>
      <c r="W18" s="271"/>
      <c r="X18" s="272"/>
      <c r="Y18" s="273"/>
      <c r="Z18" s="280"/>
      <c r="AA18" s="281"/>
      <c r="AB18" s="282"/>
    </row>
    <row r="19" spans="1:28" ht="12" customHeight="1">
      <c r="A19" s="124" t="s">
        <v>13</v>
      </c>
      <c r="B19" s="124"/>
      <c r="C19" s="124"/>
      <c r="D19" s="124"/>
      <c r="E19" s="124"/>
      <c r="F19" s="379"/>
      <c r="G19" s="380"/>
      <c r="H19" s="380"/>
      <c r="I19" s="379"/>
      <c r="J19" s="380"/>
      <c r="K19" s="380"/>
      <c r="L19" s="379"/>
      <c r="M19" s="380"/>
      <c r="N19" s="380"/>
      <c r="O19" s="6"/>
      <c r="P19" s="204"/>
      <c r="Q19" s="148"/>
      <c r="R19" s="205"/>
      <c r="S19" s="112"/>
      <c r="T19" s="113"/>
      <c r="U19" s="114"/>
      <c r="W19" s="204"/>
      <c r="X19" s="148"/>
      <c r="Y19" s="205"/>
      <c r="Z19" s="283"/>
      <c r="AA19" s="284"/>
      <c r="AB19" s="285"/>
    </row>
    <row r="20" spans="1:28" ht="6" customHeight="1">
      <c r="S20" s="7"/>
      <c r="T20" s="7"/>
      <c r="U20" s="7"/>
      <c r="Z20" s="5"/>
      <c r="AA20" s="5"/>
      <c r="AB20" s="5"/>
    </row>
    <row r="21" spans="1:28" ht="12" customHeight="1">
      <c r="A21" s="124" t="s">
        <v>28</v>
      </c>
      <c r="B21" s="124"/>
      <c r="C21" s="124"/>
      <c r="D21" s="124"/>
      <c r="E21" s="124"/>
      <c r="F21" s="94" t="s">
        <v>14</v>
      </c>
      <c r="G21" s="94"/>
      <c r="H21" s="94"/>
      <c r="I21" s="94" t="s">
        <v>15</v>
      </c>
      <c r="J21" s="94"/>
      <c r="K21" s="94"/>
      <c r="L21" s="94" t="s">
        <v>16</v>
      </c>
      <c r="M21" s="94"/>
      <c r="N21" s="94"/>
      <c r="O21" s="5"/>
      <c r="P21" s="101" t="s">
        <v>39</v>
      </c>
      <c r="Q21" s="102"/>
      <c r="R21" s="103"/>
      <c r="S21" s="101" t="s">
        <v>40</v>
      </c>
      <c r="T21" s="104"/>
      <c r="U21" s="105"/>
      <c r="W21" s="202" t="s">
        <v>32</v>
      </c>
      <c r="X21" s="257"/>
      <c r="Y21" s="258"/>
      <c r="Z21" s="277" t="str">
        <f>IF((P22=""),"",IF(S22="全て",1,IF(OR(S22="対象外",S22="要請時間内"),"要請時間内",ROUNDUP(S22/P22,3))))</f>
        <v/>
      </c>
      <c r="AA21" s="278"/>
      <c r="AB21" s="279"/>
    </row>
    <row r="22" spans="1:28" ht="12" customHeight="1">
      <c r="A22" s="124" t="s">
        <v>12</v>
      </c>
      <c r="B22" s="124"/>
      <c r="C22" s="124"/>
      <c r="D22" s="124"/>
      <c r="E22" s="124"/>
      <c r="F22" s="269"/>
      <c r="G22" s="270"/>
      <c r="H22" s="270"/>
      <c r="I22" s="269"/>
      <c r="J22" s="270"/>
      <c r="K22" s="270"/>
      <c r="L22" s="269"/>
      <c r="M22" s="270"/>
      <c r="N22" s="270"/>
      <c r="O22" s="6"/>
      <c r="P22" s="286" t="str">
        <f>IF(F22="","",I22-F22-L22)</f>
        <v/>
      </c>
      <c r="Q22" s="257"/>
      <c r="R22" s="258"/>
      <c r="S22" s="127" t="str">
        <f>IF(F22="","","全て")</f>
        <v/>
      </c>
      <c r="T22" s="107"/>
      <c r="U22" s="108"/>
      <c r="W22" s="271"/>
      <c r="X22" s="272"/>
      <c r="Y22" s="273"/>
      <c r="Z22" s="280"/>
      <c r="AA22" s="281"/>
      <c r="AB22" s="282"/>
    </row>
    <row r="23" spans="1:28" ht="12" customHeight="1">
      <c r="A23" s="124" t="s">
        <v>13</v>
      </c>
      <c r="B23" s="124"/>
      <c r="C23" s="124"/>
      <c r="D23" s="124"/>
      <c r="E23" s="124"/>
      <c r="F23" s="379"/>
      <c r="G23" s="380"/>
      <c r="H23" s="380"/>
      <c r="I23" s="379"/>
      <c r="J23" s="380"/>
      <c r="K23" s="380"/>
      <c r="L23" s="379"/>
      <c r="M23" s="380"/>
      <c r="N23" s="380"/>
      <c r="O23" s="6"/>
      <c r="P23" s="204"/>
      <c r="Q23" s="148"/>
      <c r="R23" s="205"/>
      <c r="S23" s="112"/>
      <c r="T23" s="113"/>
      <c r="U23" s="114"/>
      <c r="W23" s="204"/>
      <c r="X23" s="148"/>
      <c r="Y23" s="205"/>
      <c r="Z23" s="283"/>
      <c r="AA23" s="284"/>
      <c r="AB23" s="285"/>
    </row>
    <row r="24" spans="1:28" ht="6" customHeight="1">
      <c r="S24" s="7"/>
      <c r="T24" s="7"/>
      <c r="U24" s="7"/>
      <c r="Z24" s="5"/>
      <c r="AA24" s="5"/>
      <c r="AB24" s="5"/>
    </row>
    <row r="25" spans="1:28" ht="12" customHeight="1">
      <c r="A25" s="124" t="s">
        <v>22</v>
      </c>
      <c r="B25" s="124"/>
      <c r="C25" s="124"/>
      <c r="D25" s="124"/>
      <c r="E25" s="124"/>
      <c r="F25" s="94" t="s">
        <v>14</v>
      </c>
      <c r="G25" s="94"/>
      <c r="H25" s="94"/>
      <c r="I25" s="94" t="s">
        <v>15</v>
      </c>
      <c r="J25" s="94"/>
      <c r="K25" s="94"/>
      <c r="L25" s="94" t="s">
        <v>16</v>
      </c>
      <c r="M25" s="94"/>
      <c r="N25" s="94"/>
      <c r="O25" s="5"/>
      <c r="P25" s="101" t="s">
        <v>39</v>
      </c>
      <c r="Q25" s="102"/>
      <c r="R25" s="103"/>
      <c r="S25" s="101" t="s">
        <v>40</v>
      </c>
      <c r="T25" s="104"/>
      <c r="U25" s="105"/>
      <c r="W25" s="202" t="s">
        <v>18</v>
      </c>
      <c r="X25" s="257"/>
      <c r="Y25" s="258"/>
      <c r="Z25" s="277" t="str">
        <f>IF((P26=""),"",IF(S26="全て",1,IF(OR(S26="対象外",S26="要請時間内"),"要請時間内",ROUNDUP(S26/P26,3))))</f>
        <v/>
      </c>
      <c r="AA25" s="278"/>
      <c r="AB25" s="279"/>
    </row>
    <row r="26" spans="1:28" ht="12" customHeight="1">
      <c r="A26" s="124" t="s">
        <v>12</v>
      </c>
      <c r="B26" s="124"/>
      <c r="C26" s="124"/>
      <c r="D26" s="124"/>
      <c r="E26" s="124"/>
      <c r="F26" s="269"/>
      <c r="G26" s="270"/>
      <c r="H26" s="270"/>
      <c r="I26" s="269"/>
      <c r="J26" s="270"/>
      <c r="K26" s="270"/>
      <c r="L26" s="269"/>
      <c r="M26" s="270"/>
      <c r="N26" s="270"/>
      <c r="O26" s="6"/>
      <c r="P26" s="286" t="str">
        <f>IF(F26="","",I26-F26-L26)</f>
        <v/>
      </c>
      <c r="Q26" s="257"/>
      <c r="R26" s="258"/>
      <c r="S26" s="127" t="str">
        <f>IF(F26="","",IF(I26&lt;=$O$3,"要請時間内",IF(I27&lt;=$O$3,I26-$O$3,IF(I27&gt;$O$3,"対象外",I26-I27))))</f>
        <v/>
      </c>
      <c r="T26" s="107"/>
      <c r="U26" s="108"/>
      <c r="W26" s="271"/>
      <c r="X26" s="272"/>
      <c r="Y26" s="273"/>
      <c r="Z26" s="280"/>
      <c r="AA26" s="281"/>
      <c r="AB26" s="282"/>
    </row>
    <row r="27" spans="1:28" ht="12" customHeight="1">
      <c r="A27" s="124" t="s">
        <v>13</v>
      </c>
      <c r="B27" s="124"/>
      <c r="C27" s="124"/>
      <c r="D27" s="124"/>
      <c r="E27" s="124"/>
      <c r="F27" s="269"/>
      <c r="G27" s="270"/>
      <c r="H27" s="270"/>
      <c r="I27" s="269"/>
      <c r="J27" s="270"/>
      <c r="K27" s="270"/>
      <c r="L27" s="269"/>
      <c r="M27" s="270"/>
      <c r="N27" s="270"/>
      <c r="O27" s="6"/>
      <c r="P27" s="204"/>
      <c r="Q27" s="148"/>
      <c r="R27" s="205"/>
      <c r="S27" s="112"/>
      <c r="T27" s="113"/>
      <c r="U27" s="114"/>
      <c r="W27" s="204"/>
      <c r="X27" s="148"/>
      <c r="Y27" s="205"/>
      <c r="Z27" s="283"/>
      <c r="AA27" s="284"/>
      <c r="AB27" s="285"/>
    </row>
    <row r="28" spans="1:28" ht="6" customHeight="1">
      <c r="S28" s="7"/>
      <c r="T28" s="7"/>
      <c r="U28" s="7"/>
      <c r="Z28" s="5"/>
      <c r="AA28" s="5"/>
      <c r="AB28" s="5"/>
    </row>
    <row r="29" spans="1:28" ht="12" customHeight="1">
      <c r="A29" s="124" t="s">
        <v>23</v>
      </c>
      <c r="B29" s="124"/>
      <c r="C29" s="124"/>
      <c r="D29" s="124"/>
      <c r="E29" s="124"/>
      <c r="F29" s="94" t="s">
        <v>14</v>
      </c>
      <c r="G29" s="94"/>
      <c r="H29" s="94"/>
      <c r="I29" s="94" t="s">
        <v>15</v>
      </c>
      <c r="J29" s="94"/>
      <c r="K29" s="94"/>
      <c r="L29" s="94" t="s">
        <v>16</v>
      </c>
      <c r="M29" s="94"/>
      <c r="N29" s="94"/>
      <c r="O29" s="5"/>
      <c r="P29" s="101" t="s">
        <v>39</v>
      </c>
      <c r="Q29" s="102"/>
      <c r="R29" s="103"/>
      <c r="S29" s="101" t="s">
        <v>40</v>
      </c>
      <c r="T29" s="104"/>
      <c r="U29" s="105"/>
      <c r="W29" s="202" t="s">
        <v>19</v>
      </c>
      <c r="X29" s="257"/>
      <c r="Y29" s="258"/>
      <c r="Z29" s="277" t="str">
        <f>IF((P30=""),"",IF(S30="全て",1,IF(OR(S30="対象外",S30="要請時間内"),"要請時間内",ROUNDUP(S30/P30,3))))</f>
        <v/>
      </c>
      <c r="AA29" s="278"/>
      <c r="AB29" s="279"/>
    </row>
    <row r="30" spans="1:28" ht="12" customHeight="1">
      <c r="A30" s="124" t="s">
        <v>12</v>
      </c>
      <c r="B30" s="124"/>
      <c r="C30" s="124"/>
      <c r="D30" s="124"/>
      <c r="E30" s="124"/>
      <c r="F30" s="269"/>
      <c r="G30" s="270"/>
      <c r="H30" s="270"/>
      <c r="I30" s="269"/>
      <c r="J30" s="270"/>
      <c r="K30" s="270"/>
      <c r="L30" s="269"/>
      <c r="M30" s="270"/>
      <c r="N30" s="270"/>
      <c r="O30" s="6"/>
      <c r="P30" s="286" t="str">
        <f>IF(F30="","",I30-F30-L30)</f>
        <v/>
      </c>
      <c r="Q30" s="257"/>
      <c r="R30" s="258"/>
      <c r="S30" s="127" t="str">
        <f>IF(F30="","",IF(I30&lt;=$O$3,"要請時間内",IF(I31&lt;=$O$3,I30-$O$3,IF(I31&gt;$O$3,"対象外",I30-I31))))</f>
        <v/>
      </c>
      <c r="T30" s="107"/>
      <c r="U30" s="108"/>
      <c r="W30" s="271"/>
      <c r="X30" s="272"/>
      <c r="Y30" s="273"/>
      <c r="Z30" s="280"/>
      <c r="AA30" s="281"/>
      <c r="AB30" s="282"/>
    </row>
    <row r="31" spans="1:28" ht="12" customHeight="1">
      <c r="A31" s="124" t="s">
        <v>13</v>
      </c>
      <c r="B31" s="124"/>
      <c r="C31" s="124"/>
      <c r="D31" s="124"/>
      <c r="E31" s="124"/>
      <c r="F31" s="269"/>
      <c r="G31" s="270"/>
      <c r="H31" s="270"/>
      <c r="I31" s="269"/>
      <c r="J31" s="270"/>
      <c r="K31" s="270"/>
      <c r="L31" s="269"/>
      <c r="M31" s="270"/>
      <c r="N31" s="270"/>
      <c r="O31" s="6"/>
      <c r="P31" s="204"/>
      <c r="Q31" s="148"/>
      <c r="R31" s="205"/>
      <c r="S31" s="112"/>
      <c r="T31" s="113"/>
      <c r="U31" s="114"/>
      <c r="W31" s="204"/>
      <c r="X31" s="148"/>
      <c r="Y31" s="205"/>
      <c r="Z31" s="283"/>
      <c r="AA31" s="284"/>
      <c r="AB31" s="285"/>
    </row>
    <row r="32" spans="1:28" ht="6" customHeight="1">
      <c r="S32" s="7"/>
      <c r="T32" s="7"/>
      <c r="U32" s="7"/>
      <c r="Z32" s="5"/>
      <c r="AA32" s="5"/>
      <c r="AB32" s="5"/>
    </row>
    <row r="33" spans="1:32" ht="12" customHeight="1">
      <c r="A33" s="124" t="s">
        <v>24</v>
      </c>
      <c r="B33" s="124"/>
      <c r="C33" s="124"/>
      <c r="D33" s="124"/>
      <c r="E33" s="124"/>
      <c r="F33" s="94" t="s">
        <v>14</v>
      </c>
      <c r="G33" s="94"/>
      <c r="H33" s="94"/>
      <c r="I33" s="94" t="s">
        <v>15</v>
      </c>
      <c r="J33" s="94"/>
      <c r="K33" s="94"/>
      <c r="L33" s="94" t="s">
        <v>16</v>
      </c>
      <c r="M33" s="94"/>
      <c r="N33" s="94"/>
      <c r="O33" s="5"/>
      <c r="P33" s="101" t="s">
        <v>39</v>
      </c>
      <c r="Q33" s="102"/>
      <c r="R33" s="103"/>
      <c r="S33" s="101" t="s">
        <v>40</v>
      </c>
      <c r="T33" s="104"/>
      <c r="U33" s="105"/>
      <c r="W33" s="202" t="s">
        <v>20</v>
      </c>
      <c r="X33" s="257"/>
      <c r="Y33" s="258"/>
      <c r="Z33" s="277" t="str">
        <f>IF((P34=""),"",IF(S34="全て",1,IF(OR(S34="対象外",S34="要請時間内"),"要請時間内",ROUNDUP(S34/P34,3))))</f>
        <v/>
      </c>
      <c r="AA33" s="278"/>
      <c r="AB33" s="279"/>
    </row>
    <row r="34" spans="1:32" ht="12" customHeight="1">
      <c r="A34" s="124" t="s">
        <v>12</v>
      </c>
      <c r="B34" s="124"/>
      <c r="C34" s="124"/>
      <c r="D34" s="124"/>
      <c r="E34" s="124"/>
      <c r="F34" s="269"/>
      <c r="G34" s="270"/>
      <c r="H34" s="270"/>
      <c r="I34" s="269"/>
      <c r="J34" s="270"/>
      <c r="K34" s="270"/>
      <c r="L34" s="269"/>
      <c r="M34" s="270"/>
      <c r="N34" s="270"/>
      <c r="O34" s="6"/>
      <c r="P34" s="286" t="str">
        <f>IF(F34="","",I34-F34-L34)</f>
        <v/>
      </c>
      <c r="Q34" s="257"/>
      <c r="R34" s="258"/>
      <c r="S34" s="127" t="str">
        <f>IF(F34="","",IF(I34&lt;=$O$3,"要請時間内",IF(I35&lt;=$O$3,I34-$O$3,IF(I35&gt;$O$3,"対象外",I34-I35))))</f>
        <v/>
      </c>
      <c r="T34" s="107"/>
      <c r="U34" s="108"/>
      <c r="W34" s="271"/>
      <c r="X34" s="272"/>
      <c r="Y34" s="273"/>
      <c r="Z34" s="280"/>
      <c r="AA34" s="281"/>
      <c r="AB34" s="282"/>
    </row>
    <row r="35" spans="1:32" ht="12" customHeight="1">
      <c r="A35" s="124" t="s">
        <v>13</v>
      </c>
      <c r="B35" s="124"/>
      <c r="C35" s="124"/>
      <c r="D35" s="124"/>
      <c r="E35" s="124"/>
      <c r="F35" s="269"/>
      <c r="G35" s="270"/>
      <c r="H35" s="270"/>
      <c r="I35" s="269"/>
      <c r="J35" s="270"/>
      <c r="K35" s="270"/>
      <c r="L35" s="269"/>
      <c r="M35" s="270"/>
      <c r="N35" s="270"/>
      <c r="O35" s="6"/>
      <c r="P35" s="204"/>
      <c r="Q35" s="148"/>
      <c r="R35" s="205"/>
      <c r="S35" s="112"/>
      <c r="T35" s="113"/>
      <c r="U35" s="114"/>
      <c r="W35" s="204"/>
      <c r="X35" s="148"/>
      <c r="Y35" s="205"/>
      <c r="Z35" s="283"/>
      <c r="AA35" s="284"/>
      <c r="AB35" s="285"/>
    </row>
    <row r="36" spans="1:32" ht="6" customHeight="1">
      <c r="S36" s="7"/>
      <c r="T36" s="7"/>
      <c r="U36" s="7"/>
      <c r="Z36" s="5"/>
      <c r="AA36" s="5"/>
      <c r="AB36" s="5"/>
    </row>
    <row r="37" spans="1:32" ht="12" customHeight="1">
      <c r="A37" s="124" t="s">
        <v>25</v>
      </c>
      <c r="B37" s="124"/>
      <c r="C37" s="124"/>
      <c r="D37" s="124"/>
      <c r="E37" s="124"/>
      <c r="F37" s="94" t="s">
        <v>14</v>
      </c>
      <c r="G37" s="94"/>
      <c r="H37" s="94"/>
      <c r="I37" s="94" t="s">
        <v>15</v>
      </c>
      <c r="J37" s="94"/>
      <c r="K37" s="94"/>
      <c r="L37" s="94" t="s">
        <v>16</v>
      </c>
      <c r="M37" s="94"/>
      <c r="N37" s="94"/>
      <c r="O37" s="5"/>
      <c r="P37" s="101" t="s">
        <v>39</v>
      </c>
      <c r="Q37" s="102"/>
      <c r="R37" s="103"/>
      <c r="S37" s="101" t="s">
        <v>40</v>
      </c>
      <c r="T37" s="104"/>
      <c r="U37" s="105"/>
      <c r="W37" s="202" t="s">
        <v>21</v>
      </c>
      <c r="X37" s="257"/>
      <c r="Y37" s="258"/>
      <c r="Z37" s="277" t="str">
        <f>IF((P38=""),"",IF(S38="全て",1,IF(OR(S38="対象外",S38="要請時間内"),"要請時間内",ROUNDUP(S38/P38,3))))</f>
        <v/>
      </c>
      <c r="AA37" s="278"/>
      <c r="AB37" s="279"/>
    </row>
    <row r="38" spans="1:32" ht="12" customHeight="1">
      <c r="A38" s="124" t="s">
        <v>12</v>
      </c>
      <c r="B38" s="124"/>
      <c r="C38" s="124"/>
      <c r="D38" s="124"/>
      <c r="E38" s="124"/>
      <c r="F38" s="269"/>
      <c r="G38" s="270"/>
      <c r="H38" s="270"/>
      <c r="I38" s="269"/>
      <c r="J38" s="270"/>
      <c r="K38" s="270"/>
      <c r="L38" s="269"/>
      <c r="M38" s="270"/>
      <c r="N38" s="270"/>
      <c r="O38" s="6"/>
      <c r="P38" s="286" t="str">
        <f>IF(F38="","",I38-F38-L38)</f>
        <v/>
      </c>
      <c r="Q38" s="257"/>
      <c r="R38" s="258"/>
      <c r="S38" s="127" t="str">
        <f>IF(F38="","",IF(I38&lt;=$O$3,"要請時間内",IF(I39&lt;=$O$3,I38-$O$3,IF(I39&gt;$O$3,"対象外",I38-I39))))</f>
        <v/>
      </c>
      <c r="T38" s="107"/>
      <c r="U38" s="108"/>
      <c r="W38" s="271"/>
      <c r="X38" s="272"/>
      <c r="Y38" s="273"/>
      <c r="Z38" s="280"/>
      <c r="AA38" s="281"/>
      <c r="AB38" s="282"/>
    </row>
    <row r="39" spans="1:32" ht="12" customHeight="1">
      <c r="A39" s="124" t="s">
        <v>13</v>
      </c>
      <c r="B39" s="124"/>
      <c r="C39" s="124"/>
      <c r="D39" s="124"/>
      <c r="E39" s="124"/>
      <c r="F39" s="269"/>
      <c r="G39" s="270"/>
      <c r="H39" s="270"/>
      <c r="I39" s="269"/>
      <c r="J39" s="270"/>
      <c r="K39" s="270"/>
      <c r="L39" s="269"/>
      <c r="M39" s="270"/>
      <c r="N39" s="270"/>
      <c r="O39" s="6"/>
      <c r="P39" s="204"/>
      <c r="Q39" s="148"/>
      <c r="R39" s="205"/>
      <c r="S39" s="112"/>
      <c r="T39" s="113"/>
      <c r="U39" s="114"/>
      <c r="W39" s="204"/>
      <c r="X39" s="148"/>
      <c r="Y39" s="205"/>
      <c r="Z39" s="283"/>
      <c r="AA39" s="284"/>
      <c r="AB39" s="285"/>
    </row>
    <row r="40" spans="1:32" ht="12" customHeight="1">
      <c r="Z40" s="253" t="s">
        <v>98</v>
      </c>
      <c r="AA40" s="253"/>
      <c r="AB40" s="253"/>
    </row>
    <row r="41" spans="1:32" ht="12" customHeight="1">
      <c r="A41" s="2" t="s">
        <v>29</v>
      </c>
    </row>
    <row r="42" spans="1:32" ht="13.9" customHeight="1">
      <c r="A42" s="96" t="s">
        <v>30</v>
      </c>
      <c r="B42" s="200"/>
      <c r="C42" s="200"/>
      <c r="D42" s="202" t="s">
        <v>31</v>
      </c>
      <c r="E42" s="203"/>
      <c r="F42" s="374" t="s">
        <v>88</v>
      </c>
      <c r="G42" s="203"/>
      <c r="H42" s="410" t="s">
        <v>105</v>
      </c>
      <c r="I42" s="301"/>
      <c r="J42" s="301"/>
      <c r="K42" s="301"/>
      <c r="L42" s="302"/>
    </row>
    <row r="43" spans="1:32" ht="13.9" customHeight="1">
      <c r="A43" s="201"/>
      <c r="B43" s="201"/>
      <c r="C43" s="201"/>
      <c r="D43" s="204"/>
      <c r="E43" s="205"/>
      <c r="F43" s="204"/>
      <c r="G43" s="205"/>
      <c r="H43" s="303"/>
      <c r="I43" s="301"/>
      <c r="J43" s="301"/>
      <c r="K43" s="301"/>
      <c r="L43" s="302"/>
      <c r="M43" s="94" t="s">
        <v>41</v>
      </c>
      <c r="N43" s="362"/>
      <c r="O43" s="362"/>
      <c r="P43" s="362"/>
      <c r="Q43" s="94" t="s">
        <v>42</v>
      </c>
      <c r="R43" s="362"/>
      <c r="S43" s="362"/>
      <c r="T43" s="362"/>
      <c r="AD43" s="42" t="s">
        <v>44</v>
      </c>
      <c r="AE43" s="43"/>
      <c r="AF43" s="43"/>
    </row>
    <row r="44" spans="1:32" ht="13.9" customHeight="1">
      <c r="A44" s="85">
        <v>44332</v>
      </c>
      <c r="B44" s="406"/>
      <c r="C44" s="406"/>
      <c r="D44" s="407"/>
      <c r="E44" s="424"/>
      <c r="F44" s="331" t="str">
        <f t="shared" ref="F44:F59" si="0">IF(D44="","",IF(D44="対応なし","支給しない",(VLOOKUP(D44,$W$17:$AB$39,4,FALSE))))</f>
        <v/>
      </c>
      <c r="G44" s="332"/>
      <c r="H44" s="421" t="str">
        <f t="shared" ref="H44:H59" si="1">IF(F44="","",IF(F44="支給しない","対象外",IF(F44="要請時間内","要請時間内",ROUNDUP($W$14*F44,-3))))</f>
        <v/>
      </c>
      <c r="I44" s="213"/>
      <c r="J44" s="213"/>
      <c r="K44" s="213"/>
      <c r="L44" s="214"/>
      <c r="M44" s="422" t="str">
        <f t="shared" ref="M44:M59" si="2">IF(F44="","",IF(F44="支給しない","",IF(F44="要請時間内","",IF(F44=1,ROUNDDOWN(H44*($I$18-$O$3)/$P$18,0),H44))))</f>
        <v/>
      </c>
      <c r="N44" s="423"/>
      <c r="O44" s="423"/>
      <c r="P44" s="423"/>
      <c r="Q44" s="422" t="str">
        <f t="shared" ref="Q44:Q59" si="3">IF(F44=1,H44-M44,"")</f>
        <v/>
      </c>
      <c r="R44" s="423"/>
      <c r="S44" s="423"/>
      <c r="T44" s="423"/>
      <c r="AD44" s="42" t="s">
        <v>45</v>
      </c>
      <c r="AE44" s="43"/>
      <c r="AF44" s="43"/>
    </row>
    <row r="45" spans="1:32" ht="13.9" customHeight="1">
      <c r="A45" s="85">
        <v>44333</v>
      </c>
      <c r="B45" s="406"/>
      <c r="C45" s="406"/>
      <c r="D45" s="407"/>
      <c r="E45" s="424"/>
      <c r="F45" s="331" t="str">
        <f t="shared" si="0"/>
        <v/>
      </c>
      <c r="G45" s="425"/>
      <c r="H45" s="421" t="str">
        <f t="shared" si="1"/>
        <v/>
      </c>
      <c r="I45" s="213"/>
      <c r="J45" s="213"/>
      <c r="K45" s="213"/>
      <c r="L45" s="214"/>
      <c r="M45" s="422" t="str">
        <f t="shared" si="2"/>
        <v/>
      </c>
      <c r="N45" s="423"/>
      <c r="O45" s="423"/>
      <c r="P45" s="423"/>
      <c r="Q45" s="422" t="str">
        <f t="shared" si="3"/>
        <v/>
      </c>
      <c r="R45" s="423"/>
      <c r="S45" s="423"/>
      <c r="T45" s="423"/>
      <c r="AD45" s="42" t="s">
        <v>34</v>
      </c>
      <c r="AE45" s="43"/>
      <c r="AF45" s="43"/>
    </row>
    <row r="46" spans="1:32" ht="13.9" customHeight="1">
      <c r="A46" s="85">
        <v>44334</v>
      </c>
      <c r="B46" s="406"/>
      <c r="C46" s="406"/>
      <c r="D46" s="407"/>
      <c r="E46" s="424"/>
      <c r="F46" s="331" t="str">
        <f t="shared" si="0"/>
        <v/>
      </c>
      <c r="G46" s="425"/>
      <c r="H46" s="421" t="str">
        <f t="shared" si="1"/>
        <v/>
      </c>
      <c r="I46" s="213"/>
      <c r="J46" s="213"/>
      <c r="K46" s="213"/>
      <c r="L46" s="214"/>
      <c r="M46" s="422" t="str">
        <f t="shared" si="2"/>
        <v/>
      </c>
      <c r="N46" s="423"/>
      <c r="O46" s="423"/>
      <c r="P46" s="423"/>
      <c r="Q46" s="422" t="str">
        <f t="shared" si="3"/>
        <v/>
      </c>
      <c r="R46" s="423"/>
      <c r="S46" s="423"/>
      <c r="T46" s="423"/>
      <c r="AD46" s="42" t="s">
        <v>35</v>
      </c>
      <c r="AE46" s="43"/>
      <c r="AF46" s="43"/>
    </row>
    <row r="47" spans="1:32" ht="13.9" customHeight="1">
      <c r="A47" s="85">
        <v>44335</v>
      </c>
      <c r="B47" s="406"/>
      <c r="C47" s="406"/>
      <c r="D47" s="407"/>
      <c r="E47" s="424"/>
      <c r="F47" s="331" t="str">
        <f t="shared" si="0"/>
        <v/>
      </c>
      <c r="G47" s="425"/>
      <c r="H47" s="421" t="str">
        <f t="shared" si="1"/>
        <v/>
      </c>
      <c r="I47" s="213"/>
      <c r="J47" s="213"/>
      <c r="K47" s="213"/>
      <c r="L47" s="214"/>
      <c r="M47" s="422" t="str">
        <f t="shared" si="2"/>
        <v/>
      </c>
      <c r="N47" s="423"/>
      <c r="O47" s="423"/>
      <c r="P47" s="423"/>
      <c r="Q47" s="422" t="str">
        <f t="shared" si="3"/>
        <v/>
      </c>
      <c r="R47" s="423"/>
      <c r="S47" s="423"/>
      <c r="T47" s="423"/>
      <c r="AD47" s="42" t="s">
        <v>46</v>
      </c>
      <c r="AE47" s="43"/>
      <c r="AF47" s="43"/>
    </row>
    <row r="48" spans="1:32" ht="13.9" customHeight="1">
      <c r="A48" s="85">
        <v>44336</v>
      </c>
      <c r="B48" s="406"/>
      <c r="C48" s="406"/>
      <c r="D48" s="407"/>
      <c r="E48" s="424"/>
      <c r="F48" s="331" t="str">
        <f t="shared" si="0"/>
        <v/>
      </c>
      <c r="G48" s="425"/>
      <c r="H48" s="421" t="str">
        <f t="shared" si="1"/>
        <v/>
      </c>
      <c r="I48" s="213"/>
      <c r="J48" s="213"/>
      <c r="K48" s="213"/>
      <c r="L48" s="214"/>
      <c r="M48" s="422" t="str">
        <f t="shared" si="2"/>
        <v/>
      </c>
      <c r="N48" s="423"/>
      <c r="O48" s="423"/>
      <c r="P48" s="423"/>
      <c r="Q48" s="422" t="str">
        <f t="shared" si="3"/>
        <v/>
      </c>
      <c r="R48" s="423"/>
      <c r="S48" s="423"/>
      <c r="T48" s="423"/>
      <c r="AD48" s="42" t="s">
        <v>36</v>
      </c>
      <c r="AE48" s="43"/>
      <c r="AF48" s="43"/>
    </row>
    <row r="49" spans="1:32" ht="13.9" customHeight="1">
      <c r="A49" s="85">
        <v>44337</v>
      </c>
      <c r="B49" s="406"/>
      <c r="C49" s="406"/>
      <c r="D49" s="407"/>
      <c r="E49" s="424"/>
      <c r="F49" s="331" t="str">
        <f t="shared" si="0"/>
        <v/>
      </c>
      <c r="G49" s="425"/>
      <c r="H49" s="421" t="str">
        <f t="shared" si="1"/>
        <v/>
      </c>
      <c r="I49" s="213"/>
      <c r="J49" s="213"/>
      <c r="K49" s="213"/>
      <c r="L49" s="214"/>
      <c r="M49" s="422" t="str">
        <f t="shared" si="2"/>
        <v/>
      </c>
      <c r="N49" s="423"/>
      <c r="O49" s="423"/>
      <c r="P49" s="423"/>
      <c r="Q49" s="422" t="str">
        <f t="shared" si="3"/>
        <v/>
      </c>
      <c r="R49" s="423"/>
      <c r="S49" s="423"/>
      <c r="T49" s="423"/>
      <c r="AD49" s="42" t="s">
        <v>96</v>
      </c>
      <c r="AE49" s="43"/>
      <c r="AF49" s="43"/>
    </row>
    <row r="50" spans="1:32" ht="13.9" customHeight="1">
      <c r="A50" s="85">
        <v>44338</v>
      </c>
      <c r="B50" s="406"/>
      <c r="C50" s="406"/>
      <c r="D50" s="407"/>
      <c r="E50" s="424"/>
      <c r="F50" s="331" t="str">
        <f t="shared" si="0"/>
        <v/>
      </c>
      <c r="G50" s="425"/>
      <c r="H50" s="421" t="str">
        <f t="shared" si="1"/>
        <v/>
      </c>
      <c r="I50" s="213"/>
      <c r="J50" s="213"/>
      <c r="K50" s="213"/>
      <c r="L50" s="214"/>
      <c r="M50" s="422" t="str">
        <f t="shared" si="2"/>
        <v/>
      </c>
      <c r="N50" s="423"/>
      <c r="O50" s="423"/>
      <c r="P50" s="423"/>
      <c r="Q50" s="422" t="str">
        <f t="shared" si="3"/>
        <v/>
      </c>
      <c r="R50" s="423"/>
      <c r="S50" s="423"/>
      <c r="T50" s="423"/>
    </row>
    <row r="51" spans="1:32" ht="13.9" customHeight="1">
      <c r="A51" s="85">
        <v>44339</v>
      </c>
      <c r="B51" s="406"/>
      <c r="C51" s="406"/>
      <c r="D51" s="407"/>
      <c r="E51" s="424"/>
      <c r="F51" s="331" t="str">
        <f t="shared" si="0"/>
        <v/>
      </c>
      <c r="G51" s="425"/>
      <c r="H51" s="421" t="str">
        <f t="shared" si="1"/>
        <v/>
      </c>
      <c r="I51" s="213"/>
      <c r="J51" s="213"/>
      <c r="K51" s="213"/>
      <c r="L51" s="214"/>
      <c r="M51" s="422" t="str">
        <f t="shared" si="2"/>
        <v/>
      </c>
      <c r="N51" s="423"/>
      <c r="O51" s="423"/>
      <c r="P51" s="423"/>
      <c r="Q51" s="422" t="str">
        <f t="shared" si="3"/>
        <v/>
      </c>
      <c r="R51" s="423"/>
      <c r="S51" s="423"/>
      <c r="T51" s="423"/>
    </row>
    <row r="52" spans="1:32" ht="13.9" customHeight="1">
      <c r="A52" s="85">
        <v>44340</v>
      </c>
      <c r="B52" s="406"/>
      <c r="C52" s="406"/>
      <c r="D52" s="407"/>
      <c r="E52" s="424"/>
      <c r="F52" s="331" t="str">
        <f t="shared" si="0"/>
        <v/>
      </c>
      <c r="G52" s="425"/>
      <c r="H52" s="421" t="str">
        <f t="shared" si="1"/>
        <v/>
      </c>
      <c r="I52" s="213"/>
      <c r="J52" s="213"/>
      <c r="K52" s="213"/>
      <c r="L52" s="214"/>
      <c r="M52" s="422" t="str">
        <f t="shared" si="2"/>
        <v/>
      </c>
      <c r="N52" s="423"/>
      <c r="O52" s="423"/>
      <c r="P52" s="423"/>
      <c r="Q52" s="422" t="str">
        <f t="shared" si="3"/>
        <v/>
      </c>
      <c r="R52" s="423"/>
      <c r="S52" s="423"/>
      <c r="T52" s="423"/>
    </row>
    <row r="53" spans="1:32" ht="13.9" customHeight="1">
      <c r="A53" s="85">
        <v>44341</v>
      </c>
      <c r="B53" s="406"/>
      <c r="C53" s="406"/>
      <c r="D53" s="407"/>
      <c r="E53" s="424"/>
      <c r="F53" s="331" t="str">
        <f t="shared" si="0"/>
        <v/>
      </c>
      <c r="G53" s="425"/>
      <c r="H53" s="421" t="str">
        <f t="shared" si="1"/>
        <v/>
      </c>
      <c r="I53" s="213"/>
      <c r="J53" s="213"/>
      <c r="K53" s="213"/>
      <c r="L53" s="214"/>
      <c r="M53" s="422" t="str">
        <f t="shared" si="2"/>
        <v/>
      </c>
      <c r="N53" s="423"/>
      <c r="O53" s="423"/>
      <c r="P53" s="423"/>
      <c r="Q53" s="422" t="str">
        <f t="shared" si="3"/>
        <v/>
      </c>
      <c r="R53" s="423"/>
      <c r="S53" s="423"/>
      <c r="T53" s="423"/>
    </row>
    <row r="54" spans="1:32" ht="13.9" customHeight="1">
      <c r="A54" s="85">
        <v>44342</v>
      </c>
      <c r="B54" s="406"/>
      <c r="C54" s="406"/>
      <c r="D54" s="407"/>
      <c r="E54" s="424"/>
      <c r="F54" s="331" t="str">
        <f t="shared" si="0"/>
        <v/>
      </c>
      <c r="G54" s="425"/>
      <c r="H54" s="421" t="str">
        <f t="shared" si="1"/>
        <v/>
      </c>
      <c r="I54" s="213"/>
      <c r="J54" s="213"/>
      <c r="K54" s="213"/>
      <c r="L54" s="214"/>
      <c r="M54" s="422" t="str">
        <f t="shared" si="2"/>
        <v/>
      </c>
      <c r="N54" s="423"/>
      <c r="O54" s="423"/>
      <c r="P54" s="423"/>
      <c r="Q54" s="422" t="str">
        <f t="shared" si="3"/>
        <v/>
      </c>
      <c r="R54" s="423"/>
      <c r="S54" s="423"/>
      <c r="T54" s="423"/>
    </row>
    <row r="55" spans="1:32" ht="13.9" customHeight="1">
      <c r="A55" s="85">
        <v>44343</v>
      </c>
      <c r="B55" s="406"/>
      <c r="C55" s="406"/>
      <c r="D55" s="407"/>
      <c r="E55" s="424"/>
      <c r="F55" s="331" t="str">
        <f t="shared" si="0"/>
        <v/>
      </c>
      <c r="G55" s="425"/>
      <c r="H55" s="421" t="str">
        <f t="shared" si="1"/>
        <v/>
      </c>
      <c r="I55" s="213"/>
      <c r="J55" s="213"/>
      <c r="K55" s="213"/>
      <c r="L55" s="214"/>
      <c r="M55" s="422" t="str">
        <f t="shared" si="2"/>
        <v/>
      </c>
      <c r="N55" s="423"/>
      <c r="O55" s="423"/>
      <c r="P55" s="423"/>
      <c r="Q55" s="422" t="str">
        <f t="shared" si="3"/>
        <v/>
      </c>
      <c r="R55" s="423"/>
      <c r="S55" s="423"/>
      <c r="T55" s="423"/>
    </row>
    <row r="56" spans="1:32" ht="13.9" customHeight="1">
      <c r="A56" s="85">
        <v>44344</v>
      </c>
      <c r="B56" s="406"/>
      <c r="C56" s="406"/>
      <c r="D56" s="407"/>
      <c r="E56" s="424"/>
      <c r="F56" s="331" t="str">
        <f t="shared" si="0"/>
        <v/>
      </c>
      <c r="G56" s="425"/>
      <c r="H56" s="421" t="str">
        <f t="shared" si="1"/>
        <v/>
      </c>
      <c r="I56" s="213"/>
      <c r="J56" s="213"/>
      <c r="K56" s="213"/>
      <c r="L56" s="214"/>
      <c r="M56" s="422" t="str">
        <f t="shared" si="2"/>
        <v/>
      </c>
      <c r="N56" s="423"/>
      <c r="O56" s="423"/>
      <c r="P56" s="423"/>
      <c r="Q56" s="422" t="str">
        <f t="shared" si="3"/>
        <v/>
      </c>
      <c r="R56" s="423"/>
      <c r="S56" s="423"/>
      <c r="T56" s="423"/>
    </row>
    <row r="57" spans="1:32" ht="13.9" customHeight="1">
      <c r="A57" s="85">
        <v>44345</v>
      </c>
      <c r="B57" s="406"/>
      <c r="C57" s="406"/>
      <c r="D57" s="407"/>
      <c r="E57" s="424"/>
      <c r="F57" s="331" t="str">
        <f t="shared" si="0"/>
        <v/>
      </c>
      <c r="G57" s="425"/>
      <c r="H57" s="421" t="str">
        <f t="shared" si="1"/>
        <v/>
      </c>
      <c r="I57" s="213"/>
      <c r="J57" s="213"/>
      <c r="K57" s="213"/>
      <c r="L57" s="214"/>
      <c r="M57" s="422" t="str">
        <f t="shared" si="2"/>
        <v/>
      </c>
      <c r="N57" s="423"/>
      <c r="O57" s="423"/>
      <c r="P57" s="423"/>
      <c r="Q57" s="422" t="str">
        <f t="shared" si="3"/>
        <v/>
      </c>
      <c r="R57" s="423"/>
      <c r="S57" s="423"/>
      <c r="T57" s="423"/>
    </row>
    <row r="58" spans="1:32" ht="13.9" customHeight="1">
      <c r="A58" s="85">
        <v>44346</v>
      </c>
      <c r="B58" s="406"/>
      <c r="C58" s="406"/>
      <c r="D58" s="407"/>
      <c r="E58" s="424"/>
      <c r="F58" s="331" t="str">
        <f t="shared" si="0"/>
        <v/>
      </c>
      <c r="G58" s="425"/>
      <c r="H58" s="421" t="str">
        <f t="shared" si="1"/>
        <v/>
      </c>
      <c r="I58" s="213"/>
      <c r="J58" s="213"/>
      <c r="K58" s="213"/>
      <c r="L58" s="214"/>
      <c r="M58" s="422" t="str">
        <f t="shared" si="2"/>
        <v/>
      </c>
      <c r="N58" s="423"/>
      <c r="O58" s="423"/>
      <c r="P58" s="423"/>
      <c r="Q58" s="422" t="str">
        <f t="shared" si="3"/>
        <v/>
      </c>
      <c r="R58" s="423"/>
      <c r="S58" s="423"/>
      <c r="T58" s="423"/>
    </row>
    <row r="59" spans="1:32" ht="13.9" customHeight="1" thickBot="1">
      <c r="A59" s="85">
        <v>44347</v>
      </c>
      <c r="B59" s="406"/>
      <c r="C59" s="406"/>
      <c r="D59" s="407"/>
      <c r="E59" s="424"/>
      <c r="F59" s="331" t="str">
        <f t="shared" si="0"/>
        <v/>
      </c>
      <c r="G59" s="425"/>
      <c r="H59" s="421" t="str">
        <f t="shared" si="1"/>
        <v/>
      </c>
      <c r="I59" s="213"/>
      <c r="J59" s="213"/>
      <c r="K59" s="213"/>
      <c r="L59" s="214"/>
      <c r="M59" s="422" t="str">
        <f t="shared" si="2"/>
        <v/>
      </c>
      <c r="N59" s="423"/>
      <c r="O59" s="423"/>
      <c r="P59" s="423"/>
      <c r="Q59" s="422" t="str">
        <f t="shared" si="3"/>
        <v/>
      </c>
      <c r="R59" s="423"/>
      <c r="S59" s="423"/>
      <c r="T59" s="423"/>
    </row>
    <row r="60" spans="1:32" ht="19.149999999999999" customHeight="1" thickTop="1" thickBot="1">
      <c r="A60" s="135" t="s">
        <v>38</v>
      </c>
      <c r="B60" s="213"/>
      <c r="C60" s="213"/>
      <c r="D60" s="213"/>
      <c r="E60" s="213"/>
      <c r="F60" s="213"/>
      <c r="G60" s="401"/>
      <c r="H60" s="402">
        <f>IF(COUNTIF(H46:L59,"対象外"),0,SUM(H44:L59))</f>
        <v>0</v>
      </c>
      <c r="I60" s="403"/>
      <c r="J60" s="403"/>
      <c r="K60" s="403"/>
      <c r="L60" s="404"/>
      <c r="M60" s="405">
        <f>IF(H60=0,0,(SUM(M44:P59)))</f>
        <v>0</v>
      </c>
      <c r="N60" s="362"/>
      <c r="O60" s="362"/>
      <c r="P60" s="362"/>
      <c r="Q60" s="422">
        <f>IF(H60=0,0,SUM(Q44:T59))</f>
        <v>0</v>
      </c>
      <c r="R60" s="362"/>
      <c r="S60" s="362"/>
      <c r="T60" s="362"/>
    </row>
    <row r="61" spans="1:32" ht="12" customHeight="1" thickTop="1">
      <c r="H61" s="255" t="s">
        <v>93</v>
      </c>
      <c r="I61" s="255"/>
      <c r="J61" s="255"/>
      <c r="K61" s="255"/>
      <c r="L61" s="255"/>
      <c r="M61" s="107" t="s">
        <v>94</v>
      </c>
      <c r="N61" s="176"/>
      <c r="O61" s="176"/>
      <c r="P61" s="176"/>
      <c r="Q61" s="107" t="s">
        <v>95</v>
      </c>
      <c r="R61" s="176"/>
      <c r="S61" s="176"/>
      <c r="T61" s="176"/>
    </row>
  </sheetData>
  <mergeCells count="236">
    <mergeCell ref="Z40:AB40"/>
    <mergeCell ref="H61:L61"/>
    <mergeCell ref="M61:P61"/>
    <mergeCell ref="Q61:T61"/>
    <mergeCell ref="W16:Y16"/>
    <mergeCell ref="W17:Y19"/>
    <mergeCell ref="Z17:AB19"/>
    <mergeCell ref="S25:U25"/>
    <mergeCell ref="L21:N21"/>
    <mergeCell ref="P21:R21"/>
    <mergeCell ref="Z25:AB27"/>
    <mergeCell ref="S21:U21"/>
    <mergeCell ref="W25:Y27"/>
    <mergeCell ref="Z29:AB31"/>
    <mergeCell ref="Z33:AB35"/>
    <mergeCell ref="I35:K35"/>
    <mergeCell ref="S38:U39"/>
    <mergeCell ref="S37:U37"/>
    <mergeCell ref="W37:Y39"/>
    <mergeCell ref="Z37:AB39"/>
    <mergeCell ref="F17:H17"/>
    <mergeCell ref="I17:K17"/>
    <mergeCell ref="Z21:AB23"/>
    <mergeCell ref="P22:R23"/>
    <mergeCell ref="F18:H18"/>
    <mergeCell ref="I18:K18"/>
    <mergeCell ref="L18:N18"/>
    <mergeCell ref="P18:R19"/>
    <mergeCell ref="A19:E19"/>
    <mergeCell ref="F19:H19"/>
    <mergeCell ref="I19:K19"/>
    <mergeCell ref="I26:K26"/>
    <mergeCell ref="L26:N26"/>
    <mergeCell ref="P26:R27"/>
    <mergeCell ref="L23:N23"/>
    <mergeCell ref="A25:E25"/>
    <mergeCell ref="F25:H25"/>
    <mergeCell ref="I25:K25"/>
    <mergeCell ref="L25:N25"/>
    <mergeCell ref="P25:R25"/>
    <mergeCell ref="A21:E21"/>
    <mergeCell ref="F21:H21"/>
    <mergeCell ref="I21:K21"/>
    <mergeCell ref="A22:E22"/>
    <mergeCell ref="F22:H22"/>
    <mergeCell ref="I22:K22"/>
    <mergeCell ref="L22:N22"/>
    <mergeCell ref="A1:W1"/>
    <mergeCell ref="O2:T2"/>
    <mergeCell ref="A3:C3"/>
    <mergeCell ref="D3:K3"/>
    <mergeCell ref="O3:T3"/>
    <mergeCell ref="L19:N19"/>
    <mergeCell ref="A5:I5"/>
    <mergeCell ref="C6:W6"/>
    <mergeCell ref="S18:U19"/>
    <mergeCell ref="C8:AB8"/>
    <mergeCell ref="Z16:AB16"/>
    <mergeCell ref="A17:E17"/>
    <mergeCell ref="L17:N17"/>
    <mergeCell ref="P17:R17"/>
    <mergeCell ref="S17:U17"/>
    <mergeCell ref="A7:L7"/>
    <mergeCell ref="C9:AB11"/>
    <mergeCell ref="B9:B11"/>
    <mergeCell ref="B14:F14"/>
    <mergeCell ref="G14:I14"/>
    <mergeCell ref="S14:V14"/>
    <mergeCell ref="W14:Y14"/>
    <mergeCell ref="Z14:AA14"/>
    <mergeCell ref="A18:E18"/>
    <mergeCell ref="S22:U23"/>
    <mergeCell ref="A23:E23"/>
    <mergeCell ref="F23:H23"/>
    <mergeCell ref="I23:K23"/>
    <mergeCell ref="W21:Y23"/>
    <mergeCell ref="W33:Y35"/>
    <mergeCell ref="S33:U33"/>
    <mergeCell ref="L35:N35"/>
    <mergeCell ref="P33:R33"/>
    <mergeCell ref="A33:E33"/>
    <mergeCell ref="F33:H33"/>
    <mergeCell ref="I33:K33"/>
    <mergeCell ref="L33:N33"/>
    <mergeCell ref="A34:E34"/>
    <mergeCell ref="F34:H34"/>
    <mergeCell ref="I34:K34"/>
    <mergeCell ref="L34:N34"/>
    <mergeCell ref="P34:R35"/>
    <mergeCell ref="S34:U35"/>
    <mergeCell ref="A35:E35"/>
    <mergeCell ref="F35:H35"/>
    <mergeCell ref="A29:E29"/>
    <mergeCell ref="F29:H29"/>
    <mergeCell ref="I29:K29"/>
    <mergeCell ref="L29:N29"/>
    <mergeCell ref="S29:U29"/>
    <mergeCell ref="W29:Y31"/>
    <mergeCell ref="I31:K31"/>
    <mergeCell ref="L31:N31"/>
    <mergeCell ref="S26:U27"/>
    <mergeCell ref="A27:E27"/>
    <mergeCell ref="F27:H27"/>
    <mergeCell ref="I27:K27"/>
    <mergeCell ref="P29:R29"/>
    <mergeCell ref="L27:N27"/>
    <mergeCell ref="A30:E30"/>
    <mergeCell ref="F30:H30"/>
    <mergeCell ref="I30:K30"/>
    <mergeCell ref="L30:N30"/>
    <mergeCell ref="P30:R31"/>
    <mergeCell ref="S30:U31"/>
    <mergeCell ref="A31:E31"/>
    <mergeCell ref="F31:H31"/>
    <mergeCell ref="A26:E26"/>
    <mergeCell ref="F26:H26"/>
    <mergeCell ref="A39:E39"/>
    <mergeCell ref="F39:H39"/>
    <mergeCell ref="I39:K39"/>
    <mergeCell ref="L39:N39"/>
    <mergeCell ref="P37:R37"/>
    <mergeCell ref="A37:E37"/>
    <mergeCell ref="F37:H37"/>
    <mergeCell ref="I37:K37"/>
    <mergeCell ref="L37:N37"/>
    <mergeCell ref="A38:E38"/>
    <mergeCell ref="F38:H38"/>
    <mergeCell ref="I38:K38"/>
    <mergeCell ref="L38:N38"/>
    <mergeCell ref="P38:R39"/>
    <mergeCell ref="Q43:T43"/>
    <mergeCell ref="A44:C44"/>
    <mergeCell ref="D44:E44"/>
    <mergeCell ref="F44:G44"/>
    <mergeCell ref="H44:L44"/>
    <mergeCell ref="M44:P44"/>
    <mergeCell ref="Q44:T44"/>
    <mergeCell ref="A42:C43"/>
    <mergeCell ref="D42:E43"/>
    <mergeCell ref="F42:G43"/>
    <mergeCell ref="H42:L43"/>
    <mergeCell ref="M43:P43"/>
    <mergeCell ref="A45:C45"/>
    <mergeCell ref="D45:E45"/>
    <mergeCell ref="F45:G45"/>
    <mergeCell ref="H45:L45"/>
    <mergeCell ref="M45:P45"/>
    <mergeCell ref="Q45:T45"/>
    <mergeCell ref="A46:C46"/>
    <mergeCell ref="D46:E46"/>
    <mergeCell ref="F46:G46"/>
    <mergeCell ref="H46:L46"/>
    <mergeCell ref="M46:P46"/>
    <mergeCell ref="Q46:T46"/>
    <mergeCell ref="A47:C47"/>
    <mergeCell ref="D47:E47"/>
    <mergeCell ref="F47:G47"/>
    <mergeCell ref="H47:L47"/>
    <mergeCell ref="M47:P47"/>
    <mergeCell ref="Q47:T47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A50:C50"/>
    <mergeCell ref="D50:E50"/>
    <mergeCell ref="F50:G50"/>
    <mergeCell ref="H50:L50"/>
    <mergeCell ref="M50:P50"/>
    <mergeCell ref="Q50:T50"/>
    <mergeCell ref="A51:C51"/>
    <mergeCell ref="D51:E51"/>
    <mergeCell ref="F51:G51"/>
    <mergeCell ref="H51:L51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A54:C54"/>
    <mergeCell ref="D54:E54"/>
    <mergeCell ref="F54:G54"/>
    <mergeCell ref="H54:L54"/>
    <mergeCell ref="M54:P54"/>
    <mergeCell ref="Q54:T54"/>
    <mergeCell ref="A55:C55"/>
    <mergeCell ref="D55:E55"/>
    <mergeCell ref="F55:G55"/>
    <mergeCell ref="H55:L55"/>
    <mergeCell ref="M55:P55"/>
    <mergeCell ref="Q55:T55"/>
    <mergeCell ref="A56:C56"/>
    <mergeCell ref="D56:E56"/>
    <mergeCell ref="F56:G56"/>
    <mergeCell ref="H56:L56"/>
    <mergeCell ref="M56:P56"/>
    <mergeCell ref="Q56:T56"/>
    <mergeCell ref="A60:G60"/>
    <mergeCell ref="H60:L60"/>
    <mergeCell ref="M60:P60"/>
    <mergeCell ref="Q60:T60"/>
    <mergeCell ref="A59:C59"/>
    <mergeCell ref="D59:E59"/>
    <mergeCell ref="F59:G59"/>
    <mergeCell ref="H59:L59"/>
    <mergeCell ref="M59:P59"/>
    <mergeCell ref="Q59:T59"/>
    <mergeCell ref="A57:C57"/>
    <mergeCell ref="D57:E57"/>
    <mergeCell ref="F57:G57"/>
    <mergeCell ref="H57:L57"/>
    <mergeCell ref="M57:P57"/>
    <mergeCell ref="Q57:T57"/>
    <mergeCell ref="A58:C58"/>
    <mergeCell ref="D58:E58"/>
    <mergeCell ref="F58:G58"/>
    <mergeCell ref="H58:L58"/>
    <mergeCell ref="M58:P58"/>
    <mergeCell ref="Q58:T58"/>
  </mergeCells>
  <phoneticPr fontId="1"/>
  <dataValidations count="1">
    <dataValidation type="list" allowBlank="1" showInputMessage="1" showErrorMessage="1" sqref="D44:E59">
      <formula1>$AD$43:$AD$49</formula1>
    </dataValidation>
  </dataValidations>
  <pageMargins left="0.51181102362204722" right="0.51181102362204722" top="0.74803149606299213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4</xdr:row>
                    <xdr:rowOff>104775</xdr:rowOff>
                  </from>
                  <to>
                    <xdr:col>2</xdr:col>
                    <xdr:colOff>38100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104775</xdr:rowOff>
                  </from>
                  <to>
                    <xdr:col>2</xdr:col>
                    <xdr:colOff>38100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57150</xdr:rowOff>
                  </from>
                  <to>
                    <xdr:col>2</xdr:col>
                    <xdr:colOff>38100</xdr:colOff>
                    <xdr:row>10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M60"/>
  <sheetViews>
    <sheetView tabSelected="1" view="pageBreakPreview" zoomScaleNormal="130" zoomScaleSheetLayoutView="100" workbookViewId="0">
      <selection activeCell="K14" sqref="K14"/>
    </sheetView>
  </sheetViews>
  <sheetFormatPr defaultColWidth="3" defaultRowHeight="12" customHeight="1"/>
  <cols>
    <col min="1" max="28" width="3.125" style="2" customWidth="1"/>
    <col min="29" max="16384" width="3" style="2"/>
  </cols>
  <sheetData>
    <row r="1" spans="1:28" ht="17.25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166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2" t="s">
        <v>184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8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128" t="s">
        <v>17</v>
      </c>
      <c r="P5" s="129"/>
      <c r="Q5" s="129"/>
      <c r="R5" s="129"/>
      <c r="S5" s="129"/>
      <c r="T5" s="133"/>
      <c r="U5" s="173" t="s">
        <v>76</v>
      </c>
      <c r="V5" s="173"/>
      <c r="W5" s="173"/>
      <c r="X5" s="173"/>
      <c r="Y5" s="173"/>
      <c r="Z5" s="173"/>
      <c r="AA5" s="173"/>
      <c r="AB5" s="173"/>
    </row>
    <row r="6" spans="1:28" ht="12" customHeight="1">
      <c r="B6" s="26" t="s">
        <v>113</v>
      </c>
      <c r="C6" s="14" t="s">
        <v>161</v>
      </c>
      <c r="O6" s="134">
        <v>0.83333333333333337</v>
      </c>
      <c r="P6" s="130"/>
      <c r="Q6" s="130"/>
      <c r="R6" s="130"/>
      <c r="S6" s="130"/>
      <c r="T6" s="131"/>
      <c r="U6" s="174">
        <v>0.875</v>
      </c>
      <c r="V6" s="174"/>
      <c r="W6" s="174"/>
      <c r="X6" s="174"/>
      <c r="Y6" s="174"/>
      <c r="Z6" s="174"/>
      <c r="AA6" s="174"/>
      <c r="AB6" s="174"/>
    </row>
    <row r="7" spans="1:28" ht="12" customHeight="1">
      <c r="O7" s="29"/>
      <c r="P7" s="30"/>
      <c r="Q7" s="30"/>
      <c r="R7" s="30"/>
      <c r="S7" s="30"/>
      <c r="T7" s="30"/>
      <c r="U7" s="29"/>
      <c r="V7" s="14" t="s">
        <v>78</v>
      </c>
      <c r="W7" s="30"/>
      <c r="X7" s="30"/>
      <c r="Y7" s="30"/>
      <c r="Z7" s="30"/>
    </row>
    <row r="8" spans="1:28" ht="6" customHeight="1">
      <c r="O8" s="29"/>
      <c r="P8" s="30"/>
      <c r="Q8" s="30"/>
      <c r="R8" s="30"/>
      <c r="S8" s="30"/>
      <c r="T8" s="30"/>
      <c r="U8" s="29"/>
      <c r="V8" s="14"/>
      <c r="W8" s="30"/>
      <c r="X8" s="30"/>
      <c r="Y8" s="30"/>
      <c r="Z8" s="30"/>
    </row>
    <row r="9" spans="1:28" ht="18.75" customHeight="1">
      <c r="A9" s="135" t="s">
        <v>0</v>
      </c>
      <c r="B9" s="136"/>
      <c r="C9" s="137"/>
      <c r="D9" s="168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70"/>
    </row>
    <row r="10" spans="1:28" ht="12" customHeight="1">
      <c r="O10" s="75"/>
      <c r="P10" s="75"/>
      <c r="Q10" s="75"/>
      <c r="R10" s="76"/>
      <c r="S10" s="76"/>
      <c r="T10" s="76"/>
    </row>
    <row r="11" spans="1:28" ht="12" customHeight="1">
      <c r="A11" s="2" t="s">
        <v>1</v>
      </c>
    </row>
    <row r="12" spans="1:28" ht="15" customHeight="1">
      <c r="A12" s="149" t="s">
        <v>79</v>
      </c>
      <c r="B12" s="150"/>
      <c r="C12" s="150"/>
      <c r="D12" s="150"/>
      <c r="E12" s="150"/>
      <c r="F12" s="150"/>
      <c r="G12" s="150"/>
      <c r="H12" s="151"/>
      <c r="I12" s="171"/>
      <c r="J12" s="172"/>
      <c r="K12" s="172"/>
      <c r="L12" s="172"/>
      <c r="M12" s="3" t="s">
        <v>3</v>
      </c>
      <c r="O12" s="2" t="s">
        <v>133</v>
      </c>
    </row>
    <row r="13" spans="1:28" ht="15" customHeight="1">
      <c r="A13" s="4"/>
      <c r="B13" s="154" t="s">
        <v>178</v>
      </c>
      <c r="C13" s="130"/>
      <c r="D13" s="130"/>
      <c r="E13" s="130"/>
      <c r="F13" s="130"/>
      <c r="G13" s="130"/>
      <c r="H13" s="131"/>
      <c r="I13" s="171"/>
      <c r="J13" s="172"/>
      <c r="K13" s="172"/>
      <c r="L13" s="172"/>
      <c r="M13" s="3" t="s">
        <v>3</v>
      </c>
      <c r="N13" s="2" t="s">
        <v>4</v>
      </c>
      <c r="O13" s="128" t="str">
        <f>IF(I13="","",IF(I13&lt;=1000,ROUNDDOWN(1000/1000,0),ROUNDDOWN(I13/1000,0)))</f>
        <v/>
      </c>
      <c r="P13" s="129"/>
      <c r="Q13" s="129"/>
      <c r="R13" s="130" t="s">
        <v>7</v>
      </c>
      <c r="S13" s="131"/>
      <c r="T13" s="2" t="s">
        <v>4</v>
      </c>
      <c r="U13" s="141" t="str">
        <f>IF(I13="","",O13*200000)</f>
        <v/>
      </c>
      <c r="V13" s="142"/>
      <c r="W13" s="142"/>
      <c r="X13" s="142"/>
      <c r="Y13" s="142"/>
      <c r="Z13" s="130" t="s">
        <v>8</v>
      </c>
      <c r="AA13" s="131"/>
      <c r="AB13" s="5" t="s">
        <v>84</v>
      </c>
    </row>
    <row r="14" spans="1:28" ht="15" customHeight="1">
      <c r="O14" s="2" t="s">
        <v>9</v>
      </c>
    </row>
    <row r="15" spans="1:28" ht="15" customHeight="1">
      <c r="O15" s="2" t="s">
        <v>10</v>
      </c>
    </row>
    <row r="17" spans="1:28" ht="12" customHeight="1">
      <c r="A17" s="2" t="s">
        <v>119</v>
      </c>
      <c r="G17" s="2" t="s">
        <v>82</v>
      </c>
      <c r="Q17" s="5" t="s">
        <v>85</v>
      </c>
      <c r="T17" s="5" t="s">
        <v>86</v>
      </c>
      <c r="W17" s="147" t="s">
        <v>31</v>
      </c>
      <c r="X17" s="148"/>
      <c r="Y17" s="148"/>
      <c r="Z17" s="147" t="s">
        <v>83</v>
      </c>
      <c r="AA17" s="148"/>
      <c r="AB17" s="148"/>
    </row>
    <row r="18" spans="1:28" ht="15" customHeight="1">
      <c r="A18" s="124" t="s">
        <v>22</v>
      </c>
      <c r="B18" s="124"/>
      <c r="C18" s="124"/>
      <c r="D18" s="124"/>
      <c r="E18" s="124"/>
      <c r="F18" s="78" t="s">
        <v>14</v>
      </c>
      <c r="G18" s="78"/>
      <c r="H18" s="78"/>
      <c r="I18" s="78" t="s">
        <v>15</v>
      </c>
      <c r="J18" s="78"/>
      <c r="K18" s="78"/>
      <c r="L18" s="78" t="s">
        <v>16</v>
      </c>
      <c r="M18" s="78"/>
      <c r="N18" s="78"/>
      <c r="O18" s="5"/>
      <c r="P18" s="101" t="s">
        <v>39</v>
      </c>
      <c r="Q18" s="102"/>
      <c r="R18" s="103"/>
      <c r="S18" s="101" t="s">
        <v>154</v>
      </c>
      <c r="T18" s="104"/>
      <c r="U18" s="105"/>
      <c r="V18" s="7"/>
      <c r="W18" s="106" t="s">
        <v>18</v>
      </c>
      <c r="X18" s="107"/>
      <c r="Y18" s="108"/>
      <c r="Z18" s="115" t="str">
        <f>IF((P19=""),"",IF(S19="全て",1,IF(S19="対象外","支給しない",IF(S19="要請時間内","要請時間内",ROUNDUP(S19/P19,3)))))</f>
        <v/>
      </c>
      <c r="AA18" s="116"/>
      <c r="AB18" s="117"/>
    </row>
    <row r="19" spans="1:28" ht="15" customHeight="1">
      <c r="A19" s="124" t="s">
        <v>12</v>
      </c>
      <c r="B19" s="124"/>
      <c r="C19" s="124"/>
      <c r="D19" s="124"/>
      <c r="E19" s="124"/>
      <c r="F19" s="163"/>
      <c r="G19" s="164"/>
      <c r="H19" s="164"/>
      <c r="I19" s="165"/>
      <c r="J19" s="166"/>
      <c r="K19" s="167"/>
      <c r="L19" s="163"/>
      <c r="M19" s="164"/>
      <c r="N19" s="164"/>
      <c r="O19" s="6"/>
      <c r="P19" s="127" t="str">
        <f>IF(F19="","",I19-F19-L19)</f>
        <v/>
      </c>
      <c r="Q19" s="107"/>
      <c r="R19" s="108"/>
      <c r="S19" s="127" t="str">
        <f>IF(F19="","",IF(I19&lt;=$O$6,"要請時間内",IF(I20&lt;=$O$6,I19-$O$6,IF(I20&gt;$O$6,"対象外",I19-I20))))</f>
        <v/>
      </c>
      <c r="T19" s="107"/>
      <c r="U19" s="108"/>
      <c r="V19" s="7"/>
      <c r="W19" s="109"/>
      <c r="X19" s="110"/>
      <c r="Y19" s="111"/>
      <c r="Z19" s="118"/>
      <c r="AA19" s="119"/>
      <c r="AB19" s="120"/>
    </row>
    <row r="20" spans="1:28" ht="15" customHeight="1">
      <c r="A20" s="124" t="s">
        <v>13</v>
      </c>
      <c r="B20" s="124"/>
      <c r="C20" s="124"/>
      <c r="D20" s="124"/>
      <c r="E20" s="124"/>
      <c r="F20" s="163"/>
      <c r="G20" s="164"/>
      <c r="H20" s="164"/>
      <c r="I20" s="165"/>
      <c r="J20" s="166"/>
      <c r="K20" s="167"/>
      <c r="L20" s="163"/>
      <c r="M20" s="164"/>
      <c r="N20" s="164"/>
      <c r="O20" s="6"/>
      <c r="P20" s="112"/>
      <c r="Q20" s="113"/>
      <c r="R20" s="114"/>
      <c r="S20" s="112"/>
      <c r="T20" s="113"/>
      <c r="U20" s="114"/>
      <c r="V20" s="7"/>
      <c r="W20" s="112"/>
      <c r="X20" s="113"/>
      <c r="Y20" s="114"/>
      <c r="Z20" s="121"/>
      <c r="AA20" s="122"/>
      <c r="AB20" s="123"/>
    </row>
    <row r="21" spans="1:28" ht="6" customHeight="1"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19"/>
      <c r="AA21" s="19"/>
      <c r="AB21" s="19"/>
    </row>
    <row r="22" spans="1:28" ht="15" customHeight="1">
      <c r="A22" s="124" t="s">
        <v>23</v>
      </c>
      <c r="B22" s="124"/>
      <c r="C22" s="124"/>
      <c r="D22" s="124"/>
      <c r="E22" s="124"/>
      <c r="F22" s="78" t="s">
        <v>14</v>
      </c>
      <c r="G22" s="78"/>
      <c r="H22" s="78"/>
      <c r="I22" s="78" t="s">
        <v>15</v>
      </c>
      <c r="J22" s="78"/>
      <c r="K22" s="78"/>
      <c r="L22" s="78" t="s">
        <v>16</v>
      </c>
      <c r="M22" s="78"/>
      <c r="N22" s="78"/>
      <c r="O22" s="5"/>
      <c r="P22" s="101" t="s">
        <v>39</v>
      </c>
      <c r="Q22" s="102"/>
      <c r="R22" s="103"/>
      <c r="S22" s="101" t="s">
        <v>154</v>
      </c>
      <c r="T22" s="104"/>
      <c r="U22" s="105"/>
      <c r="V22" s="7"/>
      <c r="W22" s="106" t="s">
        <v>19</v>
      </c>
      <c r="X22" s="107"/>
      <c r="Y22" s="108"/>
      <c r="Z22" s="115" t="str">
        <f>IF((P23=""),"",IF(S23="全て",1,IF(S23="対象外","支給しない",IF(S23="要請時間内","要請時間内",ROUNDUP(S23/P23,3)))))</f>
        <v/>
      </c>
      <c r="AA22" s="116"/>
      <c r="AB22" s="117"/>
    </row>
    <row r="23" spans="1:28" ht="15" customHeight="1">
      <c r="A23" s="124" t="s">
        <v>12</v>
      </c>
      <c r="B23" s="124"/>
      <c r="C23" s="124"/>
      <c r="D23" s="124"/>
      <c r="E23" s="124"/>
      <c r="F23" s="163"/>
      <c r="G23" s="164"/>
      <c r="H23" s="164"/>
      <c r="I23" s="165"/>
      <c r="J23" s="166"/>
      <c r="K23" s="167"/>
      <c r="L23" s="163"/>
      <c r="M23" s="164"/>
      <c r="N23" s="164"/>
      <c r="O23" s="6"/>
      <c r="P23" s="127" t="str">
        <f>IF(F23="","",I23-F23-L23)</f>
        <v/>
      </c>
      <c r="Q23" s="107"/>
      <c r="R23" s="108"/>
      <c r="S23" s="127" t="str">
        <f>IF(F23="","",IF(I23&lt;=$O$6,"要請時間内",IF(I24&lt;=$O$6,I23-$O$6,IF(I24&gt;$O$6,"対象外",I23-I24))))</f>
        <v/>
      </c>
      <c r="T23" s="107"/>
      <c r="U23" s="108"/>
      <c r="V23" s="7"/>
      <c r="W23" s="109"/>
      <c r="X23" s="110"/>
      <c r="Y23" s="111"/>
      <c r="Z23" s="118"/>
      <c r="AA23" s="119"/>
      <c r="AB23" s="120"/>
    </row>
    <row r="24" spans="1:28" ht="15" customHeight="1">
      <c r="A24" s="124" t="s">
        <v>13</v>
      </c>
      <c r="B24" s="124"/>
      <c r="C24" s="124"/>
      <c r="D24" s="124"/>
      <c r="E24" s="124"/>
      <c r="F24" s="163"/>
      <c r="G24" s="164"/>
      <c r="H24" s="164"/>
      <c r="I24" s="165"/>
      <c r="J24" s="166"/>
      <c r="K24" s="167"/>
      <c r="L24" s="163"/>
      <c r="M24" s="164"/>
      <c r="N24" s="164"/>
      <c r="O24" s="6"/>
      <c r="P24" s="112"/>
      <c r="Q24" s="113"/>
      <c r="R24" s="114"/>
      <c r="S24" s="112"/>
      <c r="T24" s="113"/>
      <c r="U24" s="114"/>
      <c r="V24" s="7"/>
      <c r="W24" s="112"/>
      <c r="X24" s="113"/>
      <c r="Y24" s="114"/>
      <c r="Z24" s="121"/>
      <c r="AA24" s="122"/>
      <c r="AB24" s="123"/>
    </row>
    <row r="25" spans="1:28" ht="6" customHeight="1">
      <c r="F25" s="7"/>
      <c r="G25" s="7"/>
      <c r="H25" s="7"/>
      <c r="I25" s="7"/>
      <c r="J25" s="7"/>
      <c r="K25" s="7"/>
      <c r="L25" s="7"/>
      <c r="M25" s="7"/>
      <c r="N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19"/>
      <c r="AA25" s="19"/>
      <c r="AB25" s="19"/>
    </row>
    <row r="26" spans="1:28" ht="15" customHeight="1">
      <c r="A26" s="124" t="s">
        <v>24</v>
      </c>
      <c r="B26" s="124"/>
      <c r="C26" s="124"/>
      <c r="D26" s="124"/>
      <c r="E26" s="124"/>
      <c r="F26" s="78" t="s">
        <v>14</v>
      </c>
      <c r="G26" s="78"/>
      <c r="H26" s="78"/>
      <c r="I26" s="78" t="s">
        <v>15</v>
      </c>
      <c r="J26" s="78"/>
      <c r="K26" s="78"/>
      <c r="L26" s="78" t="s">
        <v>16</v>
      </c>
      <c r="M26" s="78"/>
      <c r="N26" s="78"/>
      <c r="O26" s="5"/>
      <c r="P26" s="101" t="s">
        <v>39</v>
      </c>
      <c r="Q26" s="102"/>
      <c r="R26" s="103"/>
      <c r="S26" s="101" t="s">
        <v>154</v>
      </c>
      <c r="T26" s="104"/>
      <c r="U26" s="105"/>
      <c r="V26" s="7"/>
      <c r="W26" s="106" t="s">
        <v>20</v>
      </c>
      <c r="X26" s="107"/>
      <c r="Y26" s="108"/>
      <c r="Z26" s="115" t="str">
        <f>IF((P27=""),"",IF(S27="全て",1,IF(S27="対象外","支給しない",IF(S27="要請時間内","要請時間内",ROUNDUP(S27/P27,3)))))</f>
        <v/>
      </c>
      <c r="AA26" s="116"/>
      <c r="AB26" s="117"/>
    </row>
    <row r="27" spans="1:28" ht="15" customHeight="1">
      <c r="A27" s="124" t="s">
        <v>12</v>
      </c>
      <c r="B27" s="124"/>
      <c r="C27" s="124"/>
      <c r="D27" s="124"/>
      <c r="E27" s="124"/>
      <c r="F27" s="163"/>
      <c r="G27" s="164"/>
      <c r="H27" s="164"/>
      <c r="I27" s="165"/>
      <c r="J27" s="166"/>
      <c r="K27" s="167"/>
      <c r="L27" s="163"/>
      <c r="M27" s="164"/>
      <c r="N27" s="164"/>
      <c r="O27" s="6"/>
      <c r="P27" s="127" t="str">
        <f>IF(F27="","",I27-F27-L27)</f>
        <v/>
      </c>
      <c r="Q27" s="107"/>
      <c r="R27" s="108"/>
      <c r="S27" s="127" t="str">
        <f>IF(F27="","",IF(I27&lt;=$O$6,"要請時間内",IF(I28&lt;=$O$6,I27-$O$6,IF(I28&gt;$O$6,"対象外",I27-I28))))</f>
        <v/>
      </c>
      <c r="T27" s="107"/>
      <c r="U27" s="108"/>
      <c r="V27" s="7"/>
      <c r="W27" s="109"/>
      <c r="X27" s="110"/>
      <c r="Y27" s="111"/>
      <c r="Z27" s="118"/>
      <c r="AA27" s="119"/>
      <c r="AB27" s="120"/>
    </row>
    <row r="28" spans="1:28" ht="15" customHeight="1">
      <c r="A28" s="124" t="s">
        <v>13</v>
      </c>
      <c r="B28" s="124"/>
      <c r="C28" s="124"/>
      <c r="D28" s="124"/>
      <c r="E28" s="124"/>
      <c r="F28" s="163"/>
      <c r="G28" s="164"/>
      <c r="H28" s="164"/>
      <c r="I28" s="165"/>
      <c r="J28" s="166"/>
      <c r="K28" s="167"/>
      <c r="L28" s="163"/>
      <c r="M28" s="164"/>
      <c r="N28" s="164"/>
      <c r="O28" s="6"/>
      <c r="P28" s="112"/>
      <c r="Q28" s="113"/>
      <c r="R28" s="114"/>
      <c r="S28" s="112"/>
      <c r="T28" s="113"/>
      <c r="U28" s="114"/>
      <c r="V28" s="7"/>
      <c r="W28" s="112"/>
      <c r="X28" s="113"/>
      <c r="Y28" s="114"/>
      <c r="Z28" s="121"/>
      <c r="AA28" s="122"/>
      <c r="AB28" s="123"/>
    </row>
    <row r="29" spans="1:28" ht="6" customHeight="1">
      <c r="F29" s="7"/>
      <c r="G29" s="7"/>
      <c r="H29" s="7"/>
      <c r="I29" s="7"/>
      <c r="J29" s="7"/>
      <c r="K29" s="7"/>
      <c r="L29" s="7"/>
      <c r="M29" s="7"/>
      <c r="N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19"/>
      <c r="AA29" s="19"/>
      <c r="AB29" s="19"/>
    </row>
    <row r="30" spans="1:28" ht="15" customHeight="1">
      <c r="A30" s="124" t="s">
        <v>25</v>
      </c>
      <c r="B30" s="124"/>
      <c r="C30" s="124"/>
      <c r="D30" s="124"/>
      <c r="E30" s="124"/>
      <c r="F30" s="78" t="s">
        <v>14</v>
      </c>
      <c r="G30" s="78"/>
      <c r="H30" s="78"/>
      <c r="I30" s="78" t="s">
        <v>15</v>
      </c>
      <c r="J30" s="78"/>
      <c r="K30" s="78"/>
      <c r="L30" s="78" t="s">
        <v>16</v>
      </c>
      <c r="M30" s="78"/>
      <c r="N30" s="78"/>
      <c r="O30" s="5"/>
      <c r="P30" s="101" t="s">
        <v>39</v>
      </c>
      <c r="Q30" s="102"/>
      <c r="R30" s="103"/>
      <c r="S30" s="101" t="s">
        <v>154</v>
      </c>
      <c r="T30" s="104"/>
      <c r="U30" s="105"/>
      <c r="V30" s="7"/>
      <c r="W30" s="106" t="s">
        <v>21</v>
      </c>
      <c r="X30" s="107"/>
      <c r="Y30" s="108"/>
      <c r="Z30" s="115" t="str">
        <f>IF((P31=""),"",IF(S31="全て",1,IF(S31="対象外","支給しない",IF(S31="要請時間内","要請時間内",ROUNDUP(S31/P31,3)))))</f>
        <v/>
      </c>
      <c r="AA30" s="116"/>
      <c r="AB30" s="117"/>
    </row>
    <row r="31" spans="1:28" ht="15" customHeight="1">
      <c r="A31" s="124" t="s">
        <v>12</v>
      </c>
      <c r="B31" s="124"/>
      <c r="C31" s="124"/>
      <c r="D31" s="124"/>
      <c r="E31" s="124"/>
      <c r="F31" s="163"/>
      <c r="G31" s="164"/>
      <c r="H31" s="164"/>
      <c r="I31" s="165"/>
      <c r="J31" s="166"/>
      <c r="K31" s="167"/>
      <c r="L31" s="163"/>
      <c r="M31" s="164"/>
      <c r="N31" s="164"/>
      <c r="O31" s="6"/>
      <c r="P31" s="127" t="str">
        <f>IF(F31="","",I31-F31-L31)</f>
        <v/>
      </c>
      <c r="Q31" s="107"/>
      <c r="R31" s="108"/>
      <c r="S31" s="127" t="str">
        <f>IF(F31="","",IF(I31&lt;=$O$6,"要請時間内",IF(I32&lt;=$O$6,I31-$O$6,IF(I32&gt;$O$6,"対象外",I31-I32))))</f>
        <v/>
      </c>
      <c r="T31" s="107"/>
      <c r="U31" s="108"/>
      <c r="V31" s="7"/>
      <c r="W31" s="109"/>
      <c r="X31" s="110"/>
      <c r="Y31" s="111"/>
      <c r="Z31" s="118"/>
      <c r="AA31" s="119"/>
      <c r="AB31" s="120"/>
    </row>
    <row r="32" spans="1:28" ht="15" customHeight="1">
      <c r="A32" s="124" t="s">
        <v>13</v>
      </c>
      <c r="B32" s="124"/>
      <c r="C32" s="124"/>
      <c r="D32" s="124"/>
      <c r="E32" s="124"/>
      <c r="F32" s="163"/>
      <c r="G32" s="164"/>
      <c r="H32" s="164"/>
      <c r="I32" s="165"/>
      <c r="J32" s="166"/>
      <c r="K32" s="167"/>
      <c r="L32" s="163"/>
      <c r="M32" s="164"/>
      <c r="N32" s="164"/>
      <c r="O32" s="6"/>
      <c r="P32" s="112"/>
      <c r="Q32" s="113"/>
      <c r="R32" s="114"/>
      <c r="S32" s="112"/>
      <c r="T32" s="113"/>
      <c r="U32" s="114"/>
      <c r="V32" s="7"/>
      <c r="W32" s="112"/>
      <c r="X32" s="113"/>
      <c r="Y32" s="114"/>
      <c r="Z32" s="121"/>
      <c r="AA32" s="122"/>
      <c r="AB32" s="123"/>
    </row>
    <row r="33" spans="1:39" ht="6" customHeight="1">
      <c r="F33" s="7"/>
      <c r="G33" s="7"/>
      <c r="H33" s="7"/>
      <c r="I33" s="7"/>
      <c r="J33" s="7"/>
      <c r="K33" s="7"/>
      <c r="L33" s="7"/>
      <c r="M33" s="7"/>
      <c r="N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19"/>
      <c r="AA33" s="19"/>
      <c r="AB33" s="19"/>
    </row>
    <row r="34" spans="1:39" ht="15" customHeight="1">
      <c r="A34" s="100" t="s">
        <v>77</v>
      </c>
      <c r="B34" s="100"/>
      <c r="C34" s="100"/>
      <c r="D34" s="100"/>
      <c r="E34" s="100"/>
      <c r="F34" s="78" t="s">
        <v>14</v>
      </c>
      <c r="G34" s="78"/>
      <c r="H34" s="78"/>
      <c r="I34" s="78" t="s">
        <v>15</v>
      </c>
      <c r="J34" s="78"/>
      <c r="K34" s="78"/>
      <c r="L34" s="78" t="s">
        <v>16</v>
      </c>
      <c r="M34" s="78"/>
      <c r="N34" s="78"/>
      <c r="O34" s="5"/>
      <c r="P34" s="101" t="s">
        <v>39</v>
      </c>
      <c r="Q34" s="102"/>
      <c r="R34" s="103"/>
      <c r="S34" s="101" t="s">
        <v>154</v>
      </c>
      <c r="T34" s="104"/>
      <c r="U34" s="105"/>
      <c r="V34" s="7"/>
      <c r="W34" s="106" t="s">
        <v>33</v>
      </c>
      <c r="X34" s="107"/>
      <c r="Y34" s="108"/>
      <c r="Z34" s="115" t="str">
        <f>IF((P35=""),"",IF(S35="全て",1,IF(S35="対象外","支給しない",IF(S35="要請時間内","要請時間内",ROUNDUP(S35/P35,3)))))</f>
        <v/>
      </c>
      <c r="AA34" s="116"/>
      <c r="AB34" s="117"/>
    </row>
    <row r="35" spans="1:39" ht="15" customHeight="1">
      <c r="A35" s="124" t="s">
        <v>12</v>
      </c>
      <c r="B35" s="124"/>
      <c r="C35" s="124"/>
      <c r="D35" s="124"/>
      <c r="E35" s="124"/>
      <c r="F35" s="163"/>
      <c r="G35" s="164"/>
      <c r="H35" s="164"/>
      <c r="I35" s="163"/>
      <c r="J35" s="164"/>
      <c r="K35" s="164"/>
      <c r="L35" s="163"/>
      <c r="M35" s="164"/>
      <c r="N35" s="164"/>
      <c r="O35" s="6"/>
      <c r="P35" s="127" t="str">
        <f>IF(F35="","",I35-F35-L35)</f>
        <v/>
      </c>
      <c r="Q35" s="107"/>
      <c r="R35" s="108"/>
      <c r="S35" s="127" t="str">
        <f>IF(F35="","",IF(I35&lt;=$U$6,"要請時間内",IF(I36&lt;=$U$6,I35-$U$6,IF(I36&gt;$U$6,"対象外",I35-I36))))</f>
        <v/>
      </c>
      <c r="T35" s="107"/>
      <c r="U35" s="108"/>
      <c r="V35" s="7"/>
      <c r="W35" s="109"/>
      <c r="X35" s="110"/>
      <c r="Y35" s="111"/>
      <c r="Z35" s="118"/>
      <c r="AA35" s="119"/>
      <c r="AB35" s="120"/>
    </row>
    <row r="36" spans="1:39" ht="15" customHeight="1">
      <c r="A36" s="124" t="s">
        <v>13</v>
      </c>
      <c r="B36" s="124"/>
      <c r="C36" s="124"/>
      <c r="D36" s="124"/>
      <c r="E36" s="124"/>
      <c r="F36" s="163"/>
      <c r="G36" s="164"/>
      <c r="H36" s="164"/>
      <c r="I36" s="163"/>
      <c r="J36" s="164"/>
      <c r="K36" s="164"/>
      <c r="L36" s="163"/>
      <c r="M36" s="164"/>
      <c r="N36" s="164"/>
      <c r="O36" s="6"/>
      <c r="P36" s="112"/>
      <c r="Q36" s="113"/>
      <c r="R36" s="114"/>
      <c r="S36" s="112"/>
      <c r="T36" s="113"/>
      <c r="U36" s="114"/>
      <c r="V36" s="7"/>
      <c r="W36" s="112"/>
      <c r="X36" s="113"/>
      <c r="Y36" s="114"/>
      <c r="Z36" s="121"/>
      <c r="AA36" s="122"/>
      <c r="AB36" s="123"/>
    </row>
    <row r="37" spans="1:39" ht="12" customHeight="1">
      <c r="Z37" s="93" t="s">
        <v>98</v>
      </c>
      <c r="AA37" s="93"/>
      <c r="AB37" s="93"/>
    </row>
    <row r="38" spans="1:39" ht="12" customHeight="1">
      <c r="A38" s="2" t="s">
        <v>29</v>
      </c>
    </row>
    <row r="39" spans="1:39" ht="16.899999999999999" customHeight="1">
      <c r="A39" s="94" t="s">
        <v>30</v>
      </c>
      <c r="B39" s="94"/>
      <c r="C39" s="94"/>
      <c r="D39" s="94"/>
      <c r="E39" s="94" t="s">
        <v>31</v>
      </c>
      <c r="F39" s="94"/>
      <c r="G39" s="94"/>
      <c r="H39" s="94"/>
      <c r="I39" s="95" t="s">
        <v>120</v>
      </c>
      <c r="J39" s="95"/>
      <c r="K39" s="95"/>
      <c r="L39" s="95"/>
      <c r="M39" s="96" t="s">
        <v>37</v>
      </c>
      <c r="N39" s="96"/>
      <c r="O39" s="96"/>
      <c r="P39" s="96"/>
      <c r="Q39" s="94"/>
      <c r="R39" s="94"/>
      <c r="S39" s="94"/>
      <c r="T39" s="94"/>
      <c r="U39" s="94"/>
      <c r="V39" s="94"/>
      <c r="W39" s="95" t="s">
        <v>92</v>
      </c>
      <c r="X39" s="95"/>
      <c r="Y39" s="95"/>
      <c r="Z39" s="95"/>
      <c r="AA39" s="95"/>
      <c r="AB39" s="95"/>
    </row>
    <row r="40" spans="1:39" ht="22.5" customHeight="1">
      <c r="A40" s="94"/>
      <c r="B40" s="94"/>
      <c r="C40" s="94"/>
      <c r="D40" s="94"/>
      <c r="E40" s="94"/>
      <c r="F40" s="94"/>
      <c r="G40" s="94"/>
      <c r="H40" s="94"/>
      <c r="I40" s="95"/>
      <c r="J40" s="95"/>
      <c r="K40" s="95"/>
      <c r="L40" s="95"/>
      <c r="M40" s="97" t="s">
        <v>91</v>
      </c>
      <c r="N40" s="97"/>
      <c r="O40" s="97"/>
      <c r="P40" s="97"/>
      <c r="Q40" s="162" t="s">
        <v>182</v>
      </c>
      <c r="R40" s="162"/>
      <c r="S40" s="162"/>
      <c r="T40" s="162" t="s">
        <v>183</v>
      </c>
      <c r="U40" s="162"/>
      <c r="V40" s="162"/>
      <c r="W40" s="95"/>
      <c r="X40" s="95"/>
      <c r="Y40" s="95"/>
      <c r="Z40" s="95"/>
      <c r="AA40" s="95"/>
      <c r="AB40" s="95"/>
      <c r="AC40" s="76"/>
      <c r="AD40" s="30"/>
      <c r="AE40" s="76"/>
      <c r="AF40" s="76"/>
      <c r="AG40" s="76"/>
      <c r="AK40" s="70" t="s">
        <v>34</v>
      </c>
      <c r="AL40" s="71"/>
      <c r="AM40" s="71"/>
    </row>
    <row r="41" spans="1:39" ht="15" customHeight="1">
      <c r="A41" s="85">
        <v>44452</v>
      </c>
      <c r="B41" s="85"/>
      <c r="C41" s="85"/>
      <c r="D41" s="85"/>
      <c r="E41" s="175"/>
      <c r="F41" s="175"/>
      <c r="G41" s="175"/>
      <c r="H41" s="175"/>
      <c r="I41" s="89" t="str">
        <f>IF(E41="","",IF(E41="対応なし","支給しない",(VLOOKUP(E41,$W$18:$AB$36,4,FALSE))))</f>
        <v/>
      </c>
      <c r="J41" s="89"/>
      <c r="K41" s="89"/>
      <c r="L41" s="89"/>
      <c r="M41" s="90" t="str">
        <f t="shared" ref="M41:M42" si="0">IF(E41="","",IF(SUM(Q41:V41)&gt;=10,SUM(Q41:V41),0))</f>
        <v/>
      </c>
      <c r="N41" s="90"/>
      <c r="O41" s="90"/>
      <c r="P41" s="90"/>
      <c r="Q41" s="161"/>
      <c r="R41" s="161"/>
      <c r="S41" s="161"/>
      <c r="T41" s="161"/>
      <c r="U41" s="161"/>
      <c r="V41" s="161"/>
      <c r="W41" s="84" t="str">
        <f t="shared" ref="W41:W56" si="1">IF(I41="","",IF(I41="支給しない","対象外",IF(I41="要請時間内","要請時間内",ROUNDUP(($U$13+M41*2000+T41*20000)*I41,-3))))</f>
        <v/>
      </c>
      <c r="X41" s="84"/>
      <c r="Y41" s="84"/>
      <c r="Z41" s="84"/>
      <c r="AA41" s="84"/>
      <c r="AB41" s="84"/>
      <c r="AC41" s="32"/>
      <c r="AD41" s="31"/>
      <c r="AE41" s="32"/>
      <c r="AF41" s="32"/>
      <c r="AG41" s="32"/>
      <c r="AK41" s="70" t="s">
        <v>35</v>
      </c>
      <c r="AL41" s="71"/>
      <c r="AM41" s="71"/>
    </row>
    <row r="42" spans="1:39" ht="15" customHeight="1">
      <c r="A42" s="85">
        <v>44453</v>
      </c>
      <c r="B42" s="85"/>
      <c r="C42" s="85"/>
      <c r="D42" s="85"/>
      <c r="E42" s="158"/>
      <c r="F42" s="159"/>
      <c r="G42" s="159"/>
      <c r="H42" s="160"/>
      <c r="I42" s="89" t="str">
        <f t="shared" ref="I42" si="2">IF(E42="","",IF(E42="対応なし","支給しない",(VLOOKUP(E42,$W$18:$AB$36,4,FALSE))))</f>
        <v/>
      </c>
      <c r="J42" s="89"/>
      <c r="K42" s="89"/>
      <c r="L42" s="89"/>
      <c r="M42" s="90" t="str">
        <f t="shared" si="0"/>
        <v/>
      </c>
      <c r="N42" s="90"/>
      <c r="O42" s="90"/>
      <c r="P42" s="90"/>
      <c r="Q42" s="161"/>
      <c r="R42" s="161"/>
      <c r="S42" s="161"/>
      <c r="T42" s="161"/>
      <c r="U42" s="161"/>
      <c r="V42" s="161"/>
      <c r="W42" s="84" t="str">
        <f t="shared" si="1"/>
        <v/>
      </c>
      <c r="X42" s="84"/>
      <c r="Y42" s="84"/>
      <c r="Z42" s="84"/>
      <c r="AA42" s="84"/>
      <c r="AB42" s="84"/>
      <c r="AC42" s="31"/>
      <c r="AD42" s="31"/>
      <c r="AE42" s="32"/>
      <c r="AF42" s="32"/>
      <c r="AG42" s="32"/>
      <c r="AK42" s="70" t="s">
        <v>46</v>
      </c>
      <c r="AL42" s="71"/>
      <c r="AM42" s="71"/>
    </row>
    <row r="43" spans="1:39" ht="15" customHeight="1">
      <c r="A43" s="155">
        <v>44454</v>
      </c>
      <c r="B43" s="156"/>
      <c r="C43" s="156"/>
      <c r="D43" s="157"/>
      <c r="E43" s="158"/>
      <c r="F43" s="159"/>
      <c r="G43" s="159"/>
      <c r="H43" s="160"/>
      <c r="I43" s="89" t="str">
        <f>IF(E43="","",IF(E43="対応なし","支給しない",(VLOOKUP(E43,$W$18:$AB$36,4,FALSE))))</f>
        <v/>
      </c>
      <c r="J43" s="89"/>
      <c r="K43" s="89"/>
      <c r="L43" s="89"/>
      <c r="M43" s="90" t="str">
        <f>IF(E43="","",IF(SUM(Q43:V43)&gt;=10,SUM(Q43:V43),0))</f>
        <v/>
      </c>
      <c r="N43" s="90"/>
      <c r="O43" s="90"/>
      <c r="P43" s="90"/>
      <c r="Q43" s="161"/>
      <c r="R43" s="161"/>
      <c r="S43" s="161"/>
      <c r="T43" s="161"/>
      <c r="U43" s="161"/>
      <c r="V43" s="161"/>
      <c r="W43" s="84" t="str">
        <f t="shared" si="1"/>
        <v/>
      </c>
      <c r="X43" s="84"/>
      <c r="Y43" s="84"/>
      <c r="Z43" s="84"/>
      <c r="AA43" s="84"/>
      <c r="AB43" s="84"/>
      <c r="AC43" s="31"/>
      <c r="AD43" s="31"/>
      <c r="AE43" s="32"/>
      <c r="AF43" s="32"/>
      <c r="AG43" s="32"/>
      <c r="AK43" s="70" t="s">
        <v>36</v>
      </c>
      <c r="AL43" s="71"/>
      <c r="AM43" s="71"/>
    </row>
    <row r="44" spans="1:39" ht="15" customHeight="1">
      <c r="A44" s="155">
        <v>44455</v>
      </c>
      <c r="B44" s="156"/>
      <c r="C44" s="156"/>
      <c r="D44" s="157"/>
      <c r="E44" s="158"/>
      <c r="F44" s="159"/>
      <c r="G44" s="159"/>
      <c r="H44" s="160"/>
      <c r="I44" s="89" t="str">
        <f t="shared" ref="I44:I56" si="3">IF(E44="","",IF(E44="対応なし","支給しない",(VLOOKUP(E44,$W$18:$AB$36,4,FALSE))))</f>
        <v/>
      </c>
      <c r="J44" s="89"/>
      <c r="K44" s="89"/>
      <c r="L44" s="89"/>
      <c r="M44" s="90" t="str">
        <f t="shared" ref="M44:M56" si="4">IF(E44="","",IF(SUM(Q44:V44)&gt;=10,SUM(Q44:V44),0))</f>
        <v/>
      </c>
      <c r="N44" s="90"/>
      <c r="O44" s="90"/>
      <c r="P44" s="90"/>
      <c r="Q44" s="161"/>
      <c r="R44" s="161"/>
      <c r="S44" s="161"/>
      <c r="T44" s="161"/>
      <c r="U44" s="161"/>
      <c r="V44" s="161"/>
      <c r="W44" s="84" t="str">
        <f t="shared" si="1"/>
        <v/>
      </c>
      <c r="X44" s="84"/>
      <c r="Y44" s="84"/>
      <c r="Z44" s="84"/>
      <c r="AA44" s="84"/>
      <c r="AB44" s="84"/>
      <c r="AC44" s="31"/>
      <c r="AD44" s="31"/>
      <c r="AE44" s="32"/>
      <c r="AF44" s="32"/>
      <c r="AG44" s="32"/>
      <c r="AK44" s="70" t="s">
        <v>47</v>
      </c>
      <c r="AL44" s="71"/>
      <c r="AM44" s="71"/>
    </row>
    <row r="45" spans="1:39" ht="15" customHeight="1">
      <c r="A45" s="155">
        <v>44456</v>
      </c>
      <c r="B45" s="156"/>
      <c r="C45" s="156"/>
      <c r="D45" s="157"/>
      <c r="E45" s="158"/>
      <c r="F45" s="159"/>
      <c r="G45" s="159"/>
      <c r="H45" s="160"/>
      <c r="I45" s="89" t="str">
        <f t="shared" si="3"/>
        <v/>
      </c>
      <c r="J45" s="89"/>
      <c r="K45" s="89"/>
      <c r="L45" s="89"/>
      <c r="M45" s="90" t="str">
        <f t="shared" si="4"/>
        <v/>
      </c>
      <c r="N45" s="90"/>
      <c r="O45" s="90"/>
      <c r="P45" s="90"/>
      <c r="Q45" s="161"/>
      <c r="R45" s="161"/>
      <c r="S45" s="161"/>
      <c r="T45" s="161"/>
      <c r="U45" s="161"/>
      <c r="V45" s="161"/>
      <c r="W45" s="84" t="str">
        <f t="shared" si="1"/>
        <v/>
      </c>
      <c r="X45" s="84"/>
      <c r="Y45" s="84"/>
      <c r="Z45" s="84"/>
      <c r="AA45" s="84"/>
      <c r="AB45" s="84"/>
      <c r="AC45" s="31"/>
      <c r="AD45" s="31"/>
      <c r="AE45" s="32"/>
      <c r="AF45" s="32"/>
      <c r="AG45" s="32"/>
      <c r="AK45" s="2" t="s">
        <v>96</v>
      </c>
      <c r="AL45" s="71"/>
      <c r="AM45" s="71"/>
    </row>
    <row r="46" spans="1:39" ht="15" customHeight="1">
      <c r="A46" s="155">
        <v>44457</v>
      </c>
      <c r="B46" s="156"/>
      <c r="C46" s="156"/>
      <c r="D46" s="157"/>
      <c r="E46" s="158"/>
      <c r="F46" s="159"/>
      <c r="G46" s="159"/>
      <c r="H46" s="160"/>
      <c r="I46" s="89" t="str">
        <f t="shared" si="3"/>
        <v/>
      </c>
      <c r="J46" s="89"/>
      <c r="K46" s="89"/>
      <c r="L46" s="89"/>
      <c r="M46" s="90" t="str">
        <f t="shared" si="4"/>
        <v/>
      </c>
      <c r="N46" s="90"/>
      <c r="O46" s="90"/>
      <c r="P46" s="90"/>
      <c r="Q46" s="161"/>
      <c r="R46" s="161"/>
      <c r="S46" s="161"/>
      <c r="T46" s="161"/>
      <c r="U46" s="161"/>
      <c r="V46" s="161"/>
      <c r="W46" s="84" t="str">
        <f t="shared" si="1"/>
        <v/>
      </c>
      <c r="X46" s="84"/>
      <c r="Y46" s="84"/>
      <c r="Z46" s="84"/>
      <c r="AA46" s="84"/>
      <c r="AB46" s="84"/>
      <c r="AC46" s="31"/>
      <c r="AD46" s="31"/>
      <c r="AE46" s="32"/>
      <c r="AF46" s="32"/>
      <c r="AG46" s="32"/>
      <c r="AK46" s="70"/>
      <c r="AL46" s="71"/>
      <c r="AM46" s="71"/>
    </row>
    <row r="47" spans="1:39" ht="15" customHeight="1">
      <c r="A47" s="155">
        <v>44458</v>
      </c>
      <c r="B47" s="156"/>
      <c r="C47" s="156"/>
      <c r="D47" s="157"/>
      <c r="E47" s="158"/>
      <c r="F47" s="159"/>
      <c r="G47" s="159"/>
      <c r="H47" s="160"/>
      <c r="I47" s="89" t="str">
        <f t="shared" si="3"/>
        <v/>
      </c>
      <c r="J47" s="89"/>
      <c r="K47" s="89"/>
      <c r="L47" s="89"/>
      <c r="M47" s="90" t="str">
        <f t="shared" si="4"/>
        <v/>
      </c>
      <c r="N47" s="90"/>
      <c r="O47" s="90"/>
      <c r="P47" s="90"/>
      <c r="Q47" s="161"/>
      <c r="R47" s="161"/>
      <c r="S47" s="161"/>
      <c r="T47" s="161"/>
      <c r="U47" s="161"/>
      <c r="V47" s="161"/>
      <c r="W47" s="84" t="str">
        <f t="shared" si="1"/>
        <v/>
      </c>
      <c r="X47" s="84"/>
      <c r="Y47" s="84"/>
      <c r="Z47" s="84"/>
      <c r="AA47" s="84"/>
      <c r="AB47" s="84"/>
      <c r="AC47" s="32"/>
      <c r="AD47" s="31"/>
      <c r="AE47" s="32"/>
      <c r="AF47" s="32"/>
      <c r="AG47" s="32"/>
    </row>
    <row r="48" spans="1:39" ht="15" customHeight="1">
      <c r="A48" s="155">
        <v>44459</v>
      </c>
      <c r="B48" s="156"/>
      <c r="C48" s="156"/>
      <c r="D48" s="157"/>
      <c r="E48" s="158"/>
      <c r="F48" s="159"/>
      <c r="G48" s="159"/>
      <c r="H48" s="160"/>
      <c r="I48" s="89" t="str">
        <f t="shared" si="3"/>
        <v/>
      </c>
      <c r="J48" s="89"/>
      <c r="K48" s="89"/>
      <c r="L48" s="89"/>
      <c r="M48" s="90" t="str">
        <f t="shared" si="4"/>
        <v/>
      </c>
      <c r="N48" s="90"/>
      <c r="O48" s="90"/>
      <c r="P48" s="90"/>
      <c r="Q48" s="161"/>
      <c r="R48" s="161"/>
      <c r="S48" s="161"/>
      <c r="T48" s="161"/>
      <c r="U48" s="161"/>
      <c r="V48" s="161"/>
      <c r="W48" s="84" t="str">
        <f t="shared" si="1"/>
        <v/>
      </c>
      <c r="X48" s="84"/>
      <c r="Y48" s="84"/>
      <c r="Z48" s="84"/>
      <c r="AA48" s="84"/>
      <c r="AB48" s="84"/>
      <c r="AC48" s="32"/>
      <c r="AD48" s="31"/>
      <c r="AE48" s="32"/>
      <c r="AF48" s="32"/>
      <c r="AG48" s="32"/>
    </row>
    <row r="49" spans="1:33" ht="15" customHeight="1">
      <c r="A49" s="155">
        <v>44460</v>
      </c>
      <c r="B49" s="156"/>
      <c r="C49" s="156"/>
      <c r="D49" s="157"/>
      <c r="E49" s="158"/>
      <c r="F49" s="159"/>
      <c r="G49" s="159"/>
      <c r="H49" s="160"/>
      <c r="I49" s="89" t="str">
        <f t="shared" si="3"/>
        <v/>
      </c>
      <c r="J49" s="89"/>
      <c r="K49" s="89"/>
      <c r="L49" s="89"/>
      <c r="M49" s="90" t="str">
        <f t="shared" si="4"/>
        <v/>
      </c>
      <c r="N49" s="90"/>
      <c r="O49" s="90"/>
      <c r="P49" s="90"/>
      <c r="Q49" s="161"/>
      <c r="R49" s="161"/>
      <c r="S49" s="161"/>
      <c r="T49" s="161"/>
      <c r="U49" s="161"/>
      <c r="V49" s="161"/>
      <c r="W49" s="84" t="str">
        <f t="shared" si="1"/>
        <v/>
      </c>
      <c r="X49" s="84"/>
      <c r="Y49" s="84"/>
      <c r="Z49" s="84"/>
      <c r="AA49" s="84"/>
      <c r="AB49" s="84"/>
      <c r="AC49" s="31"/>
      <c r="AD49" s="31"/>
      <c r="AE49" s="32"/>
      <c r="AF49" s="32"/>
      <c r="AG49" s="32"/>
    </row>
    <row r="50" spans="1:33" ht="15" customHeight="1">
      <c r="A50" s="155">
        <v>44461</v>
      </c>
      <c r="B50" s="156"/>
      <c r="C50" s="156"/>
      <c r="D50" s="157"/>
      <c r="E50" s="158"/>
      <c r="F50" s="159"/>
      <c r="G50" s="159"/>
      <c r="H50" s="160"/>
      <c r="I50" s="89" t="str">
        <f t="shared" si="3"/>
        <v/>
      </c>
      <c r="J50" s="89"/>
      <c r="K50" s="89"/>
      <c r="L50" s="89"/>
      <c r="M50" s="90" t="str">
        <f t="shared" si="4"/>
        <v/>
      </c>
      <c r="N50" s="90"/>
      <c r="O50" s="90"/>
      <c r="P50" s="90"/>
      <c r="Q50" s="161"/>
      <c r="R50" s="161"/>
      <c r="S50" s="161"/>
      <c r="T50" s="161"/>
      <c r="U50" s="161"/>
      <c r="V50" s="161"/>
      <c r="W50" s="84" t="str">
        <f t="shared" si="1"/>
        <v/>
      </c>
      <c r="X50" s="84"/>
      <c r="Y50" s="84"/>
      <c r="Z50" s="84"/>
      <c r="AA50" s="84"/>
      <c r="AB50" s="84"/>
      <c r="AC50" s="31"/>
      <c r="AD50" s="31"/>
      <c r="AE50" s="32"/>
      <c r="AF50" s="32"/>
      <c r="AG50" s="32"/>
    </row>
    <row r="51" spans="1:33" ht="15" customHeight="1">
      <c r="A51" s="155">
        <v>44462</v>
      </c>
      <c r="B51" s="156"/>
      <c r="C51" s="156"/>
      <c r="D51" s="157"/>
      <c r="E51" s="158"/>
      <c r="F51" s="159"/>
      <c r="G51" s="159"/>
      <c r="H51" s="160"/>
      <c r="I51" s="89" t="str">
        <f t="shared" si="3"/>
        <v/>
      </c>
      <c r="J51" s="89"/>
      <c r="K51" s="89"/>
      <c r="L51" s="89"/>
      <c r="M51" s="90" t="str">
        <f t="shared" si="4"/>
        <v/>
      </c>
      <c r="N51" s="90"/>
      <c r="O51" s="90"/>
      <c r="P51" s="90"/>
      <c r="Q51" s="161"/>
      <c r="R51" s="161"/>
      <c r="S51" s="161"/>
      <c r="T51" s="161"/>
      <c r="U51" s="161"/>
      <c r="V51" s="161"/>
      <c r="W51" s="84" t="str">
        <f t="shared" si="1"/>
        <v/>
      </c>
      <c r="X51" s="84"/>
      <c r="Y51" s="84"/>
      <c r="Z51" s="84"/>
      <c r="AA51" s="84"/>
      <c r="AB51" s="84"/>
      <c r="AC51" s="31"/>
      <c r="AD51" s="31"/>
      <c r="AE51" s="32"/>
      <c r="AF51" s="32"/>
      <c r="AG51" s="32"/>
    </row>
    <row r="52" spans="1:33" ht="15" customHeight="1">
      <c r="A52" s="155">
        <v>44463</v>
      </c>
      <c r="B52" s="156"/>
      <c r="C52" s="156"/>
      <c r="D52" s="157"/>
      <c r="E52" s="158"/>
      <c r="F52" s="159"/>
      <c r="G52" s="159"/>
      <c r="H52" s="160"/>
      <c r="I52" s="89" t="str">
        <f t="shared" si="3"/>
        <v/>
      </c>
      <c r="J52" s="89"/>
      <c r="K52" s="89"/>
      <c r="L52" s="89"/>
      <c r="M52" s="90" t="str">
        <f t="shared" si="4"/>
        <v/>
      </c>
      <c r="N52" s="90"/>
      <c r="O52" s="90"/>
      <c r="P52" s="90"/>
      <c r="Q52" s="161"/>
      <c r="R52" s="161"/>
      <c r="S52" s="161"/>
      <c r="T52" s="161"/>
      <c r="U52" s="161"/>
      <c r="V52" s="161"/>
      <c r="W52" s="84" t="str">
        <f t="shared" si="1"/>
        <v/>
      </c>
      <c r="X52" s="84"/>
      <c r="Y52" s="84"/>
      <c r="Z52" s="84"/>
      <c r="AA52" s="84"/>
      <c r="AB52" s="84"/>
      <c r="AC52" s="31"/>
      <c r="AD52" s="31"/>
      <c r="AE52" s="32"/>
      <c r="AF52" s="32"/>
      <c r="AG52" s="32"/>
    </row>
    <row r="53" spans="1:33" ht="15" customHeight="1">
      <c r="A53" s="155">
        <v>44464</v>
      </c>
      <c r="B53" s="156"/>
      <c r="C53" s="156"/>
      <c r="D53" s="157"/>
      <c r="E53" s="158"/>
      <c r="F53" s="159"/>
      <c r="G53" s="159"/>
      <c r="H53" s="160"/>
      <c r="I53" s="89" t="str">
        <f t="shared" si="3"/>
        <v/>
      </c>
      <c r="J53" s="89"/>
      <c r="K53" s="89"/>
      <c r="L53" s="89"/>
      <c r="M53" s="90" t="str">
        <f t="shared" si="4"/>
        <v/>
      </c>
      <c r="N53" s="90"/>
      <c r="O53" s="90"/>
      <c r="P53" s="90"/>
      <c r="Q53" s="161"/>
      <c r="R53" s="161"/>
      <c r="S53" s="161"/>
      <c r="T53" s="161"/>
      <c r="U53" s="161"/>
      <c r="V53" s="161"/>
      <c r="W53" s="84" t="str">
        <f t="shared" si="1"/>
        <v/>
      </c>
      <c r="X53" s="84"/>
      <c r="Y53" s="84"/>
      <c r="Z53" s="84"/>
      <c r="AA53" s="84"/>
      <c r="AB53" s="84"/>
      <c r="AC53" s="31"/>
      <c r="AD53" s="31"/>
      <c r="AE53" s="32"/>
      <c r="AF53" s="32"/>
      <c r="AG53" s="32"/>
    </row>
    <row r="54" spans="1:33" ht="15" customHeight="1">
      <c r="A54" s="155">
        <v>44465</v>
      </c>
      <c r="B54" s="156"/>
      <c r="C54" s="156"/>
      <c r="D54" s="157"/>
      <c r="E54" s="158"/>
      <c r="F54" s="159"/>
      <c r="G54" s="159"/>
      <c r="H54" s="160"/>
      <c r="I54" s="89" t="str">
        <f t="shared" si="3"/>
        <v/>
      </c>
      <c r="J54" s="89"/>
      <c r="K54" s="89"/>
      <c r="L54" s="89"/>
      <c r="M54" s="90" t="str">
        <f t="shared" si="4"/>
        <v/>
      </c>
      <c r="N54" s="90"/>
      <c r="O54" s="90"/>
      <c r="P54" s="90"/>
      <c r="Q54" s="161"/>
      <c r="R54" s="161"/>
      <c r="S54" s="161"/>
      <c r="T54" s="161"/>
      <c r="U54" s="161"/>
      <c r="V54" s="161"/>
      <c r="W54" s="84" t="str">
        <f t="shared" si="1"/>
        <v/>
      </c>
      <c r="X54" s="84"/>
      <c r="Y54" s="84"/>
      <c r="Z54" s="84"/>
      <c r="AA54" s="84"/>
      <c r="AB54" s="84"/>
      <c r="AC54" s="31"/>
      <c r="AD54" s="31"/>
      <c r="AE54" s="32"/>
      <c r="AF54" s="32"/>
      <c r="AG54" s="32"/>
    </row>
    <row r="55" spans="1:33" ht="15" customHeight="1">
      <c r="A55" s="155">
        <v>44466</v>
      </c>
      <c r="B55" s="156"/>
      <c r="C55" s="156"/>
      <c r="D55" s="157"/>
      <c r="E55" s="158"/>
      <c r="F55" s="159"/>
      <c r="G55" s="159"/>
      <c r="H55" s="160"/>
      <c r="I55" s="89" t="str">
        <f t="shared" si="3"/>
        <v/>
      </c>
      <c r="J55" s="89"/>
      <c r="K55" s="89"/>
      <c r="L55" s="89"/>
      <c r="M55" s="90" t="str">
        <f t="shared" si="4"/>
        <v/>
      </c>
      <c r="N55" s="90"/>
      <c r="O55" s="90"/>
      <c r="P55" s="90"/>
      <c r="Q55" s="161"/>
      <c r="R55" s="161"/>
      <c r="S55" s="161"/>
      <c r="T55" s="161"/>
      <c r="U55" s="161"/>
      <c r="V55" s="161"/>
      <c r="W55" s="84" t="str">
        <f t="shared" si="1"/>
        <v/>
      </c>
      <c r="X55" s="84"/>
      <c r="Y55" s="84"/>
      <c r="Z55" s="84"/>
      <c r="AA55" s="84"/>
      <c r="AB55" s="84"/>
      <c r="AC55" s="31"/>
      <c r="AD55" s="31"/>
      <c r="AE55" s="32"/>
      <c r="AF55" s="32"/>
      <c r="AG55" s="32"/>
    </row>
    <row r="56" spans="1:33" ht="15" customHeight="1">
      <c r="A56" s="155">
        <v>44467</v>
      </c>
      <c r="B56" s="156"/>
      <c r="C56" s="156"/>
      <c r="D56" s="157"/>
      <c r="E56" s="158"/>
      <c r="F56" s="159"/>
      <c r="G56" s="159"/>
      <c r="H56" s="160"/>
      <c r="I56" s="89" t="str">
        <f t="shared" si="3"/>
        <v/>
      </c>
      <c r="J56" s="89"/>
      <c r="K56" s="89"/>
      <c r="L56" s="89"/>
      <c r="M56" s="90" t="str">
        <f t="shared" si="4"/>
        <v/>
      </c>
      <c r="N56" s="90"/>
      <c r="O56" s="90"/>
      <c r="P56" s="90"/>
      <c r="Q56" s="161"/>
      <c r="R56" s="161"/>
      <c r="S56" s="161"/>
      <c r="T56" s="161"/>
      <c r="U56" s="161"/>
      <c r="V56" s="161"/>
      <c r="W56" s="84" t="str">
        <f t="shared" si="1"/>
        <v/>
      </c>
      <c r="X56" s="84"/>
      <c r="Y56" s="84"/>
      <c r="Z56" s="84"/>
      <c r="AA56" s="84"/>
      <c r="AB56" s="84"/>
      <c r="AC56" s="31"/>
      <c r="AD56" s="31"/>
      <c r="AE56" s="32"/>
      <c r="AF56" s="32"/>
      <c r="AG56" s="32"/>
    </row>
    <row r="57" spans="1:33" ht="15" customHeight="1">
      <c r="A57" s="155">
        <v>44468</v>
      </c>
      <c r="B57" s="156"/>
      <c r="C57" s="156"/>
      <c r="D57" s="157"/>
      <c r="E57" s="158"/>
      <c r="F57" s="159"/>
      <c r="G57" s="159"/>
      <c r="H57" s="160"/>
      <c r="I57" s="89" t="str">
        <f t="shared" ref="I57:I58" si="5">IF(E57="","",IF(E57="対応なし","支給しない",(VLOOKUP(E57,$W$18:$AB$36,4,FALSE))))</f>
        <v/>
      </c>
      <c r="J57" s="89"/>
      <c r="K57" s="89"/>
      <c r="L57" s="89"/>
      <c r="M57" s="90" t="str">
        <f t="shared" ref="M57:M58" si="6">IF(E57="","",IF(SUM(Q57:V57)&gt;=10,SUM(Q57:V57),0))</f>
        <v/>
      </c>
      <c r="N57" s="90"/>
      <c r="O57" s="90"/>
      <c r="P57" s="90"/>
      <c r="Q57" s="161"/>
      <c r="R57" s="161"/>
      <c r="S57" s="161"/>
      <c r="T57" s="161"/>
      <c r="U57" s="161"/>
      <c r="V57" s="161"/>
      <c r="W57" s="84" t="str">
        <f t="shared" ref="W57:W58" si="7">IF(I57="","",IF(I57="支給しない","対象外",IF(I57="要請時間内","要請時間内",ROUNDUP(($U$13+M57*2000+T57*20000)*I57,-3))))</f>
        <v/>
      </c>
      <c r="X57" s="84"/>
      <c r="Y57" s="84"/>
      <c r="Z57" s="84"/>
      <c r="AA57" s="84"/>
      <c r="AB57" s="84"/>
      <c r="AC57" s="31"/>
      <c r="AD57" s="31"/>
      <c r="AE57" s="32"/>
      <c r="AF57" s="32"/>
      <c r="AG57" s="32"/>
    </row>
    <row r="58" spans="1:33" ht="15" customHeight="1" thickBot="1">
      <c r="A58" s="155">
        <v>44469</v>
      </c>
      <c r="B58" s="156"/>
      <c r="C58" s="156"/>
      <c r="D58" s="157"/>
      <c r="E58" s="158"/>
      <c r="F58" s="159"/>
      <c r="G58" s="159"/>
      <c r="H58" s="160"/>
      <c r="I58" s="89" t="str">
        <f t="shared" si="5"/>
        <v/>
      </c>
      <c r="J58" s="89"/>
      <c r="K58" s="89"/>
      <c r="L58" s="89"/>
      <c r="M58" s="90" t="str">
        <f t="shared" si="6"/>
        <v/>
      </c>
      <c r="N58" s="90"/>
      <c r="O58" s="90"/>
      <c r="P58" s="90"/>
      <c r="Q58" s="161"/>
      <c r="R58" s="161"/>
      <c r="S58" s="161"/>
      <c r="T58" s="161"/>
      <c r="U58" s="161"/>
      <c r="V58" s="161"/>
      <c r="W58" s="84" t="str">
        <f t="shared" si="7"/>
        <v/>
      </c>
      <c r="X58" s="84"/>
      <c r="Y58" s="84"/>
      <c r="Z58" s="84"/>
      <c r="AA58" s="84"/>
      <c r="AB58" s="84"/>
      <c r="AC58" s="32"/>
      <c r="AD58" s="31"/>
      <c r="AE58" s="32"/>
      <c r="AF58" s="32"/>
      <c r="AG58" s="32"/>
    </row>
    <row r="59" spans="1:33" ht="19.149999999999999" customHeight="1" thickTop="1" thickBot="1">
      <c r="A59" s="78" t="s">
        <v>116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9" t="s">
        <v>93</v>
      </c>
      <c r="R59" s="79"/>
      <c r="S59" s="79"/>
      <c r="T59" s="79"/>
      <c r="U59" s="79"/>
      <c r="V59" s="80"/>
      <c r="W59" s="81" t="str">
        <f>IF(SUM(W41:AB58)=0,"",IF(COUNTIF(W41:AB58,"対象外"),0,SUM(W41:AB58)))</f>
        <v/>
      </c>
      <c r="X59" s="82"/>
      <c r="Y59" s="82"/>
      <c r="Z59" s="82"/>
      <c r="AA59" s="82"/>
      <c r="AB59" s="83"/>
      <c r="AC59" s="77"/>
      <c r="AD59" s="31"/>
      <c r="AE59" s="77"/>
      <c r="AF59" s="77"/>
      <c r="AG59" s="77"/>
    </row>
    <row r="60" spans="1:33" ht="4.5" customHeight="1" thickTop="1">
      <c r="A60" s="7"/>
      <c r="B60" s="7"/>
      <c r="C60" s="7"/>
      <c r="D60" s="77"/>
      <c r="E60" s="7"/>
      <c r="F60" s="7"/>
      <c r="G60" s="77"/>
      <c r="H60" s="77"/>
      <c r="I60" s="7"/>
      <c r="J60" s="7"/>
      <c r="K60" s="33"/>
      <c r="L60" s="77"/>
      <c r="M60" s="7"/>
      <c r="N60" s="7"/>
      <c r="O60" s="77"/>
      <c r="P60" s="77"/>
      <c r="Q60" s="7"/>
      <c r="R60" s="7"/>
      <c r="S60" s="33"/>
      <c r="T60" s="7"/>
      <c r="U60" s="7"/>
      <c r="V60" s="77"/>
      <c r="AB60" s="77"/>
      <c r="AC60" s="77"/>
      <c r="AD60" s="33"/>
      <c r="AE60" s="77"/>
      <c r="AF60" s="77"/>
      <c r="AG60" s="77"/>
    </row>
  </sheetData>
  <sheetProtection algorithmName="SHA-512" hashValue="koceasHRyLC+/ICPi3rsAl6wJa++hJL7KLQCbH16b6W7aql5bKhmxMvEA2q99mos9MK2+3Sn8J3NLWzQuQPh3Q==" saltValue="VsxTQBg9x0zDV1ybkuKRVA==" spinCount="100000" sheet="1" objects="1" scenarios="1"/>
  <mergeCells count="245">
    <mergeCell ref="E46:H46"/>
    <mergeCell ref="S18:U18"/>
    <mergeCell ref="S19:U20"/>
    <mergeCell ref="S22:U22"/>
    <mergeCell ref="S23:U24"/>
    <mergeCell ref="S26:U26"/>
    <mergeCell ref="S27:U28"/>
    <mergeCell ref="M46:P46"/>
    <mergeCell ref="Q46:S46"/>
    <mergeCell ref="M44:P44"/>
    <mergeCell ref="Q44:S44"/>
    <mergeCell ref="T44:V44"/>
    <mergeCell ref="A36:E36"/>
    <mergeCell ref="F36:H36"/>
    <mergeCell ref="I36:K36"/>
    <mergeCell ref="S30:U30"/>
    <mergeCell ref="S31:U32"/>
    <mergeCell ref="S34:U34"/>
    <mergeCell ref="A31:E31"/>
    <mergeCell ref="F31:H31"/>
    <mergeCell ref="I31:K31"/>
    <mergeCell ref="L31:N31"/>
    <mergeCell ref="A32:E32"/>
    <mergeCell ref="F32:H32"/>
    <mergeCell ref="A54:D54"/>
    <mergeCell ref="E54:H54"/>
    <mergeCell ref="I54:L54"/>
    <mergeCell ref="M52:P52"/>
    <mergeCell ref="Q52:S52"/>
    <mergeCell ref="L28:N28"/>
    <mergeCell ref="A22:E22"/>
    <mergeCell ref="F22:H22"/>
    <mergeCell ref="I22:K22"/>
    <mergeCell ref="L22:N22"/>
    <mergeCell ref="P22:R22"/>
    <mergeCell ref="E39:H40"/>
    <mergeCell ref="E44:H44"/>
    <mergeCell ref="E45:H45"/>
    <mergeCell ref="A26:E26"/>
    <mergeCell ref="F26:H26"/>
    <mergeCell ref="I26:K26"/>
    <mergeCell ref="L26:N26"/>
    <mergeCell ref="P26:R26"/>
    <mergeCell ref="A27:E27"/>
    <mergeCell ref="F27:H27"/>
    <mergeCell ref="I27:K27"/>
    <mergeCell ref="L27:N27"/>
    <mergeCell ref="A28:E28"/>
    <mergeCell ref="I51:L51"/>
    <mergeCell ref="I52:L52"/>
    <mergeCell ref="E51:H51"/>
    <mergeCell ref="E52:H52"/>
    <mergeCell ref="A51:D51"/>
    <mergeCell ref="A52:D52"/>
    <mergeCell ref="A53:D53"/>
    <mergeCell ref="E53:H53"/>
    <mergeCell ref="I53:L53"/>
    <mergeCell ref="Z18:AB20"/>
    <mergeCell ref="A35:E35"/>
    <mergeCell ref="F35:H35"/>
    <mergeCell ref="E41:H41"/>
    <mergeCell ref="I49:L49"/>
    <mergeCell ref="I50:L50"/>
    <mergeCell ref="P35:R36"/>
    <mergeCell ref="P19:R20"/>
    <mergeCell ref="P23:R24"/>
    <mergeCell ref="P27:R28"/>
    <mergeCell ref="P31:R32"/>
    <mergeCell ref="Z22:AB24"/>
    <mergeCell ref="Z26:AB28"/>
    <mergeCell ref="W22:Y24"/>
    <mergeCell ref="W26:Y28"/>
    <mergeCell ref="Z30:AB32"/>
    <mergeCell ref="Z34:AB36"/>
    <mergeCell ref="L36:N36"/>
    <mergeCell ref="A34:E34"/>
    <mergeCell ref="F34:H34"/>
    <mergeCell ref="I34:K34"/>
    <mergeCell ref="L34:N34"/>
    <mergeCell ref="P34:R34"/>
    <mergeCell ref="W18:Y20"/>
    <mergeCell ref="W34:Y36"/>
    <mergeCell ref="I35:K35"/>
    <mergeCell ref="L35:N35"/>
    <mergeCell ref="W30:Y32"/>
    <mergeCell ref="F28:H28"/>
    <mergeCell ref="I28:K28"/>
    <mergeCell ref="A19:E19"/>
    <mergeCell ref="A20:E20"/>
    <mergeCell ref="A18:E18"/>
    <mergeCell ref="I32:K32"/>
    <mergeCell ref="A30:E30"/>
    <mergeCell ref="F30:H30"/>
    <mergeCell ref="I30:K30"/>
    <mergeCell ref="L30:N30"/>
    <mergeCell ref="S35:U36"/>
    <mergeCell ref="L32:N32"/>
    <mergeCell ref="P30:R30"/>
    <mergeCell ref="P18:R18"/>
    <mergeCell ref="F18:H18"/>
    <mergeCell ref="F19:H19"/>
    <mergeCell ref="F20:H20"/>
    <mergeCell ref="I18:K18"/>
    <mergeCell ref="I19:K19"/>
    <mergeCell ref="B13:H13"/>
    <mergeCell ref="F24:H24"/>
    <mergeCell ref="I24:K24"/>
    <mergeCell ref="L24:N24"/>
    <mergeCell ref="I20:K20"/>
    <mergeCell ref="L18:N18"/>
    <mergeCell ref="L19:N19"/>
    <mergeCell ref="L20:N20"/>
    <mergeCell ref="A3:AB3"/>
    <mergeCell ref="O5:T5"/>
    <mergeCell ref="O6:T6"/>
    <mergeCell ref="A9:C9"/>
    <mergeCell ref="D9:X9"/>
    <mergeCell ref="Z17:AB17"/>
    <mergeCell ref="A12:H12"/>
    <mergeCell ref="I12:L12"/>
    <mergeCell ref="I13:L13"/>
    <mergeCell ref="O13:Q13"/>
    <mergeCell ref="W17:Y17"/>
    <mergeCell ref="R13:S13"/>
    <mergeCell ref="U5:AB5"/>
    <mergeCell ref="U6:AB6"/>
    <mergeCell ref="U13:Y13"/>
    <mergeCell ref="Z13:AA13"/>
    <mergeCell ref="Z37:AB37"/>
    <mergeCell ref="A23:E23"/>
    <mergeCell ref="F23:H23"/>
    <mergeCell ref="I23:K23"/>
    <mergeCell ref="L23:N23"/>
    <mergeCell ref="A24:E24"/>
    <mergeCell ref="E49:H49"/>
    <mergeCell ref="E50:H50"/>
    <mergeCell ref="A39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  <mergeCell ref="A50:D50"/>
    <mergeCell ref="I46:L46"/>
    <mergeCell ref="I47:L47"/>
    <mergeCell ref="I48:L48"/>
    <mergeCell ref="E42:H42"/>
    <mergeCell ref="E43:H43"/>
    <mergeCell ref="E47:H47"/>
    <mergeCell ref="E48:H48"/>
    <mergeCell ref="M45:P45"/>
    <mergeCell ref="Q45:S45"/>
    <mergeCell ref="T45:V45"/>
    <mergeCell ref="W45:AB45"/>
    <mergeCell ref="I39:L40"/>
    <mergeCell ref="I41:L41"/>
    <mergeCell ref="I42:L42"/>
    <mergeCell ref="I43:L43"/>
    <mergeCell ref="I44:L44"/>
    <mergeCell ref="I45:L45"/>
    <mergeCell ref="M48:P48"/>
    <mergeCell ref="Q48:S48"/>
    <mergeCell ref="T48:V48"/>
    <mergeCell ref="W48:AB48"/>
    <mergeCell ref="M42:P42"/>
    <mergeCell ref="M41:P41"/>
    <mergeCell ref="T40:V40"/>
    <mergeCell ref="Q40:S40"/>
    <mergeCell ref="T41:V41"/>
    <mergeCell ref="Q41:S41"/>
    <mergeCell ref="W41:AB41"/>
    <mergeCell ref="W43:AB43"/>
    <mergeCell ref="W49:AB49"/>
    <mergeCell ref="M50:P50"/>
    <mergeCell ref="Q50:S50"/>
    <mergeCell ref="T50:V50"/>
    <mergeCell ref="W50:AB50"/>
    <mergeCell ref="M51:P51"/>
    <mergeCell ref="Q51:S51"/>
    <mergeCell ref="T51:V51"/>
    <mergeCell ref="W51:AB51"/>
    <mergeCell ref="M49:P49"/>
    <mergeCell ref="Q49:S49"/>
    <mergeCell ref="T49:V49"/>
    <mergeCell ref="T47:V47"/>
    <mergeCell ref="W47:AB47"/>
    <mergeCell ref="W39:AB40"/>
    <mergeCell ref="Q42:S42"/>
    <mergeCell ref="T42:V42"/>
    <mergeCell ref="W42:AB42"/>
    <mergeCell ref="M43:P43"/>
    <mergeCell ref="Q43:S43"/>
    <mergeCell ref="T43:V43"/>
    <mergeCell ref="A59:P59"/>
    <mergeCell ref="Q59:V59"/>
    <mergeCell ref="W59:AB59"/>
    <mergeCell ref="I55:L55"/>
    <mergeCell ref="M55:P55"/>
    <mergeCell ref="Q55:S55"/>
    <mergeCell ref="T55:V55"/>
    <mergeCell ref="W55:AB55"/>
    <mergeCell ref="A56:D56"/>
    <mergeCell ref="E56:H56"/>
    <mergeCell ref="I56:L56"/>
    <mergeCell ref="M56:P56"/>
    <mergeCell ref="Q56:S56"/>
    <mergeCell ref="T56:V56"/>
    <mergeCell ref="W56:AB56"/>
    <mergeCell ref="A57:D57"/>
    <mergeCell ref="E57:H57"/>
    <mergeCell ref="I57:L57"/>
    <mergeCell ref="M57:P57"/>
    <mergeCell ref="Q57:S57"/>
    <mergeCell ref="T57:V57"/>
    <mergeCell ref="W57:AB57"/>
    <mergeCell ref="A55:D55"/>
    <mergeCell ref="E55:H55"/>
    <mergeCell ref="A58:D58"/>
    <mergeCell ref="E58:H58"/>
    <mergeCell ref="I58:L58"/>
    <mergeCell ref="M58:P58"/>
    <mergeCell ref="Q58:S58"/>
    <mergeCell ref="T58:V58"/>
    <mergeCell ref="W58:AB58"/>
    <mergeCell ref="W44:AB44"/>
    <mergeCell ref="M39:V39"/>
    <mergeCell ref="M53:P53"/>
    <mergeCell ref="Q53:S53"/>
    <mergeCell ref="T53:V53"/>
    <mergeCell ref="W53:AB53"/>
    <mergeCell ref="M54:P54"/>
    <mergeCell ref="Q54:S54"/>
    <mergeCell ref="T54:V54"/>
    <mergeCell ref="W54:AB54"/>
    <mergeCell ref="M40:P40"/>
    <mergeCell ref="T52:V52"/>
    <mergeCell ref="W52:AB52"/>
    <mergeCell ref="T46:V46"/>
    <mergeCell ref="W46:AB46"/>
    <mergeCell ref="M47:P47"/>
    <mergeCell ref="Q47:S47"/>
  </mergeCells>
  <phoneticPr fontId="1"/>
  <dataValidations count="1">
    <dataValidation type="list" allowBlank="1" showInputMessage="1" showErrorMessage="1" sqref="E41:E58">
      <formula1>$AK$40:$AK$45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97" orientation="portrait" cellComments="asDisplayed" r:id="rId1"/>
  <rowBreaks count="1" manualBreakCount="1">
    <brk id="59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I77"/>
  <sheetViews>
    <sheetView view="pageBreakPreview" topLeftCell="A43" zoomScale="175" zoomScaleNormal="130" zoomScaleSheetLayoutView="175" workbookViewId="0">
      <selection activeCell="D9" sqref="D9:X9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5.75" customHeight="1">
      <c r="A1" s="4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7"/>
      <c r="S1" s="67"/>
      <c r="T1" s="67"/>
      <c r="AB1" s="47" t="s">
        <v>167</v>
      </c>
    </row>
    <row r="2" spans="1:28" ht="6" customHeight="1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  <c r="S2" s="67"/>
      <c r="T2" s="67"/>
    </row>
    <row r="3" spans="1:28" ht="16.899999999999999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28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7"/>
      <c r="S4" s="67"/>
      <c r="T4" s="67"/>
    </row>
    <row r="5" spans="1:28" ht="12" customHeight="1">
      <c r="A5" s="65"/>
      <c r="B5" s="26" t="s">
        <v>113</v>
      </c>
      <c r="C5" s="27"/>
      <c r="D5" s="28" t="s">
        <v>114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128" t="s">
        <v>17</v>
      </c>
      <c r="V5" s="129"/>
      <c r="W5" s="129"/>
      <c r="X5" s="129"/>
      <c r="Y5" s="129"/>
      <c r="Z5" s="133"/>
    </row>
    <row r="6" spans="1:28" ht="12" customHeight="1">
      <c r="B6" s="26" t="s">
        <v>113</v>
      </c>
      <c r="C6" s="14" t="s">
        <v>161</v>
      </c>
      <c r="M6" s="51"/>
      <c r="O6" s="66"/>
      <c r="P6" s="66"/>
      <c r="Q6" s="66"/>
      <c r="R6" s="66"/>
      <c r="S6" s="66"/>
      <c r="T6" s="66"/>
      <c r="U6" s="134">
        <v>0.83333333333333337</v>
      </c>
      <c r="V6" s="130"/>
      <c r="W6" s="130"/>
      <c r="X6" s="130"/>
      <c r="Y6" s="130"/>
      <c r="Z6" s="131"/>
    </row>
    <row r="7" spans="1:28" ht="6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5" t="s">
        <v>66</v>
      </c>
      <c r="B8" s="136"/>
      <c r="C8" s="137"/>
      <c r="D8" s="138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40"/>
    </row>
    <row r="9" spans="1:28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28" ht="12" customHeight="1">
      <c r="A10" s="63" t="s">
        <v>115</v>
      </c>
      <c r="B10" s="63"/>
      <c r="C10" s="63"/>
      <c r="D10" s="63"/>
      <c r="E10" s="63"/>
      <c r="F10" s="63"/>
      <c r="G10" s="63"/>
      <c r="H10" s="63"/>
      <c r="I10" s="63"/>
      <c r="N10" s="52"/>
      <c r="O10" s="52"/>
    </row>
    <row r="11" spans="1:28" ht="15.75" customHeight="1">
      <c r="A11" s="16"/>
      <c r="B11" s="17"/>
      <c r="C11" s="101" t="s">
        <v>146</v>
      </c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3"/>
    </row>
    <row r="12" spans="1:28" ht="6" customHeight="1">
      <c r="O12" s="29"/>
      <c r="P12" s="30"/>
      <c r="Q12" s="30"/>
      <c r="R12" s="30"/>
      <c r="S12" s="30"/>
      <c r="T12" s="30"/>
      <c r="U12" s="29"/>
      <c r="V12" s="14"/>
      <c r="W12" s="30"/>
      <c r="X12" s="30"/>
      <c r="Y12" s="30"/>
      <c r="Z12" s="30"/>
    </row>
    <row r="13" spans="1:28" ht="12" customHeight="1">
      <c r="A13" s="239" t="s">
        <v>145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68"/>
      <c r="N13" s="67"/>
      <c r="O13" s="67"/>
      <c r="P13" s="67"/>
      <c r="Q13" s="67"/>
      <c r="R13" s="67"/>
      <c r="S13" s="67"/>
      <c r="T13" s="67"/>
      <c r="U13" s="67"/>
      <c r="V13" s="67"/>
      <c r="W13" s="67"/>
    </row>
    <row r="14" spans="1:28" ht="14.25" customHeight="1">
      <c r="B14" s="17"/>
      <c r="C14" s="241" t="s">
        <v>109</v>
      </c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4"/>
    </row>
    <row r="15" spans="1:28" ht="12" customHeight="1">
      <c r="B15" s="245"/>
      <c r="C15" s="247" t="s">
        <v>168</v>
      </c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9"/>
    </row>
    <row r="16" spans="1:28" ht="12" customHeight="1">
      <c r="B16" s="246"/>
      <c r="C16" s="250" t="s">
        <v>169</v>
      </c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2"/>
    </row>
    <row r="17" spans="1:28" ht="12" customHeight="1">
      <c r="O17" s="66"/>
      <c r="P17" s="66"/>
      <c r="Q17" s="66"/>
      <c r="R17" s="67"/>
      <c r="S17" s="67"/>
      <c r="T17" s="67"/>
    </row>
    <row r="18" spans="1:28" ht="12" customHeight="1">
      <c r="A18" s="2" t="s">
        <v>1</v>
      </c>
    </row>
    <row r="19" spans="1:28" ht="12" customHeight="1">
      <c r="A19" s="149" t="s">
        <v>79</v>
      </c>
      <c r="B19" s="150"/>
      <c r="C19" s="150"/>
      <c r="D19" s="150"/>
      <c r="E19" s="150"/>
      <c r="F19" s="150"/>
      <c r="G19" s="150"/>
      <c r="H19" s="151"/>
      <c r="I19" s="152"/>
      <c r="J19" s="153"/>
      <c r="K19" s="153"/>
      <c r="L19" s="153"/>
      <c r="M19" s="3" t="s">
        <v>3</v>
      </c>
      <c r="O19" s="2" t="s">
        <v>6</v>
      </c>
    </row>
    <row r="20" spans="1:28" ht="12" customHeight="1">
      <c r="A20" s="4"/>
      <c r="B20" s="154" t="s">
        <v>5</v>
      </c>
      <c r="C20" s="130"/>
      <c r="D20" s="130"/>
      <c r="E20" s="130"/>
      <c r="F20" s="130"/>
      <c r="G20" s="130"/>
      <c r="H20" s="131"/>
      <c r="I20" s="152"/>
      <c r="J20" s="153"/>
      <c r="K20" s="153"/>
      <c r="L20" s="153"/>
      <c r="M20" s="3" t="s">
        <v>3</v>
      </c>
      <c r="N20" s="2" t="s">
        <v>4</v>
      </c>
      <c r="O20" s="128" t="str">
        <f>IF(I20="","",IF(I20&lt;=1000,ROUNDDOWN(1000/1000,0),ROUNDDOWN(I20/1000,0)))</f>
        <v/>
      </c>
      <c r="P20" s="129"/>
      <c r="Q20" s="129"/>
      <c r="R20" s="130" t="s">
        <v>7</v>
      </c>
      <c r="S20" s="131"/>
      <c r="T20" s="2" t="s">
        <v>4</v>
      </c>
      <c r="U20" s="141" t="str">
        <f>IF(I20="","",O20*200000)</f>
        <v/>
      </c>
      <c r="V20" s="142"/>
      <c r="W20" s="142"/>
      <c r="X20" s="142"/>
      <c r="Y20" s="142"/>
      <c r="Z20" s="130" t="s">
        <v>8</v>
      </c>
      <c r="AA20" s="131"/>
      <c r="AB20" s="5" t="s">
        <v>84</v>
      </c>
    </row>
    <row r="21" spans="1:28" ht="12" customHeight="1">
      <c r="O21" s="2" t="s">
        <v>9</v>
      </c>
    </row>
    <row r="22" spans="1:28" ht="12" customHeight="1">
      <c r="O22" s="2" t="s">
        <v>10</v>
      </c>
    </row>
    <row r="23" spans="1:28" ht="7.5" customHeight="1"/>
    <row r="24" spans="1:28" ht="12" customHeight="1">
      <c r="A24" s="2" t="s">
        <v>118</v>
      </c>
      <c r="G24" s="2" t="s">
        <v>82</v>
      </c>
      <c r="Q24" s="5" t="s">
        <v>85</v>
      </c>
      <c r="T24" s="5" t="s">
        <v>86</v>
      </c>
      <c r="W24" s="147" t="s">
        <v>31</v>
      </c>
      <c r="X24" s="148"/>
      <c r="Y24" s="148"/>
      <c r="Z24" s="147" t="s">
        <v>83</v>
      </c>
      <c r="AA24" s="148"/>
      <c r="AB24" s="148"/>
    </row>
    <row r="25" spans="1:28" ht="12" customHeight="1">
      <c r="A25" s="124" t="s">
        <v>22</v>
      </c>
      <c r="B25" s="124"/>
      <c r="C25" s="124"/>
      <c r="D25" s="124"/>
      <c r="E25" s="124"/>
      <c r="F25" s="78" t="s">
        <v>14</v>
      </c>
      <c r="G25" s="78"/>
      <c r="H25" s="78"/>
      <c r="I25" s="78" t="s">
        <v>15</v>
      </c>
      <c r="J25" s="78"/>
      <c r="K25" s="78"/>
      <c r="L25" s="78" t="s">
        <v>16</v>
      </c>
      <c r="M25" s="78"/>
      <c r="N25" s="78"/>
      <c r="O25" s="5"/>
      <c r="P25" s="101" t="s">
        <v>39</v>
      </c>
      <c r="Q25" s="102"/>
      <c r="R25" s="103"/>
      <c r="S25" s="101" t="s">
        <v>40</v>
      </c>
      <c r="T25" s="104"/>
      <c r="U25" s="105"/>
      <c r="V25" s="7"/>
      <c r="W25" s="106" t="s">
        <v>18</v>
      </c>
      <c r="X25" s="107"/>
      <c r="Y25" s="108"/>
      <c r="Z25" s="115" t="str">
        <f>IF((P26=""),"",IF(S26="全て",1,IF(S26="対象外","支給しない",IF(S26="要請時間内","支給しない",ROUNDUP(S26/P26,3)))))</f>
        <v/>
      </c>
      <c r="AA25" s="116"/>
      <c r="AB25" s="117"/>
    </row>
    <row r="26" spans="1:28" ht="12" customHeight="1">
      <c r="A26" s="124" t="s">
        <v>12</v>
      </c>
      <c r="B26" s="124"/>
      <c r="C26" s="124"/>
      <c r="D26" s="124"/>
      <c r="E26" s="124"/>
      <c r="F26" s="125"/>
      <c r="G26" s="126"/>
      <c r="H26" s="126"/>
      <c r="I26" s="125"/>
      <c r="J26" s="126"/>
      <c r="K26" s="126"/>
      <c r="L26" s="125"/>
      <c r="M26" s="126"/>
      <c r="N26" s="126"/>
      <c r="O26" s="6"/>
      <c r="P26" s="127" t="str">
        <f>IF(F26="","",I26-F26-L26)</f>
        <v/>
      </c>
      <c r="Q26" s="107"/>
      <c r="R26" s="108"/>
      <c r="S26" s="127" t="str">
        <f>IF(F26="","",IF(I26&lt;=$U$6,"要請時間内",IF(I27&lt;=$U$6,I26-$U$6,IF(I27&gt;$U$6,"対象外",I26-I27))))</f>
        <v/>
      </c>
      <c r="T26" s="232"/>
      <c r="U26" s="233"/>
      <c r="V26" s="7"/>
      <c r="W26" s="109"/>
      <c r="X26" s="110"/>
      <c r="Y26" s="111"/>
      <c r="Z26" s="222"/>
      <c r="AA26" s="223"/>
      <c r="AB26" s="224"/>
    </row>
    <row r="27" spans="1:28" ht="12" customHeight="1">
      <c r="A27" s="124" t="s">
        <v>13</v>
      </c>
      <c r="B27" s="124"/>
      <c r="C27" s="124"/>
      <c r="D27" s="124"/>
      <c r="E27" s="124"/>
      <c r="F27" s="125"/>
      <c r="G27" s="126"/>
      <c r="H27" s="126"/>
      <c r="I27" s="125"/>
      <c r="J27" s="126"/>
      <c r="K27" s="126"/>
      <c r="L27" s="125"/>
      <c r="M27" s="126"/>
      <c r="N27" s="126"/>
      <c r="O27" s="6"/>
      <c r="P27" s="112"/>
      <c r="Q27" s="113"/>
      <c r="R27" s="114"/>
      <c r="S27" s="234"/>
      <c r="T27" s="235"/>
      <c r="U27" s="236"/>
      <c r="V27" s="7"/>
      <c r="W27" s="112"/>
      <c r="X27" s="113"/>
      <c r="Y27" s="114"/>
      <c r="Z27" s="225"/>
      <c r="AA27" s="226"/>
      <c r="AB27" s="227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24" t="s">
        <v>23</v>
      </c>
      <c r="B29" s="124"/>
      <c r="C29" s="124"/>
      <c r="D29" s="124"/>
      <c r="E29" s="124"/>
      <c r="F29" s="78" t="s">
        <v>14</v>
      </c>
      <c r="G29" s="78"/>
      <c r="H29" s="78"/>
      <c r="I29" s="78" t="s">
        <v>15</v>
      </c>
      <c r="J29" s="78"/>
      <c r="K29" s="78"/>
      <c r="L29" s="78" t="s">
        <v>16</v>
      </c>
      <c r="M29" s="78"/>
      <c r="N29" s="78"/>
      <c r="O29" s="5"/>
      <c r="P29" s="101" t="s">
        <v>39</v>
      </c>
      <c r="Q29" s="102"/>
      <c r="R29" s="103"/>
      <c r="S29" s="101" t="s">
        <v>40</v>
      </c>
      <c r="T29" s="104"/>
      <c r="U29" s="105"/>
      <c r="V29" s="7"/>
      <c r="W29" s="106" t="s">
        <v>19</v>
      </c>
      <c r="X29" s="107"/>
      <c r="Y29" s="108"/>
      <c r="Z29" s="115" t="str">
        <f>IF((P30=""),"",IF(S30="全て",1,IF(S30="対象外","支給しない",IF(S30="要請時間内","支給しない",ROUNDUP(S30/P30,3)))))</f>
        <v/>
      </c>
      <c r="AA29" s="116"/>
      <c r="AB29" s="117"/>
    </row>
    <row r="30" spans="1:28" ht="12" customHeight="1">
      <c r="A30" s="124" t="s">
        <v>12</v>
      </c>
      <c r="B30" s="124"/>
      <c r="C30" s="124"/>
      <c r="D30" s="124"/>
      <c r="E30" s="124"/>
      <c r="F30" s="125"/>
      <c r="G30" s="126"/>
      <c r="H30" s="126"/>
      <c r="I30" s="125"/>
      <c r="J30" s="126"/>
      <c r="K30" s="126"/>
      <c r="L30" s="125"/>
      <c r="M30" s="126"/>
      <c r="N30" s="126"/>
      <c r="O30" s="6"/>
      <c r="P30" s="127" t="str">
        <f>IF(F30="","",I30-F30-L30)</f>
        <v/>
      </c>
      <c r="Q30" s="107"/>
      <c r="R30" s="108"/>
      <c r="S30" s="127" t="str">
        <f>IF(F30="","",IF(I30&lt;=$U$6,"要請時間内",IF(I31&lt;=$U$6,I30-$U$6,IF(I31&gt;$U$6,"対象外",I30-I31))))</f>
        <v/>
      </c>
      <c r="T30" s="232"/>
      <c r="U30" s="233"/>
      <c r="V30" s="7"/>
      <c r="W30" s="109"/>
      <c r="X30" s="110"/>
      <c r="Y30" s="111"/>
      <c r="Z30" s="222"/>
      <c r="AA30" s="223"/>
      <c r="AB30" s="224"/>
    </row>
    <row r="31" spans="1:28" ht="12" customHeight="1">
      <c r="A31" s="124" t="s">
        <v>13</v>
      </c>
      <c r="B31" s="124"/>
      <c r="C31" s="124"/>
      <c r="D31" s="124"/>
      <c r="E31" s="124"/>
      <c r="F31" s="125"/>
      <c r="G31" s="126"/>
      <c r="H31" s="126"/>
      <c r="I31" s="125"/>
      <c r="J31" s="126"/>
      <c r="K31" s="126"/>
      <c r="L31" s="125"/>
      <c r="M31" s="126"/>
      <c r="N31" s="126"/>
      <c r="O31" s="6"/>
      <c r="P31" s="112"/>
      <c r="Q31" s="113"/>
      <c r="R31" s="114"/>
      <c r="S31" s="234"/>
      <c r="T31" s="235"/>
      <c r="U31" s="236"/>
      <c r="V31" s="7"/>
      <c r="W31" s="112"/>
      <c r="X31" s="113"/>
      <c r="Y31" s="114"/>
      <c r="Z31" s="225"/>
      <c r="AA31" s="226"/>
      <c r="AB31" s="227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24" t="s">
        <v>24</v>
      </c>
      <c r="B33" s="124"/>
      <c r="C33" s="124"/>
      <c r="D33" s="124"/>
      <c r="E33" s="124"/>
      <c r="F33" s="78" t="s">
        <v>14</v>
      </c>
      <c r="G33" s="78"/>
      <c r="H33" s="78"/>
      <c r="I33" s="78" t="s">
        <v>15</v>
      </c>
      <c r="J33" s="78"/>
      <c r="K33" s="78"/>
      <c r="L33" s="78" t="s">
        <v>16</v>
      </c>
      <c r="M33" s="78"/>
      <c r="N33" s="78"/>
      <c r="O33" s="5"/>
      <c r="P33" s="101" t="s">
        <v>39</v>
      </c>
      <c r="Q33" s="102"/>
      <c r="R33" s="103"/>
      <c r="S33" s="101" t="s">
        <v>40</v>
      </c>
      <c r="T33" s="104"/>
      <c r="U33" s="105"/>
      <c r="V33" s="7"/>
      <c r="W33" s="106" t="s">
        <v>20</v>
      </c>
      <c r="X33" s="107"/>
      <c r="Y33" s="108"/>
      <c r="Z33" s="115" t="str">
        <f>IF((P34=""),"",IF(S34="全て",1,IF(S34="対象外","支給しない",IF(S34="要請時間内","支給しない",ROUNDUP(S34/P34,3)))))</f>
        <v/>
      </c>
      <c r="AA33" s="116"/>
      <c r="AB33" s="117"/>
    </row>
    <row r="34" spans="1:28" ht="12" customHeight="1">
      <c r="A34" s="124" t="s">
        <v>12</v>
      </c>
      <c r="B34" s="124"/>
      <c r="C34" s="124"/>
      <c r="D34" s="124"/>
      <c r="E34" s="124"/>
      <c r="F34" s="125"/>
      <c r="G34" s="126"/>
      <c r="H34" s="126"/>
      <c r="I34" s="125"/>
      <c r="J34" s="126"/>
      <c r="K34" s="126"/>
      <c r="L34" s="125"/>
      <c r="M34" s="126"/>
      <c r="N34" s="126"/>
      <c r="O34" s="6"/>
      <c r="P34" s="127" t="str">
        <f>IF(F34="","",I34-F34-L34)</f>
        <v/>
      </c>
      <c r="Q34" s="107"/>
      <c r="R34" s="108"/>
      <c r="S34" s="127" t="str">
        <f>IF(F34="","",IF(I34&lt;=$U$6,"要請時間内",IF(I35&lt;=$U$6,I34-$U$6,IF(I35&gt;$U$6,"対象外",I34-I35))))</f>
        <v/>
      </c>
      <c r="T34" s="232"/>
      <c r="U34" s="233"/>
      <c r="V34" s="7"/>
      <c r="W34" s="109"/>
      <c r="X34" s="110"/>
      <c r="Y34" s="111"/>
      <c r="Z34" s="222"/>
      <c r="AA34" s="223"/>
      <c r="AB34" s="224"/>
    </row>
    <row r="35" spans="1:28" ht="12" customHeight="1">
      <c r="A35" s="124" t="s">
        <v>13</v>
      </c>
      <c r="B35" s="124"/>
      <c r="C35" s="124"/>
      <c r="D35" s="124"/>
      <c r="E35" s="124"/>
      <c r="F35" s="125"/>
      <c r="G35" s="126"/>
      <c r="H35" s="126"/>
      <c r="I35" s="125"/>
      <c r="J35" s="126"/>
      <c r="K35" s="126"/>
      <c r="L35" s="125"/>
      <c r="M35" s="126"/>
      <c r="N35" s="126"/>
      <c r="O35" s="6"/>
      <c r="P35" s="112"/>
      <c r="Q35" s="113"/>
      <c r="R35" s="114"/>
      <c r="S35" s="234"/>
      <c r="T35" s="235"/>
      <c r="U35" s="236"/>
      <c r="V35" s="7"/>
      <c r="W35" s="112"/>
      <c r="X35" s="113"/>
      <c r="Y35" s="114"/>
      <c r="Z35" s="225"/>
      <c r="AA35" s="226"/>
      <c r="AB35" s="227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24" t="s">
        <v>25</v>
      </c>
      <c r="B37" s="124"/>
      <c r="C37" s="124"/>
      <c r="D37" s="124"/>
      <c r="E37" s="124"/>
      <c r="F37" s="78" t="s">
        <v>14</v>
      </c>
      <c r="G37" s="78"/>
      <c r="H37" s="78"/>
      <c r="I37" s="78" t="s">
        <v>15</v>
      </c>
      <c r="J37" s="78"/>
      <c r="K37" s="78"/>
      <c r="L37" s="78" t="s">
        <v>16</v>
      </c>
      <c r="M37" s="78"/>
      <c r="N37" s="78"/>
      <c r="O37" s="5"/>
      <c r="P37" s="101" t="s">
        <v>39</v>
      </c>
      <c r="Q37" s="102"/>
      <c r="R37" s="103"/>
      <c r="S37" s="101" t="s">
        <v>40</v>
      </c>
      <c r="T37" s="104"/>
      <c r="U37" s="105"/>
      <c r="V37" s="7"/>
      <c r="W37" s="106" t="s">
        <v>21</v>
      </c>
      <c r="X37" s="107"/>
      <c r="Y37" s="108"/>
      <c r="Z37" s="115" t="str">
        <f>IF((P38=""),"",IF(S38="全て",1,IF(S38="対象外","支給しない",IF(S38="要請時間内","支給しない",ROUNDUP(S38/P38,3)))))</f>
        <v/>
      </c>
      <c r="AA37" s="116"/>
      <c r="AB37" s="117"/>
    </row>
    <row r="38" spans="1:28" ht="12" customHeight="1">
      <c r="A38" s="124" t="s">
        <v>12</v>
      </c>
      <c r="B38" s="124"/>
      <c r="C38" s="124"/>
      <c r="D38" s="124"/>
      <c r="E38" s="124"/>
      <c r="F38" s="125"/>
      <c r="G38" s="126"/>
      <c r="H38" s="126"/>
      <c r="I38" s="125"/>
      <c r="J38" s="126"/>
      <c r="K38" s="126"/>
      <c r="L38" s="125"/>
      <c r="M38" s="126"/>
      <c r="N38" s="126"/>
      <c r="O38" s="6"/>
      <c r="P38" s="127" t="str">
        <f>IF(F38="","",I38-F38-L38)</f>
        <v/>
      </c>
      <c r="Q38" s="107"/>
      <c r="R38" s="108"/>
      <c r="S38" s="127" t="str">
        <f>IF(F38="","",IF(I38&lt;=$U$6,"要請時間内",IF(I39&lt;=$U$6,I38-$U$6,IF(I39&gt;$U$6,"対象外",I38-I39))))</f>
        <v/>
      </c>
      <c r="T38" s="232"/>
      <c r="U38" s="233"/>
      <c r="V38" s="7"/>
      <c r="W38" s="109"/>
      <c r="X38" s="110"/>
      <c r="Y38" s="111"/>
      <c r="Z38" s="222"/>
      <c r="AA38" s="223"/>
      <c r="AB38" s="224"/>
    </row>
    <row r="39" spans="1:28" ht="12" customHeight="1">
      <c r="A39" s="124" t="s">
        <v>13</v>
      </c>
      <c r="B39" s="124"/>
      <c r="C39" s="124"/>
      <c r="D39" s="124"/>
      <c r="E39" s="124"/>
      <c r="F39" s="125"/>
      <c r="G39" s="126"/>
      <c r="H39" s="126"/>
      <c r="I39" s="125"/>
      <c r="J39" s="126"/>
      <c r="K39" s="126"/>
      <c r="L39" s="125"/>
      <c r="M39" s="126"/>
      <c r="N39" s="126"/>
      <c r="O39" s="6"/>
      <c r="P39" s="112"/>
      <c r="Q39" s="113"/>
      <c r="R39" s="114"/>
      <c r="S39" s="234"/>
      <c r="T39" s="235"/>
      <c r="U39" s="236"/>
      <c r="V39" s="7"/>
      <c r="W39" s="112"/>
      <c r="X39" s="113"/>
      <c r="Y39" s="114"/>
      <c r="Z39" s="225"/>
      <c r="AA39" s="226"/>
      <c r="AB39" s="227"/>
    </row>
    <row r="40" spans="1:28" ht="6" customHeight="1">
      <c r="F40" s="7"/>
      <c r="G40" s="7"/>
      <c r="H40" s="7"/>
      <c r="I40" s="7"/>
      <c r="J40" s="7"/>
      <c r="K40" s="7"/>
      <c r="L40" s="7"/>
      <c r="M40" s="7"/>
      <c r="N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9"/>
      <c r="AA40" s="19"/>
      <c r="AB40" s="19"/>
    </row>
    <row r="41" spans="1:28" ht="12" customHeight="1">
      <c r="A41" s="124" t="s">
        <v>147</v>
      </c>
      <c r="B41" s="124"/>
      <c r="C41" s="124"/>
      <c r="D41" s="124"/>
      <c r="E41" s="124"/>
      <c r="F41" s="78" t="s">
        <v>14</v>
      </c>
      <c r="G41" s="78"/>
      <c r="H41" s="78"/>
      <c r="I41" s="78" t="s">
        <v>15</v>
      </c>
      <c r="J41" s="78"/>
      <c r="K41" s="78"/>
      <c r="L41" s="78" t="s">
        <v>16</v>
      </c>
      <c r="M41" s="78"/>
      <c r="N41" s="78"/>
      <c r="O41" s="5"/>
      <c r="P41" s="101" t="s">
        <v>39</v>
      </c>
      <c r="Q41" s="102"/>
      <c r="R41" s="103"/>
      <c r="S41" s="101" t="s">
        <v>40</v>
      </c>
      <c r="T41" s="104"/>
      <c r="U41" s="105"/>
      <c r="V41" s="7"/>
      <c r="W41" s="106" t="s">
        <v>33</v>
      </c>
      <c r="X41" s="107"/>
      <c r="Y41" s="108"/>
      <c r="Z41" s="115" t="str">
        <f>IF((P42=""),"",IF(S42="全て",1,IF(S42="対象外","支給しない",IF(S42="要請時間内","支給しない",ROUNDUP(S42/P42,3)))))</f>
        <v/>
      </c>
      <c r="AA41" s="116"/>
      <c r="AB41" s="117"/>
    </row>
    <row r="42" spans="1:28" ht="12" customHeight="1">
      <c r="A42" s="124" t="s">
        <v>12</v>
      </c>
      <c r="B42" s="124"/>
      <c r="C42" s="124"/>
      <c r="D42" s="124"/>
      <c r="E42" s="124"/>
      <c r="F42" s="125"/>
      <c r="G42" s="126"/>
      <c r="H42" s="126"/>
      <c r="I42" s="125"/>
      <c r="J42" s="126"/>
      <c r="K42" s="126"/>
      <c r="L42" s="125"/>
      <c r="M42" s="126"/>
      <c r="N42" s="126"/>
      <c r="O42" s="6"/>
      <c r="P42" s="127" t="str">
        <f>IF(F42="","",I42-F42-L42)</f>
        <v/>
      </c>
      <c r="Q42" s="107"/>
      <c r="R42" s="108"/>
      <c r="S42" s="127" t="str">
        <f>IF(F42="","",IF(I42&lt;=$U$6,"要請時間内",IF(I43&lt;=$U$6,I42-$U$6,IF(I43&gt;$U$6,"対象外",I42-I43))))</f>
        <v/>
      </c>
      <c r="T42" s="232"/>
      <c r="U42" s="233"/>
      <c r="V42" s="7"/>
      <c r="W42" s="109"/>
      <c r="X42" s="110"/>
      <c r="Y42" s="111"/>
      <c r="Z42" s="222"/>
      <c r="AA42" s="223"/>
      <c r="AB42" s="224"/>
    </row>
    <row r="43" spans="1:28" ht="12" customHeight="1">
      <c r="A43" s="124" t="s">
        <v>13</v>
      </c>
      <c r="B43" s="124"/>
      <c r="C43" s="124"/>
      <c r="D43" s="124"/>
      <c r="E43" s="124"/>
      <c r="F43" s="125"/>
      <c r="G43" s="126"/>
      <c r="H43" s="126"/>
      <c r="I43" s="125"/>
      <c r="J43" s="126"/>
      <c r="K43" s="126"/>
      <c r="L43" s="125"/>
      <c r="M43" s="126"/>
      <c r="N43" s="126"/>
      <c r="O43" s="6"/>
      <c r="P43" s="112"/>
      <c r="Q43" s="113"/>
      <c r="R43" s="114"/>
      <c r="S43" s="234"/>
      <c r="T43" s="235"/>
      <c r="U43" s="236"/>
      <c r="V43" s="7"/>
      <c r="W43" s="112"/>
      <c r="X43" s="113"/>
      <c r="Y43" s="114"/>
      <c r="Z43" s="225"/>
      <c r="AA43" s="226"/>
      <c r="AB43" s="227"/>
    </row>
    <row r="44" spans="1:28" ht="11.25" customHeight="1">
      <c r="F44" s="7"/>
      <c r="G44" s="7"/>
      <c r="H44" s="7"/>
      <c r="I44" s="7"/>
      <c r="J44" s="7"/>
      <c r="K44" s="7"/>
      <c r="L44" s="7"/>
      <c r="M44" s="7"/>
      <c r="N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19"/>
      <c r="AA44" s="19"/>
      <c r="AB44" s="19"/>
    </row>
    <row r="45" spans="1:28" ht="12" customHeight="1">
      <c r="A45" s="124" t="s">
        <v>26</v>
      </c>
      <c r="B45" s="124"/>
      <c r="C45" s="124"/>
      <c r="D45" s="124"/>
      <c r="E45" s="124"/>
      <c r="F45" s="94" t="s">
        <v>14</v>
      </c>
      <c r="G45" s="94"/>
      <c r="H45" s="94"/>
      <c r="I45" s="94" t="s">
        <v>15</v>
      </c>
      <c r="J45" s="94"/>
      <c r="K45" s="94"/>
      <c r="L45" s="94" t="s">
        <v>16</v>
      </c>
      <c r="M45" s="94"/>
      <c r="N45" s="94"/>
      <c r="O45" s="5"/>
      <c r="P45" s="101" t="s">
        <v>39</v>
      </c>
      <c r="Q45" s="102"/>
      <c r="R45" s="103"/>
      <c r="S45" s="101" t="s">
        <v>40</v>
      </c>
      <c r="T45" s="104"/>
      <c r="U45" s="105"/>
      <c r="V45" s="7"/>
      <c r="W45" s="106" t="s">
        <v>27</v>
      </c>
      <c r="X45" s="107"/>
      <c r="Y45" s="108"/>
      <c r="Z45" s="115" t="str">
        <f>IF((P46=""),"",IF(S46="全て",1,IF(S46="対象外","支給しない",IF(S46="要請時間内","支給しない",ROUNDUP(S46/P46,3)))))</f>
        <v/>
      </c>
      <c r="AA45" s="116"/>
      <c r="AB45" s="117"/>
    </row>
    <row r="46" spans="1:28" ht="12" customHeight="1">
      <c r="A46" s="124" t="s">
        <v>12</v>
      </c>
      <c r="B46" s="124"/>
      <c r="C46" s="124"/>
      <c r="D46" s="124"/>
      <c r="E46" s="124"/>
      <c r="F46" s="125"/>
      <c r="G46" s="126"/>
      <c r="H46" s="126"/>
      <c r="I46" s="125"/>
      <c r="J46" s="126"/>
      <c r="K46" s="126"/>
      <c r="L46" s="125"/>
      <c r="M46" s="126"/>
      <c r="N46" s="126"/>
      <c r="O46" s="6"/>
      <c r="P46" s="127" t="str">
        <f>IF(F46="","",I46-F46-L46)</f>
        <v/>
      </c>
      <c r="Q46" s="107"/>
      <c r="R46" s="108"/>
      <c r="S46" s="127" t="str">
        <f>IF(F46="","","全て")</f>
        <v/>
      </c>
      <c r="T46" s="232"/>
      <c r="U46" s="233"/>
      <c r="V46" s="7"/>
      <c r="W46" s="109"/>
      <c r="X46" s="110"/>
      <c r="Y46" s="111"/>
      <c r="Z46" s="222"/>
      <c r="AA46" s="223"/>
      <c r="AB46" s="224"/>
    </row>
    <row r="47" spans="1:28" ht="12" customHeight="1">
      <c r="A47" s="124" t="s">
        <v>13</v>
      </c>
      <c r="B47" s="124"/>
      <c r="C47" s="124"/>
      <c r="D47" s="124"/>
      <c r="E47" s="124"/>
      <c r="F47" s="237"/>
      <c r="G47" s="238"/>
      <c r="H47" s="238"/>
      <c r="I47" s="237"/>
      <c r="J47" s="238"/>
      <c r="K47" s="238"/>
      <c r="L47" s="237"/>
      <c r="M47" s="238"/>
      <c r="N47" s="238"/>
      <c r="O47" s="6"/>
      <c r="P47" s="112"/>
      <c r="Q47" s="113"/>
      <c r="R47" s="114"/>
      <c r="S47" s="234"/>
      <c r="T47" s="235"/>
      <c r="U47" s="236"/>
      <c r="V47" s="7"/>
      <c r="W47" s="112"/>
      <c r="X47" s="113"/>
      <c r="Y47" s="114"/>
      <c r="Z47" s="225"/>
      <c r="AA47" s="226"/>
      <c r="AB47" s="227"/>
    </row>
    <row r="48" spans="1:28" ht="6" customHeight="1">
      <c r="P48" s="7"/>
      <c r="Q48" s="7"/>
      <c r="R48" s="7"/>
      <c r="S48" s="7"/>
      <c r="T48" s="7"/>
      <c r="U48" s="7"/>
      <c r="V48" s="7"/>
      <c r="W48" s="7"/>
      <c r="X48" s="7"/>
      <c r="Y48" s="7"/>
      <c r="Z48" s="18"/>
      <c r="AA48" s="18"/>
      <c r="AB48" s="18"/>
    </row>
    <row r="49" spans="1:35" ht="12" customHeight="1">
      <c r="A49" s="124" t="s">
        <v>28</v>
      </c>
      <c r="B49" s="124"/>
      <c r="C49" s="124"/>
      <c r="D49" s="124"/>
      <c r="E49" s="124"/>
      <c r="F49" s="78" t="s">
        <v>14</v>
      </c>
      <c r="G49" s="78"/>
      <c r="H49" s="78"/>
      <c r="I49" s="78" t="s">
        <v>15</v>
      </c>
      <c r="J49" s="78"/>
      <c r="K49" s="78"/>
      <c r="L49" s="78" t="s">
        <v>16</v>
      </c>
      <c r="M49" s="78"/>
      <c r="N49" s="78"/>
      <c r="O49" s="5"/>
      <c r="P49" s="101" t="s">
        <v>39</v>
      </c>
      <c r="Q49" s="102"/>
      <c r="R49" s="103"/>
      <c r="S49" s="101" t="s">
        <v>40</v>
      </c>
      <c r="T49" s="104"/>
      <c r="U49" s="105"/>
      <c r="V49" s="7"/>
      <c r="W49" s="106" t="s">
        <v>32</v>
      </c>
      <c r="X49" s="107"/>
      <c r="Y49" s="108"/>
      <c r="Z49" s="115" t="str">
        <f>IF((P50=""),"",IF(S50="全て",1,IF(S50="対象外","支給しない",IF(S50="要請時間内","支給しない",ROUNDUP(S50/P50,3)))))</f>
        <v/>
      </c>
      <c r="AA49" s="116"/>
      <c r="AB49" s="117"/>
    </row>
    <row r="50" spans="1:35" ht="12" customHeight="1">
      <c r="A50" s="124" t="s">
        <v>12</v>
      </c>
      <c r="B50" s="124"/>
      <c r="C50" s="124"/>
      <c r="D50" s="124"/>
      <c r="E50" s="124"/>
      <c r="F50" s="228"/>
      <c r="G50" s="229"/>
      <c r="H50" s="229"/>
      <c r="I50" s="228"/>
      <c r="J50" s="229"/>
      <c r="K50" s="229"/>
      <c r="L50" s="228"/>
      <c r="M50" s="229"/>
      <c r="N50" s="229"/>
      <c r="O50" s="6"/>
      <c r="P50" s="127" t="str">
        <f>IF(F50="","",I50-F50-L50)</f>
        <v/>
      </c>
      <c r="Q50" s="107"/>
      <c r="R50" s="108"/>
      <c r="S50" s="127" t="str">
        <f>IF(F50="","","全て")</f>
        <v/>
      </c>
      <c r="T50" s="107"/>
      <c r="U50" s="108"/>
      <c r="V50" s="7"/>
      <c r="W50" s="109"/>
      <c r="X50" s="110"/>
      <c r="Y50" s="111"/>
      <c r="Z50" s="222"/>
      <c r="AA50" s="223"/>
      <c r="AB50" s="224"/>
    </row>
    <row r="51" spans="1:35" ht="12" customHeight="1">
      <c r="A51" s="124" t="s">
        <v>13</v>
      </c>
      <c r="B51" s="124"/>
      <c r="C51" s="124"/>
      <c r="D51" s="124"/>
      <c r="E51" s="124"/>
      <c r="F51" s="230"/>
      <c r="G51" s="231"/>
      <c r="H51" s="231"/>
      <c r="I51" s="230"/>
      <c r="J51" s="231"/>
      <c r="K51" s="231"/>
      <c r="L51" s="230"/>
      <c r="M51" s="231"/>
      <c r="N51" s="231"/>
      <c r="O51" s="6"/>
      <c r="P51" s="112"/>
      <c r="Q51" s="113"/>
      <c r="R51" s="114"/>
      <c r="S51" s="112"/>
      <c r="T51" s="113"/>
      <c r="U51" s="114"/>
      <c r="V51" s="7"/>
      <c r="W51" s="112"/>
      <c r="X51" s="113"/>
      <c r="Y51" s="114"/>
      <c r="Z51" s="225"/>
      <c r="AA51" s="226"/>
      <c r="AB51" s="227"/>
    </row>
    <row r="52" spans="1:35" ht="12" customHeight="1">
      <c r="Z52" s="93" t="s">
        <v>98</v>
      </c>
      <c r="AA52" s="93"/>
      <c r="AB52" s="93"/>
    </row>
    <row r="53" spans="1:35" ht="12" customHeight="1">
      <c r="A53" s="2" t="s">
        <v>29</v>
      </c>
      <c r="AI53" s="63"/>
    </row>
    <row r="54" spans="1:35" ht="16.899999999999999" customHeight="1">
      <c r="A54" s="96" t="s">
        <v>30</v>
      </c>
      <c r="B54" s="200"/>
      <c r="C54" s="200"/>
      <c r="D54" s="202" t="s">
        <v>31</v>
      </c>
      <c r="E54" s="203"/>
      <c r="F54" s="206" t="s">
        <v>117</v>
      </c>
      <c r="G54" s="207"/>
      <c r="H54" s="149" t="s">
        <v>37</v>
      </c>
      <c r="I54" s="210"/>
      <c r="J54" s="210"/>
      <c r="K54" s="210"/>
      <c r="L54" s="210"/>
      <c r="M54" s="211"/>
      <c r="N54" s="212" t="s">
        <v>92</v>
      </c>
      <c r="O54" s="213"/>
      <c r="P54" s="213"/>
      <c r="Q54" s="213"/>
      <c r="R54" s="214"/>
    </row>
    <row r="55" spans="1:35" ht="16.899999999999999" customHeight="1">
      <c r="A55" s="201"/>
      <c r="B55" s="201"/>
      <c r="C55" s="201"/>
      <c r="D55" s="204"/>
      <c r="E55" s="205"/>
      <c r="F55" s="208"/>
      <c r="G55" s="209"/>
      <c r="H55" s="216" t="s">
        <v>91</v>
      </c>
      <c r="I55" s="217"/>
      <c r="J55" s="218" t="s">
        <v>89</v>
      </c>
      <c r="K55" s="219"/>
      <c r="L55" s="220" t="s">
        <v>90</v>
      </c>
      <c r="M55" s="221"/>
      <c r="N55" s="215"/>
      <c r="O55" s="213"/>
      <c r="P55" s="213"/>
      <c r="Q55" s="213"/>
      <c r="R55" s="214"/>
      <c r="S55" s="135" t="s">
        <v>143</v>
      </c>
      <c r="T55" s="136"/>
      <c r="U55" s="136"/>
      <c r="V55" s="137"/>
      <c r="W55" s="135" t="s">
        <v>144</v>
      </c>
      <c r="X55" s="136"/>
      <c r="Y55" s="136"/>
      <c r="Z55" s="137"/>
      <c r="AD55" s="63" t="s">
        <v>34</v>
      </c>
      <c r="AE55" s="64"/>
      <c r="AF55" s="64"/>
    </row>
    <row r="56" spans="1:35" ht="13.15" customHeight="1">
      <c r="A56" s="85">
        <v>44348</v>
      </c>
      <c r="B56" s="186"/>
      <c r="C56" s="186"/>
      <c r="D56" s="86"/>
      <c r="E56" s="187"/>
      <c r="F56" s="188" t="str">
        <f>IF(D56="","",IF(D56="対応なし","支給しない",(VLOOKUP(D56,$W$25:$AB$51,4,FALSE))))</f>
        <v/>
      </c>
      <c r="G56" s="189"/>
      <c r="H56" s="190" t="str">
        <f>IF(D56="","",IF(SUM(J56:M56)&gt;=10,SUM(J56:M56),0))</f>
        <v/>
      </c>
      <c r="I56" s="105"/>
      <c r="J56" s="191"/>
      <c r="K56" s="187"/>
      <c r="L56" s="191"/>
      <c r="M56" s="187"/>
      <c r="N56" s="195" t="str">
        <f>IF(F56="","",IF(F56="支給しない","対象外",IF(F56="要請時間内","要請時間内",ROUNDUP(($U$20+H56*2000+L56*20000)*F56,-3))))</f>
        <v/>
      </c>
      <c r="O56" s="198"/>
      <c r="P56" s="198"/>
      <c r="Q56" s="198"/>
      <c r="R56" s="199"/>
      <c r="S56" s="177" t="str">
        <f>IF(F56="","",IF(F56="支給しない","",IF(F56="要請時間内","",IF(F56=1,ROUNDDOWN(N56*($I$26-$O$6)/$P$26,0),N56))))</f>
        <v/>
      </c>
      <c r="T56" s="178"/>
      <c r="U56" s="178"/>
      <c r="V56" s="178"/>
      <c r="W56" s="177" t="str">
        <f>IF(N56="","",IF(N56="対象外","",IF(F56=1,N56-S56,"")))</f>
        <v/>
      </c>
      <c r="X56" s="178"/>
      <c r="Y56" s="178"/>
      <c r="Z56" s="178"/>
      <c r="AD56" s="63" t="s">
        <v>35</v>
      </c>
      <c r="AE56" s="64"/>
      <c r="AF56" s="64"/>
    </row>
    <row r="57" spans="1:35" ht="13.15" customHeight="1">
      <c r="A57" s="85">
        <v>44349</v>
      </c>
      <c r="B57" s="186"/>
      <c r="C57" s="186"/>
      <c r="D57" s="86"/>
      <c r="E57" s="187"/>
      <c r="F57" s="188" t="str">
        <f t="shared" ref="F57:F75" si="0">IF(D57="","",IF(D57="対応なし","支給しない",(VLOOKUP(D57,$W$25:$AB$51,4,FALSE))))</f>
        <v/>
      </c>
      <c r="G57" s="189"/>
      <c r="H57" s="190" t="str">
        <f t="shared" ref="H57:H75" si="1">IF(D57="","",IF(SUM(J57:M57)&gt;=10,SUM(J57:M57),0))</f>
        <v/>
      </c>
      <c r="I57" s="105"/>
      <c r="J57" s="191"/>
      <c r="K57" s="187"/>
      <c r="L57" s="191"/>
      <c r="M57" s="187"/>
      <c r="N57" s="195" t="str">
        <f t="shared" ref="N57:N75" si="2">IF(F57="","",IF(F57="支給しない","対象外",IF(F57="要請時間内","要請時間内",ROUNDUP(($U$20+H57*2000+L57*20000)*F57,-3))))</f>
        <v/>
      </c>
      <c r="O57" s="196"/>
      <c r="P57" s="196"/>
      <c r="Q57" s="196"/>
      <c r="R57" s="197"/>
      <c r="S57" s="177" t="str">
        <f t="shared" ref="S57:S75" si="3">IF(F57="","",IF(F57="支給しない","",IF(F57="要請時間内","",IF(F57=1,ROUNDDOWN(N57*($I$26-$O$6)/$P$26,0),N57))))</f>
        <v/>
      </c>
      <c r="T57" s="178"/>
      <c r="U57" s="178"/>
      <c r="V57" s="178"/>
      <c r="W57" s="177" t="str">
        <f t="shared" ref="W57:W75" si="4">IF(N57="","",IF(N57="対象外","",IF(F57=1,N57-S57,"")))</f>
        <v/>
      </c>
      <c r="X57" s="178"/>
      <c r="Y57" s="178"/>
      <c r="Z57" s="178"/>
      <c r="AD57" s="63" t="s">
        <v>46</v>
      </c>
      <c r="AE57" s="64"/>
      <c r="AF57" s="64"/>
    </row>
    <row r="58" spans="1:35" ht="13.15" customHeight="1">
      <c r="A58" s="85">
        <v>44350</v>
      </c>
      <c r="B58" s="186"/>
      <c r="C58" s="186"/>
      <c r="D58" s="86"/>
      <c r="E58" s="187"/>
      <c r="F58" s="188" t="str">
        <f t="shared" si="0"/>
        <v/>
      </c>
      <c r="G58" s="189"/>
      <c r="H58" s="190" t="str">
        <f t="shared" si="1"/>
        <v/>
      </c>
      <c r="I58" s="105"/>
      <c r="J58" s="191"/>
      <c r="K58" s="187"/>
      <c r="L58" s="191"/>
      <c r="M58" s="187"/>
      <c r="N58" s="195" t="str">
        <f t="shared" si="2"/>
        <v/>
      </c>
      <c r="O58" s="196"/>
      <c r="P58" s="196"/>
      <c r="Q58" s="196"/>
      <c r="R58" s="197"/>
      <c r="S58" s="177" t="str">
        <f t="shared" si="3"/>
        <v/>
      </c>
      <c r="T58" s="178"/>
      <c r="U58" s="178"/>
      <c r="V58" s="178"/>
      <c r="W58" s="177" t="str">
        <f t="shared" si="4"/>
        <v/>
      </c>
      <c r="X58" s="178"/>
      <c r="Y58" s="178"/>
      <c r="Z58" s="178"/>
      <c r="AD58" s="63" t="s">
        <v>36</v>
      </c>
      <c r="AE58" s="64"/>
      <c r="AF58" s="64"/>
    </row>
    <row r="59" spans="1:35" ht="13.15" customHeight="1">
      <c r="A59" s="85">
        <v>44351</v>
      </c>
      <c r="B59" s="186"/>
      <c r="C59" s="186"/>
      <c r="D59" s="86"/>
      <c r="E59" s="187"/>
      <c r="F59" s="188" t="str">
        <f t="shared" si="0"/>
        <v/>
      </c>
      <c r="G59" s="189"/>
      <c r="H59" s="190" t="str">
        <f t="shared" si="1"/>
        <v/>
      </c>
      <c r="I59" s="105"/>
      <c r="J59" s="191"/>
      <c r="K59" s="187"/>
      <c r="L59" s="191"/>
      <c r="M59" s="187"/>
      <c r="N59" s="195" t="str">
        <f t="shared" si="2"/>
        <v/>
      </c>
      <c r="O59" s="196"/>
      <c r="P59" s="196"/>
      <c r="Q59" s="196"/>
      <c r="R59" s="197"/>
      <c r="S59" s="177" t="str">
        <f t="shared" si="3"/>
        <v/>
      </c>
      <c r="T59" s="178"/>
      <c r="U59" s="178"/>
      <c r="V59" s="178"/>
      <c r="W59" s="177" t="str">
        <f t="shared" si="4"/>
        <v/>
      </c>
      <c r="X59" s="178"/>
      <c r="Y59" s="178"/>
      <c r="Z59" s="178"/>
      <c r="AD59" s="63" t="s">
        <v>47</v>
      </c>
      <c r="AE59" s="64"/>
      <c r="AF59" s="64"/>
    </row>
    <row r="60" spans="1:35" ht="13.15" customHeight="1">
      <c r="A60" s="85">
        <v>44352</v>
      </c>
      <c r="B60" s="186"/>
      <c r="C60" s="186"/>
      <c r="D60" s="86"/>
      <c r="E60" s="187"/>
      <c r="F60" s="188" t="str">
        <f t="shared" si="0"/>
        <v/>
      </c>
      <c r="G60" s="189"/>
      <c r="H60" s="190" t="str">
        <f t="shared" si="1"/>
        <v/>
      </c>
      <c r="I60" s="105"/>
      <c r="J60" s="191"/>
      <c r="K60" s="187"/>
      <c r="L60" s="191"/>
      <c r="M60" s="187"/>
      <c r="N60" s="195" t="str">
        <f t="shared" si="2"/>
        <v/>
      </c>
      <c r="O60" s="196"/>
      <c r="P60" s="196"/>
      <c r="Q60" s="196"/>
      <c r="R60" s="197"/>
      <c r="S60" s="177" t="str">
        <f t="shared" si="3"/>
        <v/>
      </c>
      <c r="T60" s="178"/>
      <c r="U60" s="178"/>
      <c r="V60" s="178"/>
      <c r="W60" s="177" t="str">
        <f t="shared" si="4"/>
        <v/>
      </c>
      <c r="X60" s="178"/>
      <c r="Y60" s="178"/>
      <c r="Z60" s="178"/>
      <c r="AD60" s="63" t="s">
        <v>44</v>
      </c>
      <c r="AE60" s="64"/>
      <c r="AF60" s="64"/>
    </row>
    <row r="61" spans="1:35" ht="13.15" customHeight="1">
      <c r="A61" s="85">
        <v>44353</v>
      </c>
      <c r="B61" s="186"/>
      <c r="C61" s="186"/>
      <c r="D61" s="86"/>
      <c r="E61" s="187"/>
      <c r="F61" s="188" t="str">
        <f t="shared" si="0"/>
        <v/>
      </c>
      <c r="G61" s="189"/>
      <c r="H61" s="190" t="str">
        <f t="shared" si="1"/>
        <v/>
      </c>
      <c r="I61" s="105"/>
      <c r="J61" s="191"/>
      <c r="K61" s="187"/>
      <c r="L61" s="191"/>
      <c r="M61" s="187"/>
      <c r="N61" s="195" t="str">
        <f t="shared" si="2"/>
        <v/>
      </c>
      <c r="O61" s="196"/>
      <c r="P61" s="196"/>
      <c r="Q61" s="196"/>
      <c r="R61" s="197"/>
      <c r="S61" s="177" t="str">
        <f t="shared" si="3"/>
        <v/>
      </c>
      <c r="T61" s="178"/>
      <c r="U61" s="178"/>
      <c r="V61" s="178"/>
      <c r="W61" s="177" t="str">
        <f t="shared" si="4"/>
        <v/>
      </c>
      <c r="X61" s="178"/>
      <c r="Y61" s="178"/>
      <c r="Z61" s="178"/>
      <c r="AD61" s="63" t="s">
        <v>45</v>
      </c>
      <c r="AE61" s="64"/>
      <c r="AF61" s="64"/>
    </row>
    <row r="62" spans="1:35" ht="13.15" customHeight="1">
      <c r="A62" s="85">
        <v>44354</v>
      </c>
      <c r="B62" s="186"/>
      <c r="C62" s="186"/>
      <c r="D62" s="86"/>
      <c r="E62" s="187"/>
      <c r="F62" s="188" t="str">
        <f t="shared" si="0"/>
        <v/>
      </c>
      <c r="G62" s="189"/>
      <c r="H62" s="190" t="str">
        <f t="shared" si="1"/>
        <v/>
      </c>
      <c r="I62" s="105"/>
      <c r="J62" s="191"/>
      <c r="K62" s="187"/>
      <c r="L62" s="191"/>
      <c r="M62" s="187"/>
      <c r="N62" s="195" t="str">
        <f t="shared" si="2"/>
        <v/>
      </c>
      <c r="O62" s="196"/>
      <c r="P62" s="196"/>
      <c r="Q62" s="196"/>
      <c r="R62" s="197"/>
      <c r="S62" s="177" t="str">
        <f t="shared" si="3"/>
        <v/>
      </c>
      <c r="T62" s="178"/>
      <c r="U62" s="178"/>
      <c r="V62" s="178"/>
      <c r="W62" s="177" t="str">
        <f t="shared" si="4"/>
        <v/>
      </c>
      <c r="X62" s="178"/>
      <c r="Y62" s="178"/>
      <c r="Z62" s="178"/>
      <c r="AD62" s="2" t="s">
        <v>96</v>
      </c>
    </row>
    <row r="63" spans="1:35" ht="13.15" customHeight="1">
      <c r="A63" s="85">
        <v>44355</v>
      </c>
      <c r="B63" s="186"/>
      <c r="C63" s="186"/>
      <c r="D63" s="86"/>
      <c r="E63" s="187"/>
      <c r="F63" s="188" t="str">
        <f t="shared" si="0"/>
        <v/>
      </c>
      <c r="G63" s="189"/>
      <c r="H63" s="190" t="str">
        <f t="shared" si="1"/>
        <v/>
      </c>
      <c r="I63" s="105"/>
      <c r="J63" s="191"/>
      <c r="K63" s="187"/>
      <c r="L63" s="191"/>
      <c r="M63" s="187"/>
      <c r="N63" s="195" t="str">
        <f t="shared" si="2"/>
        <v/>
      </c>
      <c r="O63" s="196"/>
      <c r="P63" s="196"/>
      <c r="Q63" s="196"/>
      <c r="R63" s="197"/>
      <c r="S63" s="177" t="str">
        <f t="shared" si="3"/>
        <v/>
      </c>
      <c r="T63" s="178"/>
      <c r="U63" s="178"/>
      <c r="V63" s="178"/>
      <c r="W63" s="177" t="str">
        <f t="shared" si="4"/>
        <v/>
      </c>
      <c r="X63" s="178"/>
      <c r="Y63" s="178"/>
      <c r="Z63" s="178"/>
    </row>
    <row r="64" spans="1:35" ht="13.15" customHeight="1">
      <c r="A64" s="85">
        <v>44356</v>
      </c>
      <c r="B64" s="186"/>
      <c r="C64" s="186"/>
      <c r="D64" s="86"/>
      <c r="E64" s="187"/>
      <c r="F64" s="188" t="str">
        <f t="shared" si="0"/>
        <v/>
      </c>
      <c r="G64" s="189"/>
      <c r="H64" s="190" t="str">
        <f t="shared" si="1"/>
        <v/>
      </c>
      <c r="I64" s="105"/>
      <c r="J64" s="191"/>
      <c r="K64" s="187"/>
      <c r="L64" s="191"/>
      <c r="M64" s="187"/>
      <c r="N64" s="195" t="str">
        <f t="shared" si="2"/>
        <v/>
      </c>
      <c r="O64" s="196"/>
      <c r="P64" s="196"/>
      <c r="Q64" s="196"/>
      <c r="R64" s="197"/>
      <c r="S64" s="177" t="str">
        <f t="shared" si="3"/>
        <v/>
      </c>
      <c r="T64" s="178"/>
      <c r="U64" s="178"/>
      <c r="V64" s="178"/>
      <c r="W64" s="177" t="str">
        <f t="shared" si="4"/>
        <v/>
      </c>
      <c r="X64" s="178"/>
      <c r="Y64" s="178"/>
      <c r="Z64" s="178"/>
    </row>
    <row r="65" spans="1:33" ht="13.15" customHeight="1">
      <c r="A65" s="85">
        <v>44357</v>
      </c>
      <c r="B65" s="186"/>
      <c r="C65" s="186"/>
      <c r="D65" s="86"/>
      <c r="E65" s="187"/>
      <c r="F65" s="188" t="str">
        <f t="shared" si="0"/>
        <v/>
      </c>
      <c r="G65" s="189"/>
      <c r="H65" s="190" t="str">
        <f t="shared" si="1"/>
        <v/>
      </c>
      <c r="I65" s="105"/>
      <c r="J65" s="191"/>
      <c r="K65" s="187"/>
      <c r="L65" s="191"/>
      <c r="M65" s="187"/>
      <c r="N65" s="195" t="str">
        <f t="shared" si="2"/>
        <v/>
      </c>
      <c r="O65" s="196"/>
      <c r="P65" s="196"/>
      <c r="Q65" s="196"/>
      <c r="R65" s="197"/>
      <c r="S65" s="177" t="str">
        <f t="shared" si="3"/>
        <v/>
      </c>
      <c r="T65" s="178"/>
      <c r="U65" s="178"/>
      <c r="V65" s="178"/>
      <c r="W65" s="177" t="str">
        <f t="shared" si="4"/>
        <v/>
      </c>
      <c r="X65" s="178"/>
      <c r="Y65" s="178"/>
      <c r="Z65" s="178"/>
      <c r="AD65" s="63"/>
      <c r="AE65" s="64"/>
      <c r="AF65" s="64"/>
    </row>
    <row r="66" spans="1:33" ht="13.15" customHeight="1">
      <c r="A66" s="85">
        <v>44358</v>
      </c>
      <c r="B66" s="186"/>
      <c r="C66" s="186"/>
      <c r="D66" s="86"/>
      <c r="E66" s="187"/>
      <c r="F66" s="188" t="str">
        <f t="shared" si="0"/>
        <v/>
      </c>
      <c r="G66" s="189"/>
      <c r="H66" s="190" t="str">
        <f t="shared" si="1"/>
        <v/>
      </c>
      <c r="I66" s="105"/>
      <c r="J66" s="191"/>
      <c r="K66" s="187"/>
      <c r="L66" s="191"/>
      <c r="M66" s="187"/>
      <c r="N66" s="195" t="str">
        <f>IF(F66="","",IF(F66="支給しない","対象外",IF(F66="要請時間内","要請時間内",ROUNDUP(($U$20+H66*2000+L66*20000)*F66,-3))))</f>
        <v/>
      </c>
      <c r="O66" s="196"/>
      <c r="P66" s="196"/>
      <c r="Q66" s="196"/>
      <c r="R66" s="197"/>
      <c r="S66" s="177" t="str">
        <f t="shared" si="3"/>
        <v/>
      </c>
      <c r="T66" s="178"/>
      <c r="U66" s="178"/>
      <c r="V66" s="178"/>
      <c r="W66" s="177" t="str">
        <f t="shared" si="4"/>
        <v/>
      </c>
      <c r="X66" s="178"/>
      <c r="Y66" s="178"/>
      <c r="Z66" s="178"/>
    </row>
    <row r="67" spans="1:33" ht="13.15" customHeight="1">
      <c r="A67" s="85">
        <v>44359</v>
      </c>
      <c r="B67" s="186"/>
      <c r="C67" s="186"/>
      <c r="D67" s="86"/>
      <c r="E67" s="187"/>
      <c r="F67" s="188" t="str">
        <f t="shared" si="0"/>
        <v/>
      </c>
      <c r="G67" s="189"/>
      <c r="H67" s="190" t="str">
        <f t="shared" si="1"/>
        <v/>
      </c>
      <c r="I67" s="105"/>
      <c r="J67" s="191"/>
      <c r="K67" s="187"/>
      <c r="L67" s="191"/>
      <c r="M67" s="187"/>
      <c r="N67" s="195" t="str">
        <f t="shared" si="2"/>
        <v/>
      </c>
      <c r="O67" s="196"/>
      <c r="P67" s="196"/>
      <c r="Q67" s="196"/>
      <c r="R67" s="197"/>
      <c r="S67" s="177" t="str">
        <f t="shared" si="3"/>
        <v/>
      </c>
      <c r="T67" s="178"/>
      <c r="U67" s="178"/>
      <c r="V67" s="178"/>
      <c r="W67" s="177" t="str">
        <f t="shared" si="4"/>
        <v/>
      </c>
      <c r="X67" s="178"/>
      <c r="Y67" s="178"/>
      <c r="Z67" s="178"/>
    </row>
    <row r="68" spans="1:33" ht="13.15" customHeight="1">
      <c r="A68" s="85">
        <v>44360</v>
      </c>
      <c r="B68" s="186"/>
      <c r="C68" s="186"/>
      <c r="D68" s="86"/>
      <c r="E68" s="187"/>
      <c r="F68" s="188" t="str">
        <f t="shared" si="0"/>
        <v/>
      </c>
      <c r="G68" s="189"/>
      <c r="H68" s="190" t="str">
        <f t="shared" si="1"/>
        <v/>
      </c>
      <c r="I68" s="105"/>
      <c r="J68" s="191"/>
      <c r="K68" s="187"/>
      <c r="L68" s="191"/>
      <c r="M68" s="187"/>
      <c r="N68" s="195" t="str">
        <f t="shared" si="2"/>
        <v/>
      </c>
      <c r="O68" s="196"/>
      <c r="P68" s="196"/>
      <c r="Q68" s="196"/>
      <c r="R68" s="197"/>
      <c r="S68" s="177" t="str">
        <f t="shared" si="3"/>
        <v/>
      </c>
      <c r="T68" s="178"/>
      <c r="U68" s="178"/>
      <c r="V68" s="178"/>
      <c r="W68" s="177" t="str">
        <f t="shared" si="4"/>
        <v/>
      </c>
      <c r="X68" s="178"/>
      <c r="Y68" s="178"/>
      <c r="Z68" s="178"/>
    </row>
    <row r="69" spans="1:33" ht="13.15" customHeight="1">
      <c r="A69" s="85">
        <v>44361</v>
      </c>
      <c r="B69" s="186"/>
      <c r="C69" s="186"/>
      <c r="D69" s="86"/>
      <c r="E69" s="187"/>
      <c r="F69" s="188" t="str">
        <f t="shared" si="0"/>
        <v/>
      </c>
      <c r="G69" s="189"/>
      <c r="H69" s="190" t="str">
        <f t="shared" si="1"/>
        <v/>
      </c>
      <c r="I69" s="105"/>
      <c r="J69" s="191"/>
      <c r="K69" s="187"/>
      <c r="L69" s="191"/>
      <c r="M69" s="187"/>
      <c r="N69" s="195" t="str">
        <f t="shared" si="2"/>
        <v/>
      </c>
      <c r="O69" s="196"/>
      <c r="P69" s="196"/>
      <c r="Q69" s="196"/>
      <c r="R69" s="197"/>
      <c r="S69" s="177" t="str">
        <f t="shared" si="3"/>
        <v/>
      </c>
      <c r="T69" s="178"/>
      <c r="U69" s="178"/>
      <c r="V69" s="178"/>
      <c r="W69" s="177" t="str">
        <f t="shared" si="4"/>
        <v/>
      </c>
      <c r="X69" s="178"/>
      <c r="Y69" s="178"/>
      <c r="Z69" s="178"/>
    </row>
    <row r="70" spans="1:33" ht="13.15" customHeight="1">
      <c r="A70" s="85">
        <v>44362</v>
      </c>
      <c r="B70" s="186"/>
      <c r="C70" s="186"/>
      <c r="D70" s="86"/>
      <c r="E70" s="187"/>
      <c r="F70" s="188" t="str">
        <f t="shared" si="0"/>
        <v/>
      </c>
      <c r="G70" s="189"/>
      <c r="H70" s="190" t="str">
        <f t="shared" si="1"/>
        <v/>
      </c>
      <c r="I70" s="105"/>
      <c r="J70" s="191"/>
      <c r="K70" s="187"/>
      <c r="L70" s="191"/>
      <c r="M70" s="187"/>
      <c r="N70" s="195" t="str">
        <f t="shared" si="2"/>
        <v/>
      </c>
      <c r="O70" s="196"/>
      <c r="P70" s="196"/>
      <c r="Q70" s="196"/>
      <c r="R70" s="197"/>
      <c r="S70" s="177" t="str">
        <f t="shared" si="3"/>
        <v/>
      </c>
      <c r="T70" s="178"/>
      <c r="U70" s="178"/>
      <c r="V70" s="178"/>
      <c r="W70" s="177" t="str">
        <f t="shared" si="4"/>
        <v/>
      </c>
      <c r="X70" s="178"/>
      <c r="Y70" s="178"/>
      <c r="Z70" s="178"/>
    </row>
    <row r="71" spans="1:33" ht="13.15" customHeight="1">
      <c r="A71" s="85">
        <v>44363</v>
      </c>
      <c r="B71" s="186"/>
      <c r="C71" s="186"/>
      <c r="D71" s="86"/>
      <c r="E71" s="187"/>
      <c r="F71" s="188" t="str">
        <f t="shared" si="0"/>
        <v/>
      </c>
      <c r="G71" s="189"/>
      <c r="H71" s="190" t="str">
        <f t="shared" si="1"/>
        <v/>
      </c>
      <c r="I71" s="105"/>
      <c r="J71" s="191"/>
      <c r="K71" s="187"/>
      <c r="L71" s="191"/>
      <c r="M71" s="187"/>
      <c r="N71" s="195" t="str">
        <f t="shared" si="2"/>
        <v/>
      </c>
      <c r="O71" s="196"/>
      <c r="P71" s="196"/>
      <c r="Q71" s="196"/>
      <c r="R71" s="197"/>
      <c r="S71" s="177" t="str">
        <f t="shared" si="3"/>
        <v/>
      </c>
      <c r="T71" s="178"/>
      <c r="U71" s="178"/>
      <c r="V71" s="178"/>
      <c r="W71" s="177" t="str">
        <f t="shared" si="4"/>
        <v/>
      </c>
      <c r="X71" s="178"/>
      <c r="Y71" s="178"/>
      <c r="Z71" s="178"/>
    </row>
    <row r="72" spans="1:33" ht="13.15" customHeight="1">
      <c r="A72" s="85">
        <v>44364</v>
      </c>
      <c r="B72" s="186"/>
      <c r="C72" s="186"/>
      <c r="D72" s="86"/>
      <c r="E72" s="187"/>
      <c r="F72" s="188" t="str">
        <f t="shared" si="0"/>
        <v/>
      </c>
      <c r="G72" s="189"/>
      <c r="H72" s="190" t="str">
        <f t="shared" si="1"/>
        <v/>
      </c>
      <c r="I72" s="105"/>
      <c r="J72" s="191"/>
      <c r="K72" s="187"/>
      <c r="L72" s="191"/>
      <c r="M72" s="187"/>
      <c r="N72" s="195" t="str">
        <f t="shared" si="2"/>
        <v/>
      </c>
      <c r="O72" s="196"/>
      <c r="P72" s="196"/>
      <c r="Q72" s="196"/>
      <c r="R72" s="197"/>
      <c r="S72" s="177" t="str">
        <f t="shared" si="3"/>
        <v/>
      </c>
      <c r="T72" s="178"/>
      <c r="U72" s="178"/>
      <c r="V72" s="178"/>
      <c r="W72" s="177" t="str">
        <f t="shared" si="4"/>
        <v/>
      </c>
      <c r="X72" s="178"/>
      <c r="Y72" s="178"/>
      <c r="Z72" s="178"/>
    </row>
    <row r="73" spans="1:33" ht="13.15" customHeight="1">
      <c r="A73" s="85">
        <v>44365</v>
      </c>
      <c r="B73" s="186"/>
      <c r="C73" s="186"/>
      <c r="D73" s="86"/>
      <c r="E73" s="187"/>
      <c r="F73" s="188" t="str">
        <f t="shared" si="0"/>
        <v/>
      </c>
      <c r="G73" s="189"/>
      <c r="H73" s="190" t="str">
        <f t="shared" si="1"/>
        <v/>
      </c>
      <c r="I73" s="105"/>
      <c r="J73" s="191"/>
      <c r="K73" s="187"/>
      <c r="L73" s="191"/>
      <c r="M73" s="187"/>
      <c r="N73" s="195" t="str">
        <f t="shared" si="2"/>
        <v/>
      </c>
      <c r="O73" s="196"/>
      <c r="P73" s="196"/>
      <c r="Q73" s="196"/>
      <c r="R73" s="197"/>
      <c r="S73" s="177" t="str">
        <f t="shared" si="3"/>
        <v/>
      </c>
      <c r="T73" s="178"/>
      <c r="U73" s="178"/>
      <c r="V73" s="178"/>
      <c r="W73" s="177" t="str">
        <f t="shared" si="4"/>
        <v/>
      </c>
      <c r="X73" s="178"/>
      <c r="Y73" s="178"/>
      <c r="Z73" s="178"/>
    </row>
    <row r="74" spans="1:33" ht="13.15" customHeight="1">
      <c r="A74" s="85">
        <v>44366</v>
      </c>
      <c r="B74" s="186"/>
      <c r="C74" s="186"/>
      <c r="D74" s="86"/>
      <c r="E74" s="187"/>
      <c r="F74" s="188" t="str">
        <f t="shared" si="0"/>
        <v/>
      </c>
      <c r="G74" s="189"/>
      <c r="H74" s="190" t="str">
        <f t="shared" si="1"/>
        <v/>
      </c>
      <c r="I74" s="105"/>
      <c r="J74" s="191"/>
      <c r="K74" s="187"/>
      <c r="L74" s="191"/>
      <c r="M74" s="187"/>
      <c r="N74" s="195" t="str">
        <f t="shared" si="2"/>
        <v/>
      </c>
      <c r="O74" s="196"/>
      <c r="P74" s="196"/>
      <c r="Q74" s="196"/>
      <c r="R74" s="197"/>
      <c r="S74" s="177" t="str">
        <f t="shared" si="3"/>
        <v/>
      </c>
      <c r="T74" s="178"/>
      <c r="U74" s="178"/>
      <c r="V74" s="178"/>
      <c r="W74" s="177" t="str">
        <f t="shared" si="4"/>
        <v/>
      </c>
      <c r="X74" s="178"/>
      <c r="Y74" s="178"/>
      <c r="Z74" s="178"/>
    </row>
    <row r="75" spans="1:33" ht="13.15" customHeight="1" thickBot="1">
      <c r="A75" s="85">
        <v>44367</v>
      </c>
      <c r="B75" s="186"/>
      <c r="C75" s="186"/>
      <c r="D75" s="86"/>
      <c r="E75" s="187"/>
      <c r="F75" s="188" t="str">
        <f t="shared" si="0"/>
        <v/>
      </c>
      <c r="G75" s="189"/>
      <c r="H75" s="190" t="str">
        <f t="shared" si="1"/>
        <v/>
      </c>
      <c r="I75" s="105"/>
      <c r="J75" s="191"/>
      <c r="K75" s="187"/>
      <c r="L75" s="191"/>
      <c r="M75" s="187"/>
      <c r="N75" s="192" t="str">
        <f t="shared" si="2"/>
        <v/>
      </c>
      <c r="O75" s="193"/>
      <c r="P75" s="193"/>
      <c r="Q75" s="193"/>
      <c r="R75" s="194"/>
      <c r="S75" s="177" t="str">
        <f t="shared" si="3"/>
        <v/>
      </c>
      <c r="T75" s="178"/>
      <c r="U75" s="178"/>
      <c r="V75" s="178"/>
      <c r="W75" s="177" t="str">
        <f t="shared" si="4"/>
        <v/>
      </c>
      <c r="X75" s="178"/>
      <c r="Y75" s="178"/>
      <c r="Z75" s="178"/>
    </row>
    <row r="76" spans="1:33" ht="19.149999999999999" customHeight="1" thickTop="1" thickBot="1">
      <c r="A76" s="101" t="s">
        <v>142</v>
      </c>
      <c r="B76" s="102"/>
      <c r="C76" s="102"/>
      <c r="D76" s="102"/>
      <c r="E76" s="102"/>
      <c r="F76" s="102"/>
      <c r="G76" s="102"/>
      <c r="H76" s="102"/>
      <c r="I76" s="179" t="s">
        <v>93</v>
      </c>
      <c r="J76" s="179"/>
      <c r="K76" s="179"/>
      <c r="L76" s="179"/>
      <c r="M76" s="179"/>
      <c r="N76" s="180">
        <f>IF(COUNTIF(N56:R75,"対象外"),0,SUM(N56:R75))</f>
        <v>0</v>
      </c>
      <c r="O76" s="181"/>
      <c r="P76" s="181"/>
      <c r="Q76" s="181"/>
      <c r="R76" s="182"/>
      <c r="S76" s="183">
        <f>IF(N76=0,0,(SUM(S56:V75)))</f>
        <v>0</v>
      </c>
      <c r="T76" s="184"/>
      <c r="U76" s="184"/>
      <c r="V76" s="184"/>
      <c r="W76" s="185">
        <f>IF(N76=0,0,SUM(W56:Z75))</f>
        <v>0</v>
      </c>
      <c r="X76" s="184"/>
      <c r="Y76" s="184"/>
      <c r="Z76" s="184"/>
    </row>
    <row r="77" spans="1:33" ht="13.9" customHeight="1" thickTop="1">
      <c r="A77" s="7"/>
      <c r="B77" s="7"/>
      <c r="C77" s="7"/>
      <c r="D77" s="68"/>
      <c r="E77" s="7"/>
      <c r="F77" s="7"/>
      <c r="G77" s="68"/>
      <c r="H77" s="68"/>
      <c r="I77" s="7"/>
      <c r="J77" s="7"/>
      <c r="K77" s="33"/>
      <c r="L77" s="68"/>
      <c r="M77" s="7"/>
      <c r="N77" s="7"/>
      <c r="O77" s="68"/>
      <c r="P77" s="68"/>
      <c r="Q77" s="7"/>
      <c r="R77" s="7"/>
      <c r="S77" s="107"/>
      <c r="T77" s="176"/>
      <c r="U77" s="176"/>
      <c r="V77" s="176"/>
      <c r="W77" s="107"/>
      <c r="X77" s="176"/>
      <c r="Y77" s="176"/>
      <c r="Z77" s="176"/>
      <c r="AB77" s="68"/>
      <c r="AC77" s="68"/>
      <c r="AD77" s="33"/>
      <c r="AE77" s="68"/>
      <c r="AF77" s="68"/>
      <c r="AG77" s="68"/>
    </row>
  </sheetData>
  <mergeCells count="345">
    <mergeCell ref="A3:AB3"/>
    <mergeCell ref="U5:Z5"/>
    <mergeCell ref="U6:Z6"/>
    <mergeCell ref="A8:C8"/>
    <mergeCell ref="D8:X8"/>
    <mergeCell ref="C11:O11"/>
    <mergeCell ref="B20:H20"/>
    <mergeCell ref="I20:L20"/>
    <mergeCell ref="O20:Q20"/>
    <mergeCell ref="R20:S20"/>
    <mergeCell ref="U20:Y20"/>
    <mergeCell ref="Z20:AA20"/>
    <mergeCell ref="A13:L13"/>
    <mergeCell ref="C14:AB14"/>
    <mergeCell ref="B15:B16"/>
    <mergeCell ref="C15:AB15"/>
    <mergeCell ref="C16:AB16"/>
    <mergeCell ref="A19:H19"/>
    <mergeCell ref="I19:L19"/>
    <mergeCell ref="W33:Y35"/>
    <mergeCell ref="W24:Y24"/>
    <mergeCell ref="Z24:AB24"/>
    <mergeCell ref="A25:E25"/>
    <mergeCell ref="F25:H25"/>
    <mergeCell ref="I25:K25"/>
    <mergeCell ref="L25:N25"/>
    <mergeCell ref="P25:R25"/>
    <mergeCell ref="S25:U25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L35:N35"/>
    <mergeCell ref="I31:K31"/>
    <mergeCell ref="L31:N31"/>
    <mergeCell ref="A33:E33"/>
    <mergeCell ref="F33:H33"/>
    <mergeCell ref="I33:K33"/>
    <mergeCell ref="L33:N33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29:E29"/>
    <mergeCell ref="F29:H29"/>
    <mergeCell ref="I29:K29"/>
    <mergeCell ref="L29:N29"/>
    <mergeCell ref="P29:R29"/>
    <mergeCell ref="S29:U29"/>
    <mergeCell ref="S33:U33"/>
    <mergeCell ref="P33:R33"/>
    <mergeCell ref="Z33:AB35"/>
    <mergeCell ref="A34:E34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F34:H34"/>
    <mergeCell ref="I34:K34"/>
    <mergeCell ref="L34:N34"/>
    <mergeCell ref="P34:R35"/>
    <mergeCell ref="S34:U35"/>
    <mergeCell ref="A35:E35"/>
    <mergeCell ref="F35:H35"/>
    <mergeCell ref="I35:K35"/>
    <mergeCell ref="P37:R37"/>
    <mergeCell ref="A37:E37"/>
    <mergeCell ref="F37:H37"/>
    <mergeCell ref="I37:K37"/>
    <mergeCell ref="L37:N37"/>
    <mergeCell ref="S37:U37"/>
    <mergeCell ref="S41:U41"/>
    <mergeCell ref="W41:Y43"/>
    <mergeCell ref="Z41:AB43"/>
    <mergeCell ref="A42:E42"/>
    <mergeCell ref="F42:H42"/>
    <mergeCell ref="I42:K42"/>
    <mergeCell ref="L42:N42"/>
    <mergeCell ref="P42:R43"/>
    <mergeCell ref="S42:U43"/>
    <mergeCell ref="A43:E43"/>
    <mergeCell ref="F43:H43"/>
    <mergeCell ref="I43:K43"/>
    <mergeCell ref="L43:N43"/>
    <mergeCell ref="P41:R41"/>
    <mergeCell ref="A41:E41"/>
    <mergeCell ref="F41:H41"/>
    <mergeCell ref="I41:K41"/>
    <mergeCell ref="L41:N41"/>
    <mergeCell ref="W45:Y47"/>
    <mergeCell ref="Z45:AB47"/>
    <mergeCell ref="A46:E46"/>
    <mergeCell ref="F46:H46"/>
    <mergeCell ref="I46:K46"/>
    <mergeCell ref="L46:N46"/>
    <mergeCell ref="P46:R47"/>
    <mergeCell ref="S46:U47"/>
    <mergeCell ref="A47:E47"/>
    <mergeCell ref="F47:H47"/>
    <mergeCell ref="I47:K47"/>
    <mergeCell ref="L47:N47"/>
    <mergeCell ref="A49:E49"/>
    <mergeCell ref="F49:H49"/>
    <mergeCell ref="I49:K49"/>
    <mergeCell ref="L49:N49"/>
    <mergeCell ref="P45:R45"/>
    <mergeCell ref="P49:R49"/>
    <mergeCell ref="S49:U49"/>
    <mergeCell ref="W49:Y51"/>
    <mergeCell ref="Z49:AB51"/>
    <mergeCell ref="A50:E50"/>
    <mergeCell ref="F50:H50"/>
    <mergeCell ref="I50:K50"/>
    <mergeCell ref="L50:N50"/>
    <mergeCell ref="P50:R51"/>
    <mergeCell ref="S50:U51"/>
    <mergeCell ref="A51:E51"/>
    <mergeCell ref="F51:H51"/>
    <mergeCell ref="I51:K51"/>
    <mergeCell ref="L51:N51"/>
    <mergeCell ref="A45:E45"/>
    <mergeCell ref="F45:H45"/>
    <mergeCell ref="I45:K45"/>
    <mergeCell ref="L45:N45"/>
    <mergeCell ref="S45:U45"/>
    <mergeCell ref="Z52:AB52"/>
    <mergeCell ref="A54:C55"/>
    <mergeCell ref="D54:E55"/>
    <mergeCell ref="F54:G55"/>
    <mergeCell ref="H54:M54"/>
    <mergeCell ref="N54:R55"/>
    <mergeCell ref="H55:I55"/>
    <mergeCell ref="J55:K55"/>
    <mergeCell ref="L55:M55"/>
    <mergeCell ref="S55:V55"/>
    <mergeCell ref="W55:Z55"/>
    <mergeCell ref="A56:C56"/>
    <mergeCell ref="D56:E56"/>
    <mergeCell ref="F56:G56"/>
    <mergeCell ref="H56:I56"/>
    <mergeCell ref="J56:K56"/>
    <mergeCell ref="L56:M56"/>
    <mergeCell ref="N56:R56"/>
    <mergeCell ref="S56:V56"/>
    <mergeCell ref="W56:Z56"/>
    <mergeCell ref="A57:C57"/>
    <mergeCell ref="D57:E57"/>
    <mergeCell ref="F57:G57"/>
    <mergeCell ref="H57:I57"/>
    <mergeCell ref="J57:K57"/>
    <mergeCell ref="L57:M57"/>
    <mergeCell ref="N57:R57"/>
    <mergeCell ref="S57:V57"/>
    <mergeCell ref="W57:Z57"/>
    <mergeCell ref="A58:C58"/>
    <mergeCell ref="D58:E58"/>
    <mergeCell ref="F58:G58"/>
    <mergeCell ref="H58:I58"/>
    <mergeCell ref="J58:K58"/>
    <mergeCell ref="L58:M58"/>
    <mergeCell ref="N58:R58"/>
    <mergeCell ref="S58:V58"/>
    <mergeCell ref="W58:Z58"/>
    <mergeCell ref="A59:C59"/>
    <mergeCell ref="D59:E59"/>
    <mergeCell ref="F59:G59"/>
    <mergeCell ref="H59:I59"/>
    <mergeCell ref="J59:K59"/>
    <mergeCell ref="L59:M59"/>
    <mergeCell ref="N59:R59"/>
    <mergeCell ref="S59:V59"/>
    <mergeCell ref="W59:Z59"/>
    <mergeCell ref="A60:C60"/>
    <mergeCell ref="D60:E60"/>
    <mergeCell ref="F60:G60"/>
    <mergeCell ref="H60:I60"/>
    <mergeCell ref="J60:K60"/>
    <mergeCell ref="L60:M60"/>
    <mergeCell ref="N60:R60"/>
    <mergeCell ref="S60:V60"/>
    <mergeCell ref="W60:Z60"/>
    <mergeCell ref="N61:R61"/>
    <mergeCell ref="S61:V61"/>
    <mergeCell ref="W61:Z61"/>
    <mergeCell ref="A62:C62"/>
    <mergeCell ref="D62:E62"/>
    <mergeCell ref="F62:G62"/>
    <mergeCell ref="H62:I62"/>
    <mergeCell ref="J62:K62"/>
    <mergeCell ref="L62:M62"/>
    <mergeCell ref="N62:R62"/>
    <mergeCell ref="A61:C61"/>
    <mergeCell ref="D61:E61"/>
    <mergeCell ref="F61:G61"/>
    <mergeCell ref="H61:I61"/>
    <mergeCell ref="J61:K61"/>
    <mergeCell ref="L61:M61"/>
    <mergeCell ref="S62:V62"/>
    <mergeCell ref="W62:Z62"/>
    <mergeCell ref="A63:C63"/>
    <mergeCell ref="D63:E63"/>
    <mergeCell ref="F63:G63"/>
    <mergeCell ref="H63:I63"/>
    <mergeCell ref="J63:K63"/>
    <mergeCell ref="L63:M63"/>
    <mergeCell ref="N63:R63"/>
    <mergeCell ref="S63:V63"/>
    <mergeCell ref="W63:Z63"/>
    <mergeCell ref="A64:C64"/>
    <mergeCell ref="D64:E64"/>
    <mergeCell ref="F64:G64"/>
    <mergeCell ref="H64:I64"/>
    <mergeCell ref="J64:K64"/>
    <mergeCell ref="L64:M64"/>
    <mergeCell ref="N64:R64"/>
    <mergeCell ref="S64:V64"/>
    <mergeCell ref="W64:Z64"/>
    <mergeCell ref="N65:R65"/>
    <mergeCell ref="S65:V65"/>
    <mergeCell ref="W65:Z65"/>
    <mergeCell ref="A66:C66"/>
    <mergeCell ref="D66:E66"/>
    <mergeCell ref="F66:G66"/>
    <mergeCell ref="H66:I66"/>
    <mergeCell ref="J66:K66"/>
    <mergeCell ref="L66:M66"/>
    <mergeCell ref="N66:R66"/>
    <mergeCell ref="A65:C65"/>
    <mergeCell ref="D65:E65"/>
    <mergeCell ref="F65:G65"/>
    <mergeCell ref="H65:I65"/>
    <mergeCell ref="J65:K65"/>
    <mergeCell ref="L65:M65"/>
    <mergeCell ref="S66:V66"/>
    <mergeCell ref="W66:Z66"/>
    <mergeCell ref="A67:C67"/>
    <mergeCell ref="D67:E67"/>
    <mergeCell ref="F67:G67"/>
    <mergeCell ref="H67:I67"/>
    <mergeCell ref="J67:K67"/>
    <mergeCell ref="L67:M67"/>
    <mergeCell ref="N67:R67"/>
    <mergeCell ref="S67:V67"/>
    <mergeCell ref="W67:Z67"/>
    <mergeCell ref="A68:C68"/>
    <mergeCell ref="D68:E68"/>
    <mergeCell ref="F68:G68"/>
    <mergeCell ref="H68:I68"/>
    <mergeCell ref="J68:K68"/>
    <mergeCell ref="L68:M68"/>
    <mergeCell ref="N68:R68"/>
    <mergeCell ref="S68:V68"/>
    <mergeCell ref="W68:Z68"/>
    <mergeCell ref="N69:R69"/>
    <mergeCell ref="S69:V69"/>
    <mergeCell ref="W69:Z69"/>
    <mergeCell ref="A70:C70"/>
    <mergeCell ref="D70:E70"/>
    <mergeCell ref="F70:G70"/>
    <mergeCell ref="H70:I70"/>
    <mergeCell ref="J70:K70"/>
    <mergeCell ref="L70:M70"/>
    <mergeCell ref="N70:R70"/>
    <mergeCell ref="A69:C69"/>
    <mergeCell ref="D69:E69"/>
    <mergeCell ref="F69:G69"/>
    <mergeCell ref="H69:I69"/>
    <mergeCell ref="J69:K69"/>
    <mergeCell ref="L69:M69"/>
    <mergeCell ref="S70:V70"/>
    <mergeCell ref="W70:Z70"/>
    <mergeCell ref="A71:C71"/>
    <mergeCell ref="D71:E71"/>
    <mergeCell ref="F71:G71"/>
    <mergeCell ref="H71:I71"/>
    <mergeCell ref="J71:K71"/>
    <mergeCell ref="L71:M71"/>
    <mergeCell ref="N71:R71"/>
    <mergeCell ref="S71:V71"/>
    <mergeCell ref="W71:Z71"/>
    <mergeCell ref="A72:C72"/>
    <mergeCell ref="D72:E72"/>
    <mergeCell ref="F72:G72"/>
    <mergeCell ref="H72:I72"/>
    <mergeCell ref="J72:K72"/>
    <mergeCell ref="L72:M72"/>
    <mergeCell ref="N72:R72"/>
    <mergeCell ref="S72:V72"/>
    <mergeCell ref="W72:Z72"/>
    <mergeCell ref="N73:R73"/>
    <mergeCell ref="S73:V73"/>
    <mergeCell ref="W73:Z73"/>
    <mergeCell ref="A74:C74"/>
    <mergeCell ref="D74:E74"/>
    <mergeCell ref="F74:G74"/>
    <mergeCell ref="H74:I74"/>
    <mergeCell ref="J74:K74"/>
    <mergeCell ref="L74:M74"/>
    <mergeCell ref="N74:R74"/>
    <mergeCell ref="A73:C73"/>
    <mergeCell ref="D73:E73"/>
    <mergeCell ref="F73:G73"/>
    <mergeCell ref="H73:I73"/>
    <mergeCell ref="J73:K73"/>
    <mergeCell ref="L73:M73"/>
    <mergeCell ref="S77:V77"/>
    <mergeCell ref="W77:Z77"/>
    <mergeCell ref="W75:Z75"/>
    <mergeCell ref="A76:H76"/>
    <mergeCell ref="I76:M76"/>
    <mergeCell ref="N76:R76"/>
    <mergeCell ref="S76:V76"/>
    <mergeCell ref="W76:Z76"/>
    <mergeCell ref="S74:V74"/>
    <mergeCell ref="W74:Z74"/>
    <mergeCell ref="A75:C75"/>
    <mergeCell ref="D75:E75"/>
    <mergeCell ref="F75:G75"/>
    <mergeCell ref="H75:I75"/>
    <mergeCell ref="J75:K75"/>
    <mergeCell ref="L75:M75"/>
    <mergeCell ref="N75:R75"/>
    <mergeCell ref="S75:V75"/>
  </mergeCells>
  <phoneticPr fontId="1"/>
  <dataValidations count="1">
    <dataValidation type="list" allowBlank="1" showInputMessage="1" showErrorMessage="1" sqref="D56:E75">
      <formula1>$AD$55:$AD$62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133350</xdr:rowOff>
                  </from>
                  <to>
                    <xdr:col>2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114300</xdr:rowOff>
                  </from>
                  <to>
                    <xdr:col>2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28575</xdr:rowOff>
                  </from>
                  <to>
                    <xdr:col>2</xdr:col>
                    <xdr:colOff>28575</xdr:colOff>
                    <xdr:row>15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E76"/>
  <sheetViews>
    <sheetView view="pageBreakPreview" topLeftCell="A36" zoomScale="130" zoomScaleNormal="130" zoomScaleSheetLayoutView="130" workbookViewId="0">
      <selection activeCell="AD60" sqref="AD6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8" customHeight="1">
      <c r="A1" s="46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  <c r="S1" s="25"/>
      <c r="T1" s="25"/>
      <c r="AB1" s="47" t="s">
        <v>164</v>
      </c>
    </row>
    <row r="2" spans="1:30" ht="6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  <c r="S2" s="25"/>
      <c r="T2" s="25"/>
    </row>
    <row r="3" spans="1:30" ht="16.899999999999999" customHeight="1">
      <c r="A3" s="132" t="s">
        <v>99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30" ht="16.899999999999999" customHeight="1">
      <c r="A4" s="274" t="s">
        <v>170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6"/>
      <c r="V4" s="276"/>
      <c r="W4" s="276"/>
      <c r="X4" s="276"/>
      <c r="Y4" s="276"/>
      <c r="Z4" s="276"/>
    </row>
    <row r="5" spans="1:30" ht="6" customHeight="1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</row>
    <row r="6" spans="1:30" ht="12" customHeight="1">
      <c r="A6" s="23"/>
      <c r="B6" s="26" t="s">
        <v>113</v>
      </c>
      <c r="C6" s="27"/>
      <c r="D6" s="28" t="s">
        <v>114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128" t="s">
        <v>17</v>
      </c>
      <c r="V6" s="129"/>
      <c r="W6" s="129"/>
      <c r="X6" s="129"/>
      <c r="Y6" s="129"/>
      <c r="Z6" s="133"/>
    </row>
    <row r="7" spans="1:30" ht="12" customHeight="1">
      <c r="B7" s="26" t="s">
        <v>113</v>
      </c>
      <c r="C7" s="28" t="s">
        <v>162</v>
      </c>
      <c r="O7" s="24"/>
      <c r="P7" s="24"/>
      <c r="Q7" s="24"/>
      <c r="R7" s="24"/>
      <c r="S7" s="24"/>
      <c r="T7" s="24"/>
      <c r="U7" s="134">
        <v>0.875</v>
      </c>
      <c r="V7" s="130"/>
      <c r="W7" s="130"/>
      <c r="X7" s="130"/>
      <c r="Y7" s="130"/>
      <c r="Z7" s="131"/>
    </row>
    <row r="8" spans="1:30" ht="12" customHeight="1">
      <c r="B8" s="26"/>
      <c r="C8" s="28" t="s">
        <v>171</v>
      </c>
      <c r="O8" s="45"/>
      <c r="P8" s="45"/>
      <c r="Q8" s="45"/>
      <c r="R8" s="45"/>
      <c r="S8" s="45"/>
      <c r="T8" s="45"/>
      <c r="U8" s="29"/>
      <c r="V8" s="30"/>
      <c r="W8" s="30"/>
      <c r="X8" s="30"/>
      <c r="Y8" s="30"/>
      <c r="Z8" s="30"/>
    </row>
    <row r="9" spans="1:30" ht="6" customHeight="1">
      <c r="O9" s="29"/>
      <c r="P9" s="30"/>
      <c r="Q9" s="30"/>
      <c r="R9" s="30"/>
      <c r="S9" s="30"/>
      <c r="T9" s="30"/>
      <c r="U9" s="29"/>
      <c r="V9" s="14"/>
      <c r="W9" s="30"/>
      <c r="X9" s="30"/>
      <c r="Y9" s="30"/>
      <c r="Z9" s="30"/>
    </row>
    <row r="10" spans="1:30" ht="18.75" customHeight="1">
      <c r="A10" s="101" t="s">
        <v>66</v>
      </c>
      <c r="B10" s="102"/>
      <c r="C10" s="103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</row>
    <row r="11" spans="1:30" ht="9" customHeight="1"/>
    <row r="12" spans="1:30" ht="12" customHeight="1">
      <c r="A12" s="14" t="s">
        <v>71</v>
      </c>
    </row>
    <row r="13" spans="1:30" ht="18" customHeight="1">
      <c r="A13" s="135" t="s">
        <v>68</v>
      </c>
      <c r="B13" s="136"/>
      <c r="C13" s="136"/>
      <c r="D13" s="137"/>
      <c r="E13" s="138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40"/>
      <c r="S13" s="135" t="s">
        <v>69</v>
      </c>
      <c r="T13" s="136"/>
      <c r="U13" s="136"/>
      <c r="V13" s="137"/>
      <c r="W13" s="319"/>
      <c r="X13" s="320"/>
      <c r="Y13" s="320"/>
      <c r="Z13" s="320"/>
      <c r="AA13" s="320"/>
      <c r="AB13" s="321"/>
      <c r="AD13" s="2" t="s">
        <v>74</v>
      </c>
    </row>
    <row r="14" spans="1:30" ht="9" customHeight="1">
      <c r="AD14" s="2" t="s">
        <v>75</v>
      </c>
    </row>
    <row r="15" spans="1:30" ht="12" customHeight="1">
      <c r="A15" s="2" t="s">
        <v>70</v>
      </c>
    </row>
    <row r="16" spans="1:30" ht="15.75" customHeight="1">
      <c r="A16" s="154" t="s">
        <v>50</v>
      </c>
      <c r="B16" s="263"/>
      <c r="C16" s="263"/>
      <c r="D16" s="263"/>
      <c r="E16" s="263"/>
      <c r="F16" s="263"/>
      <c r="G16" s="264"/>
      <c r="H16" s="265"/>
      <c r="I16" s="266"/>
      <c r="J16" s="130" t="s">
        <v>51</v>
      </c>
      <c r="K16" s="263"/>
      <c r="L16" s="263"/>
      <c r="M16" s="264"/>
      <c r="N16" s="2" t="s">
        <v>4</v>
      </c>
      <c r="O16" s="267" t="str">
        <f>IF(H16="","",H16*20000)</f>
        <v/>
      </c>
      <c r="P16" s="268"/>
      <c r="Q16" s="268"/>
      <c r="R16" s="268"/>
      <c r="S16" s="268"/>
      <c r="T16" s="130" t="s">
        <v>8</v>
      </c>
      <c r="U16" s="131"/>
      <c r="V16" s="5" t="s">
        <v>84</v>
      </c>
    </row>
    <row r="17" spans="1:28" ht="12" customHeight="1">
      <c r="O17" s="2" t="s">
        <v>52</v>
      </c>
    </row>
    <row r="18" spans="1:28" ht="9" customHeight="1"/>
    <row r="19" spans="1:28" ht="12" hidden="1" customHeight="1">
      <c r="A19" s="2" t="s">
        <v>11</v>
      </c>
      <c r="G19" s="2" t="s">
        <v>82</v>
      </c>
      <c r="Q19" s="5" t="s">
        <v>85</v>
      </c>
      <c r="T19" s="5" t="s">
        <v>86</v>
      </c>
      <c r="W19" s="147" t="s">
        <v>56</v>
      </c>
      <c r="X19" s="148"/>
      <c r="Y19" s="148"/>
      <c r="Z19" s="147" t="s">
        <v>83</v>
      </c>
      <c r="AA19" s="148"/>
      <c r="AB19" s="148"/>
    </row>
    <row r="20" spans="1:28" ht="12" hidden="1" customHeight="1">
      <c r="A20" s="124" t="s">
        <v>22</v>
      </c>
      <c r="B20" s="124"/>
      <c r="C20" s="124"/>
      <c r="D20" s="124"/>
      <c r="E20" s="124"/>
      <c r="F20" s="94" t="s">
        <v>14</v>
      </c>
      <c r="G20" s="94"/>
      <c r="H20" s="94"/>
      <c r="I20" s="94" t="s">
        <v>15</v>
      </c>
      <c r="J20" s="94"/>
      <c r="K20" s="94"/>
      <c r="L20" s="94" t="s">
        <v>16</v>
      </c>
      <c r="M20" s="94"/>
      <c r="N20" s="94"/>
      <c r="O20" s="5"/>
      <c r="P20" s="101" t="s">
        <v>39</v>
      </c>
      <c r="Q20" s="102"/>
      <c r="R20" s="103"/>
      <c r="S20" s="101" t="s">
        <v>40</v>
      </c>
      <c r="T20" s="104"/>
      <c r="U20" s="105"/>
      <c r="W20" s="202" t="s">
        <v>18</v>
      </c>
      <c r="X20" s="257"/>
      <c r="Y20" s="258"/>
      <c r="Z20" s="277" t="str">
        <f>IF((P21=""),"",IF(S21="全て",1,IF(OR(S21="対象外",S21="要請時間内"),"要請時間内",ROUNDUP(S21/P21,3))))</f>
        <v/>
      </c>
      <c r="AA20" s="278"/>
      <c r="AB20" s="279"/>
    </row>
    <row r="21" spans="1:28" ht="12" hidden="1" customHeight="1">
      <c r="A21" s="124" t="s">
        <v>12</v>
      </c>
      <c r="B21" s="124"/>
      <c r="C21" s="124"/>
      <c r="D21" s="124"/>
      <c r="E21" s="124"/>
      <c r="F21" s="269"/>
      <c r="G21" s="270"/>
      <c r="H21" s="270"/>
      <c r="I21" s="269"/>
      <c r="J21" s="270"/>
      <c r="K21" s="270"/>
      <c r="L21" s="269"/>
      <c r="M21" s="270"/>
      <c r="N21" s="270"/>
      <c r="O21" s="6"/>
      <c r="P21" s="286" t="str">
        <f>IF(F21="","",I21-F21-L21)</f>
        <v/>
      </c>
      <c r="Q21" s="257"/>
      <c r="R21" s="258"/>
      <c r="S21" s="127" t="str">
        <f>IF(F21="","",IF(I21&lt;=$O$10,"要請時間内",IF(I22&lt;=$O$10,I21-$O$10,IF(I22&gt;$O$10,"対象外",I21-I22))))</f>
        <v/>
      </c>
      <c r="T21" s="107"/>
      <c r="U21" s="108"/>
      <c r="W21" s="271"/>
      <c r="X21" s="272"/>
      <c r="Y21" s="273"/>
      <c r="Z21" s="280"/>
      <c r="AA21" s="281"/>
      <c r="AB21" s="282"/>
    </row>
    <row r="22" spans="1:28" ht="12" hidden="1" customHeight="1">
      <c r="A22" s="124" t="s">
        <v>13</v>
      </c>
      <c r="B22" s="124"/>
      <c r="C22" s="124"/>
      <c r="D22" s="124"/>
      <c r="E22" s="124"/>
      <c r="F22" s="269"/>
      <c r="G22" s="270"/>
      <c r="H22" s="270"/>
      <c r="I22" s="269"/>
      <c r="J22" s="270"/>
      <c r="K22" s="270"/>
      <c r="L22" s="269"/>
      <c r="M22" s="270"/>
      <c r="N22" s="270"/>
      <c r="O22" s="6"/>
      <c r="P22" s="204"/>
      <c r="Q22" s="148"/>
      <c r="R22" s="205"/>
      <c r="S22" s="112"/>
      <c r="T22" s="113"/>
      <c r="U22" s="114"/>
      <c r="W22" s="204"/>
      <c r="X22" s="148"/>
      <c r="Y22" s="205"/>
      <c r="Z22" s="283"/>
      <c r="AA22" s="284"/>
      <c r="AB22" s="285"/>
    </row>
    <row r="23" spans="1:28" ht="6" hidden="1" customHeight="1">
      <c r="S23" s="7"/>
      <c r="T23" s="7"/>
      <c r="U23" s="7"/>
      <c r="Z23" s="5"/>
      <c r="AA23" s="5"/>
      <c r="AB23" s="5"/>
    </row>
    <row r="24" spans="1:28" ht="12" hidden="1" customHeight="1">
      <c r="A24" s="124" t="s">
        <v>23</v>
      </c>
      <c r="B24" s="124"/>
      <c r="C24" s="124"/>
      <c r="D24" s="124"/>
      <c r="E24" s="124"/>
      <c r="F24" s="94" t="s">
        <v>14</v>
      </c>
      <c r="G24" s="94"/>
      <c r="H24" s="94"/>
      <c r="I24" s="94" t="s">
        <v>15</v>
      </c>
      <c r="J24" s="94"/>
      <c r="K24" s="94"/>
      <c r="L24" s="94" t="s">
        <v>16</v>
      </c>
      <c r="M24" s="94"/>
      <c r="N24" s="94"/>
      <c r="O24" s="5"/>
      <c r="P24" s="101" t="s">
        <v>39</v>
      </c>
      <c r="Q24" s="102"/>
      <c r="R24" s="103"/>
      <c r="S24" s="101" t="s">
        <v>40</v>
      </c>
      <c r="T24" s="104"/>
      <c r="U24" s="105"/>
      <c r="W24" s="202" t="s">
        <v>19</v>
      </c>
      <c r="X24" s="257"/>
      <c r="Y24" s="258"/>
      <c r="Z24" s="277" t="str">
        <f>IF((P25=""),"",IF(S25="全て",1,IF(OR(S25="対象外",S25="要請時間内"),"要請時間内",ROUNDUP(S25/P25,3))))</f>
        <v/>
      </c>
      <c r="AA24" s="278"/>
      <c r="AB24" s="279"/>
    </row>
    <row r="25" spans="1:28" ht="12" hidden="1" customHeight="1">
      <c r="A25" s="124" t="s">
        <v>12</v>
      </c>
      <c r="B25" s="124"/>
      <c r="C25" s="124"/>
      <c r="D25" s="124"/>
      <c r="E25" s="124"/>
      <c r="F25" s="269"/>
      <c r="G25" s="270"/>
      <c r="H25" s="270"/>
      <c r="I25" s="269"/>
      <c r="J25" s="270"/>
      <c r="K25" s="270"/>
      <c r="L25" s="269"/>
      <c r="M25" s="270"/>
      <c r="N25" s="270"/>
      <c r="O25" s="6"/>
      <c r="P25" s="286" t="str">
        <f>IF(F25="","",I25-F25-L25)</f>
        <v/>
      </c>
      <c r="Q25" s="257"/>
      <c r="R25" s="258"/>
      <c r="S25" s="127" t="str">
        <f>IF(F25="","",IF(I25&lt;=$O$10,"要請時間内",IF(I26&lt;=$O$10,I25-$O$10,IF(I26&gt;$O$10,"対象外",I25-I26))))</f>
        <v/>
      </c>
      <c r="T25" s="107"/>
      <c r="U25" s="108"/>
      <c r="W25" s="271"/>
      <c r="X25" s="272"/>
      <c r="Y25" s="273"/>
      <c r="Z25" s="280"/>
      <c r="AA25" s="281"/>
      <c r="AB25" s="282"/>
    </row>
    <row r="26" spans="1:28" ht="12" hidden="1" customHeight="1">
      <c r="A26" s="124" t="s">
        <v>13</v>
      </c>
      <c r="B26" s="124"/>
      <c r="C26" s="124"/>
      <c r="D26" s="124"/>
      <c r="E26" s="124"/>
      <c r="F26" s="269"/>
      <c r="G26" s="270"/>
      <c r="H26" s="270"/>
      <c r="I26" s="269"/>
      <c r="J26" s="270"/>
      <c r="K26" s="270"/>
      <c r="L26" s="269"/>
      <c r="M26" s="270"/>
      <c r="N26" s="270"/>
      <c r="O26" s="6"/>
      <c r="P26" s="204"/>
      <c r="Q26" s="148"/>
      <c r="R26" s="205"/>
      <c r="S26" s="112"/>
      <c r="T26" s="113"/>
      <c r="U26" s="114"/>
      <c r="W26" s="204"/>
      <c r="X26" s="148"/>
      <c r="Y26" s="205"/>
      <c r="Z26" s="283"/>
      <c r="AA26" s="284"/>
      <c r="AB26" s="285"/>
    </row>
    <row r="27" spans="1:28" ht="6" hidden="1" customHeight="1">
      <c r="S27" s="7"/>
      <c r="T27" s="7"/>
      <c r="U27" s="7"/>
      <c r="Z27" s="5"/>
      <c r="AA27" s="5"/>
      <c r="AB27" s="5"/>
    </row>
    <row r="28" spans="1:28" ht="12" hidden="1" customHeight="1">
      <c r="A28" s="124" t="s">
        <v>24</v>
      </c>
      <c r="B28" s="124"/>
      <c r="C28" s="124"/>
      <c r="D28" s="124"/>
      <c r="E28" s="124"/>
      <c r="F28" s="94" t="s">
        <v>14</v>
      </c>
      <c r="G28" s="94"/>
      <c r="H28" s="94"/>
      <c r="I28" s="94" t="s">
        <v>15</v>
      </c>
      <c r="J28" s="94"/>
      <c r="K28" s="94"/>
      <c r="L28" s="94" t="s">
        <v>16</v>
      </c>
      <c r="M28" s="94"/>
      <c r="N28" s="94"/>
      <c r="O28" s="5"/>
      <c r="P28" s="101" t="s">
        <v>39</v>
      </c>
      <c r="Q28" s="102"/>
      <c r="R28" s="103"/>
      <c r="S28" s="101" t="s">
        <v>40</v>
      </c>
      <c r="T28" s="104"/>
      <c r="U28" s="105"/>
      <c r="W28" s="202" t="s">
        <v>20</v>
      </c>
      <c r="X28" s="257"/>
      <c r="Y28" s="258"/>
      <c r="Z28" s="277" t="str">
        <f>IF((P29=""),"",IF(S29="全て",1,IF(OR(S29="対象外",S29="要請時間内"),"要請時間内",ROUNDUP(S29/P29,3))))</f>
        <v/>
      </c>
      <c r="AA28" s="278"/>
      <c r="AB28" s="279"/>
    </row>
    <row r="29" spans="1:28" ht="12" hidden="1" customHeight="1">
      <c r="A29" s="124" t="s">
        <v>12</v>
      </c>
      <c r="B29" s="124"/>
      <c r="C29" s="124"/>
      <c r="D29" s="124"/>
      <c r="E29" s="124"/>
      <c r="F29" s="269"/>
      <c r="G29" s="270"/>
      <c r="H29" s="270"/>
      <c r="I29" s="269"/>
      <c r="J29" s="270"/>
      <c r="K29" s="270"/>
      <c r="L29" s="269"/>
      <c r="M29" s="270"/>
      <c r="N29" s="270"/>
      <c r="O29" s="6"/>
      <c r="P29" s="286" t="str">
        <f>IF(F29="","",I29-F29-L29)</f>
        <v/>
      </c>
      <c r="Q29" s="257"/>
      <c r="R29" s="258"/>
      <c r="S29" s="127" t="str">
        <f>IF(F29="","",IF(I29&lt;=$O$10,"要請時間内",IF(I30&lt;=$O$10,I29-$O$10,IF(I30&gt;$O$10,"対象外",I29-I30))))</f>
        <v/>
      </c>
      <c r="T29" s="107"/>
      <c r="U29" s="108"/>
      <c r="W29" s="271"/>
      <c r="X29" s="272"/>
      <c r="Y29" s="273"/>
      <c r="Z29" s="280"/>
      <c r="AA29" s="281"/>
      <c r="AB29" s="282"/>
    </row>
    <row r="30" spans="1:28" ht="12" hidden="1" customHeight="1">
      <c r="A30" s="124" t="s">
        <v>13</v>
      </c>
      <c r="B30" s="124"/>
      <c r="C30" s="124"/>
      <c r="D30" s="124"/>
      <c r="E30" s="124"/>
      <c r="F30" s="269"/>
      <c r="G30" s="270"/>
      <c r="H30" s="270"/>
      <c r="I30" s="269"/>
      <c r="J30" s="270"/>
      <c r="K30" s="270"/>
      <c r="L30" s="269"/>
      <c r="M30" s="270"/>
      <c r="N30" s="270"/>
      <c r="O30" s="6"/>
      <c r="P30" s="204"/>
      <c r="Q30" s="148"/>
      <c r="R30" s="205"/>
      <c r="S30" s="112"/>
      <c r="T30" s="113"/>
      <c r="U30" s="114"/>
      <c r="W30" s="204"/>
      <c r="X30" s="148"/>
      <c r="Y30" s="205"/>
      <c r="Z30" s="283"/>
      <c r="AA30" s="284"/>
      <c r="AB30" s="285"/>
    </row>
    <row r="31" spans="1:28" ht="6" hidden="1" customHeight="1">
      <c r="S31" s="7"/>
      <c r="T31" s="7"/>
      <c r="U31" s="7"/>
      <c r="Z31" s="5"/>
      <c r="AA31" s="5"/>
      <c r="AB31" s="5"/>
    </row>
    <row r="32" spans="1:28" ht="12" hidden="1" customHeight="1">
      <c r="A32" s="124" t="s">
        <v>25</v>
      </c>
      <c r="B32" s="124"/>
      <c r="C32" s="124"/>
      <c r="D32" s="124"/>
      <c r="E32" s="124"/>
      <c r="F32" s="94" t="s">
        <v>14</v>
      </c>
      <c r="G32" s="94"/>
      <c r="H32" s="94"/>
      <c r="I32" s="94" t="s">
        <v>15</v>
      </c>
      <c r="J32" s="94"/>
      <c r="K32" s="94"/>
      <c r="L32" s="94" t="s">
        <v>16</v>
      </c>
      <c r="M32" s="94"/>
      <c r="N32" s="94"/>
      <c r="O32" s="5"/>
      <c r="P32" s="101" t="s">
        <v>39</v>
      </c>
      <c r="Q32" s="102"/>
      <c r="R32" s="103"/>
      <c r="S32" s="101" t="s">
        <v>40</v>
      </c>
      <c r="T32" s="104"/>
      <c r="U32" s="105"/>
      <c r="W32" s="202" t="s">
        <v>21</v>
      </c>
      <c r="X32" s="257"/>
      <c r="Y32" s="258"/>
      <c r="Z32" s="277" t="str">
        <f>IF((P33=""),"",IF(S33="全て",1,IF(OR(S33="対象外",S33="要請時間内"),"要請時間内",ROUNDUP(S33/P33,3))))</f>
        <v/>
      </c>
      <c r="AA32" s="278"/>
      <c r="AB32" s="279"/>
    </row>
    <row r="33" spans="1:28" ht="12" hidden="1" customHeight="1">
      <c r="A33" s="124" t="s">
        <v>12</v>
      </c>
      <c r="B33" s="124"/>
      <c r="C33" s="124"/>
      <c r="D33" s="124"/>
      <c r="E33" s="124"/>
      <c r="F33" s="269"/>
      <c r="G33" s="270"/>
      <c r="H33" s="270"/>
      <c r="I33" s="269"/>
      <c r="J33" s="270"/>
      <c r="K33" s="270"/>
      <c r="L33" s="269"/>
      <c r="M33" s="270"/>
      <c r="N33" s="270"/>
      <c r="O33" s="6"/>
      <c r="P33" s="286" t="str">
        <f>IF(F33="","",I33-F33-L33)</f>
        <v/>
      </c>
      <c r="Q33" s="257"/>
      <c r="R33" s="258"/>
      <c r="S33" s="127" t="str">
        <f>IF(F33="","",IF(I33&lt;=$O$10,"要請時間内",IF(I34&lt;=$O$10,I33-$O$10,IF(I34&gt;$O$10,"対象外",I33-I34))))</f>
        <v/>
      </c>
      <c r="T33" s="107"/>
      <c r="U33" s="108"/>
      <c r="W33" s="271"/>
      <c r="X33" s="272"/>
      <c r="Y33" s="273"/>
      <c r="Z33" s="280"/>
      <c r="AA33" s="281"/>
      <c r="AB33" s="282"/>
    </row>
    <row r="34" spans="1:28" ht="12" hidden="1" customHeight="1">
      <c r="A34" s="124" t="s">
        <v>13</v>
      </c>
      <c r="B34" s="124"/>
      <c r="C34" s="124"/>
      <c r="D34" s="124"/>
      <c r="E34" s="124"/>
      <c r="F34" s="269"/>
      <c r="G34" s="270"/>
      <c r="H34" s="270"/>
      <c r="I34" s="269"/>
      <c r="J34" s="270"/>
      <c r="K34" s="270"/>
      <c r="L34" s="269"/>
      <c r="M34" s="270"/>
      <c r="N34" s="270"/>
      <c r="O34" s="6"/>
      <c r="P34" s="204"/>
      <c r="Q34" s="148"/>
      <c r="R34" s="205"/>
      <c r="S34" s="112"/>
      <c r="T34" s="113"/>
      <c r="U34" s="114"/>
      <c r="W34" s="204"/>
      <c r="X34" s="148"/>
      <c r="Y34" s="205"/>
      <c r="Z34" s="283"/>
      <c r="AA34" s="284"/>
      <c r="AB34" s="285"/>
    </row>
    <row r="35" spans="1:28" ht="6" hidden="1" customHeight="1">
      <c r="Z35" s="261"/>
      <c r="AA35" s="261"/>
      <c r="AB35" s="261"/>
    </row>
    <row r="36" spans="1:28" ht="12" customHeight="1">
      <c r="A36" s="2" t="s">
        <v>53</v>
      </c>
      <c r="P36" s="147" t="s">
        <v>31</v>
      </c>
      <c r="Q36" s="148"/>
      <c r="R36" s="148"/>
      <c r="S36" s="147" t="s">
        <v>83</v>
      </c>
      <c r="T36" s="148"/>
      <c r="U36" s="148"/>
      <c r="Z36" s="262"/>
      <c r="AA36" s="262"/>
      <c r="AB36" s="262"/>
    </row>
    <row r="37" spans="1:28" ht="15.75" customHeight="1">
      <c r="A37" s="154" t="s">
        <v>54</v>
      </c>
      <c r="B37" s="130"/>
      <c r="C37" s="130"/>
      <c r="D37" s="130"/>
      <c r="E37" s="130"/>
      <c r="F37" s="263"/>
      <c r="G37" s="263"/>
      <c r="H37" s="264"/>
      <c r="I37" s="11"/>
      <c r="J37" s="8"/>
      <c r="K37" s="8"/>
      <c r="L37" s="10"/>
      <c r="M37" s="10"/>
      <c r="N37" s="5"/>
      <c r="P37" s="202" t="s">
        <v>55</v>
      </c>
      <c r="Q37" s="257"/>
      <c r="R37" s="258"/>
      <c r="S37" s="290" t="str">
        <f>IF((I38=""),"",ROUNDUP(I39/I38,3))</f>
        <v/>
      </c>
      <c r="T37" s="291"/>
      <c r="U37" s="292"/>
    </row>
    <row r="38" spans="1:28" ht="15.75" customHeight="1">
      <c r="A38" s="154" t="s">
        <v>58</v>
      </c>
      <c r="B38" s="130"/>
      <c r="C38" s="130"/>
      <c r="D38" s="130"/>
      <c r="E38" s="130"/>
      <c r="F38" s="263"/>
      <c r="G38" s="263"/>
      <c r="H38" s="264"/>
      <c r="I38" s="299"/>
      <c r="J38" s="300"/>
      <c r="K38" s="12" t="s">
        <v>59</v>
      </c>
      <c r="L38" s="13" t="s">
        <v>85</v>
      </c>
      <c r="M38" s="13"/>
      <c r="N38" s="6"/>
      <c r="P38" s="287"/>
      <c r="Q38" s="288"/>
      <c r="R38" s="289"/>
      <c r="S38" s="293"/>
      <c r="T38" s="294"/>
      <c r="U38" s="295"/>
    </row>
    <row r="39" spans="1:28" ht="15.75" customHeight="1">
      <c r="A39" s="154" t="s">
        <v>60</v>
      </c>
      <c r="B39" s="130"/>
      <c r="C39" s="130"/>
      <c r="D39" s="130"/>
      <c r="E39" s="130"/>
      <c r="F39" s="263"/>
      <c r="G39" s="263"/>
      <c r="H39" s="264"/>
      <c r="I39" s="299"/>
      <c r="J39" s="300"/>
      <c r="K39" s="12" t="s">
        <v>59</v>
      </c>
      <c r="L39" s="13" t="s">
        <v>86</v>
      </c>
      <c r="M39" s="13"/>
      <c r="N39" s="6"/>
      <c r="P39" s="259"/>
      <c r="Q39" s="147"/>
      <c r="R39" s="260"/>
      <c r="S39" s="296"/>
      <c r="T39" s="297"/>
      <c r="U39" s="298"/>
    </row>
    <row r="40" spans="1:28" ht="6" customHeight="1"/>
    <row r="41" spans="1:28" ht="15.75" customHeight="1">
      <c r="A41" s="154" t="s">
        <v>61</v>
      </c>
      <c r="B41" s="130"/>
      <c r="C41" s="130"/>
      <c r="D41" s="130"/>
      <c r="E41" s="130"/>
      <c r="F41" s="263"/>
      <c r="G41" s="263"/>
      <c r="H41" s="264"/>
      <c r="I41" s="11"/>
      <c r="J41" s="8"/>
      <c r="K41" s="8"/>
      <c r="L41" s="10"/>
      <c r="M41" s="10"/>
      <c r="N41" s="5"/>
      <c r="P41" s="202" t="s">
        <v>62</v>
      </c>
      <c r="Q41" s="257"/>
      <c r="R41" s="258"/>
      <c r="S41" s="290" t="str">
        <f>IF((I42=""),"",ROUNDUP(I43/I42,3))</f>
        <v/>
      </c>
      <c r="T41" s="291"/>
      <c r="U41" s="292"/>
    </row>
    <row r="42" spans="1:28" ht="15.75" customHeight="1">
      <c r="A42" s="154" t="s">
        <v>58</v>
      </c>
      <c r="B42" s="130"/>
      <c r="C42" s="130"/>
      <c r="D42" s="130"/>
      <c r="E42" s="130"/>
      <c r="F42" s="263"/>
      <c r="G42" s="263"/>
      <c r="H42" s="264"/>
      <c r="I42" s="299"/>
      <c r="J42" s="300"/>
      <c r="K42" s="12" t="s">
        <v>59</v>
      </c>
      <c r="L42" s="13"/>
      <c r="M42" s="13"/>
      <c r="N42" s="6"/>
      <c r="P42" s="287"/>
      <c r="Q42" s="288"/>
      <c r="R42" s="289"/>
      <c r="S42" s="293"/>
      <c r="T42" s="294"/>
      <c r="U42" s="295"/>
    </row>
    <row r="43" spans="1:28" ht="15.75" customHeight="1">
      <c r="A43" s="154" t="s">
        <v>60</v>
      </c>
      <c r="B43" s="130"/>
      <c r="C43" s="130"/>
      <c r="D43" s="130"/>
      <c r="E43" s="130"/>
      <c r="F43" s="263"/>
      <c r="G43" s="263"/>
      <c r="H43" s="264"/>
      <c r="I43" s="299"/>
      <c r="J43" s="300"/>
      <c r="K43" s="12" t="s">
        <v>59</v>
      </c>
      <c r="L43" s="13"/>
      <c r="M43" s="13"/>
      <c r="N43" s="6"/>
      <c r="P43" s="259"/>
      <c r="Q43" s="147"/>
      <c r="R43" s="260"/>
      <c r="S43" s="296"/>
      <c r="T43" s="297"/>
      <c r="U43" s="298"/>
    </row>
    <row r="44" spans="1:28" ht="6" customHeight="1"/>
    <row r="45" spans="1:28" ht="15.75" customHeight="1">
      <c r="A45" s="154" t="s">
        <v>63</v>
      </c>
      <c r="B45" s="130"/>
      <c r="C45" s="130"/>
      <c r="D45" s="130"/>
      <c r="E45" s="130"/>
      <c r="F45" s="263"/>
      <c r="G45" s="263"/>
      <c r="H45" s="264"/>
      <c r="I45" s="11"/>
      <c r="J45" s="8"/>
      <c r="K45" s="8"/>
      <c r="L45" s="10"/>
      <c r="M45" s="10"/>
      <c r="N45" s="5"/>
      <c r="P45" s="202" t="s">
        <v>64</v>
      </c>
      <c r="Q45" s="257"/>
      <c r="R45" s="258"/>
      <c r="S45" s="290" t="str">
        <f>IF((I46=""),"",ROUNDUP(I47/I46,3))</f>
        <v/>
      </c>
      <c r="T45" s="291"/>
      <c r="U45" s="292"/>
    </row>
    <row r="46" spans="1:28" ht="15.75" customHeight="1">
      <c r="A46" s="154" t="s">
        <v>58</v>
      </c>
      <c r="B46" s="130"/>
      <c r="C46" s="130"/>
      <c r="D46" s="130"/>
      <c r="E46" s="130"/>
      <c r="F46" s="263"/>
      <c r="G46" s="263"/>
      <c r="H46" s="264"/>
      <c r="I46" s="299"/>
      <c r="J46" s="300"/>
      <c r="K46" s="12" t="s">
        <v>59</v>
      </c>
      <c r="L46" s="13"/>
      <c r="M46" s="13"/>
      <c r="N46" s="6"/>
      <c r="P46" s="287"/>
      <c r="Q46" s="288"/>
      <c r="R46" s="289"/>
      <c r="S46" s="293"/>
      <c r="T46" s="294"/>
      <c r="U46" s="295"/>
    </row>
    <row r="47" spans="1:28" ht="15.75" customHeight="1">
      <c r="A47" s="154" t="s">
        <v>60</v>
      </c>
      <c r="B47" s="130"/>
      <c r="C47" s="130"/>
      <c r="D47" s="130"/>
      <c r="E47" s="130"/>
      <c r="F47" s="263"/>
      <c r="G47" s="263"/>
      <c r="H47" s="264"/>
      <c r="I47" s="299"/>
      <c r="J47" s="300"/>
      <c r="K47" s="12" t="s">
        <v>59</v>
      </c>
      <c r="L47" s="13"/>
      <c r="M47" s="13"/>
      <c r="N47" s="6"/>
      <c r="P47" s="259"/>
      <c r="Q47" s="147"/>
      <c r="R47" s="260"/>
      <c r="S47" s="296"/>
      <c r="T47" s="297"/>
      <c r="U47" s="298"/>
    </row>
    <row r="48" spans="1:28" ht="6" customHeight="1">
      <c r="S48" s="40" t="s">
        <v>98</v>
      </c>
      <c r="T48" s="40"/>
      <c r="U48" s="40"/>
    </row>
    <row r="49" spans="1:31" ht="12" customHeight="1">
      <c r="A49" s="2" t="s">
        <v>29</v>
      </c>
      <c r="T49" s="41"/>
      <c r="U49" s="41"/>
      <c r="V49" s="41"/>
    </row>
    <row r="50" spans="1:31" ht="15" customHeight="1">
      <c r="A50" s="202" t="s">
        <v>30</v>
      </c>
      <c r="B50" s="257"/>
      <c r="C50" s="257"/>
      <c r="D50" s="257"/>
      <c r="E50" s="311" t="s">
        <v>172</v>
      </c>
      <c r="F50" s="311"/>
      <c r="G50" s="311"/>
      <c r="H50" s="311"/>
      <c r="I50" s="311"/>
      <c r="J50" s="311"/>
      <c r="K50" s="94" t="s">
        <v>31</v>
      </c>
      <c r="L50" s="94"/>
      <c r="M50" s="94"/>
      <c r="N50" s="95" t="s">
        <v>151</v>
      </c>
      <c r="O50" s="95"/>
      <c r="P50" s="95"/>
      <c r="Q50" s="304" t="s">
        <v>152</v>
      </c>
      <c r="R50" s="305"/>
      <c r="S50" s="305"/>
      <c r="T50" s="305"/>
      <c r="U50" s="306"/>
      <c r="V50" s="212" t="s">
        <v>153</v>
      </c>
      <c r="W50" s="301"/>
      <c r="X50" s="301"/>
      <c r="Y50" s="301"/>
      <c r="Z50" s="302"/>
    </row>
    <row r="51" spans="1:31" ht="15" customHeight="1">
      <c r="A51" s="259"/>
      <c r="B51" s="147"/>
      <c r="C51" s="147"/>
      <c r="D51" s="147"/>
      <c r="E51" s="311"/>
      <c r="F51" s="311"/>
      <c r="G51" s="311"/>
      <c r="H51" s="311"/>
      <c r="I51" s="311"/>
      <c r="J51" s="311"/>
      <c r="K51" s="94"/>
      <c r="L51" s="94"/>
      <c r="M51" s="94"/>
      <c r="N51" s="95"/>
      <c r="O51" s="95"/>
      <c r="P51" s="95"/>
      <c r="Q51" s="307"/>
      <c r="R51" s="305"/>
      <c r="S51" s="305"/>
      <c r="T51" s="305"/>
      <c r="U51" s="306"/>
      <c r="V51" s="303"/>
      <c r="W51" s="301"/>
      <c r="X51" s="301"/>
      <c r="Y51" s="301"/>
      <c r="Z51" s="302"/>
    </row>
    <row r="52" spans="1:31" ht="18" customHeight="1">
      <c r="A52" s="155">
        <v>44348</v>
      </c>
      <c r="B52" s="156"/>
      <c r="C52" s="156"/>
      <c r="D52" s="156"/>
      <c r="E52" s="312"/>
      <c r="F52" s="312"/>
      <c r="G52" s="312"/>
      <c r="H52" s="312"/>
      <c r="I52" s="312"/>
      <c r="J52" s="312"/>
      <c r="K52" s="317"/>
      <c r="L52" s="317"/>
      <c r="M52" s="317"/>
      <c r="N52" s="254" t="str">
        <f>IF(K52="","",IF(K52="対応なし","支給しない",VLOOKUP(K52,$P$37:$U$47,4,FALSE)))</f>
        <v/>
      </c>
      <c r="O52" s="254"/>
      <c r="P52" s="254"/>
      <c r="Q52" s="308" t="str">
        <f>IF(N52="","",IF(N52="支給しない","対象外",IF(N52="要請時間内","要請時間内",ROUNDUP($O$16*N52,-3))))</f>
        <v/>
      </c>
      <c r="R52" s="309"/>
      <c r="S52" s="309"/>
      <c r="T52" s="309"/>
      <c r="U52" s="310"/>
      <c r="V52" s="316" t="str">
        <f>IF(OR(E52="",Q52=""),"",IF(OR(E52="対象外",Q52="対象外"),"対象外",IF(OR(E52="要請時間内",Q52="要請時間内"),"要請時間内",SUM(E52,Q52))))</f>
        <v/>
      </c>
      <c r="W52" s="309"/>
      <c r="X52" s="309"/>
      <c r="Y52" s="309"/>
      <c r="Z52" s="310"/>
    </row>
    <row r="53" spans="1:31" ht="18" customHeight="1">
      <c r="A53" s="155">
        <v>44349</v>
      </c>
      <c r="B53" s="156"/>
      <c r="C53" s="156"/>
      <c r="D53" s="156"/>
      <c r="E53" s="312"/>
      <c r="F53" s="312"/>
      <c r="G53" s="312"/>
      <c r="H53" s="312"/>
      <c r="I53" s="312"/>
      <c r="J53" s="312"/>
      <c r="K53" s="317"/>
      <c r="L53" s="317"/>
      <c r="M53" s="317"/>
      <c r="N53" s="254" t="str">
        <f t="shared" ref="N53:N71" si="0">IF(K53="","",IF(K53="対応なし","支給しない",VLOOKUP(K53,$P$37:$U$47,4,FALSE)))</f>
        <v/>
      </c>
      <c r="O53" s="254"/>
      <c r="P53" s="254"/>
      <c r="Q53" s="313" t="str">
        <f>IF(N53="","",IF(OR(E53="対象外",N53="支給しない"),"対象外",IF(N53="要請時間内","要請時間内",ROUNDUP($O$16*N53,-3))))</f>
        <v/>
      </c>
      <c r="R53" s="314"/>
      <c r="S53" s="314"/>
      <c r="T53" s="314"/>
      <c r="U53" s="315"/>
      <c r="V53" s="313" t="str">
        <f>IF(Q53="","",IF(OR(E53="対象外",Q53="対象外"),"対象外",IF(OR(E53="要請時間内",N53="要請時間内"),"要請時間内",SUM(E53,Q53))))</f>
        <v/>
      </c>
      <c r="W53" s="314"/>
      <c r="X53" s="314"/>
      <c r="Y53" s="314"/>
      <c r="Z53" s="315"/>
    </row>
    <row r="54" spans="1:31" ht="18" customHeight="1">
      <c r="A54" s="155">
        <v>44350</v>
      </c>
      <c r="B54" s="156"/>
      <c r="C54" s="156"/>
      <c r="D54" s="156"/>
      <c r="E54" s="312"/>
      <c r="F54" s="312"/>
      <c r="G54" s="312"/>
      <c r="H54" s="312"/>
      <c r="I54" s="312"/>
      <c r="J54" s="312"/>
      <c r="K54" s="317"/>
      <c r="L54" s="317"/>
      <c r="M54" s="317"/>
      <c r="N54" s="254" t="str">
        <f t="shared" si="0"/>
        <v/>
      </c>
      <c r="O54" s="254"/>
      <c r="P54" s="254"/>
      <c r="Q54" s="313" t="str">
        <f t="shared" ref="Q54:Q71" si="1">IF(N54="","",IF(OR(E54="対象外",N54="支給しない"),"対象外",IF(N54="要請時間内","要請時間内",ROUNDUP($O$16*N54,-3))))</f>
        <v/>
      </c>
      <c r="R54" s="314"/>
      <c r="S54" s="314"/>
      <c r="T54" s="314"/>
      <c r="U54" s="315"/>
      <c r="V54" s="313" t="str">
        <f t="shared" ref="V54:V71" si="2">IF(Q54="","",IF(OR(E54="対象外",Q54="対象外"),"対象外",IF(OR(E54="要請時間内",N54="要請時間内"),"要請時間内",SUM(E54,Q54))))</f>
        <v/>
      </c>
      <c r="W54" s="314"/>
      <c r="X54" s="314"/>
      <c r="Y54" s="314"/>
      <c r="Z54" s="315"/>
    </row>
    <row r="55" spans="1:31" ht="18" customHeight="1">
      <c r="A55" s="155">
        <v>44351</v>
      </c>
      <c r="B55" s="156"/>
      <c r="C55" s="156"/>
      <c r="D55" s="156"/>
      <c r="E55" s="312" t="s">
        <v>150</v>
      </c>
      <c r="F55" s="312"/>
      <c r="G55" s="312"/>
      <c r="H55" s="312"/>
      <c r="I55" s="312"/>
      <c r="J55" s="312"/>
      <c r="K55" s="317"/>
      <c r="L55" s="317"/>
      <c r="M55" s="317"/>
      <c r="N55" s="254" t="str">
        <f t="shared" si="0"/>
        <v/>
      </c>
      <c r="O55" s="254"/>
      <c r="P55" s="254"/>
      <c r="Q55" s="313" t="str">
        <f t="shared" si="1"/>
        <v/>
      </c>
      <c r="R55" s="314"/>
      <c r="S55" s="314"/>
      <c r="T55" s="314"/>
      <c r="U55" s="315"/>
      <c r="V55" s="313" t="str">
        <f t="shared" si="2"/>
        <v/>
      </c>
      <c r="W55" s="314"/>
      <c r="X55" s="314"/>
      <c r="Y55" s="314"/>
      <c r="Z55" s="315"/>
      <c r="AC55" s="9"/>
      <c r="AD55" s="1"/>
      <c r="AE55" s="1"/>
    </row>
    <row r="56" spans="1:31" ht="18" customHeight="1">
      <c r="A56" s="155">
        <v>44352</v>
      </c>
      <c r="B56" s="156"/>
      <c r="C56" s="156"/>
      <c r="D56" s="156"/>
      <c r="E56" s="312" t="s">
        <v>150</v>
      </c>
      <c r="F56" s="312"/>
      <c r="G56" s="312"/>
      <c r="H56" s="312"/>
      <c r="I56" s="312"/>
      <c r="J56" s="312"/>
      <c r="K56" s="317"/>
      <c r="L56" s="317"/>
      <c r="M56" s="317"/>
      <c r="N56" s="254" t="str">
        <f t="shared" si="0"/>
        <v/>
      </c>
      <c r="O56" s="254"/>
      <c r="P56" s="254"/>
      <c r="Q56" s="313" t="str">
        <f t="shared" si="1"/>
        <v/>
      </c>
      <c r="R56" s="314"/>
      <c r="S56" s="314"/>
      <c r="T56" s="314"/>
      <c r="U56" s="315"/>
      <c r="V56" s="313" t="str">
        <f t="shared" si="2"/>
        <v/>
      </c>
      <c r="W56" s="314"/>
      <c r="X56" s="314"/>
      <c r="Y56" s="314"/>
      <c r="Z56" s="315"/>
      <c r="AC56" s="9"/>
      <c r="AD56" s="1"/>
      <c r="AE56" s="1"/>
    </row>
    <row r="57" spans="1:31" ht="18" customHeight="1">
      <c r="A57" s="155">
        <v>44353</v>
      </c>
      <c r="B57" s="156"/>
      <c r="C57" s="156"/>
      <c r="D57" s="156"/>
      <c r="E57" s="312" t="s">
        <v>150</v>
      </c>
      <c r="F57" s="312"/>
      <c r="G57" s="312"/>
      <c r="H57" s="312"/>
      <c r="I57" s="312"/>
      <c r="J57" s="312"/>
      <c r="K57" s="317"/>
      <c r="L57" s="317"/>
      <c r="M57" s="317"/>
      <c r="N57" s="254" t="str">
        <f t="shared" si="0"/>
        <v/>
      </c>
      <c r="O57" s="254"/>
      <c r="P57" s="254"/>
      <c r="Q57" s="313" t="str">
        <f t="shared" si="1"/>
        <v/>
      </c>
      <c r="R57" s="314"/>
      <c r="S57" s="314"/>
      <c r="T57" s="314"/>
      <c r="U57" s="315"/>
      <c r="V57" s="313" t="str">
        <f t="shared" si="2"/>
        <v/>
      </c>
      <c r="W57" s="314"/>
      <c r="X57" s="314"/>
      <c r="Y57" s="314"/>
      <c r="Z57" s="315"/>
      <c r="AC57" s="9"/>
      <c r="AD57" s="2" t="s">
        <v>55</v>
      </c>
      <c r="AE57" s="1"/>
    </row>
    <row r="58" spans="1:31" ht="18" customHeight="1">
      <c r="A58" s="155">
        <v>44354</v>
      </c>
      <c r="B58" s="156"/>
      <c r="C58" s="156"/>
      <c r="D58" s="156"/>
      <c r="E58" s="312" t="s">
        <v>150</v>
      </c>
      <c r="F58" s="312"/>
      <c r="G58" s="312"/>
      <c r="H58" s="312"/>
      <c r="I58" s="312"/>
      <c r="J58" s="312"/>
      <c r="K58" s="317"/>
      <c r="L58" s="317"/>
      <c r="M58" s="317"/>
      <c r="N58" s="254" t="str">
        <f t="shared" si="0"/>
        <v/>
      </c>
      <c r="O58" s="254"/>
      <c r="P58" s="254"/>
      <c r="Q58" s="313" t="str">
        <f t="shared" si="1"/>
        <v/>
      </c>
      <c r="R58" s="314"/>
      <c r="S58" s="314"/>
      <c r="T58" s="314"/>
      <c r="U58" s="315"/>
      <c r="V58" s="313" t="str">
        <f t="shared" si="2"/>
        <v/>
      </c>
      <c r="W58" s="314"/>
      <c r="X58" s="314"/>
      <c r="Y58" s="314"/>
      <c r="Z58" s="315"/>
      <c r="AC58" s="42"/>
      <c r="AD58" s="2" t="s">
        <v>62</v>
      </c>
      <c r="AE58" s="43"/>
    </row>
    <row r="59" spans="1:31" ht="18" customHeight="1">
      <c r="A59" s="155">
        <v>44355</v>
      </c>
      <c r="B59" s="156"/>
      <c r="C59" s="156"/>
      <c r="D59" s="156"/>
      <c r="E59" s="312" t="s">
        <v>150</v>
      </c>
      <c r="F59" s="312"/>
      <c r="G59" s="312"/>
      <c r="H59" s="312"/>
      <c r="I59" s="312"/>
      <c r="J59" s="312"/>
      <c r="K59" s="317"/>
      <c r="L59" s="317"/>
      <c r="M59" s="317"/>
      <c r="N59" s="254" t="str">
        <f t="shared" si="0"/>
        <v/>
      </c>
      <c r="O59" s="254"/>
      <c r="P59" s="254"/>
      <c r="Q59" s="313" t="str">
        <f t="shared" si="1"/>
        <v/>
      </c>
      <c r="R59" s="314"/>
      <c r="S59" s="314"/>
      <c r="T59" s="314"/>
      <c r="U59" s="315"/>
      <c r="V59" s="313" t="str">
        <f t="shared" si="2"/>
        <v/>
      </c>
      <c r="W59" s="314"/>
      <c r="X59" s="314"/>
      <c r="Y59" s="314"/>
      <c r="Z59" s="315"/>
      <c r="AC59" s="42"/>
      <c r="AD59" s="2" t="s">
        <v>174</v>
      </c>
      <c r="AE59" s="43"/>
    </row>
    <row r="60" spans="1:31" ht="18" customHeight="1">
      <c r="A60" s="155">
        <v>44356</v>
      </c>
      <c r="B60" s="156"/>
      <c r="C60" s="156"/>
      <c r="D60" s="156"/>
      <c r="E60" s="312" t="s">
        <v>150</v>
      </c>
      <c r="F60" s="312"/>
      <c r="G60" s="312"/>
      <c r="H60" s="312"/>
      <c r="I60" s="312"/>
      <c r="J60" s="312"/>
      <c r="K60" s="317"/>
      <c r="L60" s="317"/>
      <c r="M60" s="317"/>
      <c r="N60" s="254" t="str">
        <f t="shared" si="0"/>
        <v/>
      </c>
      <c r="O60" s="254"/>
      <c r="P60" s="254"/>
      <c r="Q60" s="313" t="str">
        <f t="shared" si="1"/>
        <v/>
      </c>
      <c r="R60" s="314"/>
      <c r="S60" s="314"/>
      <c r="T60" s="314"/>
      <c r="U60" s="315"/>
      <c r="V60" s="313" t="str">
        <f t="shared" si="2"/>
        <v/>
      </c>
      <c r="W60" s="314"/>
      <c r="X60" s="314"/>
      <c r="Y60" s="314"/>
      <c r="Z60" s="315"/>
      <c r="AC60" s="42"/>
      <c r="AD60" s="42" t="s">
        <v>96</v>
      </c>
      <c r="AE60" s="43"/>
    </row>
    <row r="61" spans="1:31" ht="18" customHeight="1">
      <c r="A61" s="155">
        <v>44357</v>
      </c>
      <c r="B61" s="156"/>
      <c r="C61" s="156"/>
      <c r="D61" s="156"/>
      <c r="E61" s="312" t="s">
        <v>150</v>
      </c>
      <c r="F61" s="312"/>
      <c r="G61" s="312"/>
      <c r="H61" s="312"/>
      <c r="I61" s="312"/>
      <c r="J61" s="312"/>
      <c r="K61" s="317"/>
      <c r="L61" s="317"/>
      <c r="M61" s="317"/>
      <c r="N61" s="254" t="str">
        <f t="shared" si="0"/>
        <v/>
      </c>
      <c r="O61" s="254"/>
      <c r="P61" s="254"/>
      <c r="Q61" s="313" t="str">
        <f t="shared" si="1"/>
        <v/>
      </c>
      <c r="R61" s="314"/>
      <c r="S61" s="314"/>
      <c r="T61" s="314"/>
      <c r="U61" s="315"/>
      <c r="V61" s="313" t="str">
        <f t="shared" si="2"/>
        <v/>
      </c>
      <c r="W61" s="314"/>
      <c r="X61" s="314"/>
      <c r="Y61" s="314"/>
      <c r="Z61" s="315"/>
      <c r="AC61" s="9"/>
      <c r="AE61" s="1"/>
    </row>
    <row r="62" spans="1:31" ht="18" customHeight="1">
      <c r="A62" s="155">
        <v>44358</v>
      </c>
      <c r="B62" s="156"/>
      <c r="C62" s="156"/>
      <c r="D62" s="156"/>
      <c r="E62" s="312" t="s">
        <v>150</v>
      </c>
      <c r="F62" s="312"/>
      <c r="G62" s="312"/>
      <c r="H62" s="312"/>
      <c r="I62" s="312"/>
      <c r="J62" s="312"/>
      <c r="K62" s="317"/>
      <c r="L62" s="317"/>
      <c r="M62" s="317"/>
      <c r="N62" s="254" t="str">
        <f t="shared" si="0"/>
        <v/>
      </c>
      <c r="O62" s="254"/>
      <c r="P62" s="254"/>
      <c r="Q62" s="313" t="str">
        <f t="shared" si="1"/>
        <v/>
      </c>
      <c r="R62" s="314"/>
      <c r="S62" s="314"/>
      <c r="T62" s="314"/>
      <c r="U62" s="315"/>
      <c r="V62" s="313" t="str">
        <f t="shared" si="2"/>
        <v/>
      </c>
      <c r="W62" s="314"/>
      <c r="X62" s="314"/>
      <c r="Y62" s="314"/>
      <c r="Z62" s="315"/>
      <c r="AC62" s="9"/>
      <c r="AE62" s="1"/>
    </row>
    <row r="63" spans="1:31" ht="18" customHeight="1">
      <c r="A63" s="155">
        <v>44359</v>
      </c>
      <c r="B63" s="156"/>
      <c r="C63" s="156"/>
      <c r="D63" s="156"/>
      <c r="E63" s="312" t="s">
        <v>150</v>
      </c>
      <c r="F63" s="312"/>
      <c r="G63" s="312"/>
      <c r="H63" s="312"/>
      <c r="I63" s="312"/>
      <c r="J63" s="312"/>
      <c r="K63" s="317"/>
      <c r="L63" s="317"/>
      <c r="M63" s="317"/>
      <c r="N63" s="254" t="str">
        <f t="shared" si="0"/>
        <v/>
      </c>
      <c r="O63" s="254"/>
      <c r="P63" s="254"/>
      <c r="Q63" s="313" t="str">
        <f t="shared" si="1"/>
        <v/>
      </c>
      <c r="R63" s="314"/>
      <c r="S63" s="314"/>
      <c r="T63" s="314"/>
      <c r="U63" s="315"/>
      <c r="V63" s="313" t="str">
        <f t="shared" si="2"/>
        <v/>
      </c>
      <c r="W63" s="314"/>
      <c r="X63" s="314"/>
      <c r="Y63" s="314"/>
      <c r="Z63" s="315"/>
      <c r="AC63" s="42"/>
      <c r="AD63" s="42"/>
      <c r="AE63" s="43"/>
    </row>
    <row r="64" spans="1:31" ht="18" customHeight="1">
      <c r="A64" s="155">
        <v>44360</v>
      </c>
      <c r="B64" s="156"/>
      <c r="C64" s="156"/>
      <c r="D64" s="156"/>
      <c r="E64" s="312" t="s">
        <v>150</v>
      </c>
      <c r="F64" s="312"/>
      <c r="G64" s="312"/>
      <c r="H64" s="312"/>
      <c r="I64" s="312"/>
      <c r="J64" s="312"/>
      <c r="K64" s="317"/>
      <c r="L64" s="317"/>
      <c r="M64" s="317"/>
      <c r="N64" s="254" t="str">
        <f t="shared" si="0"/>
        <v/>
      </c>
      <c r="O64" s="254"/>
      <c r="P64" s="254"/>
      <c r="Q64" s="313" t="str">
        <f t="shared" si="1"/>
        <v/>
      </c>
      <c r="R64" s="314"/>
      <c r="S64" s="314"/>
      <c r="T64" s="314"/>
      <c r="U64" s="315"/>
      <c r="V64" s="313" t="str">
        <f t="shared" si="2"/>
        <v/>
      </c>
      <c r="W64" s="314"/>
      <c r="X64" s="314"/>
      <c r="Y64" s="314"/>
      <c r="Z64" s="315"/>
      <c r="AC64" s="9"/>
      <c r="AD64" s="15"/>
      <c r="AE64" s="1"/>
    </row>
    <row r="65" spans="1:31" ht="18" customHeight="1">
      <c r="A65" s="155">
        <v>44361</v>
      </c>
      <c r="B65" s="156"/>
      <c r="C65" s="156"/>
      <c r="D65" s="156"/>
      <c r="E65" s="312" t="s">
        <v>150</v>
      </c>
      <c r="F65" s="312"/>
      <c r="G65" s="312"/>
      <c r="H65" s="312"/>
      <c r="I65" s="312"/>
      <c r="J65" s="312"/>
      <c r="K65" s="317"/>
      <c r="L65" s="317"/>
      <c r="M65" s="317"/>
      <c r="N65" s="254" t="str">
        <f t="shared" si="0"/>
        <v/>
      </c>
      <c r="O65" s="254"/>
      <c r="P65" s="254"/>
      <c r="Q65" s="313" t="str">
        <f t="shared" si="1"/>
        <v/>
      </c>
      <c r="R65" s="314"/>
      <c r="S65" s="314"/>
      <c r="T65" s="314"/>
      <c r="U65" s="315"/>
      <c r="V65" s="313" t="str">
        <f t="shared" si="2"/>
        <v/>
      </c>
      <c r="W65" s="314"/>
      <c r="X65" s="314"/>
      <c r="Y65" s="314"/>
      <c r="Z65" s="315"/>
      <c r="AC65" s="9"/>
      <c r="AD65" s="1"/>
      <c r="AE65" s="1"/>
    </row>
    <row r="66" spans="1:31" ht="18" customHeight="1">
      <c r="A66" s="155">
        <v>44362</v>
      </c>
      <c r="B66" s="156"/>
      <c r="C66" s="156"/>
      <c r="D66" s="156"/>
      <c r="E66" s="312" t="s">
        <v>150</v>
      </c>
      <c r="F66" s="312"/>
      <c r="G66" s="312"/>
      <c r="H66" s="312"/>
      <c r="I66" s="312"/>
      <c r="J66" s="312"/>
      <c r="K66" s="317"/>
      <c r="L66" s="317"/>
      <c r="M66" s="317"/>
      <c r="N66" s="254" t="str">
        <f t="shared" si="0"/>
        <v/>
      </c>
      <c r="O66" s="254"/>
      <c r="P66" s="254"/>
      <c r="Q66" s="313" t="str">
        <f t="shared" si="1"/>
        <v/>
      </c>
      <c r="R66" s="314"/>
      <c r="S66" s="314"/>
      <c r="T66" s="314"/>
      <c r="U66" s="315"/>
      <c r="V66" s="313" t="str">
        <f t="shared" si="2"/>
        <v/>
      </c>
      <c r="W66" s="314"/>
      <c r="X66" s="314"/>
      <c r="Y66" s="314"/>
      <c r="Z66" s="315"/>
    </row>
    <row r="67" spans="1:31" ht="18" customHeight="1">
      <c r="A67" s="155">
        <v>44363</v>
      </c>
      <c r="B67" s="156"/>
      <c r="C67" s="156"/>
      <c r="D67" s="156"/>
      <c r="E67" s="312" t="s">
        <v>150</v>
      </c>
      <c r="F67" s="312"/>
      <c r="G67" s="312"/>
      <c r="H67" s="312"/>
      <c r="I67" s="312"/>
      <c r="J67" s="312"/>
      <c r="K67" s="317"/>
      <c r="L67" s="317"/>
      <c r="M67" s="317"/>
      <c r="N67" s="254" t="str">
        <f t="shared" si="0"/>
        <v/>
      </c>
      <c r="O67" s="254"/>
      <c r="P67" s="254"/>
      <c r="Q67" s="313" t="str">
        <f t="shared" si="1"/>
        <v/>
      </c>
      <c r="R67" s="314"/>
      <c r="S67" s="314"/>
      <c r="T67" s="314"/>
      <c r="U67" s="315"/>
      <c r="V67" s="313" t="str">
        <f t="shared" si="2"/>
        <v/>
      </c>
      <c r="W67" s="314"/>
      <c r="X67" s="314"/>
      <c r="Y67" s="314"/>
      <c r="Z67" s="315"/>
    </row>
    <row r="68" spans="1:31" ht="18" customHeight="1">
      <c r="A68" s="155">
        <v>44364</v>
      </c>
      <c r="B68" s="156"/>
      <c r="C68" s="156"/>
      <c r="D68" s="156"/>
      <c r="E68" s="312" t="s">
        <v>150</v>
      </c>
      <c r="F68" s="312"/>
      <c r="G68" s="312"/>
      <c r="H68" s="312"/>
      <c r="I68" s="312"/>
      <c r="J68" s="312"/>
      <c r="K68" s="317"/>
      <c r="L68" s="317"/>
      <c r="M68" s="317"/>
      <c r="N68" s="254" t="str">
        <f t="shared" si="0"/>
        <v/>
      </c>
      <c r="O68" s="254"/>
      <c r="P68" s="254"/>
      <c r="Q68" s="313" t="str">
        <f t="shared" si="1"/>
        <v/>
      </c>
      <c r="R68" s="314"/>
      <c r="S68" s="314"/>
      <c r="T68" s="314"/>
      <c r="U68" s="315"/>
      <c r="V68" s="313" t="str">
        <f t="shared" si="2"/>
        <v/>
      </c>
      <c r="W68" s="314"/>
      <c r="X68" s="314"/>
      <c r="Y68" s="314"/>
      <c r="Z68" s="315"/>
    </row>
    <row r="69" spans="1:31" ht="18" customHeight="1">
      <c r="A69" s="155">
        <v>44365</v>
      </c>
      <c r="B69" s="156"/>
      <c r="C69" s="156"/>
      <c r="D69" s="156"/>
      <c r="E69" s="312" t="s">
        <v>150</v>
      </c>
      <c r="F69" s="312"/>
      <c r="G69" s="312"/>
      <c r="H69" s="312"/>
      <c r="I69" s="312"/>
      <c r="J69" s="312"/>
      <c r="K69" s="317"/>
      <c r="L69" s="317"/>
      <c r="M69" s="317"/>
      <c r="N69" s="254" t="str">
        <f t="shared" si="0"/>
        <v/>
      </c>
      <c r="O69" s="254"/>
      <c r="P69" s="254"/>
      <c r="Q69" s="313" t="str">
        <f t="shared" si="1"/>
        <v/>
      </c>
      <c r="R69" s="314"/>
      <c r="S69" s="314"/>
      <c r="T69" s="314"/>
      <c r="U69" s="315"/>
      <c r="V69" s="313" t="str">
        <f t="shared" si="2"/>
        <v/>
      </c>
      <c r="W69" s="314"/>
      <c r="X69" s="314"/>
      <c r="Y69" s="314"/>
      <c r="Z69" s="315"/>
    </row>
    <row r="70" spans="1:31" ht="18" customHeight="1">
      <c r="A70" s="155">
        <v>44366</v>
      </c>
      <c r="B70" s="156"/>
      <c r="C70" s="156"/>
      <c r="D70" s="156"/>
      <c r="E70" s="312" t="s">
        <v>150</v>
      </c>
      <c r="F70" s="312"/>
      <c r="G70" s="312"/>
      <c r="H70" s="312"/>
      <c r="I70" s="312"/>
      <c r="J70" s="312"/>
      <c r="K70" s="317"/>
      <c r="L70" s="317"/>
      <c r="M70" s="317"/>
      <c r="N70" s="254" t="str">
        <f t="shared" si="0"/>
        <v/>
      </c>
      <c r="O70" s="254"/>
      <c r="P70" s="254"/>
      <c r="Q70" s="313" t="str">
        <f t="shared" si="1"/>
        <v/>
      </c>
      <c r="R70" s="314"/>
      <c r="S70" s="314"/>
      <c r="T70" s="314"/>
      <c r="U70" s="315"/>
      <c r="V70" s="313" t="str">
        <f t="shared" si="2"/>
        <v/>
      </c>
      <c r="W70" s="314"/>
      <c r="X70" s="314"/>
      <c r="Y70" s="314"/>
      <c r="Z70" s="315"/>
    </row>
    <row r="71" spans="1:31" ht="18" customHeight="1" thickBot="1">
      <c r="A71" s="326">
        <v>44367</v>
      </c>
      <c r="B71" s="327"/>
      <c r="C71" s="327"/>
      <c r="D71" s="327"/>
      <c r="E71" s="325" t="s">
        <v>150</v>
      </c>
      <c r="F71" s="325"/>
      <c r="G71" s="325"/>
      <c r="H71" s="325"/>
      <c r="I71" s="325"/>
      <c r="J71" s="325"/>
      <c r="K71" s="317"/>
      <c r="L71" s="317"/>
      <c r="M71" s="317"/>
      <c r="N71" s="254" t="str">
        <f t="shared" si="0"/>
        <v/>
      </c>
      <c r="O71" s="254"/>
      <c r="P71" s="254"/>
      <c r="Q71" s="313" t="str">
        <f t="shared" si="1"/>
        <v/>
      </c>
      <c r="R71" s="314"/>
      <c r="S71" s="314"/>
      <c r="T71" s="314"/>
      <c r="U71" s="315"/>
      <c r="V71" s="313" t="str">
        <f t="shared" si="2"/>
        <v/>
      </c>
      <c r="W71" s="314"/>
      <c r="X71" s="314"/>
      <c r="Y71" s="314"/>
      <c r="Z71" s="315"/>
    </row>
    <row r="72" spans="1:31" ht="18" customHeight="1" thickTop="1" thickBot="1">
      <c r="A72" s="94" t="s">
        <v>149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255" t="s">
        <v>93</v>
      </c>
      <c r="R72" s="255"/>
      <c r="S72" s="255"/>
      <c r="T72" s="255"/>
      <c r="U72" s="255"/>
      <c r="V72" s="322">
        <f>IF(W13="1,000㎡以下",0,IF(COUNTIF(V52:Z71,"対象外"),0,SUM(V52:Z71)))</f>
        <v>0</v>
      </c>
      <c r="W72" s="323"/>
      <c r="X72" s="323"/>
      <c r="Y72" s="323"/>
      <c r="Z72" s="324"/>
    </row>
    <row r="73" spans="1:31" ht="15" customHeight="1" thickTop="1"/>
    <row r="74" spans="1:31" ht="15" customHeight="1"/>
    <row r="75" spans="1:31" ht="15" customHeight="1"/>
    <row r="76" spans="1:31" ht="19.149999999999999" customHeight="1"/>
  </sheetData>
  <mergeCells count="242">
    <mergeCell ref="A72:P72"/>
    <mergeCell ref="N53:P53"/>
    <mergeCell ref="N54:P54"/>
    <mergeCell ref="N55:P55"/>
    <mergeCell ref="N56:P56"/>
    <mergeCell ref="N57:P57"/>
    <mergeCell ref="N58:P58"/>
    <mergeCell ref="N59:P59"/>
    <mergeCell ref="N60:P60"/>
    <mergeCell ref="N61:P61"/>
    <mergeCell ref="N62:P62"/>
    <mergeCell ref="N63:P63"/>
    <mergeCell ref="N64:P64"/>
    <mergeCell ref="N65:P65"/>
    <mergeCell ref="N66:P66"/>
    <mergeCell ref="N67:P67"/>
    <mergeCell ref="N68:P68"/>
    <mergeCell ref="N69:P69"/>
    <mergeCell ref="N70:P70"/>
    <mergeCell ref="N71:P71"/>
    <mergeCell ref="E67:J67"/>
    <mergeCell ref="E68:J68"/>
    <mergeCell ref="E69:J69"/>
    <mergeCell ref="E70:J70"/>
    <mergeCell ref="E71:J71"/>
    <mergeCell ref="A58:D58"/>
    <mergeCell ref="E58:J58"/>
    <mergeCell ref="K58:M58"/>
    <mergeCell ref="A59:D59"/>
    <mergeCell ref="E59:J59"/>
    <mergeCell ref="K59:M59"/>
    <mergeCell ref="A60:D60"/>
    <mergeCell ref="E60:J60"/>
    <mergeCell ref="K60:M60"/>
    <mergeCell ref="A63:D63"/>
    <mergeCell ref="E63:J63"/>
    <mergeCell ref="K63:M63"/>
    <mergeCell ref="A71:D71"/>
    <mergeCell ref="K66:M66"/>
    <mergeCell ref="K67:M67"/>
    <mergeCell ref="K68:M68"/>
    <mergeCell ref="K69:M69"/>
    <mergeCell ref="K70:M70"/>
    <mergeCell ref="K71:M71"/>
    <mergeCell ref="A64:D64"/>
    <mergeCell ref="A65:D65"/>
    <mergeCell ref="A66:D66"/>
    <mergeCell ref="A67:D67"/>
    <mergeCell ref="E53:J53"/>
    <mergeCell ref="E54:J54"/>
    <mergeCell ref="E55:J55"/>
    <mergeCell ref="E56:J56"/>
    <mergeCell ref="E57:J57"/>
    <mergeCell ref="E61:J61"/>
    <mergeCell ref="N52:P52"/>
    <mergeCell ref="N50:P51"/>
    <mergeCell ref="K52:M52"/>
    <mergeCell ref="K50:M51"/>
    <mergeCell ref="K53:M53"/>
    <mergeCell ref="K54:M54"/>
    <mergeCell ref="K55:M55"/>
    <mergeCell ref="K56:M56"/>
    <mergeCell ref="K57:M57"/>
    <mergeCell ref="K61:M61"/>
    <mergeCell ref="A53:D53"/>
    <mergeCell ref="A50:D51"/>
    <mergeCell ref="A52:D52"/>
    <mergeCell ref="A54:D54"/>
    <mergeCell ref="A55:D55"/>
    <mergeCell ref="A56:D56"/>
    <mergeCell ref="A57:D57"/>
    <mergeCell ref="A61:D61"/>
    <mergeCell ref="A62:D62"/>
    <mergeCell ref="A68:D68"/>
    <mergeCell ref="A69:D69"/>
    <mergeCell ref="A70:D70"/>
    <mergeCell ref="Q70:U70"/>
    <mergeCell ref="Q71:U71"/>
    <mergeCell ref="Q72:U72"/>
    <mergeCell ref="A3:AB3"/>
    <mergeCell ref="U6:Z6"/>
    <mergeCell ref="U7:Z7"/>
    <mergeCell ref="D10:X10"/>
    <mergeCell ref="W13:AB13"/>
    <mergeCell ref="S13:V13"/>
    <mergeCell ref="A13:D13"/>
    <mergeCell ref="E13:R13"/>
    <mergeCell ref="V72:Z72"/>
    <mergeCell ref="V71:Z71"/>
    <mergeCell ref="V70:Z70"/>
    <mergeCell ref="V69:Z69"/>
    <mergeCell ref="V68:Z68"/>
    <mergeCell ref="V67:Z67"/>
    <mergeCell ref="Q67:U67"/>
    <mergeCell ref="Q68:U68"/>
    <mergeCell ref="Q69:U69"/>
    <mergeCell ref="V66:Z66"/>
    <mergeCell ref="V65:Z65"/>
    <mergeCell ref="Q65:U65"/>
    <mergeCell ref="Q66:U66"/>
    <mergeCell ref="E65:J65"/>
    <mergeCell ref="E66:J66"/>
    <mergeCell ref="Q63:U63"/>
    <mergeCell ref="V63:Z63"/>
    <mergeCell ref="V64:Z64"/>
    <mergeCell ref="V62:Z62"/>
    <mergeCell ref="Q62:U62"/>
    <mergeCell ref="Q64:U64"/>
    <mergeCell ref="E62:J62"/>
    <mergeCell ref="E64:J64"/>
    <mergeCell ref="K62:M62"/>
    <mergeCell ref="K64:M64"/>
    <mergeCell ref="K65:M65"/>
    <mergeCell ref="Q59:U59"/>
    <mergeCell ref="V59:Z59"/>
    <mergeCell ref="Q60:U60"/>
    <mergeCell ref="V60:Z60"/>
    <mergeCell ref="V61:Z61"/>
    <mergeCell ref="V57:Z57"/>
    <mergeCell ref="Q57:U57"/>
    <mergeCell ref="Q61:U61"/>
    <mergeCell ref="Q58:U58"/>
    <mergeCell ref="V58:Z58"/>
    <mergeCell ref="V56:Z56"/>
    <mergeCell ref="V55:Z55"/>
    <mergeCell ref="Q55:U55"/>
    <mergeCell ref="Q56:U56"/>
    <mergeCell ref="V54:Z54"/>
    <mergeCell ref="V53:Z53"/>
    <mergeCell ref="Q53:U53"/>
    <mergeCell ref="Q54:U54"/>
    <mergeCell ref="V52:Z52"/>
    <mergeCell ref="V50:Z51"/>
    <mergeCell ref="Q50:U51"/>
    <mergeCell ref="Q52:U52"/>
    <mergeCell ref="E50:J51"/>
    <mergeCell ref="E52:J52"/>
    <mergeCell ref="A41:H41"/>
    <mergeCell ref="P41:R43"/>
    <mergeCell ref="S41:U43"/>
    <mergeCell ref="A42:H42"/>
    <mergeCell ref="I42:J42"/>
    <mergeCell ref="A43:H43"/>
    <mergeCell ref="I43:J43"/>
    <mergeCell ref="A45:H45"/>
    <mergeCell ref="P45:R47"/>
    <mergeCell ref="S45:U47"/>
    <mergeCell ref="A46:H46"/>
    <mergeCell ref="I46:J46"/>
    <mergeCell ref="A47:H47"/>
    <mergeCell ref="I47:J47"/>
    <mergeCell ref="P36:R36"/>
    <mergeCell ref="A37:H37"/>
    <mergeCell ref="P37:R39"/>
    <mergeCell ref="P32:R32"/>
    <mergeCell ref="S32:U32"/>
    <mergeCell ref="S37:U39"/>
    <mergeCell ref="A38:H38"/>
    <mergeCell ref="I38:J38"/>
    <mergeCell ref="A39:H39"/>
    <mergeCell ref="I39:J39"/>
    <mergeCell ref="W32:Y34"/>
    <mergeCell ref="Z32:AB34"/>
    <mergeCell ref="A33:E33"/>
    <mergeCell ref="F33:H33"/>
    <mergeCell ref="I33:K33"/>
    <mergeCell ref="L33:N33"/>
    <mergeCell ref="P33:R34"/>
    <mergeCell ref="S33:U34"/>
    <mergeCell ref="A30:E30"/>
    <mergeCell ref="F30:H30"/>
    <mergeCell ref="I30:K30"/>
    <mergeCell ref="L30:N30"/>
    <mergeCell ref="A32:E32"/>
    <mergeCell ref="F32:H32"/>
    <mergeCell ref="I32:K32"/>
    <mergeCell ref="L32:N32"/>
    <mergeCell ref="A34:E34"/>
    <mergeCell ref="F34:H34"/>
    <mergeCell ref="I34:K34"/>
    <mergeCell ref="L34:N34"/>
    <mergeCell ref="W28:Y30"/>
    <mergeCell ref="Z28:AB30"/>
    <mergeCell ref="A29:E29"/>
    <mergeCell ref="F29:H29"/>
    <mergeCell ref="I29:K29"/>
    <mergeCell ref="L29:N29"/>
    <mergeCell ref="P29:R30"/>
    <mergeCell ref="S29:U30"/>
    <mergeCell ref="Z24:AB26"/>
    <mergeCell ref="A25:E25"/>
    <mergeCell ref="F25:H25"/>
    <mergeCell ref="I25:K25"/>
    <mergeCell ref="L25:N25"/>
    <mergeCell ref="P25:R26"/>
    <mergeCell ref="S25:U26"/>
    <mergeCell ref="A26:E26"/>
    <mergeCell ref="F26:H26"/>
    <mergeCell ref="A10:C10"/>
    <mergeCell ref="A4:Z4"/>
    <mergeCell ref="Z19:AB19"/>
    <mergeCell ref="Z20:AB22"/>
    <mergeCell ref="A21:E21"/>
    <mergeCell ref="F21:H21"/>
    <mergeCell ref="I21:K21"/>
    <mergeCell ref="L21:N21"/>
    <mergeCell ref="P21:R22"/>
    <mergeCell ref="S21:U22"/>
    <mergeCell ref="A22:E22"/>
    <mergeCell ref="F22:H22"/>
    <mergeCell ref="A20:E20"/>
    <mergeCell ref="F20:H20"/>
    <mergeCell ref="I20:K20"/>
    <mergeCell ref="L20:N20"/>
    <mergeCell ref="P20:R20"/>
    <mergeCell ref="S20:U20"/>
    <mergeCell ref="I22:K22"/>
    <mergeCell ref="L22:N22"/>
    <mergeCell ref="Z35:AB36"/>
    <mergeCell ref="S36:U36"/>
    <mergeCell ref="A16:G16"/>
    <mergeCell ref="H16:I16"/>
    <mergeCell ref="J16:M16"/>
    <mergeCell ref="O16:S16"/>
    <mergeCell ref="T16:U16"/>
    <mergeCell ref="W19:Y19"/>
    <mergeCell ref="I26:K26"/>
    <mergeCell ref="L26:N26"/>
    <mergeCell ref="A24:E24"/>
    <mergeCell ref="F24:H24"/>
    <mergeCell ref="I24:K24"/>
    <mergeCell ref="L24:N24"/>
    <mergeCell ref="W20:Y22"/>
    <mergeCell ref="S24:U24"/>
    <mergeCell ref="W24:Y26"/>
    <mergeCell ref="A28:E28"/>
    <mergeCell ref="F28:H28"/>
    <mergeCell ref="I28:K28"/>
    <mergeCell ref="L28:N28"/>
    <mergeCell ref="P24:R24"/>
    <mergeCell ref="P28:R28"/>
    <mergeCell ref="S28:U28"/>
  </mergeCells>
  <phoneticPr fontId="1"/>
  <dataValidations count="2">
    <dataValidation type="list" allowBlank="1" showInputMessage="1" showErrorMessage="1" sqref="W13:AB13">
      <formula1>$AD$13:$AD$14</formula1>
    </dataValidation>
    <dataValidation type="list" allowBlank="1" showInputMessage="1" showErrorMessage="1" sqref="K52:M71">
      <formula1>$AD$57:$AD$60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79"/>
  <sheetViews>
    <sheetView view="pageBreakPreview" topLeftCell="A70" zoomScale="175" zoomScaleNormal="130" zoomScaleSheetLayoutView="175" workbookViewId="0">
      <selection activeCell="X80" sqref="X80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1"/>
      <c r="S1" s="61"/>
      <c r="T1" s="61"/>
      <c r="AB1" s="47" t="s">
        <v>165</v>
      </c>
    </row>
    <row r="2" spans="1:28" ht="6" customHeight="1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1"/>
      <c r="S2" s="61"/>
      <c r="T2" s="61"/>
    </row>
    <row r="3" spans="1:28" ht="16.899999999999999" customHeight="1">
      <c r="A3" s="132" t="s">
        <v>163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28" ht="6" customHeight="1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1"/>
      <c r="S4" s="61"/>
      <c r="T4" s="61"/>
    </row>
    <row r="5" spans="1:28" ht="12" customHeight="1">
      <c r="A5" s="59"/>
      <c r="B5" s="26" t="s">
        <v>113</v>
      </c>
      <c r="C5" s="27"/>
      <c r="D5" s="28" t="s">
        <v>114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128" t="s">
        <v>17</v>
      </c>
      <c r="V5" s="129"/>
      <c r="W5" s="129"/>
      <c r="X5" s="129"/>
      <c r="Y5" s="129"/>
      <c r="Z5" s="133"/>
    </row>
    <row r="6" spans="1:28" ht="12" customHeight="1">
      <c r="B6" s="26" t="s">
        <v>113</v>
      </c>
      <c r="C6" s="14" t="s">
        <v>161</v>
      </c>
      <c r="O6" s="60"/>
      <c r="P6" s="60"/>
      <c r="Q6" s="60"/>
      <c r="R6" s="60"/>
      <c r="S6" s="60"/>
      <c r="T6" s="60"/>
      <c r="U6" s="134">
        <v>0.875</v>
      </c>
      <c r="V6" s="130"/>
      <c r="W6" s="130"/>
      <c r="X6" s="130"/>
      <c r="Y6" s="130"/>
      <c r="Z6" s="131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5" t="s">
        <v>0</v>
      </c>
      <c r="B8" s="136"/>
      <c r="C8" s="137"/>
      <c r="D8" s="138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40"/>
    </row>
    <row r="9" spans="1:28" ht="8.25" customHeight="1">
      <c r="O9" s="60"/>
      <c r="P9" s="60"/>
      <c r="Q9" s="60"/>
      <c r="R9" s="61"/>
      <c r="S9" s="61"/>
      <c r="T9" s="61"/>
    </row>
    <row r="10" spans="1:28" ht="12" customHeight="1">
      <c r="A10" s="2" t="s">
        <v>1</v>
      </c>
    </row>
    <row r="11" spans="1:28" ht="12" customHeight="1">
      <c r="A11" s="149" t="s">
        <v>79</v>
      </c>
      <c r="B11" s="150"/>
      <c r="C11" s="150"/>
      <c r="D11" s="150"/>
      <c r="E11" s="150"/>
      <c r="F11" s="150"/>
      <c r="G11" s="150"/>
      <c r="H11" s="151"/>
      <c r="I11" s="152"/>
      <c r="J11" s="153"/>
      <c r="K11" s="153"/>
      <c r="L11" s="153"/>
      <c r="M11" s="3" t="s">
        <v>3</v>
      </c>
      <c r="O11" s="2" t="s">
        <v>6</v>
      </c>
    </row>
    <row r="12" spans="1:28" ht="12" customHeight="1">
      <c r="A12" s="4"/>
      <c r="B12" s="154" t="s">
        <v>5</v>
      </c>
      <c r="C12" s="130"/>
      <c r="D12" s="130"/>
      <c r="E12" s="130"/>
      <c r="F12" s="130"/>
      <c r="G12" s="130"/>
      <c r="H12" s="131"/>
      <c r="I12" s="152">
        <v>3000</v>
      </c>
      <c r="J12" s="153"/>
      <c r="K12" s="153"/>
      <c r="L12" s="153"/>
      <c r="M12" s="3" t="s">
        <v>3</v>
      </c>
      <c r="N12" s="2" t="s">
        <v>4</v>
      </c>
      <c r="O12" s="128">
        <f>IF(I12="","",IF(I12&lt;=1000,ROUNDDOWN(1000/1000,0),ROUNDDOWN(I12/1000,0)))</f>
        <v>3</v>
      </c>
      <c r="P12" s="129"/>
      <c r="Q12" s="129"/>
      <c r="R12" s="130" t="s">
        <v>7</v>
      </c>
      <c r="S12" s="131"/>
      <c r="T12" s="2" t="s">
        <v>4</v>
      </c>
      <c r="U12" s="141">
        <f>IF(I12="","",O12*200000)</f>
        <v>600000</v>
      </c>
      <c r="V12" s="142"/>
      <c r="W12" s="142"/>
      <c r="X12" s="142"/>
      <c r="Y12" s="142"/>
      <c r="Z12" s="130" t="s">
        <v>8</v>
      </c>
      <c r="AA12" s="131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60"/>
      <c r="P15" s="60"/>
      <c r="Q15" s="60"/>
      <c r="R15" s="61"/>
      <c r="S15" s="61"/>
      <c r="T15" s="61"/>
    </row>
    <row r="16" spans="1:28" ht="12" customHeight="1">
      <c r="A16" s="2" t="s">
        <v>70</v>
      </c>
    </row>
    <row r="17" spans="1:28" ht="12" customHeight="1">
      <c r="A17" s="154" t="s">
        <v>50</v>
      </c>
      <c r="B17" s="263"/>
      <c r="C17" s="263"/>
      <c r="D17" s="263"/>
      <c r="E17" s="263"/>
      <c r="F17" s="263"/>
      <c r="G17" s="264"/>
      <c r="H17" s="265">
        <v>5</v>
      </c>
      <c r="I17" s="266"/>
      <c r="J17" s="130" t="s">
        <v>51</v>
      </c>
      <c r="K17" s="263"/>
      <c r="L17" s="263"/>
      <c r="M17" s="264"/>
      <c r="N17" s="2" t="s">
        <v>4</v>
      </c>
      <c r="O17" s="267">
        <f>IF(H17="","",H17*20000)</f>
        <v>100000</v>
      </c>
      <c r="P17" s="268"/>
      <c r="Q17" s="268"/>
      <c r="R17" s="268"/>
      <c r="S17" s="268"/>
      <c r="T17" s="130" t="s">
        <v>8</v>
      </c>
      <c r="U17" s="131"/>
      <c r="V17" s="5" t="s">
        <v>85</v>
      </c>
    </row>
    <row r="18" spans="1:28" ht="12" customHeight="1">
      <c r="O18" s="2" t="s">
        <v>52</v>
      </c>
    </row>
    <row r="19" spans="1:28" ht="8.25" customHeight="1">
      <c r="O19" s="60"/>
      <c r="P19" s="60"/>
      <c r="Q19" s="60"/>
      <c r="R19" s="61"/>
      <c r="S19" s="61"/>
      <c r="T19" s="61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47" t="s">
        <v>56</v>
      </c>
      <c r="X20" s="148"/>
      <c r="Y20" s="148"/>
      <c r="Z20" s="147" t="s">
        <v>122</v>
      </c>
      <c r="AA20" s="148"/>
      <c r="AB20" s="148"/>
    </row>
    <row r="21" spans="1:28" ht="12" customHeight="1">
      <c r="A21" s="100" t="s">
        <v>157</v>
      </c>
      <c r="B21" s="100"/>
      <c r="C21" s="100"/>
      <c r="D21" s="100"/>
      <c r="E21" s="100"/>
      <c r="F21" s="78" t="s">
        <v>14</v>
      </c>
      <c r="G21" s="78"/>
      <c r="H21" s="78"/>
      <c r="I21" s="78" t="s">
        <v>15</v>
      </c>
      <c r="J21" s="78"/>
      <c r="K21" s="78"/>
      <c r="L21" s="78" t="s">
        <v>16</v>
      </c>
      <c r="M21" s="78"/>
      <c r="N21" s="78"/>
      <c r="O21" s="5"/>
      <c r="P21" s="101" t="s">
        <v>39</v>
      </c>
      <c r="Q21" s="102"/>
      <c r="R21" s="103"/>
      <c r="S21" s="101" t="s">
        <v>154</v>
      </c>
      <c r="T21" s="104"/>
      <c r="U21" s="105"/>
      <c r="V21" s="7"/>
      <c r="W21" s="106" t="s">
        <v>18</v>
      </c>
      <c r="X21" s="107"/>
      <c r="Y21" s="108"/>
      <c r="Z21" s="115">
        <f>IF((P22=""),"",IF(S22="全て",1,IF(S22="対象外","支給しない",IF(S22="要請時間内","要請時間内",ROUNDUP(S22/P22,3)))))</f>
        <v>8.4000000000000005E-2</v>
      </c>
      <c r="AA21" s="116"/>
      <c r="AB21" s="117"/>
    </row>
    <row r="22" spans="1:28" ht="12" customHeight="1">
      <c r="A22" s="124" t="s">
        <v>12</v>
      </c>
      <c r="B22" s="124"/>
      <c r="C22" s="124"/>
      <c r="D22" s="124"/>
      <c r="E22" s="124"/>
      <c r="F22" s="125">
        <v>0.41666666666666669</v>
      </c>
      <c r="G22" s="126"/>
      <c r="H22" s="126"/>
      <c r="I22" s="125">
        <v>0.91666666666666663</v>
      </c>
      <c r="J22" s="126"/>
      <c r="K22" s="126"/>
      <c r="L22" s="125"/>
      <c r="M22" s="126"/>
      <c r="N22" s="126"/>
      <c r="O22" s="6"/>
      <c r="P22" s="127">
        <f>IF(F22="","",I22-F22-L22)</f>
        <v>0.49999999999999994</v>
      </c>
      <c r="Q22" s="107"/>
      <c r="R22" s="108"/>
      <c r="S22" s="127">
        <f>IF(F22="","",IF(I22&lt;=$U$6,"要請時間内",IF(I23&lt;=$U$6,I22-$U$6,IF(I23&gt;$U$6,"対象外",I22-I23))))</f>
        <v>4.166666666666663E-2</v>
      </c>
      <c r="T22" s="232"/>
      <c r="U22" s="233"/>
      <c r="V22" s="7"/>
      <c r="W22" s="109"/>
      <c r="X22" s="110"/>
      <c r="Y22" s="111"/>
      <c r="Z22" s="222"/>
      <c r="AA22" s="223"/>
      <c r="AB22" s="224"/>
    </row>
    <row r="23" spans="1:28" ht="12" customHeight="1">
      <c r="A23" s="124" t="s">
        <v>13</v>
      </c>
      <c r="B23" s="124"/>
      <c r="C23" s="124"/>
      <c r="D23" s="124"/>
      <c r="E23" s="124"/>
      <c r="F23" s="125"/>
      <c r="G23" s="126"/>
      <c r="H23" s="126"/>
      <c r="I23" s="125">
        <v>0.875</v>
      </c>
      <c r="J23" s="126"/>
      <c r="K23" s="126"/>
      <c r="L23" s="125"/>
      <c r="M23" s="126"/>
      <c r="N23" s="126"/>
      <c r="O23" s="6"/>
      <c r="P23" s="112"/>
      <c r="Q23" s="113"/>
      <c r="R23" s="114"/>
      <c r="S23" s="234"/>
      <c r="T23" s="235"/>
      <c r="U23" s="236"/>
      <c r="V23" s="7"/>
      <c r="W23" s="112"/>
      <c r="X23" s="113"/>
      <c r="Y23" s="114"/>
      <c r="Z23" s="225"/>
      <c r="AA23" s="226"/>
      <c r="AB23" s="227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0" t="s">
        <v>158</v>
      </c>
      <c r="B25" s="100"/>
      <c r="C25" s="100"/>
      <c r="D25" s="100"/>
      <c r="E25" s="100"/>
      <c r="F25" s="78" t="s">
        <v>14</v>
      </c>
      <c r="G25" s="78"/>
      <c r="H25" s="78"/>
      <c r="I25" s="78" t="s">
        <v>15</v>
      </c>
      <c r="J25" s="78"/>
      <c r="K25" s="78"/>
      <c r="L25" s="78" t="s">
        <v>16</v>
      </c>
      <c r="M25" s="78"/>
      <c r="N25" s="78"/>
      <c r="O25" s="5"/>
      <c r="P25" s="101" t="s">
        <v>39</v>
      </c>
      <c r="Q25" s="102"/>
      <c r="R25" s="103"/>
      <c r="S25" s="101" t="s">
        <v>154</v>
      </c>
      <c r="T25" s="104"/>
      <c r="U25" s="105"/>
      <c r="V25" s="7"/>
      <c r="W25" s="106" t="s">
        <v>19</v>
      </c>
      <c r="X25" s="107"/>
      <c r="Y25" s="108"/>
      <c r="Z25" s="115" t="str">
        <f>IF((P26=""),"",IF(S26="全て",1,IF(S26="対象外","支給しない",IF(S26="要請時間内","要請時間内",ROUNDUP(S26/P26,3)))))</f>
        <v>要請時間内</v>
      </c>
      <c r="AA25" s="116"/>
      <c r="AB25" s="117"/>
    </row>
    <row r="26" spans="1:28" ht="12" customHeight="1">
      <c r="A26" s="124" t="s">
        <v>12</v>
      </c>
      <c r="B26" s="124"/>
      <c r="C26" s="124"/>
      <c r="D26" s="124"/>
      <c r="E26" s="124"/>
      <c r="F26" s="125">
        <v>0.41666666666666669</v>
      </c>
      <c r="G26" s="126"/>
      <c r="H26" s="126"/>
      <c r="I26" s="125">
        <v>0.79166666666666663</v>
      </c>
      <c r="J26" s="126"/>
      <c r="K26" s="126"/>
      <c r="L26" s="125"/>
      <c r="M26" s="126"/>
      <c r="N26" s="126"/>
      <c r="O26" s="6"/>
      <c r="P26" s="127">
        <f>IF(F26="","",I26-F26-L26)</f>
        <v>0.37499999999999994</v>
      </c>
      <c r="Q26" s="107"/>
      <c r="R26" s="108"/>
      <c r="S26" s="127" t="str">
        <f>IF(F26="","",IF(I26&lt;=$U$6,"要請時間内",IF(I27&lt;=$U$6,I26-$U$6,IF(I27&gt;$U$6,"対象外",I26-I27))))</f>
        <v>要請時間内</v>
      </c>
      <c r="T26" s="107"/>
      <c r="U26" s="108"/>
      <c r="V26" s="7"/>
      <c r="W26" s="109"/>
      <c r="X26" s="110"/>
      <c r="Y26" s="111"/>
      <c r="Z26" s="222"/>
      <c r="AA26" s="223"/>
      <c r="AB26" s="224"/>
    </row>
    <row r="27" spans="1:28" ht="12" customHeight="1">
      <c r="A27" s="124" t="s">
        <v>13</v>
      </c>
      <c r="B27" s="124"/>
      <c r="C27" s="124"/>
      <c r="D27" s="124"/>
      <c r="E27" s="124"/>
      <c r="F27" s="125"/>
      <c r="G27" s="126"/>
      <c r="H27" s="126"/>
      <c r="I27" s="125">
        <v>0.625</v>
      </c>
      <c r="J27" s="126"/>
      <c r="K27" s="126"/>
      <c r="L27" s="125"/>
      <c r="M27" s="126"/>
      <c r="N27" s="126"/>
      <c r="O27" s="6"/>
      <c r="P27" s="112"/>
      <c r="Q27" s="113"/>
      <c r="R27" s="114"/>
      <c r="S27" s="112"/>
      <c r="T27" s="113"/>
      <c r="U27" s="114"/>
      <c r="V27" s="7"/>
      <c r="W27" s="112"/>
      <c r="X27" s="113"/>
      <c r="Y27" s="114"/>
      <c r="Z27" s="225"/>
      <c r="AA27" s="226"/>
      <c r="AB27" s="227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0" t="s">
        <v>159</v>
      </c>
      <c r="B29" s="100"/>
      <c r="C29" s="100"/>
      <c r="D29" s="100"/>
      <c r="E29" s="100"/>
      <c r="F29" s="78" t="s">
        <v>14</v>
      </c>
      <c r="G29" s="78"/>
      <c r="H29" s="78"/>
      <c r="I29" s="78" t="s">
        <v>15</v>
      </c>
      <c r="J29" s="78"/>
      <c r="K29" s="78"/>
      <c r="L29" s="78" t="s">
        <v>16</v>
      </c>
      <c r="M29" s="78"/>
      <c r="N29" s="78"/>
      <c r="O29" s="5"/>
      <c r="P29" s="101" t="s">
        <v>39</v>
      </c>
      <c r="Q29" s="102"/>
      <c r="R29" s="103"/>
      <c r="S29" s="101" t="s">
        <v>154</v>
      </c>
      <c r="T29" s="104"/>
      <c r="U29" s="105"/>
      <c r="V29" s="7"/>
      <c r="W29" s="106" t="s">
        <v>20</v>
      </c>
      <c r="X29" s="107"/>
      <c r="Y29" s="108"/>
      <c r="Z29" s="115" t="str">
        <f>IF((P30=""),"",IF(S30="全て",1,IF(S30="対象外","支給しない",IF(S30="要請時間内","要請時間内",ROUNDUP(S30/P30,3)))))</f>
        <v>支給しない</v>
      </c>
      <c r="AA29" s="116"/>
      <c r="AB29" s="117"/>
    </row>
    <row r="30" spans="1:28" ht="12" customHeight="1">
      <c r="A30" s="124" t="s">
        <v>12</v>
      </c>
      <c r="B30" s="124"/>
      <c r="C30" s="124"/>
      <c r="D30" s="124"/>
      <c r="E30" s="124"/>
      <c r="F30" s="125">
        <v>0.41666666666666669</v>
      </c>
      <c r="G30" s="126"/>
      <c r="H30" s="126"/>
      <c r="I30" s="125">
        <v>1.0416666666666667</v>
      </c>
      <c r="J30" s="126"/>
      <c r="K30" s="126"/>
      <c r="L30" s="125"/>
      <c r="M30" s="126"/>
      <c r="N30" s="126"/>
      <c r="O30" s="6"/>
      <c r="P30" s="127">
        <f>IF(F30="","",I30-F30-L30)</f>
        <v>0.625</v>
      </c>
      <c r="Q30" s="107"/>
      <c r="R30" s="108"/>
      <c r="S30" s="127" t="str">
        <f>IF(F30="","",IF(I30&lt;=$U$6,"要請時間内",IF(I31&lt;=$U$6,I30-$U$6,IF(I31&gt;$U$6,"対象外",I30-I31))))</f>
        <v>対象外</v>
      </c>
      <c r="T30" s="107"/>
      <c r="U30" s="108"/>
      <c r="V30" s="7"/>
      <c r="W30" s="109"/>
      <c r="X30" s="110"/>
      <c r="Y30" s="111"/>
      <c r="Z30" s="222"/>
      <c r="AA30" s="223"/>
      <c r="AB30" s="224"/>
    </row>
    <row r="31" spans="1:28" ht="12" customHeight="1">
      <c r="A31" s="124" t="s">
        <v>13</v>
      </c>
      <c r="B31" s="124"/>
      <c r="C31" s="124"/>
      <c r="D31" s="124"/>
      <c r="E31" s="124"/>
      <c r="F31" s="125"/>
      <c r="G31" s="126"/>
      <c r="H31" s="126"/>
      <c r="I31" s="125">
        <v>0.91666666666666663</v>
      </c>
      <c r="J31" s="126"/>
      <c r="K31" s="126"/>
      <c r="L31" s="125"/>
      <c r="M31" s="126"/>
      <c r="N31" s="126"/>
      <c r="O31" s="6"/>
      <c r="P31" s="112"/>
      <c r="Q31" s="113"/>
      <c r="R31" s="114"/>
      <c r="S31" s="112"/>
      <c r="T31" s="113"/>
      <c r="U31" s="114"/>
      <c r="V31" s="7"/>
      <c r="W31" s="112"/>
      <c r="X31" s="113"/>
      <c r="Y31" s="114"/>
      <c r="Z31" s="225"/>
      <c r="AA31" s="226"/>
      <c r="AB31" s="227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0" t="s">
        <v>160</v>
      </c>
      <c r="B33" s="100"/>
      <c r="C33" s="100"/>
      <c r="D33" s="100"/>
      <c r="E33" s="100"/>
      <c r="F33" s="78" t="s">
        <v>14</v>
      </c>
      <c r="G33" s="78"/>
      <c r="H33" s="78"/>
      <c r="I33" s="78" t="s">
        <v>15</v>
      </c>
      <c r="J33" s="78"/>
      <c r="K33" s="78"/>
      <c r="L33" s="78" t="s">
        <v>16</v>
      </c>
      <c r="M33" s="78"/>
      <c r="N33" s="78"/>
      <c r="O33" s="5"/>
      <c r="P33" s="101" t="s">
        <v>39</v>
      </c>
      <c r="Q33" s="102"/>
      <c r="R33" s="103"/>
      <c r="S33" s="101" t="s">
        <v>154</v>
      </c>
      <c r="T33" s="104"/>
      <c r="U33" s="105"/>
      <c r="V33" s="7"/>
      <c r="W33" s="106" t="s">
        <v>21</v>
      </c>
      <c r="X33" s="107"/>
      <c r="Y33" s="108"/>
      <c r="Z33" s="115" t="str">
        <f>IF((P34=""),"",IF(S34="全て",1,IF(S34="対象外","支給しない",IF(S34="要請時間内","要請時間内",ROUNDUP(S34/P34,3)))))</f>
        <v/>
      </c>
      <c r="AA33" s="116"/>
      <c r="AB33" s="117"/>
    </row>
    <row r="34" spans="1:28" ht="12" customHeight="1">
      <c r="A34" s="124" t="s">
        <v>12</v>
      </c>
      <c r="B34" s="124"/>
      <c r="C34" s="124"/>
      <c r="D34" s="124"/>
      <c r="E34" s="124"/>
      <c r="F34" s="125"/>
      <c r="G34" s="126"/>
      <c r="H34" s="126"/>
      <c r="I34" s="125"/>
      <c r="J34" s="126"/>
      <c r="K34" s="126"/>
      <c r="L34" s="125"/>
      <c r="M34" s="126"/>
      <c r="N34" s="126"/>
      <c r="O34" s="6"/>
      <c r="P34" s="127" t="str">
        <f>IF(F34="","",I34-F34-L34)</f>
        <v/>
      </c>
      <c r="Q34" s="107"/>
      <c r="R34" s="108"/>
      <c r="S34" s="127" t="str">
        <f>IF(F34="","",IF(I34&lt;=$U$6,"要請時間内",IF(I35&lt;=$U$6,I34-$U$6,IF(I35&gt;$U$6,"対象外",I34-I35))))</f>
        <v/>
      </c>
      <c r="T34" s="107"/>
      <c r="U34" s="108"/>
      <c r="V34" s="7"/>
      <c r="W34" s="109"/>
      <c r="X34" s="110"/>
      <c r="Y34" s="111"/>
      <c r="Z34" s="222"/>
      <c r="AA34" s="223"/>
      <c r="AB34" s="224"/>
    </row>
    <row r="35" spans="1:28" ht="12" customHeight="1">
      <c r="A35" s="124" t="s">
        <v>13</v>
      </c>
      <c r="B35" s="124"/>
      <c r="C35" s="124"/>
      <c r="D35" s="124"/>
      <c r="E35" s="124"/>
      <c r="F35" s="125"/>
      <c r="G35" s="126"/>
      <c r="H35" s="126"/>
      <c r="I35" s="125"/>
      <c r="J35" s="126"/>
      <c r="K35" s="126"/>
      <c r="L35" s="125"/>
      <c r="M35" s="126"/>
      <c r="N35" s="126"/>
      <c r="O35" s="6"/>
      <c r="P35" s="112"/>
      <c r="Q35" s="113"/>
      <c r="R35" s="114"/>
      <c r="S35" s="112"/>
      <c r="T35" s="113"/>
      <c r="U35" s="114"/>
      <c r="V35" s="7"/>
      <c r="W35" s="112"/>
      <c r="X35" s="113"/>
      <c r="Y35" s="114"/>
      <c r="Z35" s="225"/>
      <c r="AA35" s="226"/>
      <c r="AB35" s="227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0" t="s">
        <v>77</v>
      </c>
      <c r="B37" s="100"/>
      <c r="C37" s="100"/>
      <c r="D37" s="100"/>
      <c r="E37" s="100"/>
      <c r="F37" s="78" t="s">
        <v>14</v>
      </c>
      <c r="G37" s="78"/>
      <c r="H37" s="78"/>
      <c r="I37" s="78" t="s">
        <v>15</v>
      </c>
      <c r="J37" s="78"/>
      <c r="K37" s="78"/>
      <c r="L37" s="78" t="s">
        <v>16</v>
      </c>
      <c r="M37" s="78"/>
      <c r="N37" s="78"/>
      <c r="O37" s="5"/>
      <c r="P37" s="101" t="s">
        <v>39</v>
      </c>
      <c r="Q37" s="102"/>
      <c r="R37" s="103"/>
      <c r="S37" s="101" t="s">
        <v>154</v>
      </c>
      <c r="T37" s="104"/>
      <c r="U37" s="105"/>
      <c r="V37" s="7"/>
      <c r="W37" s="106" t="s">
        <v>33</v>
      </c>
      <c r="X37" s="107"/>
      <c r="Y37" s="108"/>
      <c r="Z37" s="115" t="str">
        <f>IF((P38=""),"",IF(S38="全て",1,IF(S38="対象外","支給しない",IF(S38="要請時間内","要請時間内",ROUNDUP(S38/P38,3)))))</f>
        <v/>
      </c>
      <c r="AA37" s="116"/>
      <c r="AB37" s="117"/>
    </row>
    <row r="38" spans="1:28" ht="12" customHeight="1">
      <c r="A38" s="124" t="s">
        <v>12</v>
      </c>
      <c r="B38" s="124"/>
      <c r="C38" s="124"/>
      <c r="D38" s="124"/>
      <c r="E38" s="124"/>
      <c r="F38" s="125"/>
      <c r="G38" s="126"/>
      <c r="H38" s="126"/>
      <c r="I38" s="125"/>
      <c r="J38" s="126"/>
      <c r="K38" s="126"/>
      <c r="L38" s="125"/>
      <c r="M38" s="126"/>
      <c r="N38" s="126"/>
      <c r="O38" s="6"/>
      <c r="P38" s="127" t="str">
        <f>IF(F38="","",I38-F38-L38)</f>
        <v/>
      </c>
      <c r="Q38" s="107"/>
      <c r="R38" s="108"/>
      <c r="S38" s="127" t="str">
        <f>IF(F38="","",IF(I38&lt;=$U$6,"要請時間内",IF(I39&lt;=$U$6,I38-$U$6,IF(I39&gt;$U$6,"対象外",I38-I39))))</f>
        <v/>
      </c>
      <c r="T38" s="107"/>
      <c r="U38" s="108"/>
      <c r="V38" s="7"/>
      <c r="W38" s="109"/>
      <c r="X38" s="110"/>
      <c r="Y38" s="111"/>
      <c r="Z38" s="222"/>
      <c r="AA38" s="223"/>
      <c r="AB38" s="224"/>
    </row>
    <row r="39" spans="1:28" ht="12" customHeight="1">
      <c r="A39" s="124" t="s">
        <v>13</v>
      </c>
      <c r="B39" s="124"/>
      <c r="C39" s="124"/>
      <c r="D39" s="124"/>
      <c r="E39" s="124"/>
      <c r="F39" s="125"/>
      <c r="G39" s="126"/>
      <c r="H39" s="126"/>
      <c r="I39" s="125"/>
      <c r="J39" s="126"/>
      <c r="K39" s="126"/>
      <c r="L39" s="125"/>
      <c r="M39" s="126"/>
      <c r="N39" s="126"/>
      <c r="O39" s="6"/>
      <c r="P39" s="112"/>
      <c r="Q39" s="113"/>
      <c r="R39" s="114"/>
      <c r="S39" s="112"/>
      <c r="T39" s="113"/>
      <c r="U39" s="114"/>
      <c r="V39" s="7"/>
      <c r="W39" s="112"/>
      <c r="X39" s="113"/>
      <c r="Y39" s="114"/>
      <c r="Z39" s="225"/>
      <c r="AA39" s="226"/>
      <c r="AB39" s="227"/>
    </row>
    <row r="40" spans="1:28" ht="12" customHeight="1">
      <c r="Z40" s="93" t="s">
        <v>98</v>
      </c>
      <c r="AA40" s="93"/>
      <c r="AB40" s="93"/>
    </row>
    <row r="41" spans="1:28" ht="12" customHeight="1">
      <c r="A41" s="2" t="s">
        <v>53</v>
      </c>
      <c r="P41" s="147" t="s">
        <v>57</v>
      </c>
      <c r="Q41" s="148"/>
      <c r="R41" s="148"/>
      <c r="S41" s="147" t="s">
        <v>124</v>
      </c>
      <c r="T41" s="148"/>
      <c r="U41" s="148"/>
      <c r="Z41" s="44"/>
      <c r="AA41" s="44"/>
      <c r="AB41" s="44"/>
    </row>
    <row r="42" spans="1:28" ht="12" customHeight="1">
      <c r="A42" s="154" t="s">
        <v>54</v>
      </c>
      <c r="B42" s="130"/>
      <c r="C42" s="130"/>
      <c r="D42" s="130"/>
      <c r="E42" s="130"/>
      <c r="F42" s="263"/>
      <c r="G42" s="263"/>
      <c r="H42" s="264"/>
      <c r="I42" s="57"/>
      <c r="J42" s="54"/>
      <c r="K42" s="54"/>
      <c r="L42" s="58"/>
      <c r="M42" s="58"/>
      <c r="N42" s="5"/>
      <c r="P42" s="202" t="s">
        <v>55</v>
      </c>
      <c r="Q42" s="257"/>
      <c r="R42" s="258"/>
      <c r="S42" s="290">
        <f>IF((I43=""),"",ROUNDUP(I44/I43,3))</f>
        <v>1</v>
      </c>
      <c r="T42" s="291"/>
      <c r="U42" s="292"/>
    </row>
    <row r="43" spans="1:28" ht="12" customHeight="1">
      <c r="A43" s="154" t="s">
        <v>58</v>
      </c>
      <c r="B43" s="130"/>
      <c r="C43" s="130"/>
      <c r="D43" s="130"/>
      <c r="E43" s="130"/>
      <c r="F43" s="263"/>
      <c r="G43" s="263"/>
      <c r="H43" s="264"/>
      <c r="I43" s="299">
        <v>10</v>
      </c>
      <c r="J43" s="300"/>
      <c r="K43" s="12" t="s">
        <v>59</v>
      </c>
      <c r="L43" s="13" t="s">
        <v>102</v>
      </c>
      <c r="M43" s="13"/>
      <c r="N43" s="6"/>
      <c r="P43" s="287"/>
      <c r="Q43" s="288"/>
      <c r="R43" s="289"/>
      <c r="S43" s="293"/>
      <c r="T43" s="294"/>
      <c r="U43" s="295"/>
    </row>
    <row r="44" spans="1:28" ht="12" customHeight="1">
      <c r="A44" s="154" t="s">
        <v>60</v>
      </c>
      <c r="B44" s="130"/>
      <c r="C44" s="130"/>
      <c r="D44" s="130"/>
      <c r="E44" s="130"/>
      <c r="F44" s="263"/>
      <c r="G44" s="263"/>
      <c r="H44" s="264"/>
      <c r="I44" s="299">
        <v>10</v>
      </c>
      <c r="J44" s="300"/>
      <c r="K44" s="12" t="s">
        <v>59</v>
      </c>
      <c r="L44" s="13" t="s">
        <v>123</v>
      </c>
      <c r="M44" s="13"/>
      <c r="N44" s="6"/>
      <c r="P44" s="259"/>
      <c r="Q44" s="147"/>
      <c r="R44" s="260"/>
      <c r="S44" s="296"/>
      <c r="T44" s="297"/>
      <c r="U44" s="298"/>
    </row>
    <row r="45" spans="1:28" ht="6" customHeight="1"/>
    <row r="46" spans="1:28" ht="12" customHeight="1">
      <c r="A46" s="154" t="s">
        <v>61</v>
      </c>
      <c r="B46" s="130"/>
      <c r="C46" s="130"/>
      <c r="D46" s="130"/>
      <c r="E46" s="130"/>
      <c r="F46" s="263"/>
      <c r="G46" s="263"/>
      <c r="H46" s="264"/>
      <c r="I46" s="57"/>
      <c r="J46" s="54"/>
      <c r="K46" s="54"/>
      <c r="L46" s="58"/>
      <c r="M46" s="58"/>
      <c r="N46" s="5"/>
      <c r="P46" s="202" t="s">
        <v>62</v>
      </c>
      <c r="Q46" s="257"/>
      <c r="R46" s="258"/>
      <c r="S46" s="290" t="str">
        <f>IF((I47=""),"",ROUNDUP(I48/I47,3))</f>
        <v/>
      </c>
      <c r="T46" s="291"/>
      <c r="U46" s="292"/>
    </row>
    <row r="47" spans="1:28" ht="12" customHeight="1">
      <c r="A47" s="154" t="s">
        <v>58</v>
      </c>
      <c r="B47" s="130"/>
      <c r="C47" s="130"/>
      <c r="D47" s="130"/>
      <c r="E47" s="130"/>
      <c r="F47" s="263"/>
      <c r="G47" s="263"/>
      <c r="H47" s="264"/>
      <c r="I47" s="299"/>
      <c r="J47" s="300"/>
      <c r="K47" s="12" t="s">
        <v>59</v>
      </c>
      <c r="L47" s="13"/>
      <c r="M47" s="13"/>
      <c r="N47" s="6"/>
      <c r="P47" s="287"/>
      <c r="Q47" s="288"/>
      <c r="R47" s="289"/>
      <c r="S47" s="293"/>
      <c r="T47" s="294"/>
      <c r="U47" s="295"/>
    </row>
    <row r="48" spans="1:28" ht="12" customHeight="1">
      <c r="A48" s="154" t="s">
        <v>60</v>
      </c>
      <c r="B48" s="130"/>
      <c r="C48" s="130"/>
      <c r="D48" s="130"/>
      <c r="E48" s="130"/>
      <c r="F48" s="263"/>
      <c r="G48" s="263"/>
      <c r="H48" s="264"/>
      <c r="I48" s="299"/>
      <c r="J48" s="300"/>
      <c r="K48" s="12" t="s">
        <v>59</v>
      </c>
      <c r="L48" s="13"/>
      <c r="M48" s="13"/>
      <c r="N48" s="6"/>
      <c r="P48" s="259"/>
      <c r="Q48" s="147"/>
      <c r="R48" s="260"/>
      <c r="S48" s="296"/>
      <c r="T48" s="297"/>
      <c r="U48" s="298"/>
    </row>
    <row r="49" spans="1:33" ht="6" customHeight="1"/>
    <row r="50" spans="1:33" ht="12" customHeight="1">
      <c r="A50" s="154" t="s">
        <v>63</v>
      </c>
      <c r="B50" s="130"/>
      <c r="C50" s="130"/>
      <c r="D50" s="130"/>
      <c r="E50" s="130"/>
      <c r="F50" s="263"/>
      <c r="G50" s="263"/>
      <c r="H50" s="264"/>
      <c r="I50" s="57"/>
      <c r="J50" s="54"/>
      <c r="K50" s="54"/>
      <c r="L50" s="58"/>
      <c r="M50" s="58"/>
      <c r="N50" s="5"/>
      <c r="P50" s="202" t="s">
        <v>64</v>
      </c>
      <c r="Q50" s="257"/>
      <c r="R50" s="258"/>
      <c r="S50" s="290" t="str">
        <f>IF((I51=""),"",ROUNDUP(I52/I51,3))</f>
        <v/>
      </c>
      <c r="T50" s="291"/>
      <c r="U50" s="292"/>
    </row>
    <row r="51" spans="1:33" ht="12" customHeight="1">
      <c r="A51" s="154" t="s">
        <v>58</v>
      </c>
      <c r="B51" s="130"/>
      <c r="C51" s="130"/>
      <c r="D51" s="130"/>
      <c r="E51" s="130"/>
      <c r="F51" s="263"/>
      <c r="G51" s="263"/>
      <c r="H51" s="264"/>
      <c r="I51" s="299"/>
      <c r="J51" s="300"/>
      <c r="K51" s="12" t="s">
        <v>59</v>
      </c>
      <c r="L51" s="13"/>
      <c r="M51" s="13"/>
      <c r="N51" s="6"/>
      <c r="P51" s="287"/>
      <c r="Q51" s="288"/>
      <c r="R51" s="289"/>
      <c r="S51" s="293"/>
      <c r="T51" s="294"/>
      <c r="U51" s="295"/>
    </row>
    <row r="52" spans="1:33" ht="12" customHeight="1">
      <c r="A52" s="154" t="s">
        <v>60</v>
      </c>
      <c r="B52" s="130"/>
      <c r="C52" s="130"/>
      <c r="D52" s="130"/>
      <c r="E52" s="130"/>
      <c r="F52" s="263"/>
      <c r="G52" s="263"/>
      <c r="H52" s="264"/>
      <c r="I52" s="299"/>
      <c r="J52" s="300"/>
      <c r="K52" s="12" t="s">
        <v>59</v>
      </c>
      <c r="L52" s="13"/>
      <c r="M52" s="13"/>
      <c r="N52" s="6"/>
      <c r="P52" s="259"/>
      <c r="Q52" s="147"/>
      <c r="R52" s="260"/>
      <c r="S52" s="296"/>
      <c r="T52" s="297"/>
      <c r="U52" s="298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96" t="s">
        <v>30</v>
      </c>
      <c r="B55" s="200"/>
      <c r="C55" s="200"/>
      <c r="D55" s="202" t="s">
        <v>56</v>
      </c>
      <c r="E55" s="203"/>
      <c r="F55" s="256" t="s">
        <v>128</v>
      </c>
      <c r="G55" s="258"/>
      <c r="H55" s="149" t="s">
        <v>37</v>
      </c>
      <c r="I55" s="210"/>
      <c r="J55" s="210"/>
      <c r="K55" s="210"/>
      <c r="L55" s="210"/>
      <c r="M55" s="211"/>
      <c r="N55" s="202" t="s">
        <v>57</v>
      </c>
      <c r="O55" s="203"/>
      <c r="P55" s="256" t="s">
        <v>104</v>
      </c>
      <c r="Q55" s="258"/>
      <c r="R55" s="212" t="s">
        <v>92</v>
      </c>
      <c r="S55" s="213"/>
      <c r="T55" s="213"/>
      <c r="U55" s="213"/>
      <c r="V55" s="214"/>
    </row>
    <row r="56" spans="1:33" ht="16.899999999999999" customHeight="1">
      <c r="A56" s="201"/>
      <c r="B56" s="201"/>
      <c r="C56" s="201"/>
      <c r="D56" s="204"/>
      <c r="E56" s="205"/>
      <c r="F56" s="259"/>
      <c r="G56" s="260"/>
      <c r="H56" s="216" t="s">
        <v>125</v>
      </c>
      <c r="I56" s="217"/>
      <c r="J56" s="218" t="s">
        <v>126</v>
      </c>
      <c r="K56" s="219"/>
      <c r="L56" s="220" t="s">
        <v>127</v>
      </c>
      <c r="M56" s="221"/>
      <c r="N56" s="204"/>
      <c r="O56" s="205"/>
      <c r="P56" s="259"/>
      <c r="Q56" s="260"/>
      <c r="R56" s="215"/>
      <c r="S56" s="213"/>
      <c r="T56" s="213"/>
      <c r="U56" s="213"/>
      <c r="V56" s="214"/>
      <c r="W56" s="94" t="s">
        <v>155</v>
      </c>
      <c r="X56" s="94"/>
      <c r="Y56" s="94"/>
      <c r="Z56" s="94" t="s">
        <v>156</v>
      </c>
      <c r="AA56" s="94"/>
      <c r="AB56" s="94"/>
      <c r="AD56" s="55" t="s">
        <v>34</v>
      </c>
      <c r="AE56" s="56"/>
      <c r="AF56" s="56"/>
      <c r="AG56" s="2" t="s">
        <v>129</v>
      </c>
    </row>
    <row r="57" spans="1:33" ht="13.15" customHeight="1">
      <c r="A57" s="85">
        <v>44348</v>
      </c>
      <c r="B57" s="186"/>
      <c r="C57" s="186"/>
      <c r="D57" s="86" t="s">
        <v>34</v>
      </c>
      <c r="E57" s="187"/>
      <c r="F57" s="188">
        <f>IF(D57="","",IF(D57="対応なし","支給しない",(VLOOKUP(D57,$W$21:$AB$39,4,FALSE))))</f>
        <v>8.4000000000000005E-2</v>
      </c>
      <c r="G57" s="189"/>
      <c r="H57" s="190">
        <f>IF(D57="","",IF(SUM(J57:M57)&gt;=10,SUM(J57:M57),0))</f>
        <v>15</v>
      </c>
      <c r="I57" s="105"/>
      <c r="J57" s="191">
        <v>10</v>
      </c>
      <c r="K57" s="187"/>
      <c r="L57" s="191">
        <v>5</v>
      </c>
      <c r="M57" s="187"/>
      <c r="N57" s="329"/>
      <c r="O57" s="330"/>
      <c r="P57" s="331" t="str">
        <f>IF(N57="","",IF(N57="対応なし","支給しない",VLOOKUP(N57,$P$42:$U$52,4,FALSE)))</f>
        <v/>
      </c>
      <c r="Q57" s="332"/>
      <c r="R57" s="195" t="str">
        <f>IF(OR(F57="",P57=""),"",IF(OR(F57="支給しない",P57="支給しない"),"対象外",IF(OR(F57="要請時間内",P57="要請時間内"),"要請時間内",ROUNDUP(($U$12+H57*2000+L57*20000)*F57,-3)+ROUNDUP(P57*$O$17,-3))))</f>
        <v/>
      </c>
      <c r="S57" s="198"/>
      <c r="T57" s="198"/>
      <c r="U57" s="198"/>
      <c r="V57" s="199"/>
      <c r="W57" s="341" t="e">
        <f>IF(F57="","",IF(F57="支給しない","対象外",IF(F57="要請時間内","要請時間内",R57-Z57)))</f>
        <v>#VALUE!</v>
      </c>
      <c r="X57" s="341"/>
      <c r="Y57" s="341"/>
      <c r="Z57" s="341" t="str">
        <f>IF(R57="","",IF(R57="対象外","",IF(R57="要請時間内","",ROUNDUP(P57*$O$17,-3))))</f>
        <v/>
      </c>
      <c r="AA57" s="341"/>
      <c r="AB57" s="341"/>
      <c r="AD57" s="55" t="s">
        <v>35</v>
      </c>
      <c r="AE57" s="56"/>
      <c r="AF57" s="56"/>
      <c r="AG57" s="2" t="s">
        <v>130</v>
      </c>
    </row>
    <row r="58" spans="1:33" ht="13.15" customHeight="1">
      <c r="A58" s="85">
        <v>44349</v>
      </c>
      <c r="B58" s="186"/>
      <c r="C58" s="186"/>
      <c r="D58" s="86"/>
      <c r="E58" s="342"/>
      <c r="F58" s="188" t="str">
        <f t="shared" ref="F58:F76" si="0">IF(D58="","",IF(D58="対応なし","支給しない",(VLOOKUP(D58,$W$21:$AB$39,4,FALSE))))</f>
        <v/>
      </c>
      <c r="G58" s="189"/>
      <c r="H58" s="190" t="str">
        <f t="shared" ref="H58:H76" si="1">IF(D58="","",IF(SUM(J58:M58)&gt;=10,SUM(J58:M58),0))</f>
        <v/>
      </c>
      <c r="I58" s="105"/>
      <c r="J58" s="191"/>
      <c r="K58" s="187"/>
      <c r="L58" s="191"/>
      <c r="M58" s="187"/>
      <c r="N58" s="329"/>
      <c r="O58" s="330"/>
      <c r="P58" s="331" t="str">
        <f t="shared" ref="P58:P76" si="2">IF(N58="","",IF(N58="対応なし","支給しない",VLOOKUP(N58,$P$42:$U$52,4,FALSE)))</f>
        <v/>
      </c>
      <c r="Q58" s="332"/>
      <c r="R58" s="336" t="str">
        <f t="shared" ref="R58:R76" si="3">IF(OR(F58="",P58=""),"",IF(OR(F58="支給しない",P58="支給しない"),"対象外",IF(OR(F58="要請時間内",P58="要請時間内"),"要請時間内",ROUNDUP(($U$12+H58*2000+L58*20000)*F58,-3)+ROUNDUP(P58*$O$17,-3))))</f>
        <v/>
      </c>
      <c r="S58" s="337"/>
      <c r="T58" s="337"/>
      <c r="U58" s="337"/>
      <c r="V58" s="338"/>
      <c r="W58" s="339" t="str">
        <f t="shared" ref="W58:W76" si="4">IF(F58="","",IF(F58="支給しない","対象外",IF(F58="要請時間内","要請時間内",R58-Z58)))</f>
        <v/>
      </c>
      <c r="X58" s="339"/>
      <c r="Y58" s="339"/>
      <c r="Z58" s="340" t="str">
        <f t="shared" ref="Z58:Z76" si="5">IF(R58="","",IF(R58="対象外","",IF(R58="要請時間内","",ROUNDUP(P58*$O$17,-3))))</f>
        <v/>
      </c>
      <c r="AA58" s="340"/>
      <c r="AB58" s="340"/>
      <c r="AD58" s="55" t="s">
        <v>46</v>
      </c>
      <c r="AE58" s="56"/>
      <c r="AF58" s="56"/>
      <c r="AG58" s="2" t="s">
        <v>131</v>
      </c>
    </row>
    <row r="59" spans="1:33" ht="13.15" customHeight="1">
      <c r="A59" s="85">
        <v>44350</v>
      </c>
      <c r="B59" s="186"/>
      <c r="C59" s="186"/>
      <c r="D59" s="86"/>
      <c r="E59" s="187"/>
      <c r="F59" s="188" t="str">
        <f t="shared" si="0"/>
        <v/>
      </c>
      <c r="G59" s="189"/>
      <c r="H59" s="190" t="str">
        <f t="shared" si="1"/>
        <v/>
      </c>
      <c r="I59" s="105"/>
      <c r="J59" s="191"/>
      <c r="K59" s="187"/>
      <c r="L59" s="191"/>
      <c r="M59" s="187"/>
      <c r="N59" s="329"/>
      <c r="O59" s="330"/>
      <c r="P59" s="331" t="str">
        <f t="shared" si="2"/>
        <v/>
      </c>
      <c r="Q59" s="332"/>
      <c r="R59" s="336" t="str">
        <f t="shared" si="3"/>
        <v/>
      </c>
      <c r="S59" s="337"/>
      <c r="T59" s="337"/>
      <c r="U59" s="337"/>
      <c r="V59" s="338"/>
      <c r="W59" s="339" t="str">
        <f t="shared" si="4"/>
        <v/>
      </c>
      <c r="X59" s="339"/>
      <c r="Y59" s="339"/>
      <c r="Z59" s="340" t="str">
        <f t="shared" si="5"/>
        <v/>
      </c>
      <c r="AA59" s="340"/>
      <c r="AB59" s="340"/>
      <c r="AD59" s="55" t="s">
        <v>36</v>
      </c>
      <c r="AE59" s="56"/>
      <c r="AF59" s="56"/>
    </row>
    <row r="60" spans="1:33" ht="13.15" customHeight="1">
      <c r="A60" s="85">
        <v>44351</v>
      </c>
      <c r="B60" s="186"/>
      <c r="C60" s="186"/>
      <c r="D60" s="86"/>
      <c r="E60" s="187"/>
      <c r="F60" s="188" t="str">
        <f t="shared" si="0"/>
        <v/>
      </c>
      <c r="G60" s="189"/>
      <c r="H60" s="190" t="str">
        <f t="shared" si="1"/>
        <v/>
      </c>
      <c r="I60" s="105"/>
      <c r="J60" s="191"/>
      <c r="K60" s="187"/>
      <c r="L60" s="191"/>
      <c r="M60" s="187"/>
      <c r="N60" s="329"/>
      <c r="O60" s="330"/>
      <c r="P60" s="331" t="str">
        <f t="shared" si="2"/>
        <v/>
      </c>
      <c r="Q60" s="332"/>
      <c r="R60" s="336" t="str">
        <f t="shared" si="3"/>
        <v/>
      </c>
      <c r="S60" s="337"/>
      <c r="T60" s="337"/>
      <c r="U60" s="337"/>
      <c r="V60" s="338"/>
      <c r="W60" s="339" t="str">
        <f t="shared" si="4"/>
        <v/>
      </c>
      <c r="X60" s="339"/>
      <c r="Y60" s="339"/>
      <c r="Z60" s="340" t="str">
        <f t="shared" si="5"/>
        <v/>
      </c>
      <c r="AA60" s="340"/>
      <c r="AB60" s="340"/>
      <c r="AD60" s="55" t="s">
        <v>47</v>
      </c>
      <c r="AE60" s="56"/>
      <c r="AF60" s="56"/>
    </row>
    <row r="61" spans="1:33" ht="13.15" customHeight="1">
      <c r="A61" s="85">
        <v>44352</v>
      </c>
      <c r="B61" s="186"/>
      <c r="C61" s="186"/>
      <c r="D61" s="86"/>
      <c r="E61" s="88"/>
      <c r="F61" s="188" t="str">
        <f t="shared" si="0"/>
        <v/>
      </c>
      <c r="G61" s="189"/>
      <c r="H61" s="190" t="str">
        <f t="shared" si="1"/>
        <v/>
      </c>
      <c r="I61" s="105"/>
      <c r="J61" s="191"/>
      <c r="K61" s="187"/>
      <c r="L61" s="191"/>
      <c r="M61" s="187"/>
      <c r="N61" s="329"/>
      <c r="O61" s="330"/>
      <c r="P61" s="331" t="str">
        <f t="shared" si="2"/>
        <v/>
      </c>
      <c r="Q61" s="332"/>
      <c r="R61" s="336" t="str">
        <f t="shared" si="3"/>
        <v/>
      </c>
      <c r="S61" s="337"/>
      <c r="T61" s="337"/>
      <c r="U61" s="337"/>
      <c r="V61" s="338"/>
      <c r="W61" s="339" t="str">
        <f t="shared" si="4"/>
        <v/>
      </c>
      <c r="X61" s="339"/>
      <c r="Y61" s="339"/>
      <c r="Z61" s="340" t="str">
        <f t="shared" si="5"/>
        <v/>
      </c>
      <c r="AA61" s="340"/>
      <c r="AB61" s="340"/>
      <c r="AD61" s="2" t="s">
        <v>96</v>
      </c>
      <c r="AE61" s="56"/>
      <c r="AF61" s="56"/>
    </row>
    <row r="62" spans="1:33" ht="13.15" customHeight="1">
      <c r="A62" s="85">
        <v>44353</v>
      </c>
      <c r="B62" s="186"/>
      <c r="C62" s="186"/>
      <c r="D62" s="86"/>
      <c r="E62" s="187"/>
      <c r="F62" s="188" t="str">
        <f t="shared" si="0"/>
        <v/>
      </c>
      <c r="G62" s="189"/>
      <c r="H62" s="190" t="str">
        <f t="shared" si="1"/>
        <v/>
      </c>
      <c r="I62" s="105"/>
      <c r="J62" s="191"/>
      <c r="K62" s="187"/>
      <c r="L62" s="191"/>
      <c r="M62" s="187"/>
      <c r="N62" s="329"/>
      <c r="O62" s="330"/>
      <c r="P62" s="331" t="str">
        <f t="shared" si="2"/>
        <v/>
      </c>
      <c r="Q62" s="332"/>
      <c r="R62" s="336" t="str">
        <f t="shared" si="3"/>
        <v/>
      </c>
      <c r="S62" s="337"/>
      <c r="T62" s="337"/>
      <c r="U62" s="337"/>
      <c r="V62" s="338"/>
      <c r="W62" s="339" t="str">
        <f t="shared" si="4"/>
        <v/>
      </c>
      <c r="X62" s="339"/>
      <c r="Y62" s="339"/>
      <c r="Z62" s="340" t="str">
        <f t="shared" si="5"/>
        <v/>
      </c>
      <c r="AA62" s="340"/>
      <c r="AB62" s="340"/>
      <c r="AE62" s="56"/>
      <c r="AF62" s="56"/>
    </row>
    <row r="63" spans="1:33" ht="13.15" customHeight="1">
      <c r="A63" s="85">
        <v>44354</v>
      </c>
      <c r="B63" s="186"/>
      <c r="C63" s="186"/>
      <c r="D63" s="86"/>
      <c r="E63" s="187"/>
      <c r="F63" s="188" t="str">
        <f t="shared" si="0"/>
        <v/>
      </c>
      <c r="G63" s="189"/>
      <c r="H63" s="190" t="str">
        <f t="shared" si="1"/>
        <v/>
      </c>
      <c r="I63" s="105"/>
      <c r="J63" s="191"/>
      <c r="K63" s="187"/>
      <c r="L63" s="191"/>
      <c r="M63" s="187"/>
      <c r="N63" s="329"/>
      <c r="O63" s="330"/>
      <c r="P63" s="331" t="str">
        <f t="shared" si="2"/>
        <v/>
      </c>
      <c r="Q63" s="332"/>
      <c r="R63" s="336" t="str">
        <f t="shared" si="3"/>
        <v/>
      </c>
      <c r="S63" s="337"/>
      <c r="T63" s="337"/>
      <c r="U63" s="337"/>
      <c r="V63" s="338"/>
      <c r="W63" s="339" t="str">
        <f t="shared" si="4"/>
        <v/>
      </c>
      <c r="X63" s="339"/>
      <c r="Y63" s="339"/>
      <c r="Z63" s="340" t="str">
        <f t="shared" si="5"/>
        <v/>
      </c>
      <c r="AA63" s="340"/>
      <c r="AB63" s="340"/>
    </row>
    <row r="64" spans="1:33" ht="13.15" customHeight="1">
      <c r="A64" s="85">
        <v>44355</v>
      </c>
      <c r="B64" s="186"/>
      <c r="C64" s="186"/>
      <c r="D64" s="86"/>
      <c r="E64" s="187"/>
      <c r="F64" s="188" t="str">
        <f t="shared" si="0"/>
        <v/>
      </c>
      <c r="G64" s="189"/>
      <c r="H64" s="190" t="str">
        <f t="shared" si="1"/>
        <v/>
      </c>
      <c r="I64" s="105"/>
      <c r="J64" s="191"/>
      <c r="K64" s="187"/>
      <c r="L64" s="191"/>
      <c r="M64" s="187"/>
      <c r="N64" s="329"/>
      <c r="O64" s="330"/>
      <c r="P64" s="331" t="str">
        <f t="shared" si="2"/>
        <v/>
      </c>
      <c r="Q64" s="332"/>
      <c r="R64" s="336" t="str">
        <f t="shared" si="3"/>
        <v/>
      </c>
      <c r="S64" s="337"/>
      <c r="T64" s="337"/>
      <c r="U64" s="337"/>
      <c r="V64" s="338"/>
      <c r="W64" s="339" t="str">
        <f t="shared" si="4"/>
        <v/>
      </c>
      <c r="X64" s="339"/>
      <c r="Y64" s="339"/>
      <c r="Z64" s="340" t="str">
        <f t="shared" si="5"/>
        <v/>
      </c>
      <c r="AA64" s="340"/>
      <c r="AB64" s="340"/>
    </row>
    <row r="65" spans="1:33" ht="13.15" customHeight="1">
      <c r="A65" s="85">
        <v>44356</v>
      </c>
      <c r="B65" s="186"/>
      <c r="C65" s="186"/>
      <c r="D65" s="86"/>
      <c r="E65" s="187"/>
      <c r="F65" s="188" t="str">
        <f t="shared" si="0"/>
        <v/>
      </c>
      <c r="G65" s="189"/>
      <c r="H65" s="190" t="str">
        <f t="shared" si="1"/>
        <v/>
      </c>
      <c r="I65" s="105"/>
      <c r="J65" s="191"/>
      <c r="K65" s="187"/>
      <c r="L65" s="191"/>
      <c r="M65" s="187"/>
      <c r="N65" s="329"/>
      <c r="O65" s="330"/>
      <c r="P65" s="331" t="str">
        <f t="shared" si="2"/>
        <v/>
      </c>
      <c r="Q65" s="332"/>
      <c r="R65" s="336" t="str">
        <f t="shared" si="3"/>
        <v/>
      </c>
      <c r="S65" s="337"/>
      <c r="T65" s="337"/>
      <c r="U65" s="337"/>
      <c r="V65" s="338"/>
      <c r="W65" s="339" t="str">
        <f t="shared" si="4"/>
        <v/>
      </c>
      <c r="X65" s="339"/>
      <c r="Y65" s="339"/>
      <c r="Z65" s="340" t="str">
        <f t="shared" si="5"/>
        <v/>
      </c>
      <c r="AA65" s="340"/>
      <c r="AB65" s="340"/>
    </row>
    <row r="66" spans="1:33" ht="13.15" customHeight="1">
      <c r="A66" s="85">
        <v>44357</v>
      </c>
      <c r="B66" s="186"/>
      <c r="C66" s="186"/>
      <c r="D66" s="86"/>
      <c r="E66" s="187"/>
      <c r="F66" s="188" t="str">
        <f t="shared" si="0"/>
        <v/>
      </c>
      <c r="G66" s="189"/>
      <c r="H66" s="190" t="str">
        <f t="shared" si="1"/>
        <v/>
      </c>
      <c r="I66" s="105"/>
      <c r="J66" s="191"/>
      <c r="K66" s="187"/>
      <c r="L66" s="191"/>
      <c r="M66" s="187"/>
      <c r="N66" s="329"/>
      <c r="O66" s="330"/>
      <c r="P66" s="331" t="str">
        <f t="shared" si="2"/>
        <v/>
      </c>
      <c r="Q66" s="332"/>
      <c r="R66" s="336" t="str">
        <f t="shared" si="3"/>
        <v/>
      </c>
      <c r="S66" s="337"/>
      <c r="T66" s="337"/>
      <c r="U66" s="337"/>
      <c r="V66" s="338"/>
      <c r="W66" s="339" t="str">
        <f t="shared" si="4"/>
        <v/>
      </c>
      <c r="X66" s="339"/>
      <c r="Y66" s="339"/>
      <c r="Z66" s="340" t="str">
        <f t="shared" si="5"/>
        <v/>
      </c>
      <c r="AA66" s="340"/>
      <c r="AB66" s="340"/>
    </row>
    <row r="67" spans="1:33" ht="13.15" customHeight="1">
      <c r="A67" s="85">
        <v>44358</v>
      </c>
      <c r="B67" s="186"/>
      <c r="C67" s="186"/>
      <c r="D67" s="86"/>
      <c r="E67" s="187"/>
      <c r="F67" s="188" t="str">
        <f t="shared" si="0"/>
        <v/>
      </c>
      <c r="G67" s="189"/>
      <c r="H67" s="190" t="str">
        <f t="shared" si="1"/>
        <v/>
      </c>
      <c r="I67" s="105"/>
      <c r="J67" s="191"/>
      <c r="K67" s="187"/>
      <c r="L67" s="191"/>
      <c r="M67" s="187"/>
      <c r="N67" s="329"/>
      <c r="O67" s="330"/>
      <c r="P67" s="331" t="str">
        <f t="shared" si="2"/>
        <v/>
      </c>
      <c r="Q67" s="332"/>
      <c r="R67" s="336" t="str">
        <f t="shared" si="3"/>
        <v/>
      </c>
      <c r="S67" s="337"/>
      <c r="T67" s="337"/>
      <c r="U67" s="337"/>
      <c r="V67" s="338"/>
      <c r="W67" s="339" t="str">
        <f t="shared" si="4"/>
        <v/>
      </c>
      <c r="X67" s="339"/>
      <c r="Y67" s="339"/>
      <c r="Z67" s="340" t="str">
        <f t="shared" si="5"/>
        <v/>
      </c>
      <c r="AA67" s="340"/>
      <c r="AB67" s="340"/>
    </row>
    <row r="68" spans="1:33" ht="13.15" customHeight="1">
      <c r="A68" s="85">
        <v>44359</v>
      </c>
      <c r="B68" s="186"/>
      <c r="C68" s="186"/>
      <c r="D68" s="86"/>
      <c r="E68" s="187"/>
      <c r="F68" s="188" t="str">
        <f t="shared" si="0"/>
        <v/>
      </c>
      <c r="G68" s="189"/>
      <c r="H68" s="190" t="str">
        <f t="shared" si="1"/>
        <v/>
      </c>
      <c r="I68" s="105"/>
      <c r="J68" s="191"/>
      <c r="K68" s="187"/>
      <c r="L68" s="191"/>
      <c r="M68" s="187"/>
      <c r="N68" s="329"/>
      <c r="O68" s="330"/>
      <c r="P68" s="331" t="str">
        <f t="shared" si="2"/>
        <v/>
      </c>
      <c r="Q68" s="332"/>
      <c r="R68" s="336" t="str">
        <f t="shared" si="3"/>
        <v/>
      </c>
      <c r="S68" s="337"/>
      <c r="T68" s="337"/>
      <c r="U68" s="337"/>
      <c r="V68" s="338"/>
      <c r="W68" s="339" t="str">
        <f t="shared" si="4"/>
        <v/>
      </c>
      <c r="X68" s="339"/>
      <c r="Y68" s="339"/>
      <c r="Z68" s="340" t="str">
        <f t="shared" si="5"/>
        <v/>
      </c>
      <c r="AA68" s="340"/>
      <c r="AB68" s="340"/>
    </row>
    <row r="69" spans="1:33" ht="13.15" customHeight="1">
      <c r="A69" s="85">
        <v>44360</v>
      </c>
      <c r="B69" s="186"/>
      <c r="C69" s="186"/>
      <c r="D69" s="86"/>
      <c r="E69" s="187"/>
      <c r="F69" s="188" t="str">
        <f t="shared" si="0"/>
        <v/>
      </c>
      <c r="G69" s="189"/>
      <c r="H69" s="190" t="str">
        <f t="shared" si="1"/>
        <v/>
      </c>
      <c r="I69" s="105"/>
      <c r="J69" s="191"/>
      <c r="K69" s="187"/>
      <c r="L69" s="191"/>
      <c r="M69" s="187"/>
      <c r="N69" s="329"/>
      <c r="O69" s="330"/>
      <c r="P69" s="331" t="str">
        <f t="shared" si="2"/>
        <v/>
      </c>
      <c r="Q69" s="332"/>
      <c r="R69" s="336" t="str">
        <f t="shared" si="3"/>
        <v/>
      </c>
      <c r="S69" s="337"/>
      <c r="T69" s="337"/>
      <c r="U69" s="337"/>
      <c r="V69" s="338"/>
      <c r="W69" s="339" t="str">
        <f t="shared" si="4"/>
        <v/>
      </c>
      <c r="X69" s="339"/>
      <c r="Y69" s="339"/>
      <c r="Z69" s="340" t="str">
        <f t="shared" si="5"/>
        <v/>
      </c>
      <c r="AA69" s="340"/>
      <c r="AB69" s="340"/>
    </row>
    <row r="70" spans="1:33" ht="13.15" customHeight="1">
      <c r="A70" s="85">
        <v>44361</v>
      </c>
      <c r="B70" s="186"/>
      <c r="C70" s="186"/>
      <c r="D70" s="86"/>
      <c r="E70" s="187"/>
      <c r="F70" s="188" t="str">
        <f t="shared" si="0"/>
        <v/>
      </c>
      <c r="G70" s="189"/>
      <c r="H70" s="190" t="str">
        <f t="shared" si="1"/>
        <v/>
      </c>
      <c r="I70" s="105"/>
      <c r="J70" s="191"/>
      <c r="K70" s="187"/>
      <c r="L70" s="191"/>
      <c r="M70" s="187"/>
      <c r="N70" s="329"/>
      <c r="O70" s="330"/>
      <c r="P70" s="331" t="str">
        <f t="shared" si="2"/>
        <v/>
      </c>
      <c r="Q70" s="332"/>
      <c r="R70" s="336" t="str">
        <f t="shared" si="3"/>
        <v/>
      </c>
      <c r="S70" s="337"/>
      <c r="T70" s="337"/>
      <c r="U70" s="337"/>
      <c r="V70" s="338"/>
      <c r="W70" s="78" t="str">
        <f t="shared" si="4"/>
        <v/>
      </c>
      <c r="X70" s="78"/>
      <c r="Y70" s="78"/>
      <c r="Z70" s="78" t="str">
        <f t="shared" si="5"/>
        <v/>
      </c>
      <c r="AA70" s="78"/>
      <c r="AB70" s="78"/>
    </row>
    <row r="71" spans="1:33" ht="13.15" customHeight="1">
      <c r="A71" s="85">
        <v>44362</v>
      </c>
      <c r="B71" s="186"/>
      <c r="C71" s="186"/>
      <c r="D71" s="86"/>
      <c r="E71" s="187"/>
      <c r="F71" s="188" t="str">
        <f t="shared" si="0"/>
        <v/>
      </c>
      <c r="G71" s="189"/>
      <c r="H71" s="190" t="str">
        <f t="shared" si="1"/>
        <v/>
      </c>
      <c r="I71" s="105"/>
      <c r="J71" s="191"/>
      <c r="K71" s="187"/>
      <c r="L71" s="191"/>
      <c r="M71" s="187"/>
      <c r="N71" s="329"/>
      <c r="O71" s="330"/>
      <c r="P71" s="331" t="str">
        <f t="shared" si="2"/>
        <v/>
      </c>
      <c r="Q71" s="332"/>
      <c r="R71" s="336" t="str">
        <f t="shared" si="3"/>
        <v/>
      </c>
      <c r="S71" s="337"/>
      <c r="T71" s="337"/>
      <c r="U71" s="337"/>
      <c r="V71" s="338"/>
      <c r="W71" s="78" t="str">
        <f t="shared" si="4"/>
        <v/>
      </c>
      <c r="X71" s="78"/>
      <c r="Y71" s="78"/>
      <c r="Z71" s="78" t="str">
        <f t="shared" si="5"/>
        <v/>
      </c>
      <c r="AA71" s="78"/>
      <c r="AB71" s="78"/>
    </row>
    <row r="72" spans="1:33" ht="13.15" customHeight="1">
      <c r="A72" s="85">
        <v>44363</v>
      </c>
      <c r="B72" s="186"/>
      <c r="C72" s="186"/>
      <c r="D72" s="86"/>
      <c r="E72" s="187"/>
      <c r="F72" s="188" t="str">
        <f t="shared" si="0"/>
        <v/>
      </c>
      <c r="G72" s="189"/>
      <c r="H72" s="190" t="str">
        <f t="shared" si="1"/>
        <v/>
      </c>
      <c r="I72" s="105"/>
      <c r="J72" s="191"/>
      <c r="K72" s="187"/>
      <c r="L72" s="191"/>
      <c r="M72" s="187"/>
      <c r="N72" s="329"/>
      <c r="O72" s="330"/>
      <c r="P72" s="331" t="str">
        <f t="shared" si="2"/>
        <v/>
      </c>
      <c r="Q72" s="332"/>
      <c r="R72" s="336" t="str">
        <f t="shared" si="3"/>
        <v/>
      </c>
      <c r="S72" s="337"/>
      <c r="T72" s="337"/>
      <c r="U72" s="337"/>
      <c r="V72" s="338"/>
      <c r="W72" s="78" t="str">
        <f t="shared" si="4"/>
        <v/>
      </c>
      <c r="X72" s="78"/>
      <c r="Y72" s="78"/>
      <c r="Z72" s="78" t="str">
        <f t="shared" si="5"/>
        <v/>
      </c>
      <c r="AA72" s="78"/>
      <c r="AB72" s="78"/>
    </row>
    <row r="73" spans="1:33" ht="13.15" customHeight="1">
      <c r="A73" s="85">
        <v>44364</v>
      </c>
      <c r="B73" s="186"/>
      <c r="C73" s="186"/>
      <c r="D73" s="86"/>
      <c r="E73" s="187"/>
      <c r="F73" s="188" t="str">
        <f t="shared" si="0"/>
        <v/>
      </c>
      <c r="G73" s="189"/>
      <c r="H73" s="190" t="str">
        <f t="shared" si="1"/>
        <v/>
      </c>
      <c r="I73" s="105"/>
      <c r="J73" s="191"/>
      <c r="K73" s="187"/>
      <c r="L73" s="191"/>
      <c r="M73" s="187"/>
      <c r="N73" s="329"/>
      <c r="O73" s="330"/>
      <c r="P73" s="331" t="str">
        <f t="shared" si="2"/>
        <v/>
      </c>
      <c r="Q73" s="332"/>
      <c r="R73" s="336" t="str">
        <f t="shared" si="3"/>
        <v/>
      </c>
      <c r="S73" s="337"/>
      <c r="T73" s="337"/>
      <c r="U73" s="337"/>
      <c r="V73" s="338"/>
      <c r="W73" s="78" t="str">
        <f t="shared" si="4"/>
        <v/>
      </c>
      <c r="X73" s="78"/>
      <c r="Y73" s="78"/>
      <c r="Z73" s="78" t="str">
        <f t="shared" si="5"/>
        <v/>
      </c>
      <c r="AA73" s="78"/>
      <c r="AB73" s="78"/>
    </row>
    <row r="74" spans="1:33" ht="13.15" customHeight="1">
      <c r="A74" s="85">
        <v>44365</v>
      </c>
      <c r="B74" s="186"/>
      <c r="C74" s="186"/>
      <c r="D74" s="86"/>
      <c r="E74" s="187"/>
      <c r="F74" s="188" t="str">
        <f t="shared" si="0"/>
        <v/>
      </c>
      <c r="G74" s="189"/>
      <c r="H74" s="190" t="str">
        <f t="shared" si="1"/>
        <v/>
      </c>
      <c r="I74" s="105"/>
      <c r="J74" s="191"/>
      <c r="K74" s="187"/>
      <c r="L74" s="191"/>
      <c r="M74" s="187"/>
      <c r="N74" s="329"/>
      <c r="O74" s="330"/>
      <c r="P74" s="331" t="str">
        <f t="shared" si="2"/>
        <v/>
      </c>
      <c r="Q74" s="332"/>
      <c r="R74" s="336" t="str">
        <f t="shared" si="3"/>
        <v/>
      </c>
      <c r="S74" s="337"/>
      <c r="T74" s="337"/>
      <c r="U74" s="337"/>
      <c r="V74" s="338"/>
      <c r="W74" s="78" t="str">
        <f t="shared" si="4"/>
        <v/>
      </c>
      <c r="X74" s="78"/>
      <c r="Y74" s="78"/>
      <c r="Z74" s="78" t="str">
        <f t="shared" si="5"/>
        <v/>
      </c>
      <c r="AA74" s="78"/>
      <c r="AB74" s="78"/>
    </row>
    <row r="75" spans="1:33" ht="13.15" customHeight="1">
      <c r="A75" s="85">
        <v>44366</v>
      </c>
      <c r="B75" s="186"/>
      <c r="C75" s="186"/>
      <c r="D75" s="86"/>
      <c r="E75" s="187"/>
      <c r="F75" s="188" t="str">
        <f t="shared" si="0"/>
        <v/>
      </c>
      <c r="G75" s="189"/>
      <c r="H75" s="190" t="str">
        <f t="shared" si="1"/>
        <v/>
      </c>
      <c r="I75" s="105"/>
      <c r="J75" s="191"/>
      <c r="K75" s="187"/>
      <c r="L75" s="191"/>
      <c r="M75" s="187"/>
      <c r="N75" s="329"/>
      <c r="O75" s="330"/>
      <c r="P75" s="331" t="str">
        <f t="shared" si="2"/>
        <v/>
      </c>
      <c r="Q75" s="332"/>
      <c r="R75" s="336" t="str">
        <f t="shared" si="3"/>
        <v/>
      </c>
      <c r="S75" s="337"/>
      <c r="T75" s="337"/>
      <c r="U75" s="337"/>
      <c r="V75" s="338"/>
      <c r="W75" s="78" t="str">
        <f t="shared" si="4"/>
        <v/>
      </c>
      <c r="X75" s="78"/>
      <c r="Y75" s="78"/>
      <c r="Z75" s="78" t="str">
        <f t="shared" si="5"/>
        <v/>
      </c>
      <c r="AA75" s="78"/>
      <c r="AB75" s="78"/>
    </row>
    <row r="76" spans="1:33" ht="13.15" customHeight="1" thickBot="1">
      <c r="A76" s="85">
        <v>44367</v>
      </c>
      <c r="B76" s="186"/>
      <c r="C76" s="186"/>
      <c r="D76" s="86"/>
      <c r="E76" s="187"/>
      <c r="F76" s="188" t="str">
        <f t="shared" si="0"/>
        <v/>
      </c>
      <c r="G76" s="189"/>
      <c r="H76" s="190" t="str">
        <f t="shared" si="1"/>
        <v/>
      </c>
      <c r="I76" s="105"/>
      <c r="J76" s="191"/>
      <c r="K76" s="187"/>
      <c r="L76" s="191"/>
      <c r="M76" s="187"/>
      <c r="N76" s="329"/>
      <c r="O76" s="330"/>
      <c r="P76" s="331" t="str">
        <f t="shared" si="2"/>
        <v/>
      </c>
      <c r="Q76" s="332"/>
      <c r="R76" s="333" t="str">
        <f t="shared" si="3"/>
        <v/>
      </c>
      <c r="S76" s="334"/>
      <c r="T76" s="334"/>
      <c r="U76" s="334"/>
      <c r="V76" s="335"/>
      <c r="W76" s="78" t="str">
        <f t="shared" si="4"/>
        <v/>
      </c>
      <c r="X76" s="78"/>
      <c r="Y76" s="78"/>
      <c r="Z76" s="78" t="str">
        <f t="shared" si="5"/>
        <v/>
      </c>
      <c r="AA76" s="78"/>
      <c r="AB76" s="78"/>
    </row>
    <row r="77" spans="1:33" ht="19.149999999999999" customHeight="1" thickTop="1" thickBot="1">
      <c r="A77" s="101" t="s">
        <v>142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79" t="s">
        <v>93</v>
      </c>
      <c r="M77" s="79"/>
      <c r="N77" s="79"/>
      <c r="O77" s="79"/>
      <c r="P77" s="79"/>
      <c r="Q77" s="80"/>
      <c r="R77" s="180">
        <f>IF(COUNTIF(R59:V76,"対象外"),0,SUM(R57:V76))</f>
        <v>0</v>
      </c>
      <c r="S77" s="181"/>
      <c r="T77" s="181"/>
      <c r="U77" s="181"/>
      <c r="V77" s="182"/>
      <c r="W77" s="328" t="e">
        <f>SUM(W57:Y76)</f>
        <v>#VALUE!</v>
      </c>
      <c r="X77" s="328"/>
      <c r="Y77" s="328"/>
      <c r="Z77" s="328">
        <f>SUM(Z57:AB76)</f>
        <v>0</v>
      </c>
      <c r="AA77" s="328"/>
      <c r="AB77" s="328"/>
    </row>
    <row r="78" spans="1:33" ht="13.9" customHeight="1" thickTop="1">
      <c r="A78" s="7"/>
      <c r="B78" s="7"/>
      <c r="C78" s="7"/>
      <c r="D78" s="62"/>
      <c r="E78" s="7"/>
      <c r="F78" s="7"/>
      <c r="G78" s="62"/>
      <c r="H78" s="62"/>
      <c r="I78" s="7"/>
      <c r="J78" s="7"/>
      <c r="K78" s="33"/>
      <c r="L78" s="62"/>
      <c r="M78" s="7"/>
      <c r="N78" s="7"/>
      <c r="O78" s="62"/>
      <c r="P78" s="62"/>
      <c r="Q78" s="7"/>
      <c r="R78" s="7"/>
      <c r="S78" s="33"/>
      <c r="T78" s="7"/>
      <c r="U78" s="7"/>
      <c r="V78" s="62"/>
      <c r="AB78" s="62"/>
      <c r="AC78" s="62"/>
      <c r="AD78" s="33"/>
      <c r="AE78" s="62"/>
      <c r="AF78" s="62"/>
      <c r="AG78" s="62"/>
    </row>
    <row r="79" spans="1:33" ht="12" customHeight="1">
      <c r="X79" s="2" t="s">
        <v>173</v>
      </c>
    </row>
  </sheetData>
  <mergeCells count="371">
    <mergeCell ref="Z12:AA12"/>
    <mergeCell ref="A3:AB3"/>
    <mergeCell ref="U5:Z5"/>
    <mergeCell ref="U6:Z6"/>
    <mergeCell ref="A8:C8"/>
    <mergeCell ref="D8:X8"/>
    <mergeCell ref="A11:H11"/>
    <mergeCell ref="I11:L11"/>
    <mergeCell ref="A17:G17"/>
    <mergeCell ref="H17:I17"/>
    <mergeCell ref="J17:M17"/>
    <mergeCell ref="O17:S17"/>
    <mergeCell ref="T17:U17"/>
    <mergeCell ref="S29:U29"/>
    <mergeCell ref="W20:Y20"/>
    <mergeCell ref="B12:H12"/>
    <mergeCell ref="I12:L12"/>
    <mergeCell ref="O12:Q12"/>
    <mergeCell ref="R12:S12"/>
    <mergeCell ref="U12:Y12"/>
    <mergeCell ref="Z20:AB20"/>
    <mergeCell ref="A21:E21"/>
    <mergeCell ref="F21:H21"/>
    <mergeCell ref="I21:K21"/>
    <mergeCell ref="L21:N21"/>
    <mergeCell ref="P21:R21"/>
    <mergeCell ref="S21:U21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W25:Y27"/>
    <mergeCell ref="Z25:AB27"/>
    <mergeCell ref="A26:E26"/>
    <mergeCell ref="F26:H26"/>
    <mergeCell ref="I26:K26"/>
    <mergeCell ref="L26:N26"/>
    <mergeCell ref="P26:R27"/>
    <mergeCell ref="S26:U27"/>
    <mergeCell ref="A27:E27"/>
    <mergeCell ref="F27:H27"/>
    <mergeCell ref="A25:E25"/>
    <mergeCell ref="F25:H25"/>
    <mergeCell ref="I25:K25"/>
    <mergeCell ref="L25:N25"/>
    <mergeCell ref="P25:R25"/>
    <mergeCell ref="S25:U25"/>
    <mergeCell ref="I31:K31"/>
    <mergeCell ref="L31:N31"/>
    <mergeCell ref="L23:N23"/>
    <mergeCell ref="I27:K27"/>
    <mergeCell ref="L27:N27"/>
    <mergeCell ref="A29:E29"/>
    <mergeCell ref="F29:H29"/>
    <mergeCell ref="I29:K29"/>
    <mergeCell ref="L29:N29"/>
    <mergeCell ref="I23:K23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A37:E37"/>
    <mergeCell ref="F37:H37"/>
    <mergeCell ref="I37:K37"/>
    <mergeCell ref="L37:N37"/>
    <mergeCell ref="P33:R33"/>
    <mergeCell ref="Z40:AB40"/>
    <mergeCell ref="P41:R41"/>
    <mergeCell ref="S41:U41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3:E33"/>
    <mergeCell ref="F33:H33"/>
    <mergeCell ref="I33:K33"/>
    <mergeCell ref="L33:N33"/>
    <mergeCell ref="A42:H42"/>
    <mergeCell ref="P42:R44"/>
    <mergeCell ref="S42:U44"/>
    <mergeCell ref="A43:H43"/>
    <mergeCell ref="I43:J43"/>
    <mergeCell ref="A44:H44"/>
    <mergeCell ref="I44:J44"/>
    <mergeCell ref="A39:E39"/>
    <mergeCell ref="F39:H39"/>
    <mergeCell ref="I39:K39"/>
    <mergeCell ref="L39:N39"/>
    <mergeCell ref="A50:H50"/>
    <mergeCell ref="P50:R52"/>
    <mergeCell ref="S50:U52"/>
    <mergeCell ref="A51:H51"/>
    <mergeCell ref="I51:J51"/>
    <mergeCell ref="A52:H52"/>
    <mergeCell ref="I52:J52"/>
    <mergeCell ref="A46:H46"/>
    <mergeCell ref="P46:R48"/>
    <mergeCell ref="S46:U48"/>
    <mergeCell ref="A47:H47"/>
    <mergeCell ref="I47:J47"/>
    <mergeCell ref="A48:H48"/>
    <mergeCell ref="I48:J48"/>
    <mergeCell ref="R55:V56"/>
    <mergeCell ref="H56:I56"/>
    <mergeCell ref="J56:K56"/>
    <mergeCell ref="L56:M56"/>
    <mergeCell ref="W56:Y56"/>
    <mergeCell ref="Z56:AB56"/>
    <mergeCell ref="A55:C56"/>
    <mergeCell ref="D55:E56"/>
    <mergeCell ref="F55:G56"/>
    <mergeCell ref="H55:M55"/>
    <mergeCell ref="N55:O56"/>
    <mergeCell ref="P55:Q56"/>
    <mergeCell ref="A58:C58"/>
    <mergeCell ref="D58:E58"/>
    <mergeCell ref="F58:G58"/>
    <mergeCell ref="H58:I58"/>
    <mergeCell ref="J58:K58"/>
    <mergeCell ref="A57:C57"/>
    <mergeCell ref="D57:E57"/>
    <mergeCell ref="F57:G57"/>
    <mergeCell ref="H57:I57"/>
    <mergeCell ref="J57:K57"/>
    <mergeCell ref="L58:M58"/>
    <mergeCell ref="N58:O58"/>
    <mergeCell ref="P58:Q58"/>
    <mergeCell ref="R58:V58"/>
    <mergeCell ref="W58:Y58"/>
    <mergeCell ref="Z58:AB58"/>
    <mergeCell ref="N57:O57"/>
    <mergeCell ref="P57:Q57"/>
    <mergeCell ref="R57:V57"/>
    <mergeCell ref="W57:Y57"/>
    <mergeCell ref="Z57:AB57"/>
    <mergeCell ref="L57:M57"/>
    <mergeCell ref="A60:C60"/>
    <mergeCell ref="D60:E60"/>
    <mergeCell ref="F60:G60"/>
    <mergeCell ref="H60:I60"/>
    <mergeCell ref="J60:K60"/>
    <mergeCell ref="A59:C59"/>
    <mergeCell ref="D59:E59"/>
    <mergeCell ref="F59:G59"/>
    <mergeCell ref="H59:I59"/>
    <mergeCell ref="J59:K59"/>
    <mergeCell ref="L60:M60"/>
    <mergeCell ref="N60:O60"/>
    <mergeCell ref="P60:Q60"/>
    <mergeCell ref="R60:V60"/>
    <mergeCell ref="W60:Y60"/>
    <mergeCell ref="Z60:AB60"/>
    <mergeCell ref="N59:O59"/>
    <mergeCell ref="P59:Q59"/>
    <mergeCell ref="R59:V59"/>
    <mergeCell ref="W59:Y59"/>
    <mergeCell ref="Z59:AB59"/>
    <mergeCell ref="L59:M59"/>
    <mergeCell ref="A62:C62"/>
    <mergeCell ref="D62:E62"/>
    <mergeCell ref="F62:G62"/>
    <mergeCell ref="H62:I62"/>
    <mergeCell ref="J62:K62"/>
    <mergeCell ref="A61:C61"/>
    <mergeCell ref="D61:E61"/>
    <mergeCell ref="F61:G61"/>
    <mergeCell ref="H61:I61"/>
    <mergeCell ref="J61:K61"/>
    <mergeCell ref="L62:M62"/>
    <mergeCell ref="N62:O62"/>
    <mergeCell ref="P62:Q62"/>
    <mergeCell ref="R62:V62"/>
    <mergeCell ref="W62:Y62"/>
    <mergeCell ref="Z62:AB62"/>
    <mergeCell ref="N61:O61"/>
    <mergeCell ref="P61:Q61"/>
    <mergeCell ref="R61:V61"/>
    <mergeCell ref="W61:Y61"/>
    <mergeCell ref="Z61:AB61"/>
    <mergeCell ref="L61:M61"/>
    <mergeCell ref="A64:C64"/>
    <mergeCell ref="D64:E64"/>
    <mergeCell ref="F64:G64"/>
    <mergeCell ref="H64:I64"/>
    <mergeCell ref="J64:K64"/>
    <mergeCell ref="A63:C63"/>
    <mergeCell ref="D63:E63"/>
    <mergeCell ref="F63:G63"/>
    <mergeCell ref="H63:I63"/>
    <mergeCell ref="J63:K63"/>
    <mergeCell ref="L64:M64"/>
    <mergeCell ref="N64:O64"/>
    <mergeCell ref="P64:Q64"/>
    <mergeCell ref="R64:V64"/>
    <mergeCell ref="W64:Y64"/>
    <mergeCell ref="Z64:AB64"/>
    <mergeCell ref="N63:O63"/>
    <mergeCell ref="P63:Q63"/>
    <mergeCell ref="R63:V63"/>
    <mergeCell ref="W63:Y63"/>
    <mergeCell ref="Z63:AB63"/>
    <mergeCell ref="L63:M63"/>
    <mergeCell ref="A66:C66"/>
    <mergeCell ref="D66:E66"/>
    <mergeCell ref="F66:G66"/>
    <mergeCell ref="H66:I66"/>
    <mergeCell ref="J66:K66"/>
    <mergeCell ref="A65:C65"/>
    <mergeCell ref="D65:E65"/>
    <mergeCell ref="F65:G65"/>
    <mergeCell ref="H65:I65"/>
    <mergeCell ref="J65:K65"/>
    <mergeCell ref="L66:M66"/>
    <mergeCell ref="N66:O66"/>
    <mergeCell ref="P66:Q66"/>
    <mergeCell ref="R66:V66"/>
    <mergeCell ref="W66:Y66"/>
    <mergeCell ref="Z66:AB66"/>
    <mergeCell ref="N65:O65"/>
    <mergeCell ref="P65:Q65"/>
    <mergeCell ref="R65:V65"/>
    <mergeCell ref="W65:Y65"/>
    <mergeCell ref="Z65:AB65"/>
    <mergeCell ref="L65:M65"/>
    <mergeCell ref="A68:C68"/>
    <mergeCell ref="D68:E68"/>
    <mergeCell ref="F68:G68"/>
    <mergeCell ref="H68:I68"/>
    <mergeCell ref="J68:K68"/>
    <mergeCell ref="A67:C67"/>
    <mergeCell ref="D67:E67"/>
    <mergeCell ref="F67:G67"/>
    <mergeCell ref="H67:I67"/>
    <mergeCell ref="J67:K67"/>
    <mergeCell ref="L68:M68"/>
    <mergeCell ref="N68:O68"/>
    <mergeCell ref="P68:Q68"/>
    <mergeCell ref="R68:V68"/>
    <mergeCell ref="W68:Y68"/>
    <mergeCell ref="Z68:AB68"/>
    <mergeCell ref="N67:O67"/>
    <mergeCell ref="P67:Q67"/>
    <mergeCell ref="R67:V67"/>
    <mergeCell ref="W67:Y67"/>
    <mergeCell ref="Z67:AB67"/>
    <mergeCell ref="L67:M67"/>
    <mergeCell ref="A70:C70"/>
    <mergeCell ref="D70:E70"/>
    <mergeCell ref="F70:G70"/>
    <mergeCell ref="H70:I70"/>
    <mergeCell ref="J70:K70"/>
    <mergeCell ref="A69:C69"/>
    <mergeCell ref="D69:E69"/>
    <mergeCell ref="F69:G69"/>
    <mergeCell ref="H69:I69"/>
    <mergeCell ref="J69:K69"/>
    <mergeCell ref="L70:M70"/>
    <mergeCell ref="N70:O70"/>
    <mergeCell ref="P70:Q70"/>
    <mergeCell ref="R70:V70"/>
    <mergeCell ref="W70:Y70"/>
    <mergeCell ref="Z70:AB70"/>
    <mergeCell ref="N69:O69"/>
    <mergeCell ref="P69:Q69"/>
    <mergeCell ref="R69:V69"/>
    <mergeCell ref="W69:Y69"/>
    <mergeCell ref="Z69:AB69"/>
    <mergeCell ref="L69:M69"/>
    <mergeCell ref="A72:C72"/>
    <mergeCell ref="D72:E72"/>
    <mergeCell ref="F72:G72"/>
    <mergeCell ref="H72:I72"/>
    <mergeCell ref="J72:K72"/>
    <mergeCell ref="A71:C71"/>
    <mergeCell ref="D71:E71"/>
    <mergeCell ref="F71:G71"/>
    <mergeCell ref="H71:I71"/>
    <mergeCell ref="J71:K71"/>
    <mergeCell ref="L72:M72"/>
    <mergeCell ref="N72:O72"/>
    <mergeCell ref="P72:Q72"/>
    <mergeCell ref="R72:V72"/>
    <mergeCell ref="W72:Y72"/>
    <mergeCell ref="Z72:AB72"/>
    <mergeCell ref="N71:O71"/>
    <mergeCell ref="P71:Q71"/>
    <mergeCell ref="R71:V71"/>
    <mergeCell ref="W71:Y71"/>
    <mergeCell ref="Z71:AB71"/>
    <mergeCell ref="L71:M71"/>
    <mergeCell ref="A74:C74"/>
    <mergeCell ref="D74:E74"/>
    <mergeCell ref="F74:G74"/>
    <mergeCell ref="H74:I74"/>
    <mergeCell ref="J74:K74"/>
    <mergeCell ref="A73:C73"/>
    <mergeCell ref="D73:E73"/>
    <mergeCell ref="F73:G73"/>
    <mergeCell ref="H73:I73"/>
    <mergeCell ref="J73:K73"/>
    <mergeCell ref="L74:M74"/>
    <mergeCell ref="N74:O74"/>
    <mergeCell ref="P74:Q74"/>
    <mergeCell ref="R74:V74"/>
    <mergeCell ref="W74:Y74"/>
    <mergeCell ref="Z74:AB74"/>
    <mergeCell ref="N73:O73"/>
    <mergeCell ref="P73:Q73"/>
    <mergeCell ref="R73:V73"/>
    <mergeCell ref="W73:Y73"/>
    <mergeCell ref="Z73:AB73"/>
    <mergeCell ref="L73:M73"/>
    <mergeCell ref="N75:O75"/>
    <mergeCell ref="P75:Q75"/>
    <mergeCell ref="R75:V75"/>
    <mergeCell ref="W75:Y75"/>
    <mergeCell ref="Z75:AB75"/>
    <mergeCell ref="A76:C76"/>
    <mergeCell ref="D76:E76"/>
    <mergeCell ref="F76:G76"/>
    <mergeCell ref="H76:I76"/>
    <mergeCell ref="J76:K76"/>
    <mergeCell ref="A75:C75"/>
    <mergeCell ref="D75:E75"/>
    <mergeCell ref="F75:G75"/>
    <mergeCell ref="H75:I75"/>
    <mergeCell ref="J75:K75"/>
    <mergeCell ref="L75:M75"/>
    <mergeCell ref="A77:K77"/>
    <mergeCell ref="L77:Q77"/>
    <mergeCell ref="R77:V77"/>
    <mergeCell ref="W77:Y77"/>
    <mergeCell ref="Z77:AB77"/>
    <mergeCell ref="L76:M76"/>
    <mergeCell ref="N76:O76"/>
    <mergeCell ref="P76:Q76"/>
    <mergeCell ref="R76:V76"/>
    <mergeCell ref="W76:Y76"/>
    <mergeCell ref="Z76:AB76"/>
  </mergeCells>
  <phoneticPr fontId="1"/>
  <dataValidations count="2">
    <dataValidation type="list" allowBlank="1" showInputMessage="1" showErrorMessage="1" sqref="D57:E76">
      <formula1>$AD$56:$AD$61</formula1>
    </dataValidation>
    <dataValidation type="list" allowBlank="1" showInputMessage="1" showErrorMessage="1" sqref="N57:O76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8" orientation="portrait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G82"/>
  <sheetViews>
    <sheetView view="pageBreakPreview" topLeftCell="A31" zoomScale="130" zoomScaleNormal="130" zoomScaleSheetLayoutView="130" workbookViewId="0">
      <selection activeCell="X46" sqref="X46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8" customHeight="1">
      <c r="A1" s="4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6"/>
      <c r="T1" s="76"/>
      <c r="AB1" s="47" t="s">
        <v>179</v>
      </c>
    </row>
    <row r="2" spans="1:28" ht="6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76"/>
      <c r="T2" s="76"/>
    </row>
    <row r="3" spans="1:28" ht="16.899999999999999" customHeight="1">
      <c r="A3" s="132" t="s">
        <v>163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28" ht="6" customHeight="1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76"/>
      <c r="T4" s="76"/>
    </row>
    <row r="5" spans="1:28" ht="12" customHeight="1">
      <c r="A5" s="74"/>
      <c r="B5" s="26" t="s">
        <v>113</v>
      </c>
      <c r="C5" s="27"/>
      <c r="D5" s="28" t="s">
        <v>114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128" t="s">
        <v>17</v>
      </c>
      <c r="V5" s="129"/>
      <c r="W5" s="129"/>
      <c r="X5" s="129"/>
      <c r="Y5" s="129"/>
      <c r="Z5" s="133"/>
    </row>
    <row r="6" spans="1:28" ht="12" customHeight="1">
      <c r="B6" s="26" t="s">
        <v>113</v>
      </c>
      <c r="C6" s="14" t="s">
        <v>161</v>
      </c>
      <c r="O6" s="75"/>
      <c r="P6" s="75"/>
      <c r="Q6" s="75"/>
      <c r="R6" s="75"/>
      <c r="S6" s="75"/>
      <c r="T6" s="75"/>
      <c r="U6" s="134">
        <v>0.875</v>
      </c>
      <c r="V6" s="130"/>
      <c r="W6" s="130"/>
      <c r="X6" s="130"/>
      <c r="Y6" s="130"/>
      <c r="Z6" s="131"/>
    </row>
    <row r="7" spans="1:28" ht="8.25" customHeight="1">
      <c r="O7" s="29"/>
      <c r="P7" s="30"/>
      <c r="Q7" s="30"/>
      <c r="R7" s="30"/>
      <c r="S7" s="30"/>
      <c r="T7" s="30"/>
      <c r="U7" s="29"/>
      <c r="V7" s="14"/>
      <c r="W7" s="30"/>
      <c r="X7" s="30"/>
      <c r="Y7" s="30"/>
      <c r="Z7" s="30"/>
    </row>
    <row r="8" spans="1:28" ht="18.75" customHeight="1">
      <c r="A8" s="135" t="s">
        <v>0</v>
      </c>
      <c r="B8" s="136"/>
      <c r="C8" s="137"/>
      <c r="D8" s="168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70"/>
    </row>
    <row r="9" spans="1:28" ht="8.25" customHeight="1">
      <c r="O9" s="75"/>
      <c r="P9" s="75"/>
      <c r="Q9" s="75"/>
      <c r="R9" s="76"/>
      <c r="S9" s="76"/>
      <c r="T9" s="76"/>
    </row>
    <row r="10" spans="1:28" ht="12" customHeight="1">
      <c r="A10" s="2" t="s">
        <v>1</v>
      </c>
    </row>
    <row r="11" spans="1:28" ht="12" customHeight="1">
      <c r="A11" s="149" t="s">
        <v>79</v>
      </c>
      <c r="B11" s="150"/>
      <c r="C11" s="150"/>
      <c r="D11" s="150"/>
      <c r="E11" s="150"/>
      <c r="F11" s="150"/>
      <c r="G11" s="150"/>
      <c r="H11" s="151"/>
      <c r="I11" s="171"/>
      <c r="J11" s="172"/>
      <c r="K11" s="172"/>
      <c r="L11" s="172"/>
      <c r="M11" s="3" t="s">
        <v>3</v>
      </c>
      <c r="O11" s="2" t="s">
        <v>133</v>
      </c>
    </row>
    <row r="12" spans="1:28" ht="12" customHeight="1">
      <c r="A12" s="4"/>
      <c r="B12" s="154" t="s">
        <v>178</v>
      </c>
      <c r="C12" s="130"/>
      <c r="D12" s="130"/>
      <c r="E12" s="130"/>
      <c r="F12" s="130"/>
      <c r="G12" s="130"/>
      <c r="H12" s="131"/>
      <c r="I12" s="171"/>
      <c r="J12" s="172"/>
      <c r="K12" s="172"/>
      <c r="L12" s="172"/>
      <c r="M12" s="3" t="s">
        <v>3</v>
      </c>
      <c r="N12" s="2" t="s">
        <v>4</v>
      </c>
      <c r="O12" s="128" t="str">
        <f>IF(I12="","",IF(I12&lt;=1000,ROUNDDOWN(1000/1000,0),ROUNDDOWN(I12/1000,0)))</f>
        <v/>
      </c>
      <c r="P12" s="129"/>
      <c r="Q12" s="129"/>
      <c r="R12" s="130" t="s">
        <v>7</v>
      </c>
      <c r="S12" s="131"/>
      <c r="T12" s="2" t="s">
        <v>4</v>
      </c>
      <c r="U12" s="141" t="str">
        <f>IF(I12="","",O12*200000)</f>
        <v/>
      </c>
      <c r="V12" s="142"/>
      <c r="W12" s="142"/>
      <c r="X12" s="142"/>
      <c r="Y12" s="142"/>
      <c r="Z12" s="130" t="s">
        <v>8</v>
      </c>
      <c r="AA12" s="131"/>
      <c r="AB12" s="5" t="s">
        <v>84</v>
      </c>
    </row>
    <row r="13" spans="1:28" ht="12" customHeight="1">
      <c r="O13" s="2" t="s">
        <v>9</v>
      </c>
    </row>
    <row r="14" spans="1:28" ht="12" customHeight="1">
      <c r="O14" s="2" t="s">
        <v>10</v>
      </c>
    </row>
    <row r="15" spans="1:28" ht="8.25" customHeight="1">
      <c r="O15" s="75"/>
      <c r="P15" s="75"/>
      <c r="Q15" s="75"/>
      <c r="R15" s="76"/>
      <c r="S15" s="76"/>
      <c r="T15" s="76"/>
    </row>
    <row r="16" spans="1:28" ht="12" customHeight="1">
      <c r="A16" s="2" t="s">
        <v>70</v>
      </c>
    </row>
    <row r="17" spans="1:28" ht="12" customHeight="1">
      <c r="A17" s="154" t="s">
        <v>50</v>
      </c>
      <c r="B17" s="263"/>
      <c r="C17" s="263"/>
      <c r="D17" s="263"/>
      <c r="E17" s="263"/>
      <c r="F17" s="263"/>
      <c r="G17" s="264"/>
      <c r="H17" s="359"/>
      <c r="I17" s="360"/>
      <c r="J17" s="130" t="s">
        <v>51</v>
      </c>
      <c r="K17" s="263"/>
      <c r="L17" s="263"/>
      <c r="M17" s="264"/>
      <c r="N17" s="2" t="s">
        <v>4</v>
      </c>
      <c r="O17" s="267" t="str">
        <f>IF(H17="","",H17*20000)</f>
        <v/>
      </c>
      <c r="P17" s="268"/>
      <c r="Q17" s="268"/>
      <c r="R17" s="268"/>
      <c r="S17" s="268"/>
      <c r="T17" s="130" t="s">
        <v>8</v>
      </c>
      <c r="U17" s="131"/>
      <c r="V17" s="5" t="s">
        <v>85</v>
      </c>
    </row>
    <row r="18" spans="1:28" ht="12" customHeight="1">
      <c r="O18" s="2" t="s">
        <v>52</v>
      </c>
    </row>
    <row r="19" spans="1:28" ht="8.25" customHeight="1">
      <c r="O19" s="75"/>
      <c r="P19" s="75"/>
      <c r="Q19" s="75"/>
      <c r="R19" s="76"/>
      <c r="S19" s="76"/>
      <c r="T19" s="76"/>
    </row>
    <row r="20" spans="1:28" ht="12" customHeight="1">
      <c r="A20" s="2" t="s">
        <v>118</v>
      </c>
      <c r="G20" s="2" t="s">
        <v>82</v>
      </c>
      <c r="Q20" s="5" t="s">
        <v>86</v>
      </c>
      <c r="T20" s="5" t="s">
        <v>121</v>
      </c>
      <c r="W20" s="147" t="s">
        <v>56</v>
      </c>
      <c r="X20" s="148"/>
      <c r="Y20" s="148"/>
      <c r="Z20" s="147" t="s">
        <v>122</v>
      </c>
      <c r="AA20" s="148"/>
      <c r="AB20" s="148"/>
    </row>
    <row r="21" spans="1:28" ht="12" customHeight="1">
      <c r="A21" s="100" t="s">
        <v>157</v>
      </c>
      <c r="B21" s="100"/>
      <c r="C21" s="100"/>
      <c r="D21" s="100"/>
      <c r="E21" s="100"/>
      <c r="F21" s="78" t="s">
        <v>14</v>
      </c>
      <c r="G21" s="78"/>
      <c r="H21" s="78"/>
      <c r="I21" s="78" t="s">
        <v>15</v>
      </c>
      <c r="J21" s="78"/>
      <c r="K21" s="78"/>
      <c r="L21" s="78" t="s">
        <v>16</v>
      </c>
      <c r="M21" s="78"/>
      <c r="N21" s="78"/>
      <c r="O21" s="5"/>
      <c r="P21" s="101" t="s">
        <v>39</v>
      </c>
      <c r="Q21" s="102"/>
      <c r="R21" s="103"/>
      <c r="S21" s="101" t="s">
        <v>154</v>
      </c>
      <c r="T21" s="104"/>
      <c r="U21" s="105"/>
      <c r="V21" s="7"/>
      <c r="W21" s="106" t="s">
        <v>18</v>
      </c>
      <c r="X21" s="107"/>
      <c r="Y21" s="108"/>
      <c r="Z21" s="115" t="str">
        <f>IF((P22=""),"",IF(S22="全て",1,IF(S22="対象外","支給しない",IF(S22="要請時間内","要請時間内",ROUNDUP(S22/P22,3)))))</f>
        <v/>
      </c>
      <c r="AA21" s="116"/>
      <c r="AB21" s="117"/>
    </row>
    <row r="22" spans="1:28" ht="12" customHeight="1">
      <c r="A22" s="124" t="s">
        <v>12</v>
      </c>
      <c r="B22" s="124"/>
      <c r="C22" s="124"/>
      <c r="D22" s="124"/>
      <c r="E22" s="124"/>
      <c r="F22" s="163"/>
      <c r="G22" s="164"/>
      <c r="H22" s="164"/>
      <c r="I22" s="163"/>
      <c r="J22" s="164"/>
      <c r="K22" s="164"/>
      <c r="L22" s="163"/>
      <c r="M22" s="164"/>
      <c r="N22" s="164"/>
      <c r="O22" s="6"/>
      <c r="P22" s="127" t="str">
        <f>IF(F22="","",I22-F22-L22)</f>
        <v/>
      </c>
      <c r="Q22" s="107"/>
      <c r="R22" s="108"/>
      <c r="S22" s="127" t="str">
        <f>IF(F22="","",IF(I22&lt;=$U$6,"要請時間内",IF(I23&lt;=$U$6,I22-$U$6,IF(I23&gt;$U$6,"対象外",I22-I23))))</f>
        <v/>
      </c>
      <c r="T22" s="232"/>
      <c r="U22" s="233"/>
      <c r="V22" s="7"/>
      <c r="W22" s="109"/>
      <c r="X22" s="110"/>
      <c r="Y22" s="111"/>
      <c r="Z22" s="222"/>
      <c r="AA22" s="223"/>
      <c r="AB22" s="224"/>
    </row>
    <row r="23" spans="1:28" ht="12" customHeight="1">
      <c r="A23" s="124" t="s">
        <v>13</v>
      </c>
      <c r="B23" s="124"/>
      <c r="C23" s="124"/>
      <c r="D23" s="124"/>
      <c r="E23" s="124"/>
      <c r="F23" s="163"/>
      <c r="G23" s="164"/>
      <c r="H23" s="164"/>
      <c r="I23" s="163"/>
      <c r="J23" s="164"/>
      <c r="K23" s="164"/>
      <c r="L23" s="163"/>
      <c r="M23" s="164"/>
      <c r="N23" s="164"/>
      <c r="O23" s="6"/>
      <c r="P23" s="112"/>
      <c r="Q23" s="113"/>
      <c r="R23" s="114"/>
      <c r="S23" s="234"/>
      <c r="T23" s="235"/>
      <c r="U23" s="236"/>
      <c r="V23" s="7"/>
      <c r="W23" s="112"/>
      <c r="X23" s="113"/>
      <c r="Y23" s="114"/>
      <c r="Z23" s="225"/>
      <c r="AA23" s="226"/>
      <c r="AB23" s="227"/>
    </row>
    <row r="24" spans="1:28" ht="6" customHeight="1"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19"/>
      <c r="AA24" s="19"/>
      <c r="AB24" s="19"/>
    </row>
    <row r="25" spans="1:28" ht="12" customHeight="1">
      <c r="A25" s="100" t="s">
        <v>158</v>
      </c>
      <c r="B25" s="100"/>
      <c r="C25" s="100"/>
      <c r="D25" s="100"/>
      <c r="E25" s="100"/>
      <c r="F25" s="78" t="s">
        <v>14</v>
      </c>
      <c r="G25" s="78"/>
      <c r="H25" s="78"/>
      <c r="I25" s="78" t="s">
        <v>15</v>
      </c>
      <c r="J25" s="78"/>
      <c r="K25" s="78"/>
      <c r="L25" s="78" t="s">
        <v>16</v>
      </c>
      <c r="M25" s="78"/>
      <c r="N25" s="78"/>
      <c r="O25" s="5"/>
      <c r="P25" s="101" t="s">
        <v>39</v>
      </c>
      <c r="Q25" s="102"/>
      <c r="R25" s="103"/>
      <c r="S25" s="101" t="s">
        <v>154</v>
      </c>
      <c r="T25" s="104"/>
      <c r="U25" s="105"/>
      <c r="V25" s="7"/>
      <c r="W25" s="106" t="s">
        <v>19</v>
      </c>
      <c r="X25" s="107"/>
      <c r="Y25" s="108"/>
      <c r="Z25" s="115" t="str">
        <f>IF((P26=""),"",IF(S26="全て",1,IF(S26="対象外","支給しない",IF(S26="要請時間内","要請時間内",ROUNDUP(S26/P26,3)))))</f>
        <v/>
      </c>
      <c r="AA25" s="116"/>
      <c r="AB25" s="117"/>
    </row>
    <row r="26" spans="1:28" ht="12" customHeight="1">
      <c r="A26" s="124" t="s">
        <v>12</v>
      </c>
      <c r="B26" s="124"/>
      <c r="C26" s="124"/>
      <c r="D26" s="124"/>
      <c r="E26" s="124"/>
      <c r="F26" s="163"/>
      <c r="G26" s="164"/>
      <c r="H26" s="164"/>
      <c r="I26" s="163"/>
      <c r="J26" s="164"/>
      <c r="K26" s="164"/>
      <c r="L26" s="163"/>
      <c r="M26" s="164"/>
      <c r="N26" s="164"/>
      <c r="O26" s="6"/>
      <c r="P26" s="127" t="str">
        <f>IF(F26="","",I26-F26-L26)</f>
        <v/>
      </c>
      <c r="Q26" s="107"/>
      <c r="R26" s="108"/>
      <c r="S26" s="127" t="str">
        <f>IF(F26="","",IF(I26&lt;=$U$6,"要請時間内",IF(I27&lt;=$U$6,I26-$U$6,IF(I27&gt;$U$6,"対象外",I26-I27))))</f>
        <v/>
      </c>
      <c r="T26" s="107"/>
      <c r="U26" s="108"/>
      <c r="V26" s="7"/>
      <c r="W26" s="109"/>
      <c r="X26" s="110"/>
      <c r="Y26" s="111"/>
      <c r="Z26" s="222"/>
      <c r="AA26" s="223"/>
      <c r="AB26" s="224"/>
    </row>
    <row r="27" spans="1:28" ht="12" customHeight="1">
      <c r="A27" s="124" t="s">
        <v>13</v>
      </c>
      <c r="B27" s="124"/>
      <c r="C27" s="124"/>
      <c r="D27" s="124"/>
      <c r="E27" s="124"/>
      <c r="F27" s="163"/>
      <c r="G27" s="164"/>
      <c r="H27" s="164"/>
      <c r="I27" s="163"/>
      <c r="J27" s="164"/>
      <c r="K27" s="164"/>
      <c r="L27" s="163"/>
      <c r="M27" s="164"/>
      <c r="N27" s="164"/>
      <c r="O27" s="6"/>
      <c r="P27" s="112"/>
      <c r="Q27" s="113"/>
      <c r="R27" s="114"/>
      <c r="S27" s="112"/>
      <c r="T27" s="113"/>
      <c r="U27" s="114"/>
      <c r="V27" s="7"/>
      <c r="W27" s="112"/>
      <c r="X27" s="113"/>
      <c r="Y27" s="114"/>
      <c r="Z27" s="225"/>
      <c r="AA27" s="226"/>
      <c r="AB27" s="227"/>
    </row>
    <row r="28" spans="1:28" ht="6" customHeight="1">
      <c r="F28" s="7"/>
      <c r="G28" s="7"/>
      <c r="H28" s="7"/>
      <c r="I28" s="7"/>
      <c r="J28" s="7"/>
      <c r="K28" s="7"/>
      <c r="L28" s="7"/>
      <c r="M28" s="7"/>
      <c r="N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9"/>
      <c r="AA28" s="19"/>
      <c r="AB28" s="19"/>
    </row>
    <row r="29" spans="1:28" ht="12" customHeight="1">
      <c r="A29" s="100" t="s">
        <v>159</v>
      </c>
      <c r="B29" s="100"/>
      <c r="C29" s="100"/>
      <c r="D29" s="100"/>
      <c r="E29" s="100"/>
      <c r="F29" s="78" t="s">
        <v>14</v>
      </c>
      <c r="G29" s="78"/>
      <c r="H29" s="78"/>
      <c r="I29" s="78" t="s">
        <v>15</v>
      </c>
      <c r="J29" s="78"/>
      <c r="K29" s="78"/>
      <c r="L29" s="78" t="s">
        <v>16</v>
      </c>
      <c r="M29" s="78"/>
      <c r="N29" s="78"/>
      <c r="O29" s="5"/>
      <c r="P29" s="101" t="s">
        <v>39</v>
      </c>
      <c r="Q29" s="102"/>
      <c r="R29" s="103"/>
      <c r="S29" s="101" t="s">
        <v>154</v>
      </c>
      <c r="T29" s="104"/>
      <c r="U29" s="105"/>
      <c r="V29" s="7"/>
      <c r="W29" s="106" t="s">
        <v>175</v>
      </c>
      <c r="X29" s="107"/>
      <c r="Y29" s="108"/>
      <c r="Z29" s="115" t="str">
        <f>IF((P30=""),"",IF(S30="全て",1,IF(S30="対象外","支給しない",IF(S30="要請時間内","要請時間内",ROUNDUP(S30/P30,3)))))</f>
        <v/>
      </c>
      <c r="AA29" s="116"/>
      <c r="AB29" s="117"/>
    </row>
    <row r="30" spans="1:28" ht="12" customHeight="1">
      <c r="A30" s="124" t="s">
        <v>12</v>
      </c>
      <c r="B30" s="124"/>
      <c r="C30" s="124"/>
      <c r="D30" s="124"/>
      <c r="E30" s="124"/>
      <c r="F30" s="163"/>
      <c r="G30" s="164"/>
      <c r="H30" s="164"/>
      <c r="I30" s="163"/>
      <c r="J30" s="164"/>
      <c r="K30" s="164"/>
      <c r="L30" s="163"/>
      <c r="M30" s="164"/>
      <c r="N30" s="164"/>
      <c r="O30" s="6"/>
      <c r="P30" s="127" t="str">
        <f>IF(F30="","",I30-F30-L30)</f>
        <v/>
      </c>
      <c r="Q30" s="107"/>
      <c r="R30" s="108"/>
      <c r="S30" s="127" t="str">
        <f>IF(F30="","",IF(I30&lt;=$U$6,"要請時間内",IF(I31&lt;=$U$6,I30-$U$6,IF(I31&gt;$U$6,"対象外",I30-I31))))</f>
        <v/>
      </c>
      <c r="T30" s="107"/>
      <c r="U30" s="108"/>
      <c r="V30" s="7"/>
      <c r="W30" s="109"/>
      <c r="X30" s="110"/>
      <c r="Y30" s="111"/>
      <c r="Z30" s="222"/>
      <c r="AA30" s="223"/>
      <c r="AB30" s="224"/>
    </row>
    <row r="31" spans="1:28" ht="12" customHeight="1">
      <c r="A31" s="124" t="s">
        <v>13</v>
      </c>
      <c r="B31" s="124"/>
      <c r="C31" s="124"/>
      <c r="D31" s="124"/>
      <c r="E31" s="124"/>
      <c r="F31" s="163"/>
      <c r="G31" s="164"/>
      <c r="H31" s="164"/>
      <c r="I31" s="163"/>
      <c r="J31" s="164"/>
      <c r="K31" s="164"/>
      <c r="L31" s="163"/>
      <c r="M31" s="164"/>
      <c r="N31" s="164"/>
      <c r="O31" s="6"/>
      <c r="P31" s="112"/>
      <c r="Q31" s="113"/>
      <c r="R31" s="114"/>
      <c r="S31" s="112"/>
      <c r="T31" s="113"/>
      <c r="U31" s="114"/>
      <c r="V31" s="7"/>
      <c r="W31" s="112"/>
      <c r="X31" s="113"/>
      <c r="Y31" s="114"/>
      <c r="Z31" s="225"/>
      <c r="AA31" s="226"/>
      <c r="AB31" s="227"/>
    </row>
    <row r="32" spans="1:28" ht="6" customHeight="1">
      <c r="F32" s="7"/>
      <c r="G32" s="7"/>
      <c r="H32" s="7"/>
      <c r="I32" s="7"/>
      <c r="J32" s="7"/>
      <c r="K32" s="7"/>
      <c r="L32" s="7"/>
      <c r="M32" s="7"/>
      <c r="N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9"/>
      <c r="AA32" s="19"/>
      <c r="AB32" s="19"/>
    </row>
    <row r="33" spans="1:28" ht="12" customHeight="1">
      <c r="A33" s="100" t="s">
        <v>160</v>
      </c>
      <c r="B33" s="100"/>
      <c r="C33" s="100"/>
      <c r="D33" s="100"/>
      <c r="E33" s="100"/>
      <c r="F33" s="78" t="s">
        <v>14</v>
      </c>
      <c r="G33" s="78"/>
      <c r="H33" s="78"/>
      <c r="I33" s="78" t="s">
        <v>15</v>
      </c>
      <c r="J33" s="78"/>
      <c r="K33" s="78"/>
      <c r="L33" s="78" t="s">
        <v>16</v>
      </c>
      <c r="M33" s="78"/>
      <c r="N33" s="78"/>
      <c r="O33" s="5"/>
      <c r="P33" s="101" t="s">
        <v>39</v>
      </c>
      <c r="Q33" s="102"/>
      <c r="R33" s="103"/>
      <c r="S33" s="101" t="s">
        <v>154</v>
      </c>
      <c r="T33" s="104"/>
      <c r="U33" s="105"/>
      <c r="V33" s="7"/>
      <c r="W33" s="106" t="s">
        <v>21</v>
      </c>
      <c r="X33" s="107"/>
      <c r="Y33" s="108"/>
      <c r="Z33" s="115" t="str">
        <f>IF((P34=""),"",IF(S34="全て",1,IF(S34="対象外","支給しない",IF(S34="要請時間内","要請時間内",ROUNDUP(S34/P34,3)))))</f>
        <v/>
      </c>
      <c r="AA33" s="116"/>
      <c r="AB33" s="117"/>
    </row>
    <row r="34" spans="1:28" ht="12" customHeight="1">
      <c r="A34" s="124" t="s">
        <v>12</v>
      </c>
      <c r="B34" s="124"/>
      <c r="C34" s="124"/>
      <c r="D34" s="124"/>
      <c r="E34" s="124"/>
      <c r="F34" s="163"/>
      <c r="G34" s="164"/>
      <c r="H34" s="164"/>
      <c r="I34" s="163"/>
      <c r="J34" s="164"/>
      <c r="K34" s="164"/>
      <c r="L34" s="163"/>
      <c r="M34" s="164"/>
      <c r="N34" s="164"/>
      <c r="O34" s="6"/>
      <c r="P34" s="127" t="str">
        <f>IF(F34="","",I34-F34-L34)</f>
        <v/>
      </c>
      <c r="Q34" s="107"/>
      <c r="R34" s="108"/>
      <c r="S34" s="127" t="str">
        <f>IF(F34="","",IF(I34&lt;=$U$6,"要請時間内",IF(I35&lt;=$U$6,I34-$U$6,IF(I35&gt;$U$6,"対象外",I34-I35))))</f>
        <v/>
      </c>
      <c r="T34" s="107"/>
      <c r="U34" s="108"/>
      <c r="V34" s="7"/>
      <c r="W34" s="109"/>
      <c r="X34" s="110"/>
      <c r="Y34" s="111"/>
      <c r="Z34" s="222"/>
      <c r="AA34" s="223"/>
      <c r="AB34" s="224"/>
    </row>
    <row r="35" spans="1:28" ht="12" customHeight="1">
      <c r="A35" s="124" t="s">
        <v>13</v>
      </c>
      <c r="B35" s="124"/>
      <c r="C35" s="124"/>
      <c r="D35" s="124"/>
      <c r="E35" s="124"/>
      <c r="F35" s="163"/>
      <c r="G35" s="164"/>
      <c r="H35" s="164"/>
      <c r="I35" s="163"/>
      <c r="J35" s="164"/>
      <c r="K35" s="164"/>
      <c r="L35" s="163"/>
      <c r="M35" s="164"/>
      <c r="N35" s="164"/>
      <c r="O35" s="6"/>
      <c r="P35" s="112"/>
      <c r="Q35" s="113"/>
      <c r="R35" s="114"/>
      <c r="S35" s="112"/>
      <c r="T35" s="113"/>
      <c r="U35" s="114"/>
      <c r="V35" s="7"/>
      <c r="W35" s="112"/>
      <c r="X35" s="113"/>
      <c r="Y35" s="114"/>
      <c r="Z35" s="225"/>
      <c r="AA35" s="226"/>
      <c r="AB35" s="227"/>
    </row>
    <row r="36" spans="1:28" ht="6" customHeight="1">
      <c r="F36" s="7"/>
      <c r="G36" s="7"/>
      <c r="H36" s="7"/>
      <c r="I36" s="7"/>
      <c r="J36" s="7"/>
      <c r="K36" s="7"/>
      <c r="L36" s="7"/>
      <c r="M36" s="7"/>
      <c r="N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9"/>
      <c r="AA36" s="19"/>
      <c r="AB36" s="19"/>
    </row>
    <row r="37" spans="1:28" ht="12" customHeight="1">
      <c r="A37" s="100" t="s">
        <v>77</v>
      </c>
      <c r="B37" s="100"/>
      <c r="C37" s="100"/>
      <c r="D37" s="100"/>
      <c r="E37" s="100"/>
      <c r="F37" s="78" t="s">
        <v>14</v>
      </c>
      <c r="G37" s="78"/>
      <c r="H37" s="78"/>
      <c r="I37" s="78" t="s">
        <v>15</v>
      </c>
      <c r="J37" s="78"/>
      <c r="K37" s="78"/>
      <c r="L37" s="78" t="s">
        <v>16</v>
      </c>
      <c r="M37" s="78"/>
      <c r="N37" s="78"/>
      <c r="O37" s="5"/>
      <c r="P37" s="101" t="s">
        <v>39</v>
      </c>
      <c r="Q37" s="102"/>
      <c r="R37" s="103"/>
      <c r="S37" s="101" t="s">
        <v>154</v>
      </c>
      <c r="T37" s="104"/>
      <c r="U37" s="105"/>
      <c r="V37" s="7"/>
      <c r="W37" s="106" t="s">
        <v>33</v>
      </c>
      <c r="X37" s="107"/>
      <c r="Y37" s="108"/>
      <c r="Z37" s="115" t="str">
        <f>IF((P38=""),"",IF(S38="全て",1,IF(S38="対象外","支給しない",IF(S38="要請時間内","要請時間内",ROUNDUP(S38/P38,3)))))</f>
        <v/>
      </c>
      <c r="AA37" s="116"/>
      <c r="AB37" s="117"/>
    </row>
    <row r="38" spans="1:28" ht="12" customHeight="1">
      <c r="A38" s="124" t="s">
        <v>12</v>
      </c>
      <c r="B38" s="124"/>
      <c r="C38" s="124"/>
      <c r="D38" s="124"/>
      <c r="E38" s="124"/>
      <c r="F38" s="163"/>
      <c r="G38" s="164"/>
      <c r="H38" s="164"/>
      <c r="I38" s="163"/>
      <c r="J38" s="164"/>
      <c r="K38" s="164"/>
      <c r="L38" s="165"/>
      <c r="M38" s="166"/>
      <c r="N38" s="167"/>
      <c r="O38" s="6"/>
      <c r="P38" s="127" t="str">
        <f>IF(F38="","",I38-F38-L38)</f>
        <v/>
      </c>
      <c r="Q38" s="107"/>
      <c r="R38" s="108"/>
      <c r="S38" s="127" t="str">
        <f>IF(F38="","",IF(I38&lt;=$U$6,"要請時間内",IF(I39&lt;=$U$6,I38-$U$6,IF(I39&gt;$U$6,"対象外",I38-I39))))</f>
        <v/>
      </c>
      <c r="T38" s="107"/>
      <c r="U38" s="108"/>
      <c r="V38" s="7"/>
      <c r="W38" s="109"/>
      <c r="X38" s="110"/>
      <c r="Y38" s="111"/>
      <c r="Z38" s="222"/>
      <c r="AA38" s="223"/>
      <c r="AB38" s="224"/>
    </row>
    <row r="39" spans="1:28" ht="12" customHeight="1">
      <c r="A39" s="124" t="s">
        <v>13</v>
      </c>
      <c r="B39" s="124"/>
      <c r="C39" s="124"/>
      <c r="D39" s="124"/>
      <c r="E39" s="124"/>
      <c r="F39" s="163"/>
      <c r="G39" s="164"/>
      <c r="H39" s="164"/>
      <c r="I39" s="163"/>
      <c r="J39" s="164"/>
      <c r="K39" s="164"/>
      <c r="L39" s="165"/>
      <c r="M39" s="166"/>
      <c r="N39" s="167"/>
      <c r="O39" s="6"/>
      <c r="P39" s="112"/>
      <c r="Q39" s="113"/>
      <c r="R39" s="114"/>
      <c r="S39" s="112"/>
      <c r="T39" s="113"/>
      <c r="U39" s="114"/>
      <c r="V39" s="7"/>
      <c r="W39" s="112"/>
      <c r="X39" s="113"/>
      <c r="Y39" s="114"/>
      <c r="Z39" s="225"/>
      <c r="AA39" s="226"/>
      <c r="AB39" s="227"/>
    </row>
    <row r="40" spans="1:28" ht="12" customHeight="1">
      <c r="Z40" s="93" t="s">
        <v>98</v>
      </c>
      <c r="AA40" s="93"/>
      <c r="AB40" s="93"/>
    </row>
    <row r="41" spans="1:28" ht="12" customHeight="1">
      <c r="A41" s="2" t="s">
        <v>53</v>
      </c>
      <c r="P41" s="147" t="s">
        <v>57</v>
      </c>
      <c r="Q41" s="148"/>
      <c r="R41" s="148"/>
      <c r="S41" s="147" t="s">
        <v>124</v>
      </c>
      <c r="T41" s="148"/>
      <c r="U41" s="148"/>
      <c r="Z41" s="44"/>
      <c r="AA41" s="44"/>
      <c r="AB41" s="44"/>
    </row>
    <row r="42" spans="1:28" ht="12" customHeight="1">
      <c r="A42" s="154" t="s">
        <v>54</v>
      </c>
      <c r="B42" s="130"/>
      <c r="C42" s="130"/>
      <c r="D42" s="130"/>
      <c r="E42" s="130"/>
      <c r="F42" s="263"/>
      <c r="G42" s="263"/>
      <c r="H42" s="264"/>
      <c r="I42" s="72"/>
      <c r="J42" s="69"/>
      <c r="K42" s="69"/>
      <c r="L42" s="73"/>
      <c r="M42" s="73"/>
      <c r="N42" s="5"/>
      <c r="P42" s="202" t="s">
        <v>55</v>
      </c>
      <c r="Q42" s="257"/>
      <c r="R42" s="258"/>
      <c r="S42" s="290" t="str">
        <f>IF((I43=""),"",ROUNDUP(I44/I43,3))</f>
        <v/>
      </c>
      <c r="T42" s="291"/>
      <c r="U42" s="292"/>
    </row>
    <row r="43" spans="1:28" ht="12" customHeight="1">
      <c r="A43" s="154" t="s">
        <v>58</v>
      </c>
      <c r="B43" s="130"/>
      <c r="C43" s="130"/>
      <c r="D43" s="130"/>
      <c r="E43" s="130"/>
      <c r="F43" s="263"/>
      <c r="G43" s="263"/>
      <c r="H43" s="264"/>
      <c r="I43" s="353"/>
      <c r="J43" s="354"/>
      <c r="K43" s="12" t="s">
        <v>59</v>
      </c>
      <c r="L43" s="13" t="s">
        <v>102</v>
      </c>
      <c r="M43" s="13"/>
      <c r="N43" s="6"/>
      <c r="P43" s="287"/>
      <c r="Q43" s="288"/>
      <c r="R43" s="289"/>
      <c r="S43" s="293"/>
      <c r="T43" s="294"/>
      <c r="U43" s="295"/>
    </row>
    <row r="44" spans="1:28" ht="12" customHeight="1">
      <c r="A44" s="154" t="s">
        <v>60</v>
      </c>
      <c r="B44" s="130"/>
      <c r="C44" s="130"/>
      <c r="D44" s="130"/>
      <c r="E44" s="130"/>
      <c r="F44" s="263"/>
      <c r="G44" s="263"/>
      <c r="H44" s="264"/>
      <c r="I44" s="353"/>
      <c r="J44" s="354"/>
      <c r="K44" s="12" t="s">
        <v>59</v>
      </c>
      <c r="L44" s="13" t="s">
        <v>123</v>
      </c>
      <c r="M44" s="13"/>
      <c r="N44" s="6"/>
      <c r="P44" s="259"/>
      <c r="Q44" s="147"/>
      <c r="R44" s="260"/>
      <c r="S44" s="296"/>
      <c r="T44" s="297"/>
      <c r="U44" s="298"/>
    </row>
    <row r="45" spans="1:28" ht="6" customHeight="1"/>
    <row r="46" spans="1:28" ht="12" customHeight="1">
      <c r="A46" s="154" t="s">
        <v>61</v>
      </c>
      <c r="B46" s="130"/>
      <c r="C46" s="130"/>
      <c r="D46" s="130"/>
      <c r="E46" s="130"/>
      <c r="F46" s="263"/>
      <c r="G46" s="263"/>
      <c r="H46" s="264"/>
      <c r="I46" s="72"/>
      <c r="J46" s="69"/>
      <c r="K46" s="69"/>
      <c r="L46" s="73"/>
      <c r="M46" s="73"/>
      <c r="N46" s="5"/>
      <c r="P46" s="202" t="s">
        <v>62</v>
      </c>
      <c r="Q46" s="257"/>
      <c r="R46" s="258"/>
      <c r="S46" s="290" t="str">
        <f>IF((I47=""),"",ROUNDUP(I48/I47,3))</f>
        <v/>
      </c>
      <c r="T46" s="291"/>
      <c r="U46" s="292"/>
    </row>
    <row r="47" spans="1:28" ht="12" customHeight="1">
      <c r="A47" s="154" t="s">
        <v>58</v>
      </c>
      <c r="B47" s="130"/>
      <c r="C47" s="130"/>
      <c r="D47" s="130"/>
      <c r="E47" s="130"/>
      <c r="F47" s="263"/>
      <c r="G47" s="263"/>
      <c r="H47" s="264"/>
      <c r="I47" s="353"/>
      <c r="J47" s="354"/>
      <c r="K47" s="12" t="s">
        <v>59</v>
      </c>
      <c r="L47" s="13"/>
      <c r="M47" s="13"/>
      <c r="N47" s="6"/>
      <c r="P47" s="287"/>
      <c r="Q47" s="288"/>
      <c r="R47" s="289"/>
      <c r="S47" s="293"/>
      <c r="T47" s="294"/>
      <c r="U47" s="295"/>
    </row>
    <row r="48" spans="1:28" ht="12" customHeight="1">
      <c r="A48" s="154" t="s">
        <v>60</v>
      </c>
      <c r="B48" s="130"/>
      <c r="C48" s="130"/>
      <c r="D48" s="130"/>
      <c r="E48" s="130"/>
      <c r="F48" s="263"/>
      <c r="G48" s="263"/>
      <c r="H48" s="264"/>
      <c r="I48" s="353"/>
      <c r="J48" s="354"/>
      <c r="K48" s="12" t="s">
        <v>59</v>
      </c>
      <c r="L48" s="13"/>
      <c r="M48" s="13"/>
      <c r="N48" s="6"/>
      <c r="P48" s="259"/>
      <c r="Q48" s="147"/>
      <c r="R48" s="260"/>
      <c r="S48" s="296"/>
      <c r="T48" s="297"/>
      <c r="U48" s="298"/>
    </row>
    <row r="49" spans="1:33" ht="6" customHeight="1"/>
    <row r="50" spans="1:33" ht="12" customHeight="1">
      <c r="A50" s="154" t="s">
        <v>63</v>
      </c>
      <c r="B50" s="130"/>
      <c r="C50" s="130"/>
      <c r="D50" s="130"/>
      <c r="E50" s="130"/>
      <c r="F50" s="263"/>
      <c r="G50" s="263"/>
      <c r="H50" s="264"/>
      <c r="I50" s="72"/>
      <c r="J50" s="69"/>
      <c r="K50" s="69"/>
      <c r="L50" s="73"/>
      <c r="M50" s="73"/>
      <c r="N50" s="5"/>
      <c r="P50" s="202" t="s">
        <v>176</v>
      </c>
      <c r="Q50" s="257"/>
      <c r="R50" s="258"/>
      <c r="S50" s="290" t="str">
        <f>IF((I51=""),"",ROUNDUP(I52/I51,3))</f>
        <v/>
      </c>
      <c r="T50" s="291"/>
      <c r="U50" s="292"/>
    </row>
    <row r="51" spans="1:33" ht="12" customHeight="1">
      <c r="A51" s="154" t="s">
        <v>58</v>
      </c>
      <c r="B51" s="130"/>
      <c r="C51" s="130"/>
      <c r="D51" s="130"/>
      <c r="E51" s="130"/>
      <c r="F51" s="263"/>
      <c r="G51" s="263"/>
      <c r="H51" s="264"/>
      <c r="I51" s="353"/>
      <c r="J51" s="354"/>
      <c r="K51" s="12" t="s">
        <v>59</v>
      </c>
      <c r="L51" s="13"/>
      <c r="M51" s="13"/>
      <c r="N51" s="6"/>
      <c r="P51" s="287"/>
      <c r="Q51" s="288"/>
      <c r="R51" s="289"/>
      <c r="S51" s="293"/>
      <c r="T51" s="294"/>
      <c r="U51" s="295"/>
    </row>
    <row r="52" spans="1:33" ht="12" customHeight="1">
      <c r="A52" s="154" t="s">
        <v>60</v>
      </c>
      <c r="B52" s="130"/>
      <c r="C52" s="130"/>
      <c r="D52" s="130"/>
      <c r="E52" s="130"/>
      <c r="F52" s="263"/>
      <c r="G52" s="263"/>
      <c r="H52" s="264"/>
      <c r="I52" s="353"/>
      <c r="J52" s="354"/>
      <c r="K52" s="12" t="s">
        <v>59</v>
      </c>
      <c r="L52" s="13"/>
      <c r="M52" s="13"/>
      <c r="N52" s="6"/>
      <c r="P52" s="259"/>
      <c r="Q52" s="147"/>
      <c r="R52" s="260"/>
      <c r="S52" s="296"/>
      <c r="T52" s="297"/>
      <c r="U52" s="298"/>
    </row>
    <row r="53" spans="1:33" ht="6" customHeight="1"/>
    <row r="54" spans="1:33" ht="12" customHeight="1">
      <c r="A54" s="2" t="s">
        <v>29</v>
      </c>
    </row>
    <row r="55" spans="1:33" ht="16.899999999999999" customHeight="1">
      <c r="A55" s="94" t="s">
        <v>30</v>
      </c>
      <c r="B55" s="94"/>
      <c r="C55" s="94"/>
      <c r="D55" s="94"/>
      <c r="E55" s="94" t="s">
        <v>56</v>
      </c>
      <c r="F55" s="94"/>
      <c r="G55" s="94"/>
      <c r="H55" s="95" t="s">
        <v>128</v>
      </c>
      <c r="I55" s="95"/>
      <c r="J55" s="95"/>
      <c r="K55" s="202" t="s">
        <v>37</v>
      </c>
      <c r="L55" s="257"/>
      <c r="M55" s="257"/>
      <c r="N55" s="257"/>
      <c r="O55" s="257"/>
      <c r="P55" s="257"/>
      <c r="Q55" s="258"/>
      <c r="R55" s="94" t="s">
        <v>57</v>
      </c>
      <c r="S55" s="94"/>
      <c r="T55" s="94"/>
      <c r="U55" s="95" t="s">
        <v>177</v>
      </c>
      <c r="V55" s="95"/>
      <c r="W55" s="95"/>
      <c r="X55" s="212" t="s">
        <v>92</v>
      </c>
      <c r="Y55" s="213"/>
      <c r="Z55" s="213"/>
      <c r="AA55" s="213"/>
      <c r="AB55" s="214"/>
    </row>
    <row r="56" spans="1:33" ht="16.899999999999999" customHeight="1">
      <c r="A56" s="94"/>
      <c r="B56" s="94"/>
      <c r="C56" s="94"/>
      <c r="D56" s="94"/>
      <c r="E56" s="94"/>
      <c r="F56" s="94"/>
      <c r="G56" s="94"/>
      <c r="H56" s="95"/>
      <c r="I56" s="95"/>
      <c r="J56" s="95"/>
      <c r="K56" s="216" t="s">
        <v>125</v>
      </c>
      <c r="L56" s="358"/>
      <c r="M56" s="217"/>
      <c r="N56" s="355" t="s">
        <v>180</v>
      </c>
      <c r="O56" s="356"/>
      <c r="P56" s="355" t="s">
        <v>181</v>
      </c>
      <c r="Q56" s="357"/>
      <c r="R56" s="94"/>
      <c r="S56" s="94"/>
      <c r="T56" s="94"/>
      <c r="U56" s="95"/>
      <c r="V56" s="95"/>
      <c r="W56" s="95"/>
      <c r="X56" s="215"/>
      <c r="Y56" s="213"/>
      <c r="Z56" s="213"/>
      <c r="AA56" s="213"/>
      <c r="AB56" s="214"/>
      <c r="AD56" s="70" t="s">
        <v>34</v>
      </c>
      <c r="AE56" s="71"/>
      <c r="AF56" s="71"/>
      <c r="AG56" s="2" t="s">
        <v>129</v>
      </c>
    </row>
    <row r="57" spans="1:33" ht="13.15" customHeight="1">
      <c r="A57" s="85">
        <v>44428</v>
      </c>
      <c r="B57" s="85"/>
      <c r="C57" s="85"/>
      <c r="D57" s="85"/>
      <c r="E57" s="175"/>
      <c r="F57" s="175"/>
      <c r="G57" s="175"/>
      <c r="H57" s="89" t="str">
        <f>IF(E57="","",IF(E57="対応なし","支給しない",(VLOOKUP(E57,$W$21:$AB$39,4,FALSE))))</f>
        <v/>
      </c>
      <c r="I57" s="89"/>
      <c r="J57" s="89"/>
      <c r="K57" s="347" t="str">
        <f>IF(E57="","",IF(SUM(N57:Q57)&gt;=10,SUM(N57:Q57),0))</f>
        <v/>
      </c>
      <c r="L57" s="348"/>
      <c r="M57" s="349"/>
      <c r="N57" s="350"/>
      <c r="O57" s="351"/>
      <c r="P57" s="350"/>
      <c r="Q57" s="352"/>
      <c r="R57" s="344"/>
      <c r="S57" s="345"/>
      <c r="T57" s="346"/>
      <c r="U57" s="254" t="str">
        <f>IF(R57="","",IF(R57="対応なし","支給しない",VLOOKUP(R57,$P$42:$U$52,4,FALSE)))</f>
        <v/>
      </c>
      <c r="V57" s="254"/>
      <c r="W57" s="254"/>
      <c r="X57" s="195" t="str">
        <f>IF(OR(H57="",U57=""),"",IF(OR(H57="支給しない",U57="支給しない"),"対象外",IF(OR(H57="要請時間内",U57="要請時間内"),"要請時間内",ROUNDUP(($U$12+K57*2000+P57*20000)*H57,-3)+ROUNDUP(U57*$O$17,-3))))</f>
        <v/>
      </c>
      <c r="Y57" s="196"/>
      <c r="Z57" s="196"/>
      <c r="AA57" s="196"/>
      <c r="AB57" s="197"/>
      <c r="AD57" s="70" t="s">
        <v>35</v>
      </c>
      <c r="AE57" s="71"/>
      <c r="AF57" s="71"/>
      <c r="AG57" s="2" t="s">
        <v>130</v>
      </c>
    </row>
    <row r="58" spans="1:33" ht="13.15" customHeight="1">
      <c r="A58" s="85">
        <v>44429</v>
      </c>
      <c r="B58" s="85"/>
      <c r="C58" s="85"/>
      <c r="D58" s="85"/>
      <c r="E58" s="175"/>
      <c r="F58" s="175"/>
      <c r="G58" s="175"/>
      <c r="H58" s="89" t="str">
        <f t="shared" ref="H58:H72" si="0">IF(E58="","",IF(E58="対応なし","支給しない",(VLOOKUP(E58,$W$21:$AB$39,4,FALSE))))</f>
        <v/>
      </c>
      <c r="I58" s="89"/>
      <c r="J58" s="89"/>
      <c r="K58" s="347" t="str">
        <f t="shared" ref="K58:K72" si="1">IF(E58="","",IF(SUM(N58:Q58)&gt;=10,SUM(N58:Q58),0))</f>
        <v/>
      </c>
      <c r="L58" s="348"/>
      <c r="M58" s="349"/>
      <c r="N58" s="350"/>
      <c r="O58" s="351"/>
      <c r="P58" s="350"/>
      <c r="Q58" s="352"/>
      <c r="R58" s="344"/>
      <c r="S58" s="345"/>
      <c r="T58" s="346"/>
      <c r="U58" s="254" t="str">
        <f t="shared" ref="U58:U72" si="2">IF(R58="","",IF(R58="対応なし","支給しない",VLOOKUP(R58,$P$42:$U$52,4,FALSE)))</f>
        <v/>
      </c>
      <c r="V58" s="254"/>
      <c r="W58" s="254"/>
      <c r="X58" s="195" t="str">
        <f>IF(OR(H58="",U58=""),"",IF(OR(H58="支給しない",U58="支給しない"),"対象外",IF(OR(H58="要請時間内",U58="要請時間内"),"要請時間内",ROUNDUP(($U$12+K58*2000+P58*20000)*H58,-3)+ROUNDUP(U58*$O$17,-3))))</f>
        <v/>
      </c>
      <c r="Y58" s="196"/>
      <c r="Z58" s="196"/>
      <c r="AA58" s="196"/>
      <c r="AB58" s="197"/>
      <c r="AD58" s="70" t="s">
        <v>46</v>
      </c>
      <c r="AE58" s="71"/>
      <c r="AF58" s="71"/>
      <c r="AG58" s="2" t="s">
        <v>174</v>
      </c>
    </row>
    <row r="59" spans="1:33" ht="13.15" customHeight="1">
      <c r="A59" s="85">
        <v>44430</v>
      </c>
      <c r="B59" s="85"/>
      <c r="C59" s="85"/>
      <c r="D59" s="85"/>
      <c r="E59" s="175"/>
      <c r="F59" s="175"/>
      <c r="G59" s="175"/>
      <c r="H59" s="89" t="str">
        <f t="shared" si="0"/>
        <v/>
      </c>
      <c r="I59" s="89"/>
      <c r="J59" s="89"/>
      <c r="K59" s="347" t="str">
        <f t="shared" si="1"/>
        <v/>
      </c>
      <c r="L59" s="348"/>
      <c r="M59" s="349"/>
      <c r="N59" s="350"/>
      <c r="O59" s="351"/>
      <c r="P59" s="350"/>
      <c r="Q59" s="352"/>
      <c r="R59" s="344"/>
      <c r="S59" s="345"/>
      <c r="T59" s="346"/>
      <c r="U59" s="254" t="str">
        <f>IF(R59="","",IF(R59="対応なし","支給しない",VLOOKUP(R59,$P$42:$U$52,4,FALSE)))</f>
        <v/>
      </c>
      <c r="V59" s="254"/>
      <c r="W59" s="254"/>
      <c r="X59" s="195" t="str">
        <f t="shared" ref="X59:X72" si="3">IF(OR(H59="",U59=""),"",IF(OR(H59="支給しない",U59="支給しない"),"対象外",IF(OR(H59="要請時間内",U59="要請時間内"),"要請時間内",ROUNDUP(($U$12+K59*2000+P59*20000)*H59,-3)+ROUNDUP(U59*$O$17,-3))))</f>
        <v/>
      </c>
      <c r="Y59" s="196"/>
      <c r="Z59" s="196"/>
      <c r="AA59" s="196"/>
      <c r="AB59" s="197"/>
      <c r="AD59" s="70" t="s">
        <v>36</v>
      </c>
      <c r="AE59" s="71"/>
      <c r="AF59" s="71"/>
    </row>
    <row r="60" spans="1:33" ht="13.15" customHeight="1">
      <c r="A60" s="85">
        <v>44431</v>
      </c>
      <c r="B60" s="85"/>
      <c r="C60" s="85"/>
      <c r="D60" s="85"/>
      <c r="E60" s="175"/>
      <c r="F60" s="175"/>
      <c r="G60" s="175"/>
      <c r="H60" s="89" t="str">
        <f t="shared" si="0"/>
        <v/>
      </c>
      <c r="I60" s="89"/>
      <c r="J60" s="89"/>
      <c r="K60" s="90" t="str">
        <f t="shared" si="1"/>
        <v/>
      </c>
      <c r="L60" s="90"/>
      <c r="M60" s="90"/>
      <c r="N60" s="161"/>
      <c r="O60" s="343"/>
      <c r="P60" s="161"/>
      <c r="Q60" s="161"/>
      <c r="R60" s="344"/>
      <c r="S60" s="345"/>
      <c r="T60" s="346"/>
      <c r="U60" s="254" t="str">
        <f>IF(R60="","",IF(R60="対応なし","支給しない",VLOOKUP(R60,$P$42:$U$52,4,FALSE)))</f>
        <v/>
      </c>
      <c r="V60" s="254"/>
      <c r="W60" s="254"/>
      <c r="X60" s="195" t="str">
        <f t="shared" si="3"/>
        <v/>
      </c>
      <c r="Y60" s="196"/>
      <c r="Z60" s="196"/>
      <c r="AA60" s="196"/>
      <c r="AB60" s="197"/>
      <c r="AD60" s="70" t="s">
        <v>47</v>
      </c>
      <c r="AE60" s="71"/>
      <c r="AF60" s="71"/>
    </row>
    <row r="61" spans="1:33" ht="13.15" customHeight="1">
      <c r="A61" s="85">
        <v>44432</v>
      </c>
      <c r="B61" s="85"/>
      <c r="C61" s="85"/>
      <c r="D61" s="85"/>
      <c r="E61" s="175"/>
      <c r="F61" s="175"/>
      <c r="G61" s="175"/>
      <c r="H61" s="89" t="str">
        <f t="shared" si="0"/>
        <v/>
      </c>
      <c r="I61" s="89"/>
      <c r="J61" s="89"/>
      <c r="K61" s="90" t="str">
        <f t="shared" si="1"/>
        <v/>
      </c>
      <c r="L61" s="90"/>
      <c r="M61" s="90"/>
      <c r="N61" s="161"/>
      <c r="O61" s="343"/>
      <c r="P61" s="161"/>
      <c r="Q61" s="161"/>
      <c r="R61" s="344"/>
      <c r="S61" s="345"/>
      <c r="T61" s="346"/>
      <c r="U61" s="254" t="str">
        <f t="shared" si="2"/>
        <v/>
      </c>
      <c r="V61" s="254"/>
      <c r="W61" s="254"/>
      <c r="X61" s="195" t="str">
        <f t="shared" si="3"/>
        <v/>
      </c>
      <c r="Y61" s="196"/>
      <c r="Z61" s="196"/>
      <c r="AA61" s="196"/>
      <c r="AB61" s="197"/>
      <c r="AD61" s="2" t="s">
        <v>96</v>
      </c>
      <c r="AE61" s="71"/>
      <c r="AF61" s="71"/>
    </row>
    <row r="62" spans="1:33" ht="13.15" customHeight="1">
      <c r="A62" s="85">
        <v>44433</v>
      </c>
      <c r="B62" s="85"/>
      <c r="C62" s="85"/>
      <c r="D62" s="85"/>
      <c r="E62" s="175"/>
      <c r="F62" s="175"/>
      <c r="G62" s="175"/>
      <c r="H62" s="89" t="str">
        <f t="shared" si="0"/>
        <v/>
      </c>
      <c r="I62" s="89"/>
      <c r="J62" s="89"/>
      <c r="K62" s="90" t="str">
        <f t="shared" si="1"/>
        <v/>
      </c>
      <c r="L62" s="90"/>
      <c r="M62" s="90"/>
      <c r="N62" s="161"/>
      <c r="O62" s="343"/>
      <c r="P62" s="161"/>
      <c r="Q62" s="161"/>
      <c r="R62" s="344"/>
      <c r="S62" s="345"/>
      <c r="T62" s="346"/>
      <c r="U62" s="254" t="str">
        <f t="shared" si="2"/>
        <v/>
      </c>
      <c r="V62" s="254"/>
      <c r="W62" s="254"/>
      <c r="X62" s="195" t="str">
        <f t="shared" si="3"/>
        <v/>
      </c>
      <c r="Y62" s="196"/>
      <c r="Z62" s="196"/>
      <c r="AA62" s="196"/>
      <c r="AB62" s="197"/>
      <c r="AE62" s="71"/>
      <c r="AF62" s="71"/>
    </row>
    <row r="63" spans="1:33" ht="13.15" customHeight="1">
      <c r="A63" s="85">
        <v>44434</v>
      </c>
      <c r="B63" s="85"/>
      <c r="C63" s="85"/>
      <c r="D63" s="85"/>
      <c r="E63" s="175"/>
      <c r="F63" s="175"/>
      <c r="G63" s="175"/>
      <c r="H63" s="89" t="str">
        <f t="shared" si="0"/>
        <v/>
      </c>
      <c r="I63" s="89"/>
      <c r="J63" s="89"/>
      <c r="K63" s="90" t="str">
        <f t="shared" si="1"/>
        <v/>
      </c>
      <c r="L63" s="90"/>
      <c r="M63" s="90"/>
      <c r="N63" s="161"/>
      <c r="O63" s="343"/>
      <c r="P63" s="161"/>
      <c r="Q63" s="161"/>
      <c r="R63" s="344"/>
      <c r="S63" s="345"/>
      <c r="T63" s="346"/>
      <c r="U63" s="254" t="str">
        <f t="shared" si="2"/>
        <v/>
      </c>
      <c r="V63" s="254"/>
      <c r="W63" s="254"/>
      <c r="X63" s="195" t="str">
        <f t="shared" si="3"/>
        <v/>
      </c>
      <c r="Y63" s="196"/>
      <c r="Z63" s="196"/>
      <c r="AA63" s="196"/>
      <c r="AB63" s="197"/>
    </row>
    <row r="64" spans="1:33" ht="13.15" customHeight="1">
      <c r="A64" s="85">
        <v>44435</v>
      </c>
      <c r="B64" s="85"/>
      <c r="C64" s="85"/>
      <c r="D64" s="85"/>
      <c r="E64" s="175"/>
      <c r="F64" s="175"/>
      <c r="G64" s="175"/>
      <c r="H64" s="89" t="str">
        <f t="shared" si="0"/>
        <v/>
      </c>
      <c r="I64" s="89"/>
      <c r="J64" s="89"/>
      <c r="K64" s="90" t="str">
        <f t="shared" si="1"/>
        <v/>
      </c>
      <c r="L64" s="90"/>
      <c r="M64" s="90"/>
      <c r="N64" s="161"/>
      <c r="O64" s="343"/>
      <c r="P64" s="161"/>
      <c r="Q64" s="161"/>
      <c r="R64" s="344"/>
      <c r="S64" s="345"/>
      <c r="T64" s="346"/>
      <c r="U64" s="254" t="str">
        <f t="shared" si="2"/>
        <v/>
      </c>
      <c r="V64" s="254"/>
      <c r="W64" s="254"/>
      <c r="X64" s="195" t="str">
        <f t="shared" si="3"/>
        <v/>
      </c>
      <c r="Y64" s="196"/>
      <c r="Z64" s="196"/>
      <c r="AA64" s="196"/>
      <c r="AB64" s="197"/>
    </row>
    <row r="65" spans="1:28" ht="13.15" customHeight="1">
      <c r="A65" s="85">
        <v>44436</v>
      </c>
      <c r="B65" s="85"/>
      <c r="C65" s="85"/>
      <c r="D65" s="85"/>
      <c r="E65" s="175"/>
      <c r="F65" s="175"/>
      <c r="G65" s="175"/>
      <c r="H65" s="89" t="str">
        <f t="shared" si="0"/>
        <v/>
      </c>
      <c r="I65" s="89"/>
      <c r="J65" s="89"/>
      <c r="K65" s="90" t="str">
        <f t="shared" si="1"/>
        <v/>
      </c>
      <c r="L65" s="90"/>
      <c r="M65" s="90"/>
      <c r="N65" s="161"/>
      <c r="O65" s="343"/>
      <c r="P65" s="161"/>
      <c r="Q65" s="161"/>
      <c r="R65" s="344"/>
      <c r="S65" s="345"/>
      <c r="T65" s="346"/>
      <c r="U65" s="254" t="str">
        <f t="shared" si="2"/>
        <v/>
      </c>
      <c r="V65" s="254"/>
      <c r="W65" s="254"/>
      <c r="X65" s="195" t="str">
        <f t="shared" si="3"/>
        <v/>
      </c>
      <c r="Y65" s="196"/>
      <c r="Z65" s="196"/>
      <c r="AA65" s="196"/>
      <c r="AB65" s="197"/>
    </row>
    <row r="66" spans="1:28" ht="13.15" customHeight="1">
      <c r="A66" s="85">
        <v>44437</v>
      </c>
      <c r="B66" s="85"/>
      <c r="C66" s="85"/>
      <c r="D66" s="85"/>
      <c r="E66" s="175"/>
      <c r="F66" s="175"/>
      <c r="G66" s="175"/>
      <c r="H66" s="89" t="str">
        <f t="shared" si="0"/>
        <v/>
      </c>
      <c r="I66" s="89"/>
      <c r="J66" s="89"/>
      <c r="K66" s="90" t="str">
        <f t="shared" si="1"/>
        <v/>
      </c>
      <c r="L66" s="90"/>
      <c r="M66" s="90"/>
      <c r="N66" s="161"/>
      <c r="O66" s="343"/>
      <c r="P66" s="161"/>
      <c r="Q66" s="161"/>
      <c r="R66" s="344"/>
      <c r="S66" s="345"/>
      <c r="T66" s="346"/>
      <c r="U66" s="254" t="str">
        <f t="shared" si="2"/>
        <v/>
      </c>
      <c r="V66" s="254"/>
      <c r="W66" s="254"/>
      <c r="X66" s="195" t="str">
        <f t="shared" si="3"/>
        <v/>
      </c>
      <c r="Y66" s="196"/>
      <c r="Z66" s="196"/>
      <c r="AA66" s="196"/>
      <c r="AB66" s="197"/>
    </row>
    <row r="67" spans="1:28" ht="13.15" customHeight="1">
      <c r="A67" s="85">
        <v>44438</v>
      </c>
      <c r="B67" s="85"/>
      <c r="C67" s="85"/>
      <c r="D67" s="85"/>
      <c r="E67" s="175"/>
      <c r="F67" s="175"/>
      <c r="G67" s="175"/>
      <c r="H67" s="89" t="str">
        <f t="shared" si="0"/>
        <v/>
      </c>
      <c r="I67" s="89"/>
      <c r="J67" s="89"/>
      <c r="K67" s="90" t="str">
        <f t="shared" si="1"/>
        <v/>
      </c>
      <c r="L67" s="90"/>
      <c r="M67" s="90"/>
      <c r="N67" s="161"/>
      <c r="O67" s="343"/>
      <c r="P67" s="161"/>
      <c r="Q67" s="161"/>
      <c r="R67" s="344"/>
      <c r="S67" s="345"/>
      <c r="T67" s="346"/>
      <c r="U67" s="254" t="str">
        <f t="shared" si="2"/>
        <v/>
      </c>
      <c r="V67" s="254"/>
      <c r="W67" s="254"/>
      <c r="X67" s="195" t="str">
        <f t="shared" si="3"/>
        <v/>
      </c>
      <c r="Y67" s="196"/>
      <c r="Z67" s="196"/>
      <c r="AA67" s="196"/>
      <c r="AB67" s="197"/>
    </row>
    <row r="68" spans="1:28" ht="13.15" customHeight="1">
      <c r="A68" s="85">
        <v>44439</v>
      </c>
      <c r="B68" s="85"/>
      <c r="C68" s="85"/>
      <c r="D68" s="85"/>
      <c r="E68" s="175"/>
      <c r="F68" s="175"/>
      <c r="G68" s="175"/>
      <c r="H68" s="89" t="str">
        <f t="shared" si="0"/>
        <v/>
      </c>
      <c r="I68" s="89"/>
      <c r="J68" s="89"/>
      <c r="K68" s="90" t="str">
        <f t="shared" si="1"/>
        <v/>
      </c>
      <c r="L68" s="90"/>
      <c r="M68" s="90"/>
      <c r="N68" s="161"/>
      <c r="O68" s="343"/>
      <c r="P68" s="161"/>
      <c r="Q68" s="161"/>
      <c r="R68" s="344"/>
      <c r="S68" s="345"/>
      <c r="T68" s="346"/>
      <c r="U68" s="254" t="str">
        <f t="shared" si="2"/>
        <v/>
      </c>
      <c r="V68" s="254"/>
      <c r="W68" s="254"/>
      <c r="X68" s="195" t="str">
        <f t="shared" si="3"/>
        <v/>
      </c>
      <c r="Y68" s="196"/>
      <c r="Z68" s="196"/>
      <c r="AA68" s="196"/>
      <c r="AB68" s="197"/>
    </row>
    <row r="69" spans="1:28" ht="13.15" customHeight="1">
      <c r="A69" s="85">
        <v>44440</v>
      </c>
      <c r="B69" s="85"/>
      <c r="C69" s="85"/>
      <c r="D69" s="85"/>
      <c r="E69" s="175"/>
      <c r="F69" s="175"/>
      <c r="G69" s="175"/>
      <c r="H69" s="89" t="str">
        <f t="shared" si="0"/>
        <v/>
      </c>
      <c r="I69" s="89"/>
      <c r="J69" s="89"/>
      <c r="K69" s="90" t="str">
        <f t="shared" si="1"/>
        <v/>
      </c>
      <c r="L69" s="90"/>
      <c r="M69" s="90"/>
      <c r="N69" s="161"/>
      <c r="O69" s="343"/>
      <c r="P69" s="161"/>
      <c r="Q69" s="161"/>
      <c r="R69" s="344"/>
      <c r="S69" s="345"/>
      <c r="T69" s="346"/>
      <c r="U69" s="254" t="str">
        <f t="shared" si="2"/>
        <v/>
      </c>
      <c r="V69" s="254"/>
      <c r="W69" s="254"/>
      <c r="X69" s="195" t="str">
        <f t="shared" si="3"/>
        <v/>
      </c>
      <c r="Y69" s="196"/>
      <c r="Z69" s="196"/>
      <c r="AA69" s="196"/>
      <c r="AB69" s="197"/>
    </row>
    <row r="70" spans="1:28" ht="13.15" customHeight="1">
      <c r="A70" s="85">
        <v>44441</v>
      </c>
      <c r="B70" s="85"/>
      <c r="C70" s="85"/>
      <c r="D70" s="85"/>
      <c r="E70" s="175"/>
      <c r="F70" s="175"/>
      <c r="G70" s="175"/>
      <c r="H70" s="89" t="str">
        <f t="shared" si="0"/>
        <v/>
      </c>
      <c r="I70" s="89"/>
      <c r="J70" s="89"/>
      <c r="K70" s="90" t="str">
        <f t="shared" si="1"/>
        <v/>
      </c>
      <c r="L70" s="90"/>
      <c r="M70" s="90"/>
      <c r="N70" s="161"/>
      <c r="O70" s="343"/>
      <c r="P70" s="161"/>
      <c r="Q70" s="161"/>
      <c r="R70" s="344"/>
      <c r="S70" s="345"/>
      <c r="T70" s="346"/>
      <c r="U70" s="254" t="str">
        <f t="shared" si="2"/>
        <v/>
      </c>
      <c r="V70" s="254"/>
      <c r="W70" s="254"/>
      <c r="X70" s="195" t="str">
        <f t="shared" si="3"/>
        <v/>
      </c>
      <c r="Y70" s="196"/>
      <c r="Z70" s="196"/>
      <c r="AA70" s="196"/>
      <c r="AB70" s="197"/>
    </row>
    <row r="71" spans="1:28" ht="13.15" customHeight="1">
      <c r="A71" s="85">
        <v>44442</v>
      </c>
      <c r="B71" s="85"/>
      <c r="C71" s="85"/>
      <c r="D71" s="85"/>
      <c r="E71" s="175"/>
      <c r="F71" s="175"/>
      <c r="G71" s="175"/>
      <c r="H71" s="89" t="str">
        <f t="shared" si="0"/>
        <v/>
      </c>
      <c r="I71" s="89"/>
      <c r="J71" s="89"/>
      <c r="K71" s="90" t="str">
        <f t="shared" si="1"/>
        <v/>
      </c>
      <c r="L71" s="90"/>
      <c r="M71" s="90"/>
      <c r="N71" s="161"/>
      <c r="O71" s="343"/>
      <c r="P71" s="161"/>
      <c r="Q71" s="161"/>
      <c r="R71" s="344"/>
      <c r="S71" s="345"/>
      <c r="T71" s="346"/>
      <c r="U71" s="254" t="str">
        <f t="shared" si="2"/>
        <v/>
      </c>
      <c r="V71" s="254"/>
      <c r="W71" s="254"/>
      <c r="X71" s="195" t="str">
        <f t="shared" si="3"/>
        <v/>
      </c>
      <c r="Y71" s="196"/>
      <c r="Z71" s="196"/>
      <c r="AA71" s="196"/>
      <c r="AB71" s="197"/>
    </row>
    <row r="72" spans="1:28" ht="12.75" customHeight="1">
      <c r="A72" s="85">
        <v>44443</v>
      </c>
      <c r="B72" s="85"/>
      <c r="C72" s="85"/>
      <c r="D72" s="85"/>
      <c r="E72" s="175"/>
      <c r="F72" s="175"/>
      <c r="G72" s="175"/>
      <c r="H72" s="89" t="str">
        <f t="shared" si="0"/>
        <v/>
      </c>
      <c r="I72" s="89"/>
      <c r="J72" s="89"/>
      <c r="K72" s="90" t="str">
        <f t="shared" si="1"/>
        <v/>
      </c>
      <c r="L72" s="90"/>
      <c r="M72" s="90"/>
      <c r="N72" s="161"/>
      <c r="O72" s="343"/>
      <c r="P72" s="161"/>
      <c r="Q72" s="161"/>
      <c r="R72" s="344"/>
      <c r="S72" s="345"/>
      <c r="T72" s="346"/>
      <c r="U72" s="254" t="str">
        <f t="shared" si="2"/>
        <v/>
      </c>
      <c r="V72" s="254"/>
      <c r="W72" s="254"/>
      <c r="X72" s="195" t="str">
        <f t="shared" si="3"/>
        <v/>
      </c>
      <c r="Y72" s="196"/>
      <c r="Z72" s="196"/>
      <c r="AA72" s="196"/>
      <c r="AB72" s="197"/>
    </row>
    <row r="73" spans="1:28" ht="13.15" customHeight="1">
      <c r="A73" s="85">
        <v>44444</v>
      </c>
      <c r="B73" s="85"/>
      <c r="C73" s="85"/>
      <c r="D73" s="85"/>
      <c r="E73" s="175"/>
      <c r="F73" s="175"/>
      <c r="G73" s="175"/>
      <c r="H73" s="89" t="str">
        <f t="shared" ref="H73:H75" si="4">IF(E73="","",IF(E73="対応なし","支給しない",(VLOOKUP(E73,$W$21:$AB$39,4,FALSE))))</f>
        <v/>
      </c>
      <c r="I73" s="89"/>
      <c r="J73" s="89"/>
      <c r="K73" s="90" t="str">
        <f t="shared" ref="K73:K75" si="5">IF(E73="","",IF(SUM(N73:Q73)&gt;=10,SUM(N73:Q73),0))</f>
        <v/>
      </c>
      <c r="L73" s="90"/>
      <c r="M73" s="90"/>
      <c r="N73" s="161"/>
      <c r="O73" s="343"/>
      <c r="P73" s="161"/>
      <c r="Q73" s="161"/>
      <c r="R73" s="344"/>
      <c r="S73" s="345"/>
      <c r="T73" s="346"/>
      <c r="U73" s="254" t="str">
        <f t="shared" ref="U73:U75" si="6">IF(R73="","",IF(R73="対応なし","支給しない",VLOOKUP(R73,$P$42:$U$52,4,FALSE)))</f>
        <v/>
      </c>
      <c r="V73" s="254"/>
      <c r="W73" s="254"/>
      <c r="X73" s="195" t="str">
        <f t="shared" ref="X73:X75" si="7">IF(OR(H73="",U73=""),"",IF(OR(H73="支給しない",U73="支給しない"),"対象外",IF(OR(H73="要請時間内",U73="要請時間内"),"要請時間内",ROUNDUP(($U$12+K73*2000+P73*20000)*H73,-3)+ROUNDUP(U73*$O$17,-3))))</f>
        <v/>
      </c>
      <c r="Y73" s="196"/>
      <c r="Z73" s="196"/>
      <c r="AA73" s="196"/>
      <c r="AB73" s="197"/>
    </row>
    <row r="74" spans="1:28" ht="13.15" customHeight="1">
      <c r="A74" s="85">
        <v>44445</v>
      </c>
      <c r="B74" s="85"/>
      <c r="C74" s="85"/>
      <c r="D74" s="85"/>
      <c r="E74" s="175"/>
      <c r="F74" s="175"/>
      <c r="G74" s="175"/>
      <c r="H74" s="89" t="str">
        <f t="shared" si="4"/>
        <v/>
      </c>
      <c r="I74" s="89"/>
      <c r="J74" s="89"/>
      <c r="K74" s="90" t="str">
        <f t="shared" si="5"/>
        <v/>
      </c>
      <c r="L74" s="90"/>
      <c r="M74" s="90"/>
      <c r="N74" s="161"/>
      <c r="O74" s="343"/>
      <c r="P74" s="161"/>
      <c r="Q74" s="161"/>
      <c r="R74" s="344"/>
      <c r="S74" s="345"/>
      <c r="T74" s="346"/>
      <c r="U74" s="254" t="str">
        <f t="shared" si="6"/>
        <v/>
      </c>
      <c r="V74" s="254"/>
      <c r="W74" s="254"/>
      <c r="X74" s="195" t="str">
        <f t="shared" si="7"/>
        <v/>
      </c>
      <c r="Y74" s="196"/>
      <c r="Z74" s="196"/>
      <c r="AA74" s="196"/>
      <c r="AB74" s="197"/>
    </row>
    <row r="75" spans="1:28" ht="13.15" customHeight="1">
      <c r="A75" s="85">
        <v>44446</v>
      </c>
      <c r="B75" s="85"/>
      <c r="C75" s="85"/>
      <c r="D75" s="85"/>
      <c r="E75" s="175"/>
      <c r="F75" s="175"/>
      <c r="G75" s="175"/>
      <c r="H75" s="89" t="str">
        <f t="shared" si="4"/>
        <v/>
      </c>
      <c r="I75" s="89"/>
      <c r="J75" s="89"/>
      <c r="K75" s="90" t="str">
        <f t="shared" si="5"/>
        <v/>
      </c>
      <c r="L75" s="90"/>
      <c r="M75" s="90"/>
      <c r="N75" s="161"/>
      <c r="O75" s="343"/>
      <c r="P75" s="161"/>
      <c r="Q75" s="161"/>
      <c r="R75" s="344"/>
      <c r="S75" s="345"/>
      <c r="T75" s="346"/>
      <c r="U75" s="254" t="str">
        <f t="shared" si="6"/>
        <v/>
      </c>
      <c r="V75" s="254"/>
      <c r="W75" s="254"/>
      <c r="X75" s="195" t="str">
        <f t="shared" si="7"/>
        <v/>
      </c>
      <c r="Y75" s="196"/>
      <c r="Z75" s="196"/>
      <c r="AA75" s="196"/>
      <c r="AB75" s="197"/>
    </row>
    <row r="76" spans="1:28" ht="13.15" customHeight="1">
      <c r="A76" s="85">
        <v>44447</v>
      </c>
      <c r="B76" s="85"/>
      <c r="C76" s="85"/>
      <c r="D76" s="85"/>
      <c r="E76" s="175"/>
      <c r="F76" s="175"/>
      <c r="G76" s="175"/>
      <c r="H76" s="89" t="str">
        <f t="shared" ref="H76:H80" si="8">IF(E76="","",IF(E76="対応なし","支給しない",(VLOOKUP(E76,$W$21:$AB$39,4,FALSE))))</f>
        <v/>
      </c>
      <c r="I76" s="89"/>
      <c r="J76" s="89"/>
      <c r="K76" s="90" t="str">
        <f t="shared" ref="K76:K80" si="9">IF(E76="","",IF(SUM(N76:Q76)&gt;=10,SUM(N76:Q76),0))</f>
        <v/>
      </c>
      <c r="L76" s="90"/>
      <c r="M76" s="90"/>
      <c r="N76" s="161"/>
      <c r="O76" s="343"/>
      <c r="P76" s="161"/>
      <c r="Q76" s="161"/>
      <c r="R76" s="344"/>
      <c r="S76" s="345"/>
      <c r="T76" s="346"/>
      <c r="U76" s="254" t="str">
        <f t="shared" ref="U76:U80" si="10">IF(R76="","",IF(R76="対応なし","支給しない",VLOOKUP(R76,$P$42:$U$52,4,FALSE)))</f>
        <v/>
      </c>
      <c r="V76" s="254"/>
      <c r="W76" s="254"/>
      <c r="X76" s="195" t="str">
        <f t="shared" ref="X76:X80" si="11">IF(OR(H76="",U76=""),"",IF(OR(H76="支給しない",U76="支給しない"),"対象外",IF(OR(H76="要請時間内",U76="要請時間内"),"要請時間内",ROUNDUP(($U$12+K76*2000+P76*20000)*H76,-3)+ROUNDUP(U76*$O$17,-3))))</f>
        <v/>
      </c>
      <c r="Y76" s="196"/>
      <c r="Z76" s="196"/>
      <c r="AA76" s="196"/>
      <c r="AB76" s="197"/>
    </row>
    <row r="77" spans="1:28" ht="13.15" customHeight="1">
      <c r="A77" s="85">
        <v>44448</v>
      </c>
      <c r="B77" s="85"/>
      <c r="C77" s="85"/>
      <c r="D77" s="85"/>
      <c r="E77" s="175"/>
      <c r="F77" s="175"/>
      <c r="G77" s="175"/>
      <c r="H77" s="89" t="str">
        <f t="shared" si="8"/>
        <v/>
      </c>
      <c r="I77" s="89"/>
      <c r="J77" s="89"/>
      <c r="K77" s="90" t="str">
        <f t="shared" si="9"/>
        <v/>
      </c>
      <c r="L77" s="90"/>
      <c r="M77" s="90"/>
      <c r="N77" s="161"/>
      <c r="O77" s="343"/>
      <c r="P77" s="161"/>
      <c r="Q77" s="161"/>
      <c r="R77" s="344"/>
      <c r="S77" s="345"/>
      <c r="T77" s="346"/>
      <c r="U77" s="254" t="str">
        <f t="shared" si="10"/>
        <v/>
      </c>
      <c r="V77" s="254"/>
      <c r="W77" s="254"/>
      <c r="X77" s="195" t="str">
        <f t="shared" si="11"/>
        <v/>
      </c>
      <c r="Y77" s="196"/>
      <c r="Z77" s="196"/>
      <c r="AA77" s="196"/>
      <c r="AB77" s="197"/>
    </row>
    <row r="78" spans="1:28" ht="13.15" customHeight="1">
      <c r="A78" s="85">
        <v>44449</v>
      </c>
      <c r="B78" s="85"/>
      <c r="C78" s="85"/>
      <c r="D78" s="85"/>
      <c r="E78" s="175"/>
      <c r="F78" s="175"/>
      <c r="G78" s="175"/>
      <c r="H78" s="89" t="str">
        <f t="shared" si="8"/>
        <v/>
      </c>
      <c r="I78" s="89"/>
      <c r="J78" s="89"/>
      <c r="K78" s="90" t="str">
        <f t="shared" si="9"/>
        <v/>
      </c>
      <c r="L78" s="90"/>
      <c r="M78" s="90"/>
      <c r="N78" s="161"/>
      <c r="O78" s="343"/>
      <c r="P78" s="161"/>
      <c r="Q78" s="161"/>
      <c r="R78" s="344"/>
      <c r="S78" s="345"/>
      <c r="T78" s="346"/>
      <c r="U78" s="254" t="str">
        <f t="shared" si="10"/>
        <v/>
      </c>
      <c r="V78" s="254"/>
      <c r="W78" s="254"/>
      <c r="X78" s="195" t="str">
        <f t="shared" si="11"/>
        <v/>
      </c>
      <c r="Y78" s="196"/>
      <c r="Z78" s="196"/>
      <c r="AA78" s="196"/>
      <c r="AB78" s="197"/>
    </row>
    <row r="79" spans="1:28" ht="13.15" customHeight="1">
      <c r="A79" s="85">
        <v>44450</v>
      </c>
      <c r="B79" s="85"/>
      <c r="C79" s="85"/>
      <c r="D79" s="85"/>
      <c r="E79" s="175"/>
      <c r="F79" s="175"/>
      <c r="G79" s="175"/>
      <c r="H79" s="89" t="str">
        <f t="shared" si="8"/>
        <v/>
      </c>
      <c r="I79" s="89"/>
      <c r="J79" s="89"/>
      <c r="K79" s="90" t="str">
        <f t="shared" si="9"/>
        <v/>
      </c>
      <c r="L79" s="90"/>
      <c r="M79" s="90"/>
      <c r="N79" s="161"/>
      <c r="O79" s="343"/>
      <c r="P79" s="161"/>
      <c r="Q79" s="161"/>
      <c r="R79" s="344"/>
      <c r="S79" s="345"/>
      <c r="T79" s="346"/>
      <c r="U79" s="254" t="str">
        <f t="shared" si="10"/>
        <v/>
      </c>
      <c r="V79" s="254"/>
      <c r="W79" s="254"/>
      <c r="X79" s="195" t="str">
        <f t="shared" si="11"/>
        <v/>
      </c>
      <c r="Y79" s="196"/>
      <c r="Z79" s="196"/>
      <c r="AA79" s="196"/>
      <c r="AB79" s="197"/>
    </row>
    <row r="80" spans="1:28" ht="13.15" customHeight="1" thickBot="1">
      <c r="A80" s="85">
        <v>44451</v>
      </c>
      <c r="B80" s="85"/>
      <c r="C80" s="85"/>
      <c r="D80" s="85"/>
      <c r="E80" s="175"/>
      <c r="F80" s="175"/>
      <c r="G80" s="175"/>
      <c r="H80" s="89" t="str">
        <f t="shared" si="8"/>
        <v/>
      </c>
      <c r="I80" s="89"/>
      <c r="J80" s="89"/>
      <c r="K80" s="90" t="str">
        <f t="shared" si="9"/>
        <v/>
      </c>
      <c r="L80" s="90"/>
      <c r="M80" s="90"/>
      <c r="N80" s="161"/>
      <c r="O80" s="343"/>
      <c r="P80" s="161"/>
      <c r="Q80" s="161"/>
      <c r="R80" s="344"/>
      <c r="S80" s="345"/>
      <c r="T80" s="346"/>
      <c r="U80" s="254" t="str">
        <f t="shared" si="10"/>
        <v/>
      </c>
      <c r="V80" s="254"/>
      <c r="W80" s="254"/>
      <c r="X80" s="195" t="str">
        <f t="shared" si="11"/>
        <v/>
      </c>
      <c r="Y80" s="196"/>
      <c r="Z80" s="196"/>
      <c r="AA80" s="196"/>
      <c r="AB80" s="197"/>
    </row>
    <row r="81" spans="1:33" ht="19.149999999999999" customHeight="1" thickTop="1" thickBot="1">
      <c r="A81" s="78" t="s">
        <v>142</v>
      </c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9" t="s">
        <v>93</v>
      </c>
      <c r="S81" s="79"/>
      <c r="T81" s="79"/>
      <c r="U81" s="79"/>
      <c r="V81" s="79"/>
      <c r="W81" s="80"/>
      <c r="X81" s="180">
        <f>IF(COUNTIF(X57:AB80,"対象外"),0,SUM(X57:AB80))</f>
        <v>0</v>
      </c>
      <c r="Y81" s="181"/>
      <c r="Z81" s="181"/>
      <c r="AA81" s="181"/>
      <c r="AB81" s="182"/>
    </row>
    <row r="82" spans="1:33" ht="13.9" customHeight="1" thickTop="1">
      <c r="A82" s="7"/>
      <c r="B82" s="7"/>
      <c r="C82" s="7"/>
      <c r="D82" s="77"/>
      <c r="E82" s="7"/>
      <c r="F82" s="7"/>
      <c r="G82" s="77"/>
      <c r="H82" s="77"/>
      <c r="I82" s="7"/>
      <c r="J82" s="7"/>
      <c r="K82" s="33"/>
      <c r="L82" s="77"/>
      <c r="M82" s="7"/>
      <c r="N82" s="7"/>
      <c r="O82" s="77"/>
      <c r="P82" s="77"/>
      <c r="Q82" s="7"/>
      <c r="R82" s="7"/>
      <c r="S82" s="33"/>
      <c r="T82" s="7"/>
      <c r="U82" s="7"/>
      <c r="V82" s="77"/>
      <c r="AC82" s="77"/>
      <c r="AD82" s="33"/>
      <c r="AE82" s="77"/>
      <c r="AF82" s="77"/>
      <c r="AG82" s="77"/>
    </row>
  </sheetData>
  <sheetProtection algorithmName="SHA-512" hashValue="9SAr65iAKt49hP5vvBMWghDwFpJNWBXd9MGFkIX8SqEvqZ/nF8hOGA9Ok7EHXD2VQD78hz2bTAOMETwZY00Aog==" saltValue="KJN0qIxf0Bdqy4wOZcXcqg==" spinCount="100000" sheet="1" objects="1" scenarios="1"/>
  <mergeCells count="363">
    <mergeCell ref="E79:G79"/>
    <mergeCell ref="E80:G80"/>
    <mergeCell ref="U80:W80"/>
    <mergeCell ref="X68:AB68"/>
    <mergeCell ref="N71:O71"/>
    <mergeCell ref="P71:Q71"/>
    <mergeCell ref="X71:AB71"/>
    <mergeCell ref="H71:J71"/>
    <mergeCell ref="U65:W65"/>
    <mergeCell ref="U66:W66"/>
    <mergeCell ref="N78:O78"/>
    <mergeCell ref="P78:Q78"/>
    <mergeCell ref="X78:AB78"/>
    <mergeCell ref="N68:O68"/>
    <mergeCell ref="P68:Q68"/>
    <mergeCell ref="K70:M70"/>
    <mergeCell ref="K71:M71"/>
    <mergeCell ref="K72:M72"/>
    <mergeCell ref="R66:T66"/>
    <mergeCell ref="R67:T67"/>
    <mergeCell ref="R68:T68"/>
    <mergeCell ref="R69:T69"/>
    <mergeCell ref="R70:T70"/>
    <mergeCell ref="R71:T71"/>
    <mergeCell ref="R81:W81"/>
    <mergeCell ref="N79:O79"/>
    <mergeCell ref="P79:Q79"/>
    <mergeCell ref="X79:AB79"/>
    <mergeCell ref="N80:O80"/>
    <mergeCell ref="P80:Q80"/>
    <mergeCell ref="X80:AB80"/>
    <mergeCell ref="X81:AB81"/>
    <mergeCell ref="X60:AB60"/>
    <mergeCell ref="N63:O63"/>
    <mergeCell ref="P63:Q63"/>
    <mergeCell ref="X63:AB63"/>
    <mergeCell ref="N66:O66"/>
    <mergeCell ref="P66:Q66"/>
    <mergeCell ref="X66:AB66"/>
    <mergeCell ref="N65:O65"/>
    <mergeCell ref="P65:Q65"/>
    <mergeCell ref="X65:AB65"/>
    <mergeCell ref="P70:Q70"/>
    <mergeCell ref="X70:AB70"/>
    <mergeCell ref="P69:Q69"/>
    <mergeCell ref="X69:AB69"/>
    <mergeCell ref="P67:Q67"/>
    <mergeCell ref="X67:AB67"/>
    <mergeCell ref="Z40:AB40"/>
    <mergeCell ref="A42:H42"/>
    <mergeCell ref="P42:R44"/>
    <mergeCell ref="S42:U44"/>
    <mergeCell ref="A43:H43"/>
    <mergeCell ref="I43:J43"/>
    <mergeCell ref="A44:H44"/>
    <mergeCell ref="I44:J44"/>
    <mergeCell ref="A46:H46"/>
    <mergeCell ref="P46:R48"/>
    <mergeCell ref="S46:U48"/>
    <mergeCell ref="A47:H47"/>
    <mergeCell ref="I47:J47"/>
    <mergeCell ref="A48:H48"/>
    <mergeCell ref="I48:J48"/>
    <mergeCell ref="A37:E37"/>
    <mergeCell ref="F37:H37"/>
    <mergeCell ref="I37:K37"/>
    <mergeCell ref="L37:N37"/>
    <mergeCell ref="P33:R33"/>
    <mergeCell ref="P37:R37"/>
    <mergeCell ref="S37:U37"/>
    <mergeCell ref="W37:Y39"/>
    <mergeCell ref="Z37:AB39"/>
    <mergeCell ref="A38:E38"/>
    <mergeCell ref="F38:H38"/>
    <mergeCell ref="I38:K38"/>
    <mergeCell ref="L38:N38"/>
    <mergeCell ref="P38:R39"/>
    <mergeCell ref="S38:U39"/>
    <mergeCell ref="A39:E39"/>
    <mergeCell ref="F39:H39"/>
    <mergeCell ref="I39:K39"/>
    <mergeCell ref="L39:N39"/>
    <mergeCell ref="A33:E33"/>
    <mergeCell ref="F33:H33"/>
    <mergeCell ref="I33:K33"/>
    <mergeCell ref="L33:N33"/>
    <mergeCell ref="A25:E25"/>
    <mergeCell ref="P29:R29"/>
    <mergeCell ref="S33:U33"/>
    <mergeCell ref="W33:Y35"/>
    <mergeCell ref="Z33:AB35"/>
    <mergeCell ref="A34:E34"/>
    <mergeCell ref="F34:H34"/>
    <mergeCell ref="I34:K34"/>
    <mergeCell ref="L34:N34"/>
    <mergeCell ref="P34:R35"/>
    <mergeCell ref="S34:U35"/>
    <mergeCell ref="A35:E35"/>
    <mergeCell ref="F35:H35"/>
    <mergeCell ref="I35:K35"/>
    <mergeCell ref="L35:N35"/>
    <mergeCell ref="A29:E29"/>
    <mergeCell ref="F29:H29"/>
    <mergeCell ref="I29:K29"/>
    <mergeCell ref="L29:N29"/>
    <mergeCell ref="F26:H26"/>
    <mergeCell ref="I26:K26"/>
    <mergeCell ref="L26:N26"/>
    <mergeCell ref="P26:R27"/>
    <mergeCell ref="S26:U27"/>
    <mergeCell ref="A27:E27"/>
    <mergeCell ref="F27:H27"/>
    <mergeCell ref="I27:K27"/>
    <mergeCell ref="L27:N27"/>
    <mergeCell ref="S29:U29"/>
    <mergeCell ref="W29:Y31"/>
    <mergeCell ref="Z29:AB31"/>
    <mergeCell ref="A30:E30"/>
    <mergeCell ref="F30:H30"/>
    <mergeCell ref="I30:K30"/>
    <mergeCell ref="L30:N30"/>
    <mergeCell ref="P30:R31"/>
    <mergeCell ref="S30:U31"/>
    <mergeCell ref="A31:E31"/>
    <mergeCell ref="F31:H31"/>
    <mergeCell ref="I31:K31"/>
    <mergeCell ref="L31:N31"/>
    <mergeCell ref="F25:H25"/>
    <mergeCell ref="I25:K25"/>
    <mergeCell ref="L25:N25"/>
    <mergeCell ref="W21:Y23"/>
    <mergeCell ref="Z21:AB23"/>
    <mergeCell ref="A22:E22"/>
    <mergeCell ref="F22:H22"/>
    <mergeCell ref="I22:K22"/>
    <mergeCell ref="L22:N22"/>
    <mergeCell ref="P22:R23"/>
    <mergeCell ref="S22:U23"/>
    <mergeCell ref="A23:E23"/>
    <mergeCell ref="F23:H23"/>
    <mergeCell ref="A21:E21"/>
    <mergeCell ref="F21:H21"/>
    <mergeCell ref="I21:K21"/>
    <mergeCell ref="L21:N21"/>
    <mergeCell ref="P21:R21"/>
    <mergeCell ref="S21:U21"/>
    <mergeCell ref="S25:U25"/>
    <mergeCell ref="W25:Y27"/>
    <mergeCell ref="Z25:AB27"/>
    <mergeCell ref="A26:E26"/>
    <mergeCell ref="P25:R25"/>
    <mergeCell ref="A3:AB3"/>
    <mergeCell ref="U5:Z5"/>
    <mergeCell ref="U6:Z6"/>
    <mergeCell ref="A8:C8"/>
    <mergeCell ref="D8:X8"/>
    <mergeCell ref="P41:R41"/>
    <mergeCell ref="S41:U41"/>
    <mergeCell ref="A17:G17"/>
    <mergeCell ref="H17:I17"/>
    <mergeCell ref="J17:M17"/>
    <mergeCell ref="O17:S17"/>
    <mergeCell ref="T17:U17"/>
    <mergeCell ref="U12:Y12"/>
    <mergeCell ref="Z12:AA12"/>
    <mergeCell ref="W20:Y20"/>
    <mergeCell ref="Z20:AB20"/>
    <mergeCell ref="A11:H11"/>
    <mergeCell ref="I11:L11"/>
    <mergeCell ref="B12:H12"/>
    <mergeCell ref="I12:L12"/>
    <mergeCell ref="O12:Q12"/>
    <mergeCell ref="R12:S12"/>
    <mergeCell ref="I23:K23"/>
    <mergeCell ref="L23:N23"/>
    <mergeCell ref="X57:AB57"/>
    <mergeCell ref="N58:O58"/>
    <mergeCell ref="P58:Q58"/>
    <mergeCell ref="X58:AB58"/>
    <mergeCell ref="N57:O57"/>
    <mergeCell ref="P57:Q57"/>
    <mergeCell ref="U57:W57"/>
    <mergeCell ref="U58:W58"/>
    <mergeCell ref="A50:H50"/>
    <mergeCell ref="P50:R52"/>
    <mergeCell ref="S50:U52"/>
    <mergeCell ref="A51:H51"/>
    <mergeCell ref="I51:J51"/>
    <mergeCell ref="A52:H52"/>
    <mergeCell ref="I52:J52"/>
    <mergeCell ref="X55:AB56"/>
    <mergeCell ref="N56:O56"/>
    <mergeCell ref="P56:Q56"/>
    <mergeCell ref="U55:W56"/>
    <mergeCell ref="A58:D58"/>
    <mergeCell ref="A57:D57"/>
    <mergeCell ref="K55:Q55"/>
    <mergeCell ref="K56:M56"/>
    <mergeCell ref="K57:M57"/>
    <mergeCell ref="U59:W59"/>
    <mergeCell ref="U60:W60"/>
    <mergeCell ref="U61:W61"/>
    <mergeCell ref="U62:W62"/>
    <mergeCell ref="U63:W63"/>
    <mergeCell ref="N72:O72"/>
    <mergeCell ref="P72:Q72"/>
    <mergeCell ref="X72:AB72"/>
    <mergeCell ref="N77:O77"/>
    <mergeCell ref="P77:Q77"/>
    <mergeCell ref="X77:AB77"/>
    <mergeCell ref="N61:O61"/>
    <mergeCell ref="P61:Q61"/>
    <mergeCell ref="X61:AB61"/>
    <mergeCell ref="N64:O64"/>
    <mergeCell ref="P64:Q64"/>
    <mergeCell ref="X64:AB64"/>
    <mergeCell ref="U64:W64"/>
    <mergeCell ref="N59:O59"/>
    <mergeCell ref="P59:Q59"/>
    <mergeCell ref="X59:AB59"/>
    <mergeCell ref="N62:O62"/>
    <mergeCell ref="P62:Q62"/>
    <mergeCell ref="X62:AB62"/>
    <mergeCell ref="A71:D71"/>
    <mergeCell ref="H64:J64"/>
    <mergeCell ref="H65:J65"/>
    <mergeCell ref="H66:J66"/>
    <mergeCell ref="H67:J67"/>
    <mergeCell ref="H68:J68"/>
    <mergeCell ref="H69:J69"/>
    <mergeCell ref="H70:J70"/>
    <mergeCell ref="N69:O69"/>
    <mergeCell ref="N67:O67"/>
    <mergeCell ref="N70:O70"/>
    <mergeCell ref="A64:D64"/>
    <mergeCell ref="A65:D65"/>
    <mergeCell ref="A66:D66"/>
    <mergeCell ref="A67:D67"/>
    <mergeCell ref="A68:D68"/>
    <mergeCell ref="A69:D69"/>
    <mergeCell ref="A70:D70"/>
    <mergeCell ref="K64:M64"/>
    <mergeCell ref="K65:M65"/>
    <mergeCell ref="K66:M66"/>
    <mergeCell ref="K67:M67"/>
    <mergeCell ref="K68:M68"/>
    <mergeCell ref="K69:M69"/>
    <mergeCell ref="A60:D60"/>
    <mergeCell ref="A61:D61"/>
    <mergeCell ref="A62:D62"/>
    <mergeCell ref="A63:D63"/>
    <mergeCell ref="H55:J56"/>
    <mergeCell ref="H57:J57"/>
    <mergeCell ref="H58:J58"/>
    <mergeCell ref="H59:J59"/>
    <mergeCell ref="H60:J60"/>
    <mergeCell ref="H61:J61"/>
    <mergeCell ref="H62:J62"/>
    <mergeCell ref="H63:J63"/>
    <mergeCell ref="A78:D78"/>
    <mergeCell ref="A79:D79"/>
    <mergeCell ref="A80:D80"/>
    <mergeCell ref="E55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7:G77"/>
    <mergeCell ref="E78:G78"/>
    <mergeCell ref="A55:D56"/>
    <mergeCell ref="A59:D59"/>
    <mergeCell ref="K58:M58"/>
    <mergeCell ref="K59:M59"/>
    <mergeCell ref="K60:M60"/>
    <mergeCell ref="K61:M61"/>
    <mergeCell ref="K62:M62"/>
    <mergeCell ref="K63:M63"/>
    <mergeCell ref="N60:O60"/>
    <mergeCell ref="P60:Q60"/>
    <mergeCell ref="R65:T65"/>
    <mergeCell ref="R72:T72"/>
    <mergeCell ref="R77:T77"/>
    <mergeCell ref="R55:T56"/>
    <mergeCell ref="R57:T57"/>
    <mergeCell ref="R58:T58"/>
    <mergeCell ref="R59:T59"/>
    <mergeCell ref="R60:T60"/>
    <mergeCell ref="R61:T61"/>
    <mergeCell ref="R62:T62"/>
    <mergeCell ref="R63:T63"/>
    <mergeCell ref="R64:T64"/>
    <mergeCell ref="A81:Q81"/>
    <mergeCell ref="U67:W67"/>
    <mergeCell ref="U68:W68"/>
    <mergeCell ref="U69:W69"/>
    <mergeCell ref="U70:W70"/>
    <mergeCell ref="U71:W71"/>
    <mergeCell ref="U72:W72"/>
    <mergeCell ref="U77:W77"/>
    <mergeCell ref="U78:W78"/>
    <mergeCell ref="U79:W79"/>
    <mergeCell ref="K78:M78"/>
    <mergeCell ref="K79:M79"/>
    <mergeCell ref="K80:M80"/>
    <mergeCell ref="R78:T78"/>
    <mergeCell ref="R79:T79"/>
    <mergeCell ref="R80:T80"/>
    <mergeCell ref="H72:J72"/>
    <mergeCell ref="H77:J77"/>
    <mergeCell ref="H78:J78"/>
    <mergeCell ref="H79:J79"/>
    <mergeCell ref="H80:J80"/>
    <mergeCell ref="K77:M77"/>
    <mergeCell ref="A72:D72"/>
    <mergeCell ref="A77:D77"/>
    <mergeCell ref="A73:D73"/>
    <mergeCell ref="E73:G73"/>
    <mergeCell ref="H73:J73"/>
    <mergeCell ref="K73:M73"/>
    <mergeCell ref="N73:O73"/>
    <mergeCell ref="P73:Q73"/>
    <mergeCell ref="R73:T73"/>
    <mergeCell ref="U73:W73"/>
    <mergeCell ref="X73:AB73"/>
    <mergeCell ref="A74:D74"/>
    <mergeCell ref="E74:G74"/>
    <mergeCell ref="H74:J74"/>
    <mergeCell ref="K74:M74"/>
    <mergeCell ref="N74:O74"/>
    <mergeCell ref="P74:Q74"/>
    <mergeCell ref="R74:T74"/>
    <mergeCell ref="U74:W74"/>
    <mergeCell ref="X74:AB74"/>
    <mergeCell ref="A75:D75"/>
    <mergeCell ref="E75:G75"/>
    <mergeCell ref="H75:J75"/>
    <mergeCell ref="K75:M75"/>
    <mergeCell ref="N75:O75"/>
    <mergeCell ref="P75:Q75"/>
    <mergeCell ref="R75:T75"/>
    <mergeCell ref="U75:W75"/>
    <mergeCell ref="X75:AB75"/>
    <mergeCell ref="A76:D76"/>
    <mergeCell ref="E76:G76"/>
    <mergeCell ref="H76:J76"/>
    <mergeCell ref="K76:M76"/>
    <mergeCell ref="N76:O76"/>
    <mergeCell ref="P76:Q76"/>
    <mergeCell ref="R76:T76"/>
    <mergeCell ref="U76:W76"/>
    <mergeCell ref="X76:AB76"/>
  </mergeCells>
  <phoneticPr fontId="1"/>
  <dataValidations count="2">
    <dataValidation type="list" allowBlank="1" showInputMessage="1" showErrorMessage="1" sqref="E57:E80">
      <formula1>$AD$56:$AD$61</formula1>
    </dataValidation>
    <dataValidation type="list" allowBlank="1" showInputMessage="1" showErrorMessage="1" sqref="R57:R80">
      <formula1>$AG$56:$AG$58</formula1>
    </dataValidation>
  </dataValidations>
  <printOptions horizontalCentered="1"/>
  <pageMargins left="0.51181102362204722" right="0.51181102362204722" top="0.55118110236220474" bottom="0.15748031496062992" header="0.31496062992125984" footer="0.31496062992125984"/>
  <pageSetup paperSize="9" scale="83" orientation="portrait" cellComments="asDisplayed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2"/>
  <sheetViews>
    <sheetView view="pageBreakPreview" topLeftCell="A28" zoomScale="130" zoomScaleNormal="130" zoomScaleSheetLayoutView="130" workbookViewId="0">
      <selection activeCell="N62" sqref="N62:R62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28" ht="16.899999999999999" customHeight="1">
      <c r="A1" s="367" t="s">
        <v>134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9"/>
      <c r="S1" s="369"/>
      <c r="T1" s="369"/>
    </row>
    <row r="2" spans="1:28" ht="12" customHeight="1">
      <c r="O2" s="128" t="s">
        <v>17</v>
      </c>
      <c r="P2" s="129"/>
      <c r="Q2" s="129"/>
      <c r="R2" s="129"/>
      <c r="S2" s="129"/>
      <c r="T2" s="133"/>
      <c r="U2" s="128" t="s">
        <v>76</v>
      </c>
      <c r="V2" s="129"/>
      <c r="W2" s="129"/>
      <c r="X2" s="129"/>
      <c r="Y2" s="129"/>
      <c r="Z2" s="133"/>
    </row>
    <row r="3" spans="1:28" ht="12" customHeight="1">
      <c r="A3" s="135" t="s">
        <v>0</v>
      </c>
      <c r="B3" s="136"/>
      <c r="C3" s="137"/>
      <c r="D3" s="376"/>
      <c r="E3" s="377"/>
      <c r="F3" s="377"/>
      <c r="G3" s="377"/>
      <c r="H3" s="377"/>
      <c r="I3" s="377"/>
      <c r="J3" s="377"/>
      <c r="K3" s="378"/>
      <c r="O3" s="134">
        <v>0.83333333333333337</v>
      </c>
      <c r="P3" s="130"/>
      <c r="Q3" s="130"/>
      <c r="R3" s="130"/>
      <c r="S3" s="130"/>
      <c r="T3" s="131"/>
      <c r="U3" s="134">
        <v>0.875</v>
      </c>
      <c r="V3" s="130"/>
      <c r="W3" s="130"/>
      <c r="X3" s="130"/>
      <c r="Y3" s="130"/>
      <c r="Z3" s="131"/>
    </row>
    <row r="4" spans="1:28" ht="12" customHeight="1">
      <c r="V4" s="14" t="s">
        <v>78</v>
      </c>
    </row>
    <row r="5" spans="1:28" ht="12" customHeight="1">
      <c r="A5" s="2" t="s">
        <v>1</v>
      </c>
    </row>
    <row r="6" spans="1:28" ht="12" customHeight="1">
      <c r="A6" s="149" t="s">
        <v>79</v>
      </c>
      <c r="B6" s="150"/>
      <c r="C6" s="150"/>
      <c r="D6" s="150"/>
      <c r="E6" s="150"/>
      <c r="F6" s="150"/>
      <c r="G6" s="150"/>
      <c r="H6" s="151"/>
      <c r="I6" s="381"/>
      <c r="J6" s="382"/>
      <c r="K6" s="382"/>
      <c r="L6" s="382"/>
      <c r="M6" s="3" t="s">
        <v>3</v>
      </c>
      <c r="O6" s="2" t="s">
        <v>133</v>
      </c>
    </row>
    <row r="7" spans="1:28" ht="12" customHeight="1">
      <c r="A7" s="4"/>
      <c r="B7" s="154" t="s">
        <v>132</v>
      </c>
      <c r="C7" s="130"/>
      <c r="D7" s="130"/>
      <c r="E7" s="130"/>
      <c r="F7" s="130"/>
      <c r="G7" s="130"/>
      <c r="H7" s="131"/>
      <c r="I7" s="381"/>
      <c r="J7" s="382"/>
      <c r="K7" s="382"/>
      <c r="L7" s="382"/>
      <c r="M7" s="3" t="s">
        <v>3</v>
      </c>
      <c r="N7" s="2" t="s">
        <v>4</v>
      </c>
      <c r="O7" s="128" t="str">
        <f>IF(I7="","",IF(I7&lt;=1000,ROUNDDOWN(1000/1000,0),ROUNDDOWN(I7/1000,0)))</f>
        <v/>
      </c>
      <c r="P7" s="129"/>
      <c r="Q7" s="129"/>
      <c r="R7" s="130" t="s">
        <v>7</v>
      </c>
      <c r="S7" s="131"/>
      <c r="T7" s="2" t="s">
        <v>4</v>
      </c>
      <c r="U7" s="141" t="str">
        <f>IF(I7="","",O7*200000)</f>
        <v/>
      </c>
      <c r="V7" s="142"/>
      <c r="W7" s="142"/>
      <c r="X7" s="142"/>
      <c r="Y7" s="142"/>
      <c r="Z7" s="130" t="s">
        <v>8</v>
      </c>
      <c r="AA7" s="131"/>
      <c r="AB7" s="5" t="s">
        <v>84</v>
      </c>
    </row>
    <row r="8" spans="1:28" ht="12" customHeight="1">
      <c r="O8" s="2" t="s">
        <v>9</v>
      </c>
    </row>
    <row r="9" spans="1:28" ht="12" customHeight="1">
      <c r="O9" s="2" t="s">
        <v>10</v>
      </c>
    </row>
    <row r="10" spans="1:28" ht="12" customHeight="1">
      <c r="A10" s="383" t="s">
        <v>80</v>
      </c>
      <c r="B10" s="383"/>
      <c r="C10" s="383"/>
      <c r="D10" s="383"/>
      <c r="E10" s="383"/>
      <c r="F10" s="383"/>
      <c r="G10" s="383"/>
      <c r="H10" s="383"/>
      <c r="I10" s="383"/>
    </row>
    <row r="11" spans="1:28" ht="12" customHeight="1">
      <c r="B11" s="17"/>
      <c r="C11" s="128" t="s">
        <v>81</v>
      </c>
      <c r="D11" s="386"/>
      <c r="E11" s="386"/>
      <c r="F11" s="386"/>
      <c r="G11" s="386"/>
      <c r="H11" s="386"/>
      <c r="I11" s="386"/>
      <c r="J11" s="386"/>
      <c r="K11" s="386"/>
      <c r="L11" s="386"/>
      <c r="M11" s="373"/>
    </row>
    <row r="13" spans="1:28" ht="12" customHeight="1">
      <c r="A13" s="2" t="s">
        <v>87</v>
      </c>
      <c r="G13" s="2" t="s">
        <v>82</v>
      </c>
      <c r="Q13" s="5" t="s">
        <v>85</v>
      </c>
      <c r="T13" s="5" t="s">
        <v>86</v>
      </c>
      <c r="W13" s="147" t="s">
        <v>31</v>
      </c>
      <c r="X13" s="148"/>
      <c r="Y13" s="148"/>
      <c r="Z13" s="147" t="s">
        <v>83</v>
      </c>
      <c r="AA13" s="148"/>
      <c r="AB13" s="148"/>
    </row>
    <row r="14" spans="1:28" ht="12" customHeight="1">
      <c r="A14" s="124" t="s">
        <v>26</v>
      </c>
      <c r="B14" s="124"/>
      <c r="C14" s="124"/>
      <c r="D14" s="124"/>
      <c r="E14" s="124"/>
      <c r="F14" s="94" t="s">
        <v>14</v>
      </c>
      <c r="G14" s="94"/>
      <c r="H14" s="94"/>
      <c r="I14" s="94" t="s">
        <v>15</v>
      </c>
      <c r="J14" s="94"/>
      <c r="K14" s="94"/>
      <c r="L14" s="94" t="s">
        <v>16</v>
      </c>
      <c r="M14" s="94"/>
      <c r="N14" s="94"/>
      <c r="O14" s="5"/>
      <c r="P14" s="101" t="s">
        <v>39</v>
      </c>
      <c r="Q14" s="102"/>
      <c r="R14" s="103"/>
      <c r="S14" s="101" t="s">
        <v>40</v>
      </c>
      <c r="T14" s="104"/>
      <c r="U14" s="105"/>
      <c r="V14" s="7"/>
      <c r="W14" s="106" t="s">
        <v>27</v>
      </c>
      <c r="X14" s="107"/>
      <c r="Y14" s="108"/>
      <c r="Z14" s="115" t="str">
        <f>IF((P15=""),"",IF(S15="全て",1,IF(OR(S15="対象外",S15="要請時間内"),"要請時間内",ROUNDUP(S15/P15,3))))</f>
        <v/>
      </c>
      <c r="AA14" s="116"/>
      <c r="AB14" s="117"/>
    </row>
    <row r="15" spans="1:28" ht="12" customHeight="1">
      <c r="A15" s="124" t="s">
        <v>12</v>
      </c>
      <c r="B15" s="124"/>
      <c r="C15" s="124"/>
      <c r="D15" s="124"/>
      <c r="E15" s="124"/>
      <c r="F15" s="228"/>
      <c r="G15" s="229"/>
      <c r="H15" s="229"/>
      <c r="I15" s="228"/>
      <c r="J15" s="229"/>
      <c r="K15" s="229"/>
      <c r="L15" s="228"/>
      <c r="M15" s="229"/>
      <c r="N15" s="229"/>
      <c r="O15" s="6"/>
      <c r="P15" s="127" t="str">
        <f>IF(F15="","",I15-F15-L15)</f>
        <v/>
      </c>
      <c r="Q15" s="107"/>
      <c r="R15" s="108"/>
      <c r="S15" s="127" t="str">
        <f>IF(F15="","","全て")</f>
        <v/>
      </c>
      <c r="T15" s="107"/>
      <c r="U15" s="108"/>
      <c r="V15" s="7"/>
      <c r="W15" s="109"/>
      <c r="X15" s="110"/>
      <c r="Y15" s="111"/>
      <c r="Z15" s="222"/>
      <c r="AA15" s="223"/>
      <c r="AB15" s="224"/>
    </row>
    <row r="16" spans="1:28" ht="12" customHeight="1">
      <c r="A16" s="124" t="s">
        <v>13</v>
      </c>
      <c r="B16" s="124"/>
      <c r="C16" s="124"/>
      <c r="D16" s="124"/>
      <c r="E16" s="124"/>
      <c r="F16" s="379"/>
      <c r="G16" s="380"/>
      <c r="H16" s="380"/>
      <c r="I16" s="379"/>
      <c r="J16" s="380"/>
      <c r="K16" s="380"/>
      <c r="L16" s="379"/>
      <c r="M16" s="380"/>
      <c r="N16" s="380"/>
      <c r="O16" s="6"/>
      <c r="P16" s="112"/>
      <c r="Q16" s="113"/>
      <c r="R16" s="114"/>
      <c r="S16" s="112"/>
      <c r="T16" s="113"/>
      <c r="U16" s="114"/>
      <c r="V16" s="7"/>
      <c r="W16" s="112"/>
      <c r="X16" s="113"/>
      <c r="Y16" s="114"/>
      <c r="Z16" s="225"/>
      <c r="AA16" s="226"/>
      <c r="AB16" s="227"/>
    </row>
    <row r="17" spans="1:28" ht="6" customHeight="1">
      <c r="P17" s="7"/>
      <c r="Q17" s="7"/>
      <c r="R17" s="7"/>
      <c r="S17" s="7"/>
      <c r="T17" s="7"/>
      <c r="U17" s="7"/>
      <c r="V17" s="7"/>
      <c r="W17" s="7"/>
      <c r="X17" s="7"/>
      <c r="Y17" s="7"/>
      <c r="Z17" s="18"/>
      <c r="AA17" s="18"/>
      <c r="AB17" s="18"/>
    </row>
    <row r="18" spans="1:28" ht="12" customHeight="1">
      <c r="A18" s="124" t="s">
        <v>28</v>
      </c>
      <c r="B18" s="124"/>
      <c r="C18" s="124"/>
      <c r="D18" s="124"/>
      <c r="E18" s="124"/>
      <c r="F18" s="78" t="s">
        <v>14</v>
      </c>
      <c r="G18" s="78"/>
      <c r="H18" s="78"/>
      <c r="I18" s="78" t="s">
        <v>15</v>
      </c>
      <c r="J18" s="78"/>
      <c r="K18" s="78"/>
      <c r="L18" s="78" t="s">
        <v>16</v>
      </c>
      <c r="M18" s="78"/>
      <c r="N18" s="78"/>
      <c r="O18" s="5"/>
      <c r="P18" s="101" t="s">
        <v>39</v>
      </c>
      <c r="Q18" s="102"/>
      <c r="R18" s="103"/>
      <c r="S18" s="101" t="s">
        <v>40</v>
      </c>
      <c r="T18" s="104"/>
      <c r="U18" s="105"/>
      <c r="V18" s="7"/>
      <c r="W18" s="106" t="s">
        <v>32</v>
      </c>
      <c r="X18" s="107"/>
      <c r="Y18" s="108"/>
      <c r="Z18" s="115" t="str">
        <f>IF((P19=""),"",IF(S19="全て",1,IF(OR(S19="対象外",S19="要請時間内"),"要請時間内",ROUNDUP(S19/P19,3))))</f>
        <v/>
      </c>
      <c r="AA18" s="116"/>
      <c r="AB18" s="117"/>
    </row>
    <row r="19" spans="1:28" ht="12" customHeight="1">
      <c r="A19" s="124" t="s">
        <v>12</v>
      </c>
      <c r="B19" s="124"/>
      <c r="C19" s="124"/>
      <c r="D19" s="124"/>
      <c r="E19" s="124"/>
      <c r="F19" s="228"/>
      <c r="G19" s="229"/>
      <c r="H19" s="229"/>
      <c r="I19" s="228"/>
      <c r="J19" s="229"/>
      <c r="K19" s="229"/>
      <c r="L19" s="228"/>
      <c r="M19" s="229"/>
      <c r="N19" s="229"/>
      <c r="O19" s="6"/>
      <c r="P19" s="127" t="str">
        <f>IF(F19="","",I19-F19-L19)</f>
        <v/>
      </c>
      <c r="Q19" s="107"/>
      <c r="R19" s="108"/>
      <c r="S19" s="127" t="str">
        <f>IF(F19="","","全て")</f>
        <v/>
      </c>
      <c r="T19" s="107"/>
      <c r="U19" s="108"/>
      <c r="V19" s="7"/>
      <c r="W19" s="109"/>
      <c r="X19" s="110"/>
      <c r="Y19" s="111"/>
      <c r="Z19" s="222"/>
      <c r="AA19" s="223"/>
      <c r="AB19" s="224"/>
    </row>
    <row r="20" spans="1:28" ht="12" customHeight="1">
      <c r="A20" s="124" t="s">
        <v>13</v>
      </c>
      <c r="B20" s="124"/>
      <c r="C20" s="124"/>
      <c r="D20" s="124"/>
      <c r="E20" s="124"/>
      <c r="F20" s="384"/>
      <c r="G20" s="385"/>
      <c r="H20" s="385"/>
      <c r="I20" s="384"/>
      <c r="J20" s="385"/>
      <c r="K20" s="385"/>
      <c r="L20" s="384"/>
      <c r="M20" s="385"/>
      <c r="N20" s="385"/>
      <c r="O20" s="6"/>
      <c r="P20" s="112"/>
      <c r="Q20" s="113"/>
      <c r="R20" s="114"/>
      <c r="S20" s="112"/>
      <c r="T20" s="113"/>
      <c r="U20" s="114"/>
      <c r="V20" s="7"/>
      <c r="W20" s="112"/>
      <c r="X20" s="113"/>
      <c r="Y20" s="114"/>
      <c r="Z20" s="225"/>
      <c r="AA20" s="226"/>
      <c r="AB20" s="227"/>
    </row>
    <row r="21" spans="1:28" ht="6" customHeight="1"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19"/>
      <c r="AA21" s="19"/>
      <c r="AB21" s="19"/>
    </row>
    <row r="22" spans="1:28" ht="12" customHeight="1">
      <c r="A22" s="124" t="s">
        <v>22</v>
      </c>
      <c r="B22" s="124"/>
      <c r="C22" s="124"/>
      <c r="D22" s="124"/>
      <c r="E22" s="124"/>
      <c r="F22" s="78" t="s">
        <v>14</v>
      </c>
      <c r="G22" s="78"/>
      <c r="H22" s="78"/>
      <c r="I22" s="78" t="s">
        <v>15</v>
      </c>
      <c r="J22" s="78"/>
      <c r="K22" s="78"/>
      <c r="L22" s="78" t="s">
        <v>16</v>
      </c>
      <c r="M22" s="78"/>
      <c r="N22" s="78"/>
      <c r="O22" s="5"/>
      <c r="P22" s="101" t="s">
        <v>39</v>
      </c>
      <c r="Q22" s="102"/>
      <c r="R22" s="103"/>
      <c r="S22" s="101" t="s">
        <v>40</v>
      </c>
      <c r="T22" s="104"/>
      <c r="U22" s="105"/>
      <c r="V22" s="7"/>
      <c r="W22" s="106" t="s">
        <v>18</v>
      </c>
      <c r="X22" s="107"/>
      <c r="Y22" s="108"/>
      <c r="Z22" s="115" t="str">
        <f>IF((P23=""),"",IF(S23="全て",1,IF(OR(S23="対象外",S23="要請時間内"),"要請時間内",ROUNDUP(S23/P23,3))))</f>
        <v/>
      </c>
      <c r="AA22" s="116"/>
      <c r="AB22" s="117"/>
    </row>
    <row r="23" spans="1:28" ht="12" customHeight="1">
      <c r="A23" s="124" t="s">
        <v>12</v>
      </c>
      <c r="B23" s="124"/>
      <c r="C23" s="124"/>
      <c r="D23" s="124"/>
      <c r="E23" s="124"/>
      <c r="F23" s="228"/>
      <c r="G23" s="229"/>
      <c r="H23" s="229"/>
      <c r="I23" s="228"/>
      <c r="J23" s="229"/>
      <c r="K23" s="229"/>
      <c r="L23" s="228"/>
      <c r="M23" s="229"/>
      <c r="N23" s="229"/>
      <c r="O23" s="6"/>
      <c r="P23" s="127" t="str">
        <f>IF(F23="","",I23-F23-L23)</f>
        <v/>
      </c>
      <c r="Q23" s="107"/>
      <c r="R23" s="108"/>
      <c r="S23" s="127" t="str">
        <f>IF(F23="","",IF(I23&lt;=$O$3,"要請時間内",IF(I24&lt;=$O$3,I23-$O$3,IF(I24&gt;$O$3,"対象外",I23-I24))))</f>
        <v/>
      </c>
      <c r="T23" s="107"/>
      <c r="U23" s="108"/>
      <c r="V23" s="7"/>
      <c r="W23" s="109"/>
      <c r="X23" s="110"/>
      <c r="Y23" s="111"/>
      <c r="Z23" s="222"/>
      <c r="AA23" s="223"/>
      <c r="AB23" s="224"/>
    </row>
    <row r="24" spans="1:28" ht="12" customHeight="1">
      <c r="A24" s="124" t="s">
        <v>13</v>
      </c>
      <c r="B24" s="124"/>
      <c r="C24" s="124"/>
      <c r="D24" s="124"/>
      <c r="E24" s="124"/>
      <c r="F24" s="228"/>
      <c r="G24" s="229"/>
      <c r="H24" s="229"/>
      <c r="I24" s="228"/>
      <c r="J24" s="229"/>
      <c r="K24" s="229"/>
      <c r="L24" s="228"/>
      <c r="M24" s="229"/>
      <c r="N24" s="229"/>
      <c r="O24" s="6"/>
      <c r="P24" s="112"/>
      <c r="Q24" s="113"/>
      <c r="R24" s="114"/>
      <c r="S24" s="112"/>
      <c r="T24" s="113"/>
      <c r="U24" s="114"/>
      <c r="V24" s="7"/>
      <c r="W24" s="112"/>
      <c r="X24" s="113"/>
      <c r="Y24" s="114"/>
      <c r="Z24" s="225"/>
      <c r="AA24" s="226"/>
      <c r="AB24" s="227"/>
    </row>
    <row r="25" spans="1:28" ht="6" customHeight="1">
      <c r="F25" s="7"/>
      <c r="G25" s="7"/>
      <c r="H25" s="7"/>
      <c r="I25" s="7"/>
      <c r="J25" s="7"/>
      <c r="K25" s="7"/>
      <c r="L25" s="7"/>
      <c r="M25" s="7"/>
      <c r="N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19"/>
      <c r="AA25" s="19"/>
      <c r="AB25" s="19"/>
    </row>
    <row r="26" spans="1:28" ht="12" customHeight="1">
      <c r="A26" s="124" t="s">
        <v>23</v>
      </c>
      <c r="B26" s="124"/>
      <c r="C26" s="124"/>
      <c r="D26" s="124"/>
      <c r="E26" s="124"/>
      <c r="F26" s="78" t="s">
        <v>14</v>
      </c>
      <c r="G26" s="78"/>
      <c r="H26" s="78"/>
      <c r="I26" s="78" t="s">
        <v>15</v>
      </c>
      <c r="J26" s="78"/>
      <c r="K26" s="78"/>
      <c r="L26" s="78" t="s">
        <v>16</v>
      </c>
      <c r="M26" s="78"/>
      <c r="N26" s="78"/>
      <c r="O26" s="5"/>
      <c r="P26" s="101" t="s">
        <v>39</v>
      </c>
      <c r="Q26" s="102"/>
      <c r="R26" s="103"/>
      <c r="S26" s="101" t="s">
        <v>40</v>
      </c>
      <c r="T26" s="104"/>
      <c r="U26" s="105"/>
      <c r="V26" s="7"/>
      <c r="W26" s="106" t="s">
        <v>19</v>
      </c>
      <c r="X26" s="107"/>
      <c r="Y26" s="108"/>
      <c r="Z26" s="115" t="str">
        <f>IF((P27=""),"",IF(S27="全て",1,IF(OR(S27="対象外",S27="要請時間内"),"要請時間内",ROUNDUP(S27/P27,3))))</f>
        <v/>
      </c>
      <c r="AA26" s="116"/>
      <c r="AB26" s="117"/>
    </row>
    <row r="27" spans="1:28" ht="12" customHeight="1">
      <c r="A27" s="124" t="s">
        <v>12</v>
      </c>
      <c r="B27" s="124"/>
      <c r="C27" s="124"/>
      <c r="D27" s="124"/>
      <c r="E27" s="124"/>
      <c r="F27" s="228"/>
      <c r="G27" s="229"/>
      <c r="H27" s="229"/>
      <c r="I27" s="228"/>
      <c r="J27" s="229"/>
      <c r="K27" s="229"/>
      <c r="L27" s="228"/>
      <c r="M27" s="229"/>
      <c r="N27" s="229"/>
      <c r="O27" s="6"/>
      <c r="P27" s="127" t="str">
        <f>IF(F27="","",I27-F27-L27)</f>
        <v/>
      </c>
      <c r="Q27" s="107"/>
      <c r="R27" s="108"/>
      <c r="S27" s="127" t="str">
        <f>IF(F27="","",IF(I27&lt;=$O$3,"要請時間内",IF(I28&lt;=$O$3,I27-$O$3,IF(I28&gt;$O$3,"対象外",I27-I28))))</f>
        <v/>
      </c>
      <c r="T27" s="107"/>
      <c r="U27" s="108"/>
      <c r="V27" s="7"/>
      <c r="W27" s="109"/>
      <c r="X27" s="110"/>
      <c r="Y27" s="111"/>
      <c r="Z27" s="222"/>
      <c r="AA27" s="223"/>
      <c r="AB27" s="224"/>
    </row>
    <row r="28" spans="1:28" ht="12" customHeight="1">
      <c r="A28" s="124" t="s">
        <v>13</v>
      </c>
      <c r="B28" s="124"/>
      <c r="C28" s="124"/>
      <c r="D28" s="124"/>
      <c r="E28" s="124"/>
      <c r="F28" s="228"/>
      <c r="G28" s="229"/>
      <c r="H28" s="229"/>
      <c r="I28" s="228"/>
      <c r="J28" s="229"/>
      <c r="K28" s="229"/>
      <c r="L28" s="228"/>
      <c r="M28" s="229"/>
      <c r="N28" s="229"/>
      <c r="O28" s="6"/>
      <c r="P28" s="112"/>
      <c r="Q28" s="113"/>
      <c r="R28" s="114"/>
      <c r="S28" s="112"/>
      <c r="T28" s="113"/>
      <c r="U28" s="114"/>
      <c r="V28" s="7"/>
      <c r="W28" s="112"/>
      <c r="X28" s="113"/>
      <c r="Y28" s="114"/>
      <c r="Z28" s="225"/>
      <c r="AA28" s="226"/>
      <c r="AB28" s="227"/>
    </row>
    <row r="29" spans="1:28" ht="6" customHeight="1">
      <c r="F29" s="7"/>
      <c r="G29" s="7"/>
      <c r="H29" s="7"/>
      <c r="I29" s="7"/>
      <c r="J29" s="7"/>
      <c r="K29" s="7"/>
      <c r="L29" s="7"/>
      <c r="M29" s="7"/>
      <c r="N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19"/>
      <c r="AA29" s="19"/>
      <c r="AB29" s="19"/>
    </row>
    <row r="30" spans="1:28" ht="12" customHeight="1">
      <c r="A30" s="124" t="s">
        <v>24</v>
      </c>
      <c r="B30" s="124"/>
      <c r="C30" s="124"/>
      <c r="D30" s="124"/>
      <c r="E30" s="124"/>
      <c r="F30" s="78" t="s">
        <v>14</v>
      </c>
      <c r="G30" s="78"/>
      <c r="H30" s="78"/>
      <c r="I30" s="78" t="s">
        <v>15</v>
      </c>
      <c r="J30" s="78"/>
      <c r="K30" s="78"/>
      <c r="L30" s="78" t="s">
        <v>16</v>
      </c>
      <c r="M30" s="78"/>
      <c r="N30" s="78"/>
      <c r="O30" s="5"/>
      <c r="P30" s="101" t="s">
        <v>39</v>
      </c>
      <c r="Q30" s="102"/>
      <c r="R30" s="103"/>
      <c r="S30" s="101" t="s">
        <v>40</v>
      </c>
      <c r="T30" s="104"/>
      <c r="U30" s="105"/>
      <c r="V30" s="7"/>
      <c r="W30" s="106" t="s">
        <v>20</v>
      </c>
      <c r="X30" s="107"/>
      <c r="Y30" s="108"/>
      <c r="Z30" s="115" t="str">
        <f>IF((P31=""),"",IF(S31="全て",1,IF(OR(S31="対象外",S31="要請時間内"),"要請時間内",ROUNDUP(S31/P31,3))))</f>
        <v/>
      </c>
      <c r="AA30" s="116"/>
      <c r="AB30" s="117"/>
    </row>
    <row r="31" spans="1:28" ht="12" customHeight="1">
      <c r="A31" s="124" t="s">
        <v>12</v>
      </c>
      <c r="B31" s="124"/>
      <c r="C31" s="124"/>
      <c r="D31" s="124"/>
      <c r="E31" s="124"/>
      <c r="F31" s="228"/>
      <c r="G31" s="229"/>
      <c r="H31" s="229"/>
      <c r="I31" s="228"/>
      <c r="J31" s="229"/>
      <c r="K31" s="229"/>
      <c r="L31" s="228"/>
      <c r="M31" s="229"/>
      <c r="N31" s="229"/>
      <c r="O31" s="6"/>
      <c r="P31" s="127" t="str">
        <f>IF(F31="","",I31-F31-L31)</f>
        <v/>
      </c>
      <c r="Q31" s="107"/>
      <c r="R31" s="108"/>
      <c r="S31" s="127" t="str">
        <f>IF(F31="","",IF(I31&lt;=$O$3,"要請時間内",IF(I32&lt;=$O$3,I31-$O$3,IF(I32&gt;$O$3,"対象外",I31-I32))))</f>
        <v/>
      </c>
      <c r="T31" s="107"/>
      <c r="U31" s="108"/>
      <c r="V31" s="7"/>
      <c r="W31" s="109"/>
      <c r="X31" s="110"/>
      <c r="Y31" s="111"/>
      <c r="Z31" s="222"/>
      <c r="AA31" s="223"/>
      <c r="AB31" s="224"/>
    </row>
    <row r="32" spans="1:28" ht="12" customHeight="1">
      <c r="A32" s="124" t="s">
        <v>13</v>
      </c>
      <c r="B32" s="124"/>
      <c r="C32" s="124"/>
      <c r="D32" s="124"/>
      <c r="E32" s="124"/>
      <c r="F32" s="228"/>
      <c r="G32" s="229"/>
      <c r="H32" s="229"/>
      <c r="I32" s="228"/>
      <c r="J32" s="229"/>
      <c r="K32" s="229"/>
      <c r="L32" s="228"/>
      <c r="M32" s="229"/>
      <c r="N32" s="229"/>
      <c r="O32" s="6"/>
      <c r="P32" s="112"/>
      <c r="Q32" s="113"/>
      <c r="R32" s="114"/>
      <c r="S32" s="112"/>
      <c r="T32" s="113"/>
      <c r="U32" s="114"/>
      <c r="V32" s="7"/>
      <c r="W32" s="112"/>
      <c r="X32" s="113"/>
      <c r="Y32" s="114"/>
      <c r="Z32" s="225"/>
      <c r="AA32" s="226"/>
      <c r="AB32" s="227"/>
    </row>
    <row r="33" spans="1:32" ht="6" customHeight="1">
      <c r="F33" s="7"/>
      <c r="G33" s="7"/>
      <c r="H33" s="7"/>
      <c r="I33" s="7"/>
      <c r="J33" s="7"/>
      <c r="K33" s="7"/>
      <c r="L33" s="7"/>
      <c r="M33" s="7"/>
      <c r="N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19"/>
      <c r="AA33" s="19"/>
      <c r="AB33" s="19"/>
    </row>
    <row r="34" spans="1:32" ht="12" customHeight="1">
      <c r="A34" s="124" t="s">
        <v>25</v>
      </c>
      <c r="B34" s="124"/>
      <c r="C34" s="124"/>
      <c r="D34" s="124"/>
      <c r="E34" s="124"/>
      <c r="F34" s="78" t="s">
        <v>14</v>
      </c>
      <c r="G34" s="78"/>
      <c r="H34" s="78"/>
      <c r="I34" s="78" t="s">
        <v>15</v>
      </c>
      <c r="J34" s="78"/>
      <c r="K34" s="78"/>
      <c r="L34" s="78" t="s">
        <v>16</v>
      </c>
      <c r="M34" s="78"/>
      <c r="N34" s="78"/>
      <c r="O34" s="5"/>
      <c r="P34" s="101" t="s">
        <v>39</v>
      </c>
      <c r="Q34" s="102"/>
      <c r="R34" s="103"/>
      <c r="S34" s="101" t="s">
        <v>40</v>
      </c>
      <c r="T34" s="104"/>
      <c r="U34" s="105"/>
      <c r="V34" s="7"/>
      <c r="W34" s="106" t="s">
        <v>21</v>
      </c>
      <c r="X34" s="107"/>
      <c r="Y34" s="108"/>
      <c r="Z34" s="115" t="str">
        <f>IF((P35=""),"",IF(S35="全て",1,IF(OR(S35="対象外",S35="要請時間内"),"支給しない",ROUNDUP(S35/P35,3))))</f>
        <v/>
      </c>
      <c r="AA34" s="116"/>
      <c r="AB34" s="117"/>
    </row>
    <row r="35" spans="1:32" ht="12" customHeight="1">
      <c r="A35" s="124" t="s">
        <v>12</v>
      </c>
      <c r="B35" s="124"/>
      <c r="C35" s="124"/>
      <c r="D35" s="124"/>
      <c r="E35" s="124"/>
      <c r="F35" s="228"/>
      <c r="G35" s="229"/>
      <c r="H35" s="229"/>
      <c r="I35" s="228"/>
      <c r="J35" s="229"/>
      <c r="K35" s="229"/>
      <c r="L35" s="228"/>
      <c r="M35" s="229"/>
      <c r="N35" s="229"/>
      <c r="O35" s="6"/>
      <c r="P35" s="127" t="str">
        <f>IF(F35="","",I35-F35-L35)</f>
        <v/>
      </c>
      <c r="Q35" s="107"/>
      <c r="R35" s="108"/>
      <c r="S35" s="127" t="str">
        <f>IF(F35="","",IF(I35&lt;=$O$3,"要請時間内",IF(I36&lt;=$O$3,I35-$O$3,IF(I36&gt;$O$3,"対象外",I35-I36))))</f>
        <v/>
      </c>
      <c r="T35" s="107"/>
      <c r="U35" s="108"/>
      <c r="V35" s="7"/>
      <c r="W35" s="109"/>
      <c r="X35" s="110"/>
      <c r="Y35" s="111"/>
      <c r="Z35" s="118"/>
      <c r="AA35" s="119"/>
      <c r="AB35" s="120"/>
    </row>
    <row r="36" spans="1:32" ht="12" customHeight="1">
      <c r="A36" s="124" t="s">
        <v>13</v>
      </c>
      <c r="B36" s="124"/>
      <c r="C36" s="124"/>
      <c r="D36" s="124"/>
      <c r="E36" s="124"/>
      <c r="F36" s="228"/>
      <c r="G36" s="229"/>
      <c r="H36" s="229"/>
      <c r="I36" s="228"/>
      <c r="J36" s="229"/>
      <c r="K36" s="229"/>
      <c r="L36" s="228"/>
      <c r="M36" s="229"/>
      <c r="N36" s="229"/>
      <c r="O36" s="6"/>
      <c r="P36" s="112"/>
      <c r="Q36" s="113"/>
      <c r="R36" s="114"/>
      <c r="S36" s="112"/>
      <c r="T36" s="113"/>
      <c r="U36" s="114"/>
      <c r="V36" s="7"/>
      <c r="W36" s="112"/>
      <c r="X36" s="113"/>
      <c r="Y36" s="114"/>
      <c r="Z36" s="121"/>
      <c r="AA36" s="122"/>
      <c r="AB36" s="123"/>
    </row>
    <row r="37" spans="1:32" ht="6" customHeight="1">
      <c r="F37" s="7"/>
      <c r="G37" s="7"/>
      <c r="H37" s="7"/>
      <c r="I37" s="7"/>
      <c r="J37" s="7"/>
      <c r="K37" s="7"/>
      <c r="L37" s="7"/>
      <c r="M37" s="7"/>
      <c r="N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19"/>
      <c r="AA37" s="19"/>
      <c r="AB37" s="19"/>
    </row>
    <row r="38" spans="1:32" ht="12" customHeight="1">
      <c r="A38" s="100" t="s">
        <v>77</v>
      </c>
      <c r="B38" s="100"/>
      <c r="C38" s="100"/>
      <c r="D38" s="100"/>
      <c r="E38" s="100"/>
      <c r="F38" s="78" t="s">
        <v>14</v>
      </c>
      <c r="G38" s="78"/>
      <c r="H38" s="78"/>
      <c r="I38" s="78" t="s">
        <v>15</v>
      </c>
      <c r="J38" s="78"/>
      <c r="K38" s="78"/>
      <c r="L38" s="78" t="s">
        <v>16</v>
      </c>
      <c r="M38" s="78"/>
      <c r="N38" s="78"/>
      <c r="O38" s="5"/>
      <c r="P38" s="101" t="s">
        <v>39</v>
      </c>
      <c r="Q38" s="102"/>
      <c r="R38" s="103"/>
      <c r="S38" s="101" t="s">
        <v>40</v>
      </c>
      <c r="T38" s="104"/>
      <c r="U38" s="105"/>
      <c r="V38" s="7"/>
      <c r="W38" s="106" t="s">
        <v>33</v>
      </c>
      <c r="X38" s="107"/>
      <c r="Y38" s="108"/>
      <c r="Z38" s="115" t="str">
        <f>IF((P39=""),"",IF(S39="全て",1,IF(OR(S39="対象外",S39="要請時間内"),"支給しない",ROUNDUP(S39/P39,3))))</f>
        <v/>
      </c>
      <c r="AA38" s="116"/>
      <c r="AB38" s="117"/>
    </row>
    <row r="39" spans="1:32" ht="12" customHeight="1">
      <c r="A39" s="124" t="s">
        <v>12</v>
      </c>
      <c r="B39" s="124"/>
      <c r="C39" s="124"/>
      <c r="D39" s="124"/>
      <c r="E39" s="124"/>
      <c r="F39" s="228"/>
      <c r="G39" s="229"/>
      <c r="H39" s="229"/>
      <c r="I39" s="228"/>
      <c r="J39" s="229"/>
      <c r="K39" s="229"/>
      <c r="L39" s="228"/>
      <c r="M39" s="229"/>
      <c r="N39" s="229"/>
      <c r="O39" s="6"/>
      <c r="P39" s="127" t="str">
        <f>IF(F39="","",I39-F39-L39)</f>
        <v/>
      </c>
      <c r="Q39" s="107"/>
      <c r="R39" s="108"/>
      <c r="S39" s="127" t="str">
        <f>IF(F39="","",IF(I39&lt;=$U$3,"要請時間内",IF(I40&lt;=$U$3,I39-$U$3,IF(I40&gt;$O$3,"対象外",I39-I40))))</f>
        <v/>
      </c>
      <c r="T39" s="232"/>
      <c r="U39" s="233"/>
      <c r="V39" s="7"/>
      <c r="W39" s="109"/>
      <c r="X39" s="110"/>
      <c r="Y39" s="111"/>
      <c r="Z39" s="118"/>
      <c r="AA39" s="119"/>
      <c r="AB39" s="120"/>
    </row>
    <row r="40" spans="1:32" ht="12" customHeight="1">
      <c r="A40" s="124" t="s">
        <v>13</v>
      </c>
      <c r="B40" s="124"/>
      <c r="C40" s="124"/>
      <c r="D40" s="124"/>
      <c r="E40" s="124"/>
      <c r="F40" s="228"/>
      <c r="G40" s="229"/>
      <c r="H40" s="229"/>
      <c r="I40" s="228"/>
      <c r="J40" s="229"/>
      <c r="K40" s="229"/>
      <c r="L40" s="228"/>
      <c r="M40" s="229"/>
      <c r="N40" s="229"/>
      <c r="O40" s="6"/>
      <c r="P40" s="112"/>
      <c r="Q40" s="113"/>
      <c r="R40" s="114"/>
      <c r="S40" s="234"/>
      <c r="T40" s="235"/>
      <c r="U40" s="236"/>
      <c r="V40" s="7"/>
      <c r="W40" s="112"/>
      <c r="X40" s="113"/>
      <c r="Y40" s="114"/>
      <c r="Z40" s="121"/>
      <c r="AA40" s="122"/>
      <c r="AB40" s="123"/>
    </row>
    <row r="41" spans="1:32" ht="12" customHeight="1">
      <c r="Z41" s="253" t="s">
        <v>98</v>
      </c>
      <c r="AA41" s="253"/>
      <c r="AB41" s="253"/>
    </row>
    <row r="42" spans="1:32" ht="12" customHeight="1">
      <c r="A42" s="2" t="s">
        <v>29</v>
      </c>
    </row>
    <row r="43" spans="1:32" ht="16.899999999999999" customHeight="1">
      <c r="A43" s="96" t="s">
        <v>30</v>
      </c>
      <c r="B43" s="200"/>
      <c r="C43" s="200"/>
      <c r="D43" s="202" t="s">
        <v>31</v>
      </c>
      <c r="E43" s="203"/>
      <c r="F43" s="374" t="s">
        <v>88</v>
      </c>
      <c r="G43" s="203"/>
      <c r="H43" s="149" t="s">
        <v>37</v>
      </c>
      <c r="I43" s="210"/>
      <c r="J43" s="210"/>
      <c r="K43" s="210"/>
      <c r="L43" s="210"/>
      <c r="M43" s="211"/>
      <c r="N43" s="212" t="s">
        <v>92</v>
      </c>
      <c r="O43" s="213"/>
      <c r="P43" s="213"/>
      <c r="Q43" s="213"/>
      <c r="R43" s="214"/>
    </row>
    <row r="44" spans="1:32" ht="16.899999999999999" customHeight="1">
      <c r="A44" s="201"/>
      <c r="B44" s="201"/>
      <c r="C44" s="201"/>
      <c r="D44" s="204"/>
      <c r="E44" s="205"/>
      <c r="F44" s="204"/>
      <c r="G44" s="205"/>
      <c r="H44" s="216" t="s">
        <v>91</v>
      </c>
      <c r="I44" s="217"/>
      <c r="J44" s="218" t="s">
        <v>89</v>
      </c>
      <c r="K44" s="219"/>
      <c r="L44" s="220" t="s">
        <v>90</v>
      </c>
      <c r="M44" s="221"/>
      <c r="N44" s="215"/>
      <c r="O44" s="213"/>
      <c r="P44" s="213"/>
      <c r="Q44" s="213"/>
      <c r="R44" s="214"/>
      <c r="S44" s="94" t="s">
        <v>41</v>
      </c>
      <c r="T44" s="362"/>
      <c r="U44" s="362"/>
      <c r="V44" s="362"/>
      <c r="W44" s="94" t="s">
        <v>42</v>
      </c>
      <c r="X44" s="362"/>
      <c r="Y44" s="362"/>
      <c r="Z44" s="362"/>
      <c r="AD44" s="42" t="s">
        <v>44</v>
      </c>
      <c r="AE44" s="43"/>
      <c r="AF44" s="43"/>
    </row>
    <row r="45" spans="1:32" ht="13.15" customHeight="1">
      <c r="A45" s="85">
        <v>44332</v>
      </c>
      <c r="B45" s="186"/>
      <c r="C45" s="186"/>
      <c r="D45" s="370"/>
      <c r="E45" s="105"/>
      <c r="F45" s="188" t="str">
        <f t="shared" ref="F45:F60" si="0">IF(D45="","",IF(D45="対応なし","支給しない",(VLOOKUP(D45,$W$14:$AB$40,4,FALSE))))</f>
        <v/>
      </c>
      <c r="G45" s="189"/>
      <c r="H45" s="190" t="str">
        <f t="shared" ref="H45:H60" si="1">IF(J45="","",IF(SUM(J45:M45)&gt;=10,SUM(J45:M45),0))</f>
        <v/>
      </c>
      <c r="I45" s="105"/>
      <c r="J45" s="363"/>
      <c r="K45" s="105"/>
      <c r="L45" s="363"/>
      <c r="M45" s="105"/>
      <c r="N45" s="336" t="str">
        <f t="shared" ref="N45:N60" si="2">IF(F45="","",IF(F45="支給しない","対象外",IF(F45="要請時間内","要請時間内",ROUNDUP(($U$7+H45*2000+L45*20000)*F45,-3))))</f>
        <v/>
      </c>
      <c r="O45" s="371"/>
      <c r="P45" s="371"/>
      <c r="Q45" s="371"/>
      <c r="R45" s="372"/>
      <c r="S45" s="185" t="str">
        <f>IF(F45="","",IF(F45="支給しない","",IF(F45="要請時間内","",IF(F45=1,ROUNDDOWN(N45*($I$15-$O$3)/$P$15,0),N45))))</f>
        <v/>
      </c>
      <c r="T45" s="361"/>
      <c r="U45" s="361"/>
      <c r="V45" s="361"/>
      <c r="W45" s="185" t="str">
        <f>IF(N45="","",IF(N45="対象外","",IF(F45=1,N45-S45,"")))</f>
        <v/>
      </c>
      <c r="X45" s="361"/>
      <c r="Y45" s="361"/>
      <c r="Z45" s="361"/>
      <c r="AD45" s="42" t="s">
        <v>45</v>
      </c>
      <c r="AE45" s="43"/>
      <c r="AF45" s="43"/>
    </row>
    <row r="46" spans="1:32" ht="13.15" customHeight="1">
      <c r="A46" s="85">
        <v>44333</v>
      </c>
      <c r="B46" s="186"/>
      <c r="C46" s="186"/>
      <c r="D46" s="370"/>
      <c r="E46" s="373"/>
      <c r="F46" s="188" t="str">
        <f t="shared" si="0"/>
        <v/>
      </c>
      <c r="G46" s="189"/>
      <c r="H46" s="190" t="str">
        <f t="shared" si="1"/>
        <v/>
      </c>
      <c r="I46" s="105"/>
      <c r="J46" s="363"/>
      <c r="K46" s="105"/>
      <c r="L46" s="363"/>
      <c r="M46" s="105"/>
      <c r="N46" s="336" t="str">
        <f t="shared" si="2"/>
        <v/>
      </c>
      <c r="O46" s="337"/>
      <c r="P46" s="337"/>
      <c r="Q46" s="337"/>
      <c r="R46" s="338"/>
      <c r="S46" s="336" t="str">
        <f>N46</f>
        <v/>
      </c>
      <c r="T46" s="337"/>
      <c r="U46" s="337"/>
      <c r="V46" s="338"/>
      <c r="W46" s="185"/>
      <c r="X46" s="361"/>
      <c r="Y46" s="361"/>
      <c r="Z46" s="361"/>
      <c r="AD46" s="42" t="s">
        <v>34</v>
      </c>
      <c r="AE46" s="43"/>
      <c r="AF46" s="43"/>
    </row>
    <row r="47" spans="1:32" ht="13.15" customHeight="1">
      <c r="A47" s="85">
        <v>44334</v>
      </c>
      <c r="B47" s="186"/>
      <c r="C47" s="186"/>
      <c r="D47" s="370"/>
      <c r="E47" s="105"/>
      <c r="F47" s="188" t="str">
        <f t="shared" si="0"/>
        <v/>
      </c>
      <c r="G47" s="189"/>
      <c r="H47" s="190" t="str">
        <f t="shared" si="1"/>
        <v/>
      </c>
      <c r="I47" s="105"/>
      <c r="J47" s="363"/>
      <c r="K47" s="105"/>
      <c r="L47" s="363"/>
      <c r="M47" s="105"/>
      <c r="N47" s="336" t="str">
        <f t="shared" si="2"/>
        <v/>
      </c>
      <c r="O47" s="337"/>
      <c r="P47" s="337"/>
      <c r="Q47" s="337"/>
      <c r="R47" s="338"/>
      <c r="S47" s="336" t="str">
        <f>N47</f>
        <v/>
      </c>
      <c r="T47" s="337"/>
      <c r="U47" s="337"/>
      <c r="V47" s="338"/>
      <c r="W47" s="185"/>
      <c r="X47" s="361"/>
      <c r="Y47" s="361"/>
      <c r="Z47" s="361"/>
      <c r="AD47" s="42" t="s">
        <v>35</v>
      </c>
      <c r="AE47" s="43"/>
      <c r="AF47" s="43"/>
    </row>
    <row r="48" spans="1:32" ht="13.15" customHeight="1">
      <c r="A48" s="85">
        <v>44335</v>
      </c>
      <c r="B48" s="186"/>
      <c r="C48" s="186"/>
      <c r="D48" s="370"/>
      <c r="E48" s="105"/>
      <c r="F48" s="188" t="str">
        <f t="shared" si="0"/>
        <v/>
      </c>
      <c r="G48" s="189"/>
      <c r="H48" s="190" t="str">
        <f t="shared" si="1"/>
        <v/>
      </c>
      <c r="I48" s="105"/>
      <c r="J48" s="363"/>
      <c r="K48" s="105"/>
      <c r="L48" s="363"/>
      <c r="M48" s="105"/>
      <c r="N48" s="336" t="str">
        <f t="shared" si="2"/>
        <v/>
      </c>
      <c r="O48" s="337"/>
      <c r="P48" s="337"/>
      <c r="Q48" s="337"/>
      <c r="R48" s="338"/>
      <c r="S48" s="336" t="str">
        <f>N48</f>
        <v/>
      </c>
      <c r="T48" s="337"/>
      <c r="U48" s="337"/>
      <c r="V48" s="338"/>
      <c r="W48" s="185"/>
      <c r="X48" s="361"/>
      <c r="Y48" s="361"/>
      <c r="Z48" s="361"/>
      <c r="AD48" s="42" t="s">
        <v>46</v>
      </c>
      <c r="AE48" s="43"/>
      <c r="AF48" s="43"/>
    </row>
    <row r="49" spans="1:32" ht="13.15" customHeight="1">
      <c r="A49" s="85">
        <v>44336</v>
      </c>
      <c r="B49" s="186"/>
      <c r="C49" s="186"/>
      <c r="D49" s="370"/>
      <c r="E49" s="375"/>
      <c r="F49" s="188" t="str">
        <f t="shared" si="0"/>
        <v/>
      </c>
      <c r="G49" s="189"/>
      <c r="H49" s="190" t="str">
        <f t="shared" si="1"/>
        <v/>
      </c>
      <c r="I49" s="105"/>
      <c r="J49" s="363"/>
      <c r="K49" s="105"/>
      <c r="L49" s="363"/>
      <c r="M49" s="105"/>
      <c r="N49" s="336" t="str">
        <f t="shared" si="2"/>
        <v/>
      </c>
      <c r="O49" s="337"/>
      <c r="P49" s="337"/>
      <c r="Q49" s="337"/>
      <c r="R49" s="338"/>
      <c r="S49" s="336" t="str">
        <f>N49</f>
        <v/>
      </c>
      <c r="T49" s="337"/>
      <c r="U49" s="337"/>
      <c r="V49" s="338"/>
      <c r="W49" s="185"/>
      <c r="X49" s="361"/>
      <c r="Y49" s="361"/>
      <c r="Z49" s="361"/>
      <c r="AD49" s="42" t="s">
        <v>36</v>
      </c>
      <c r="AE49" s="43"/>
      <c r="AF49" s="43"/>
    </row>
    <row r="50" spans="1:32" ht="13.15" customHeight="1">
      <c r="A50" s="85">
        <v>44337</v>
      </c>
      <c r="B50" s="186"/>
      <c r="C50" s="186"/>
      <c r="D50" s="370"/>
      <c r="E50" s="105"/>
      <c r="F50" s="188" t="str">
        <f t="shared" si="0"/>
        <v/>
      </c>
      <c r="G50" s="189"/>
      <c r="H50" s="190" t="str">
        <f t="shared" si="1"/>
        <v/>
      </c>
      <c r="I50" s="105"/>
      <c r="J50" s="363"/>
      <c r="K50" s="105"/>
      <c r="L50" s="363"/>
      <c r="M50" s="105"/>
      <c r="N50" s="336" t="str">
        <f t="shared" si="2"/>
        <v/>
      </c>
      <c r="O50" s="337"/>
      <c r="P50" s="337"/>
      <c r="Q50" s="337"/>
      <c r="R50" s="338"/>
      <c r="S50" s="336" t="str">
        <f>N50</f>
        <v/>
      </c>
      <c r="T50" s="337"/>
      <c r="U50" s="337"/>
      <c r="V50" s="338"/>
      <c r="W50" s="185"/>
      <c r="X50" s="361"/>
      <c r="Y50" s="361"/>
      <c r="Z50" s="361"/>
      <c r="AD50" s="42" t="s">
        <v>47</v>
      </c>
      <c r="AE50" s="43"/>
      <c r="AF50" s="43"/>
    </row>
    <row r="51" spans="1:32" ht="13.15" customHeight="1">
      <c r="A51" s="85">
        <v>44338</v>
      </c>
      <c r="B51" s="186"/>
      <c r="C51" s="186"/>
      <c r="D51" s="370"/>
      <c r="E51" s="105"/>
      <c r="F51" s="188" t="str">
        <f t="shared" si="0"/>
        <v/>
      </c>
      <c r="G51" s="189"/>
      <c r="H51" s="190" t="str">
        <f t="shared" si="1"/>
        <v/>
      </c>
      <c r="I51" s="105"/>
      <c r="J51" s="363"/>
      <c r="K51" s="105"/>
      <c r="L51" s="363"/>
      <c r="M51" s="105"/>
      <c r="N51" s="336" t="str">
        <f t="shared" si="2"/>
        <v/>
      </c>
      <c r="O51" s="337"/>
      <c r="P51" s="337"/>
      <c r="Q51" s="337"/>
      <c r="R51" s="338"/>
      <c r="S51" s="185" t="str">
        <f>IF(F51="","",IF(F51="支給しない","",IF(F51="要請時間内","",IF(F51=1,ROUNDDOWN(N51*($I$15-$O$3)/$P$15,0),N51))))</f>
        <v/>
      </c>
      <c r="T51" s="361"/>
      <c r="U51" s="361"/>
      <c r="V51" s="361"/>
      <c r="W51" s="185" t="str">
        <f>IF(N51="","",IF(N51="対象外","",IF(F51=1,N51-S51,"")))</f>
        <v/>
      </c>
      <c r="X51" s="361"/>
      <c r="Y51" s="361"/>
      <c r="Z51" s="361"/>
      <c r="AD51" s="2" t="s">
        <v>96</v>
      </c>
    </row>
    <row r="52" spans="1:32" ht="13.15" customHeight="1">
      <c r="A52" s="85">
        <v>44339</v>
      </c>
      <c r="B52" s="186"/>
      <c r="C52" s="186"/>
      <c r="D52" s="370"/>
      <c r="E52" s="105"/>
      <c r="F52" s="188" t="str">
        <f t="shared" si="0"/>
        <v/>
      </c>
      <c r="G52" s="189"/>
      <c r="H52" s="190" t="str">
        <f t="shared" si="1"/>
        <v/>
      </c>
      <c r="I52" s="105"/>
      <c r="J52" s="363"/>
      <c r="K52" s="105"/>
      <c r="L52" s="363"/>
      <c r="M52" s="105"/>
      <c r="N52" s="336" t="str">
        <f t="shared" si="2"/>
        <v/>
      </c>
      <c r="O52" s="337"/>
      <c r="P52" s="337"/>
      <c r="Q52" s="337"/>
      <c r="R52" s="338"/>
      <c r="S52" s="185" t="str">
        <f>IF(F52="","",IF(F52="支給しない","",IF(F52="要請時間内","",IF(F52=1,ROUNDDOWN(N52*($I$15-$O$3)/$P$15,0),N52))))</f>
        <v/>
      </c>
      <c r="T52" s="361"/>
      <c r="U52" s="361"/>
      <c r="V52" s="361"/>
      <c r="W52" s="185" t="str">
        <f>IF(N52="","",IF(N52="対象外","",IF(F52=1,N52-S52,"")))</f>
        <v/>
      </c>
      <c r="X52" s="361"/>
      <c r="Y52" s="361"/>
      <c r="Z52" s="361"/>
    </row>
    <row r="53" spans="1:32" ht="13.15" customHeight="1">
      <c r="A53" s="85">
        <v>44340</v>
      </c>
      <c r="B53" s="186"/>
      <c r="C53" s="186"/>
      <c r="D53" s="370"/>
      <c r="E53" s="105"/>
      <c r="F53" s="188" t="str">
        <f t="shared" si="0"/>
        <v/>
      </c>
      <c r="G53" s="189"/>
      <c r="H53" s="190" t="str">
        <f t="shared" si="1"/>
        <v/>
      </c>
      <c r="I53" s="105"/>
      <c r="J53" s="363"/>
      <c r="K53" s="105"/>
      <c r="L53" s="363"/>
      <c r="M53" s="105"/>
      <c r="N53" s="336" t="str">
        <f t="shared" si="2"/>
        <v/>
      </c>
      <c r="O53" s="337"/>
      <c r="P53" s="337"/>
      <c r="Q53" s="337"/>
      <c r="R53" s="338"/>
      <c r="S53" s="336" t="str">
        <f>N53</f>
        <v/>
      </c>
      <c r="T53" s="337"/>
      <c r="U53" s="337"/>
      <c r="V53" s="338"/>
      <c r="W53" s="185"/>
      <c r="X53" s="361"/>
      <c r="Y53" s="361"/>
      <c r="Z53" s="361"/>
    </row>
    <row r="54" spans="1:32" ht="13.15" customHeight="1">
      <c r="A54" s="85">
        <v>44341</v>
      </c>
      <c r="B54" s="186"/>
      <c r="C54" s="186"/>
      <c r="D54" s="370"/>
      <c r="E54" s="105"/>
      <c r="F54" s="188" t="str">
        <f t="shared" si="0"/>
        <v/>
      </c>
      <c r="G54" s="189"/>
      <c r="H54" s="190" t="str">
        <f t="shared" si="1"/>
        <v/>
      </c>
      <c r="I54" s="105"/>
      <c r="J54" s="363"/>
      <c r="K54" s="105"/>
      <c r="L54" s="363"/>
      <c r="M54" s="105"/>
      <c r="N54" s="336" t="str">
        <f t="shared" si="2"/>
        <v/>
      </c>
      <c r="O54" s="337"/>
      <c r="P54" s="337"/>
      <c r="Q54" s="337"/>
      <c r="R54" s="338"/>
      <c r="S54" s="336" t="str">
        <f>N54</f>
        <v/>
      </c>
      <c r="T54" s="337"/>
      <c r="U54" s="337"/>
      <c r="V54" s="338"/>
      <c r="W54" s="185"/>
      <c r="X54" s="361"/>
      <c r="Y54" s="361"/>
      <c r="Z54" s="361"/>
    </row>
    <row r="55" spans="1:32" ht="13.15" customHeight="1">
      <c r="A55" s="85">
        <v>44342</v>
      </c>
      <c r="B55" s="186"/>
      <c r="C55" s="186"/>
      <c r="D55" s="370"/>
      <c r="E55" s="105"/>
      <c r="F55" s="188" t="str">
        <f t="shared" si="0"/>
        <v/>
      </c>
      <c r="G55" s="189"/>
      <c r="H55" s="190" t="str">
        <f t="shared" si="1"/>
        <v/>
      </c>
      <c r="I55" s="105"/>
      <c r="J55" s="363"/>
      <c r="K55" s="105"/>
      <c r="L55" s="363"/>
      <c r="M55" s="105"/>
      <c r="N55" s="336" t="str">
        <f t="shared" si="2"/>
        <v/>
      </c>
      <c r="O55" s="337"/>
      <c r="P55" s="337"/>
      <c r="Q55" s="337"/>
      <c r="R55" s="338"/>
      <c r="S55" s="336" t="str">
        <f>N55</f>
        <v/>
      </c>
      <c r="T55" s="337"/>
      <c r="U55" s="337"/>
      <c r="V55" s="338"/>
      <c r="W55" s="185"/>
      <c r="X55" s="361"/>
      <c r="Y55" s="361"/>
      <c r="Z55" s="361"/>
    </row>
    <row r="56" spans="1:32" ht="13.15" customHeight="1">
      <c r="A56" s="85">
        <v>44343</v>
      </c>
      <c r="B56" s="186"/>
      <c r="C56" s="186"/>
      <c r="D56" s="370"/>
      <c r="E56" s="105"/>
      <c r="F56" s="188" t="str">
        <f t="shared" si="0"/>
        <v/>
      </c>
      <c r="G56" s="189"/>
      <c r="H56" s="190" t="str">
        <f t="shared" si="1"/>
        <v/>
      </c>
      <c r="I56" s="105"/>
      <c r="J56" s="363"/>
      <c r="K56" s="105"/>
      <c r="L56" s="363"/>
      <c r="M56" s="105"/>
      <c r="N56" s="336" t="str">
        <f t="shared" si="2"/>
        <v/>
      </c>
      <c r="O56" s="337"/>
      <c r="P56" s="337"/>
      <c r="Q56" s="337"/>
      <c r="R56" s="338"/>
      <c r="S56" s="336" t="str">
        <f>N56</f>
        <v/>
      </c>
      <c r="T56" s="337"/>
      <c r="U56" s="337"/>
      <c r="V56" s="338"/>
      <c r="W56" s="185"/>
      <c r="X56" s="361"/>
      <c r="Y56" s="361"/>
      <c r="Z56" s="361"/>
    </row>
    <row r="57" spans="1:32" ht="13.15" customHeight="1">
      <c r="A57" s="85">
        <v>44344</v>
      </c>
      <c r="B57" s="186"/>
      <c r="C57" s="186"/>
      <c r="D57" s="370"/>
      <c r="E57" s="105"/>
      <c r="F57" s="188" t="str">
        <f t="shared" si="0"/>
        <v/>
      </c>
      <c r="G57" s="189"/>
      <c r="H57" s="190" t="str">
        <f t="shared" si="1"/>
        <v/>
      </c>
      <c r="I57" s="105"/>
      <c r="J57" s="363"/>
      <c r="K57" s="105"/>
      <c r="L57" s="363"/>
      <c r="M57" s="105"/>
      <c r="N57" s="336" t="str">
        <f t="shared" si="2"/>
        <v/>
      </c>
      <c r="O57" s="337"/>
      <c r="P57" s="337"/>
      <c r="Q57" s="337"/>
      <c r="R57" s="338"/>
      <c r="S57" s="336" t="str">
        <f>N57</f>
        <v/>
      </c>
      <c r="T57" s="337"/>
      <c r="U57" s="337"/>
      <c r="V57" s="338"/>
      <c r="W57" s="185"/>
      <c r="X57" s="361"/>
      <c r="Y57" s="361"/>
      <c r="Z57" s="361"/>
    </row>
    <row r="58" spans="1:32" ht="13.15" customHeight="1">
      <c r="A58" s="85">
        <v>44345</v>
      </c>
      <c r="B58" s="186"/>
      <c r="C58" s="186"/>
      <c r="D58" s="370"/>
      <c r="E58" s="105"/>
      <c r="F58" s="188" t="str">
        <f t="shared" si="0"/>
        <v/>
      </c>
      <c r="G58" s="189"/>
      <c r="H58" s="190" t="str">
        <f t="shared" si="1"/>
        <v/>
      </c>
      <c r="I58" s="105"/>
      <c r="J58" s="363"/>
      <c r="K58" s="105"/>
      <c r="L58" s="363"/>
      <c r="M58" s="105"/>
      <c r="N58" s="336" t="str">
        <f t="shared" si="2"/>
        <v/>
      </c>
      <c r="O58" s="337"/>
      <c r="P58" s="337"/>
      <c r="Q58" s="337"/>
      <c r="R58" s="338"/>
      <c r="S58" s="185" t="str">
        <f>IF(F58="","",IF(F58="支給しない","",IF(F58="要請時間内","",IF(F58=1,ROUNDDOWN(N58*($I$15-$O$3)/$P$15,0),N58))))</f>
        <v/>
      </c>
      <c r="T58" s="361"/>
      <c r="U58" s="361"/>
      <c r="V58" s="361"/>
      <c r="W58" s="185" t="str">
        <f>IF(N58="","",IF(N58="対象外","",IF(F58=1,N58-S58,"")))</f>
        <v/>
      </c>
      <c r="X58" s="361"/>
      <c r="Y58" s="361"/>
      <c r="Z58" s="361"/>
    </row>
    <row r="59" spans="1:32" ht="13.15" customHeight="1">
      <c r="A59" s="85">
        <v>44346</v>
      </c>
      <c r="B59" s="186"/>
      <c r="C59" s="186"/>
      <c r="D59" s="370"/>
      <c r="E59" s="105"/>
      <c r="F59" s="188" t="str">
        <f t="shared" si="0"/>
        <v/>
      </c>
      <c r="G59" s="189"/>
      <c r="H59" s="190" t="str">
        <f t="shared" si="1"/>
        <v/>
      </c>
      <c r="I59" s="105"/>
      <c r="J59" s="363"/>
      <c r="K59" s="105"/>
      <c r="L59" s="363"/>
      <c r="M59" s="105"/>
      <c r="N59" s="336" t="str">
        <f t="shared" si="2"/>
        <v/>
      </c>
      <c r="O59" s="337"/>
      <c r="P59" s="337"/>
      <c r="Q59" s="337"/>
      <c r="R59" s="338"/>
      <c r="S59" s="185" t="str">
        <f>IF(F59="","",IF(F59="支給しない","",IF(F59="要請時間内","",IF(F59=1,ROUNDDOWN(N59*($I$15-$O$3)/$P$15,0),N59))))</f>
        <v/>
      </c>
      <c r="T59" s="361"/>
      <c r="U59" s="361"/>
      <c r="V59" s="361"/>
      <c r="W59" s="185" t="str">
        <f>IF(N59="","",IF(N59="対象外","",IF(F59=1,N59-S59,"")))</f>
        <v/>
      </c>
      <c r="X59" s="361"/>
      <c r="Y59" s="361"/>
      <c r="Z59" s="361"/>
    </row>
    <row r="60" spans="1:32" ht="13.15" customHeight="1" thickBot="1">
      <c r="A60" s="85">
        <v>44347</v>
      </c>
      <c r="B60" s="186"/>
      <c r="C60" s="186"/>
      <c r="D60" s="370"/>
      <c r="E60" s="105"/>
      <c r="F60" s="188" t="str">
        <f t="shared" si="0"/>
        <v/>
      </c>
      <c r="G60" s="189"/>
      <c r="H60" s="190" t="str">
        <f t="shared" si="1"/>
        <v/>
      </c>
      <c r="I60" s="105"/>
      <c r="J60" s="363"/>
      <c r="K60" s="105"/>
      <c r="L60" s="363"/>
      <c r="M60" s="105"/>
      <c r="N60" s="333" t="str">
        <f t="shared" si="2"/>
        <v/>
      </c>
      <c r="O60" s="334"/>
      <c r="P60" s="334"/>
      <c r="Q60" s="334"/>
      <c r="R60" s="335"/>
      <c r="S60" s="336" t="str">
        <f>N60</f>
        <v/>
      </c>
      <c r="T60" s="337"/>
      <c r="U60" s="337"/>
      <c r="V60" s="338"/>
      <c r="W60" s="185"/>
      <c r="X60" s="361"/>
      <c r="Y60" s="361"/>
      <c r="Z60" s="361"/>
    </row>
    <row r="61" spans="1:32" ht="19.149999999999999" customHeight="1" thickTop="1" thickBot="1">
      <c r="A61" s="101" t="s">
        <v>38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364">
        <f>IF(COUNTIF(N47:R60,"対象外"),0,SUM(N45:R60))</f>
        <v>0</v>
      </c>
      <c r="O61" s="365"/>
      <c r="P61" s="365"/>
      <c r="Q61" s="365"/>
      <c r="R61" s="366"/>
      <c r="S61" s="183">
        <f>IF(N61=0,0,(SUM(S45:V60)))</f>
        <v>0</v>
      </c>
      <c r="T61" s="184"/>
      <c r="U61" s="184"/>
      <c r="V61" s="184"/>
      <c r="W61" s="185">
        <f>IF(N61=0,0,SUM(W45:Z60))</f>
        <v>0</v>
      </c>
      <c r="X61" s="184"/>
      <c r="Y61" s="184"/>
      <c r="Z61" s="184"/>
    </row>
    <row r="62" spans="1:32" ht="13.9" customHeight="1" thickTop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255" t="s">
        <v>93</v>
      </c>
      <c r="O62" s="255"/>
      <c r="P62" s="255"/>
      <c r="Q62" s="255"/>
      <c r="R62" s="255"/>
      <c r="S62" s="107" t="s">
        <v>94</v>
      </c>
      <c r="T62" s="176"/>
      <c r="U62" s="176"/>
      <c r="V62" s="176"/>
      <c r="W62" s="107" t="s">
        <v>95</v>
      </c>
      <c r="X62" s="176"/>
      <c r="Y62" s="176"/>
      <c r="Z62" s="176"/>
    </row>
  </sheetData>
  <mergeCells count="307">
    <mergeCell ref="A30:E30"/>
    <mergeCell ref="F28:H28"/>
    <mergeCell ref="I28:K28"/>
    <mergeCell ref="L28:N28"/>
    <mergeCell ref="P34:R34"/>
    <mergeCell ref="A31:E31"/>
    <mergeCell ref="F31:H31"/>
    <mergeCell ref="I31:K31"/>
    <mergeCell ref="L31:N31"/>
    <mergeCell ref="A32:E32"/>
    <mergeCell ref="F32:H32"/>
    <mergeCell ref="A34:E34"/>
    <mergeCell ref="F34:H34"/>
    <mergeCell ref="I34:K34"/>
    <mergeCell ref="L34:N34"/>
    <mergeCell ref="I32:K32"/>
    <mergeCell ref="F30:H30"/>
    <mergeCell ref="I30:K30"/>
    <mergeCell ref="L30:N30"/>
    <mergeCell ref="P30:R30"/>
    <mergeCell ref="N62:R62"/>
    <mergeCell ref="S62:V62"/>
    <mergeCell ref="W62:Z62"/>
    <mergeCell ref="C11:M11"/>
    <mergeCell ref="Z41:AB41"/>
    <mergeCell ref="A27:E27"/>
    <mergeCell ref="F27:H27"/>
    <mergeCell ref="I27:K27"/>
    <mergeCell ref="L27:N27"/>
    <mergeCell ref="A28:E28"/>
    <mergeCell ref="F22:H22"/>
    <mergeCell ref="F23:H23"/>
    <mergeCell ref="F24:H24"/>
    <mergeCell ref="I22:K22"/>
    <mergeCell ref="I23:K23"/>
    <mergeCell ref="Z13:AB13"/>
    <mergeCell ref="A26:E26"/>
    <mergeCell ref="F26:H26"/>
    <mergeCell ref="I26:K26"/>
    <mergeCell ref="L26:N26"/>
    <mergeCell ref="P26:R26"/>
    <mergeCell ref="F36:H36"/>
    <mergeCell ref="I36:K36"/>
    <mergeCell ref="L32:N32"/>
    <mergeCell ref="A6:H6"/>
    <mergeCell ref="I6:L6"/>
    <mergeCell ref="I7:L7"/>
    <mergeCell ref="O7:Q7"/>
    <mergeCell ref="W13:Y13"/>
    <mergeCell ref="I24:K24"/>
    <mergeCell ref="L22:N22"/>
    <mergeCell ref="L23:N23"/>
    <mergeCell ref="L24:N24"/>
    <mergeCell ref="P22:R22"/>
    <mergeCell ref="A10:I10"/>
    <mergeCell ref="A16:E16"/>
    <mergeCell ref="I18:K18"/>
    <mergeCell ref="L18:N18"/>
    <mergeCell ref="F19:H19"/>
    <mergeCell ref="I19:K19"/>
    <mergeCell ref="L19:N19"/>
    <mergeCell ref="A20:E20"/>
    <mergeCell ref="F20:H20"/>
    <mergeCell ref="I20:K20"/>
    <mergeCell ref="L20:N20"/>
    <mergeCell ref="O2:T2"/>
    <mergeCell ref="U7:Y7"/>
    <mergeCell ref="Z7:AA7"/>
    <mergeCell ref="A23:E23"/>
    <mergeCell ref="A24:E24"/>
    <mergeCell ref="A22:E22"/>
    <mergeCell ref="A3:C3"/>
    <mergeCell ref="D3:K3"/>
    <mergeCell ref="B7:H7"/>
    <mergeCell ref="A14:E14"/>
    <mergeCell ref="F14:H14"/>
    <mergeCell ref="I14:K14"/>
    <mergeCell ref="L14:N14"/>
    <mergeCell ref="P14:R14"/>
    <mergeCell ref="A15:E15"/>
    <mergeCell ref="F15:H15"/>
    <mergeCell ref="I15:K15"/>
    <mergeCell ref="O3:T3"/>
    <mergeCell ref="R7:S7"/>
    <mergeCell ref="F16:H16"/>
    <mergeCell ref="I16:K16"/>
    <mergeCell ref="L16:N16"/>
    <mergeCell ref="P18:R18"/>
    <mergeCell ref="L15:N15"/>
    <mergeCell ref="U2:Z2"/>
    <mergeCell ref="U3:Z3"/>
    <mergeCell ref="A38:E38"/>
    <mergeCell ref="F38:H38"/>
    <mergeCell ref="I38:K38"/>
    <mergeCell ref="L38:N38"/>
    <mergeCell ref="P38:R38"/>
    <mergeCell ref="W22:Y24"/>
    <mergeCell ref="A19:E19"/>
    <mergeCell ref="Z26:AB28"/>
    <mergeCell ref="Z30:AB32"/>
    <mergeCell ref="W26:Y28"/>
    <mergeCell ref="W30:Y32"/>
    <mergeCell ref="Z34:AB36"/>
    <mergeCell ref="Z38:AB40"/>
    <mergeCell ref="W34:Y36"/>
    <mergeCell ref="W38:Y40"/>
    <mergeCell ref="L36:N36"/>
    <mergeCell ref="A35:E35"/>
    <mergeCell ref="F35:H35"/>
    <mergeCell ref="I35:K35"/>
    <mergeCell ref="L35:N35"/>
    <mergeCell ref="A36:E36"/>
    <mergeCell ref="A18:E18"/>
    <mergeCell ref="A58:C58"/>
    <mergeCell ref="A59:C59"/>
    <mergeCell ref="A48:C48"/>
    <mergeCell ref="A49:C49"/>
    <mergeCell ref="A50:C50"/>
    <mergeCell ref="A51:C51"/>
    <mergeCell ref="A52:C52"/>
    <mergeCell ref="A53:C53"/>
    <mergeCell ref="H52:I52"/>
    <mergeCell ref="H53:I53"/>
    <mergeCell ref="H55:I55"/>
    <mergeCell ref="H48:I48"/>
    <mergeCell ref="H49:I49"/>
    <mergeCell ref="H50:I50"/>
    <mergeCell ref="D48:E48"/>
    <mergeCell ref="D49:E49"/>
    <mergeCell ref="D50:E50"/>
    <mergeCell ref="H54:I54"/>
    <mergeCell ref="H59:I59"/>
    <mergeCell ref="A46:C46"/>
    <mergeCell ref="A47:C47"/>
    <mergeCell ref="A39:E39"/>
    <mergeCell ref="F39:H39"/>
    <mergeCell ref="H44:I44"/>
    <mergeCell ref="H47:I47"/>
    <mergeCell ref="D47:E47"/>
    <mergeCell ref="F40:H40"/>
    <mergeCell ref="I40:K40"/>
    <mergeCell ref="A60:C60"/>
    <mergeCell ref="W14:Y16"/>
    <mergeCell ref="Z14:AB16"/>
    <mergeCell ref="W18:Y20"/>
    <mergeCell ref="Z18:AB20"/>
    <mergeCell ref="Z22:AB24"/>
    <mergeCell ref="A54:C54"/>
    <mergeCell ref="A55:C55"/>
    <mergeCell ref="A56:C56"/>
    <mergeCell ref="A57:C57"/>
    <mergeCell ref="N45:R45"/>
    <mergeCell ref="H43:M43"/>
    <mergeCell ref="J44:K44"/>
    <mergeCell ref="S49:V49"/>
    <mergeCell ref="S50:V50"/>
    <mergeCell ref="S51:V51"/>
    <mergeCell ref="L44:M44"/>
    <mergeCell ref="D46:E46"/>
    <mergeCell ref="F46:G46"/>
    <mergeCell ref="H46:I46"/>
    <mergeCell ref="F43:G44"/>
    <mergeCell ref="D45:E45"/>
    <mergeCell ref="F45:G45"/>
    <mergeCell ref="H45:I45"/>
    <mergeCell ref="N56:R56"/>
    <mergeCell ref="L54:M54"/>
    <mergeCell ref="J55:K55"/>
    <mergeCell ref="N52:R52"/>
    <mergeCell ref="H51:I51"/>
    <mergeCell ref="N53:R53"/>
    <mergeCell ref="D51:E51"/>
    <mergeCell ref="D52:E52"/>
    <mergeCell ref="J56:K56"/>
    <mergeCell ref="N46:R46"/>
    <mergeCell ref="N47:R47"/>
    <mergeCell ref="N48:R48"/>
    <mergeCell ref="N49:R49"/>
    <mergeCell ref="N50:R50"/>
    <mergeCell ref="J46:K46"/>
    <mergeCell ref="L46:M46"/>
    <mergeCell ref="L47:M47"/>
    <mergeCell ref="L48:M48"/>
    <mergeCell ref="L49:M49"/>
    <mergeCell ref="J47:K47"/>
    <mergeCell ref="J48:K48"/>
    <mergeCell ref="J49:K49"/>
    <mergeCell ref="J50:K50"/>
    <mergeCell ref="D60:E60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9:G59"/>
    <mergeCell ref="F60:G60"/>
    <mergeCell ref="F58:G58"/>
    <mergeCell ref="D57:E57"/>
    <mergeCell ref="D58:E58"/>
    <mergeCell ref="D59:E59"/>
    <mergeCell ref="F57:G57"/>
    <mergeCell ref="D56:E56"/>
    <mergeCell ref="F56:G56"/>
    <mergeCell ref="D53:E53"/>
    <mergeCell ref="D54:E54"/>
    <mergeCell ref="D55:E55"/>
    <mergeCell ref="J60:K60"/>
    <mergeCell ref="N60:R60"/>
    <mergeCell ref="N57:R57"/>
    <mergeCell ref="N58:R58"/>
    <mergeCell ref="L50:M50"/>
    <mergeCell ref="J51:K51"/>
    <mergeCell ref="L51:M51"/>
    <mergeCell ref="J52:K52"/>
    <mergeCell ref="L52:M52"/>
    <mergeCell ref="J53:K53"/>
    <mergeCell ref="L53:M53"/>
    <mergeCell ref="J57:K57"/>
    <mergeCell ref="L57:M57"/>
    <mergeCell ref="J58:K58"/>
    <mergeCell ref="L58:M58"/>
    <mergeCell ref="L55:M55"/>
    <mergeCell ref="J59:K59"/>
    <mergeCell ref="L59:M59"/>
    <mergeCell ref="N59:R59"/>
    <mergeCell ref="N51:R51"/>
    <mergeCell ref="L56:M56"/>
    <mergeCell ref="N54:R54"/>
    <mergeCell ref="L60:M60"/>
    <mergeCell ref="N55:R55"/>
    <mergeCell ref="A61:M61"/>
    <mergeCell ref="N61:R61"/>
    <mergeCell ref="A1:T1"/>
    <mergeCell ref="S44:V44"/>
    <mergeCell ref="P39:R40"/>
    <mergeCell ref="S14:U14"/>
    <mergeCell ref="S15:U16"/>
    <mergeCell ref="P15:R16"/>
    <mergeCell ref="P19:R20"/>
    <mergeCell ref="P23:R24"/>
    <mergeCell ref="P27:R28"/>
    <mergeCell ref="P31:R32"/>
    <mergeCell ref="P35:R36"/>
    <mergeCell ref="S30:U30"/>
    <mergeCell ref="S31:U32"/>
    <mergeCell ref="S46:V46"/>
    <mergeCell ref="S47:V47"/>
    <mergeCell ref="S60:V60"/>
    <mergeCell ref="J54:K54"/>
    <mergeCell ref="H56:I56"/>
    <mergeCell ref="H57:I57"/>
    <mergeCell ref="S48:V48"/>
    <mergeCell ref="H58:I58"/>
    <mergeCell ref="H60:I60"/>
    <mergeCell ref="W44:Z44"/>
    <mergeCell ref="S45:V45"/>
    <mergeCell ref="W45:Z45"/>
    <mergeCell ref="D43:E44"/>
    <mergeCell ref="N43:R44"/>
    <mergeCell ref="I39:K39"/>
    <mergeCell ref="L39:N39"/>
    <mergeCell ref="A40:E40"/>
    <mergeCell ref="S18:U18"/>
    <mergeCell ref="S19:U20"/>
    <mergeCell ref="S22:U22"/>
    <mergeCell ref="S23:U24"/>
    <mergeCell ref="S26:U26"/>
    <mergeCell ref="S27:U28"/>
    <mergeCell ref="S34:U34"/>
    <mergeCell ref="S35:U36"/>
    <mergeCell ref="S38:U38"/>
    <mergeCell ref="S39:U40"/>
    <mergeCell ref="J45:K45"/>
    <mergeCell ref="L45:M45"/>
    <mergeCell ref="A43:C44"/>
    <mergeCell ref="A45:C45"/>
    <mergeCell ref="L40:N40"/>
    <mergeCell ref="F18:H18"/>
    <mergeCell ref="W46:Z46"/>
    <mergeCell ref="W47:Z47"/>
    <mergeCell ref="W48:Z48"/>
    <mergeCell ref="W49:Z49"/>
    <mergeCell ref="W50:Z50"/>
    <mergeCell ref="W53:Z53"/>
    <mergeCell ref="W55:Z55"/>
    <mergeCell ref="W56:Z56"/>
    <mergeCell ref="W57:Z57"/>
    <mergeCell ref="W60:Z60"/>
    <mergeCell ref="S61:V61"/>
    <mergeCell ref="W61:Z61"/>
    <mergeCell ref="S56:V56"/>
    <mergeCell ref="S57:V57"/>
    <mergeCell ref="S58:V58"/>
    <mergeCell ref="S59:V59"/>
    <mergeCell ref="W51:Z51"/>
    <mergeCell ref="W52:Z52"/>
    <mergeCell ref="W58:Z58"/>
    <mergeCell ref="W59:Z59"/>
    <mergeCell ref="W54:Z54"/>
    <mergeCell ref="S53:V53"/>
    <mergeCell ref="S54:V54"/>
    <mergeCell ref="S55:V55"/>
    <mergeCell ref="S52:V52"/>
  </mergeCells>
  <phoneticPr fontId="1"/>
  <dataValidations count="1">
    <dataValidation type="list" allowBlank="1" showInputMessage="1" showErrorMessage="1" sqref="D45:E60">
      <formula1>$AD$44:$AD$51</formula1>
    </dataValidation>
  </dataValidations>
  <pageMargins left="0.51181102362204722" right="0.51181102362204722" top="0.55118110236220474" bottom="0.15748031496062992" header="0.31496062992125984" footer="0.31496062992125984"/>
  <pageSetup paperSize="9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5" r:id="rId4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104775</xdr:rowOff>
                  </from>
                  <to>
                    <xdr:col>2</xdr:col>
                    <xdr:colOff>38100</xdr:colOff>
                    <xdr:row>11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F60"/>
  <sheetViews>
    <sheetView view="pageBreakPreview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367" t="s">
        <v>136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9"/>
      <c r="S1" s="369"/>
      <c r="T1" s="369"/>
    </row>
    <row r="2" spans="1:30" ht="12" customHeight="1">
      <c r="O2" s="128" t="s">
        <v>17</v>
      </c>
      <c r="P2" s="129"/>
      <c r="Q2" s="129"/>
      <c r="R2" s="129"/>
      <c r="S2" s="129"/>
      <c r="T2" s="133"/>
      <c r="U2" s="128" t="s">
        <v>76</v>
      </c>
      <c r="V2" s="129"/>
      <c r="W2" s="129"/>
      <c r="X2" s="129"/>
      <c r="Y2" s="129"/>
      <c r="Z2" s="133"/>
    </row>
    <row r="3" spans="1:30" ht="12" customHeight="1">
      <c r="A3" s="101" t="s">
        <v>43</v>
      </c>
      <c r="B3" s="102"/>
      <c r="C3" s="103"/>
      <c r="D3" s="376"/>
      <c r="E3" s="377"/>
      <c r="F3" s="377"/>
      <c r="G3" s="377"/>
      <c r="H3" s="377"/>
      <c r="I3" s="377"/>
      <c r="J3" s="377"/>
      <c r="K3" s="378"/>
      <c r="O3" s="134">
        <v>0.83333333333333337</v>
      </c>
      <c r="P3" s="130"/>
      <c r="Q3" s="130"/>
      <c r="R3" s="130"/>
      <c r="S3" s="130"/>
      <c r="T3" s="131"/>
      <c r="U3" s="134">
        <v>0.875</v>
      </c>
      <c r="V3" s="130"/>
      <c r="W3" s="130"/>
      <c r="X3" s="130"/>
      <c r="Y3" s="130"/>
      <c r="Z3" s="131"/>
    </row>
    <row r="4" spans="1:30" ht="12" customHeight="1">
      <c r="V4" s="14" t="s">
        <v>78</v>
      </c>
    </row>
    <row r="5" spans="1:30" ht="12" customHeight="1">
      <c r="A5" s="2" t="s">
        <v>1</v>
      </c>
    </row>
    <row r="6" spans="1:30" ht="12" customHeight="1">
      <c r="A6" s="154" t="s">
        <v>135</v>
      </c>
      <c r="B6" s="130"/>
      <c r="C6" s="130"/>
      <c r="D6" s="130"/>
      <c r="E6" s="130"/>
      <c r="F6" s="130"/>
      <c r="G6" s="130"/>
      <c r="H6" s="131"/>
      <c r="I6" s="381">
        <v>1</v>
      </c>
      <c r="J6" s="382"/>
      <c r="K6" s="382"/>
      <c r="L6" s="382"/>
      <c r="M6" s="3" t="s">
        <v>3</v>
      </c>
      <c r="N6" s="2" t="s">
        <v>4</v>
      </c>
      <c r="O6" s="154">
        <f>IF(I6="","",IF(I6&lt;=100,ROUNDDOWN(100/100,0),ROUNDDOWN(I6/100,0)))</f>
        <v>1</v>
      </c>
      <c r="P6" s="130"/>
      <c r="Q6" s="130"/>
      <c r="R6" s="130" t="s">
        <v>7</v>
      </c>
      <c r="S6" s="131"/>
      <c r="T6" s="2" t="s">
        <v>4</v>
      </c>
      <c r="U6" s="141">
        <f>IF(I6="","",O6*20000)</f>
        <v>20000</v>
      </c>
      <c r="V6" s="142"/>
      <c r="W6" s="142"/>
      <c r="X6" s="142"/>
      <c r="Y6" s="142"/>
      <c r="Z6" s="130" t="s">
        <v>8</v>
      </c>
      <c r="AA6" s="131"/>
      <c r="AB6" s="5" t="s">
        <v>84</v>
      </c>
    </row>
    <row r="7" spans="1:30" ht="12" customHeight="1">
      <c r="B7" s="14" t="s">
        <v>67</v>
      </c>
      <c r="O7" s="2" t="s">
        <v>48</v>
      </c>
    </row>
    <row r="8" spans="1:30" ht="12" customHeight="1">
      <c r="B8" s="14"/>
      <c r="C8" s="135" t="s">
        <v>0</v>
      </c>
      <c r="D8" s="213"/>
      <c r="E8" s="213"/>
      <c r="F8" s="214"/>
      <c r="G8" s="387"/>
      <c r="H8" s="388"/>
      <c r="I8" s="388"/>
      <c r="J8" s="388"/>
      <c r="K8" s="388"/>
      <c r="L8" s="389"/>
      <c r="O8" s="2" t="s">
        <v>49</v>
      </c>
    </row>
    <row r="9" spans="1:30" ht="12" customHeight="1">
      <c r="C9" s="135" t="s">
        <v>2</v>
      </c>
      <c r="D9" s="213"/>
      <c r="E9" s="213"/>
      <c r="F9" s="214"/>
      <c r="G9" s="387"/>
      <c r="H9" s="388"/>
      <c r="I9" s="388"/>
      <c r="J9" s="388"/>
      <c r="K9" s="388"/>
      <c r="L9" s="389"/>
    </row>
    <row r="10" spans="1:30" ht="12" customHeight="1">
      <c r="AD10" s="2" t="s">
        <v>72</v>
      </c>
    </row>
    <row r="11" spans="1:30" ht="12" customHeight="1">
      <c r="A11" s="2" t="s">
        <v>87</v>
      </c>
      <c r="G11" s="2" t="s">
        <v>82</v>
      </c>
      <c r="Q11" s="5" t="s">
        <v>85</v>
      </c>
      <c r="T11" s="5" t="s">
        <v>86</v>
      </c>
      <c r="W11" s="147" t="s">
        <v>31</v>
      </c>
      <c r="X11" s="148"/>
      <c r="Y11" s="148"/>
      <c r="Z11" s="147" t="s">
        <v>83</v>
      </c>
      <c r="AA11" s="148"/>
      <c r="AB11" s="148"/>
      <c r="AD11" s="2" t="s">
        <v>73</v>
      </c>
    </row>
    <row r="12" spans="1:30" ht="12" customHeight="1">
      <c r="A12" s="124" t="s">
        <v>26</v>
      </c>
      <c r="B12" s="124"/>
      <c r="C12" s="124"/>
      <c r="D12" s="124"/>
      <c r="E12" s="124"/>
      <c r="F12" s="78" t="s">
        <v>14</v>
      </c>
      <c r="G12" s="78"/>
      <c r="H12" s="78"/>
      <c r="I12" s="78" t="s">
        <v>15</v>
      </c>
      <c r="J12" s="78"/>
      <c r="K12" s="78"/>
      <c r="L12" s="78" t="s">
        <v>16</v>
      </c>
      <c r="M12" s="78"/>
      <c r="N12" s="78"/>
      <c r="O12" s="19"/>
      <c r="P12" s="101" t="s">
        <v>39</v>
      </c>
      <c r="Q12" s="102"/>
      <c r="R12" s="103"/>
      <c r="S12" s="101" t="s">
        <v>40</v>
      </c>
      <c r="T12" s="104"/>
      <c r="U12" s="105"/>
      <c r="V12" s="7"/>
      <c r="W12" s="106" t="s">
        <v>27</v>
      </c>
      <c r="X12" s="107"/>
      <c r="Y12" s="108"/>
      <c r="Z12" s="115" t="str">
        <f>IF((P13=""),"",IF(S13="全て",1,IF(OR(S13="対象外",S13="要請時間内"),"要請時間内",ROUNDUP(S13/P13,3))))</f>
        <v/>
      </c>
      <c r="AA12" s="116"/>
      <c r="AB12" s="117"/>
    </row>
    <row r="13" spans="1:30" ht="12" customHeight="1">
      <c r="A13" s="124" t="s">
        <v>12</v>
      </c>
      <c r="B13" s="124"/>
      <c r="C13" s="124"/>
      <c r="D13" s="124"/>
      <c r="E13" s="124"/>
      <c r="F13" s="228"/>
      <c r="G13" s="229"/>
      <c r="H13" s="229"/>
      <c r="I13" s="228"/>
      <c r="J13" s="229"/>
      <c r="K13" s="229"/>
      <c r="L13" s="228"/>
      <c r="M13" s="229"/>
      <c r="N13" s="229"/>
      <c r="O13" s="20"/>
      <c r="P13" s="127" t="str">
        <f>IF(F13="","",I13-F13-L13)</f>
        <v/>
      </c>
      <c r="Q13" s="107"/>
      <c r="R13" s="108"/>
      <c r="S13" s="127" t="str">
        <f>IF(F13="","","全て")</f>
        <v/>
      </c>
      <c r="T13" s="107"/>
      <c r="U13" s="108"/>
      <c r="V13" s="7"/>
      <c r="W13" s="109"/>
      <c r="X13" s="110"/>
      <c r="Y13" s="111"/>
      <c r="Z13" s="222"/>
      <c r="AA13" s="223"/>
      <c r="AB13" s="224"/>
    </row>
    <row r="14" spans="1:30" ht="12" customHeight="1">
      <c r="A14" s="124" t="s">
        <v>13</v>
      </c>
      <c r="B14" s="124"/>
      <c r="C14" s="124"/>
      <c r="D14" s="124"/>
      <c r="E14" s="124"/>
      <c r="F14" s="384"/>
      <c r="G14" s="385"/>
      <c r="H14" s="385"/>
      <c r="I14" s="384"/>
      <c r="J14" s="385"/>
      <c r="K14" s="385"/>
      <c r="L14" s="384"/>
      <c r="M14" s="385"/>
      <c r="N14" s="385"/>
      <c r="O14" s="20"/>
      <c r="P14" s="112"/>
      <c r="Q14" s="113"/>
      <c r="R14" s="114"/>
      <c r="S14" s="112"/>
      <c r="T14" s="113"/>
      <c r="U14" s="114"/>
      <c r="V14" s="7"/>
      <c r="W14" s="112"/>
      <c r="X14" s="113"/>
      <c r="Y14" s="114"/>
      <c r="Z14" s="225"/>
      <c r="AA14" s="226"/>
      <c r="AB14" s="227"/>
    </row>
    <row r="15" spans="1:30" ht="6" customHeight="1"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19"/>
      <c r="AA15" s="19"/>
      <c r="AB15" s="19"/>
    </row>
    <row r="16" spans="1:30" ht="12" customHeight="1">
      <c r="A16" s="124" t="s">
        <v>28</v>
      </c>
      <c r="B16" s="124"/>
      <c r="C16" s="124"/>
      <c r="D16" s="124"/>
      <c r="E16" s="124"/>
      <c r="F16" s="78" t="s">
        <v>14</v>
      </c>
      <c r="G16" s="78"/>
      <c r="H16" s="78"/>
      <c r="I16" s="78" t="s">
        <v>15</v>
      </c>
      <c r="J16" s="78"/>
      <c r="K16" s="78"/>
      <c r="L16" s="78" t="s">
        <v>16</v>
      </c>
      <c r="M16" s="78"/>
      <c r="N16" s="78"/>
      <c r="O16" s="19"/>
      <c r="P16" s="101" t="s">
        <v>39</v>
      </c>
      <c r="Q16" s="102"/>
      <c r="R16" s="103"/>
      <c r="S16" s="101" t="s">
        <v>40</v>
      </c>
      <c r="T16" s="104"/>
      <c r="U16" s="105"/>
      <c r="V16" s="7"/>
      <c r="W16" s="106" t="s">
        <v>32</v>
      </c>
      <c r="X16" s="107"/>
      <c r="Y16" s="108"/>
      <c r="Z16" s="115" t="str">
        <f>IF((P17=""),"",IF(S17="全て",1,IF(OR(S17="対象外",S17="要請時間内"),"要請時間内",ROUNDUP(S17/P17,3))))</f>
        <v/>
      </c>
      <c r="AA16" s="116"/>
      <c r="AB16" s="117"/>
    </row>
    <row r="17" spans="1:28" ht="12" customHeight="1">
      <c r="A17" s="124" t="s">
        <v>12</v>
      </c>
      <c r="B17" s="124"/>
      <c r="C17" s="124"/>
      <c r="D17" s="124"/>
      <c r="E17" s="124"/>
      <c r="F17" s="228"/>
      <c r="G17" s="229"/>
      <c r="H17" s="229"/>
      <c r="I17" s="228"/>
      <c r="J17" s="229"/>
      <c r="K17" s="229"/>
      <c r="L17" s="228"/>
      <c r="M17" s="229"/>
      <c r="N17" s="229"/>
      <c r="O17" s="20"/>
      <c r="P17" s="127" t="str">
        <f>IF(F17="","",I17-F17-L17)</f>
        <v/>
      </c>
      <c r="Q17" s="107"/>
      <c r="R17" s="108"/>
      <c r="S17" s="127" t="str">
        <f>IF(F17="","","全て")</f>
        <v/>
      </c>
      <c r="T17" s="232"/>
      <c r="U17" s="233"/>
      <c r="V17" s="7"/>
      <c r="W17" s="109"/>
      <c r="X17" s="110"/>
      <c r="Y17" s="111"/>
      <c r="Z17" s="222"/>
      <c r="AA17" s="223"/>
      <c r="AB17" s="224"/>
    </row>
    <row r="18" spans="1:28" ht="12" customHeight="1">
      <c r="A18" s="124" t="s">
        <v>13</v>
      </c>
      <c r="B18" s="124"/>
      <c r="C18" s="124"/>
      <c r="D18" s="124"/>
      <c r="E18" s="124"/>
      <c r="F18" s="384"/>
      <c r="G18" s="385"/>
      <c r="H18" s="385"/>
      <c r="I18" s="384"/>
      <c r="J18" s="385"/>
      <c r="K18" s="385"/>
      <c r="L18" s="384"/>
      <c r="M18" s="385"/>
      <c r="N18" s="385"/>
      <c r="O18" s="20"/>
      <c r="P18" s="112"/>
      <c r="Q18" s="113"/>
      <c r="R18" s="114"/>
      <c r="S18" s="234"/>
      <c r="T18" s="235"/>
      <c r="U18" s="236"/>
      <c r="V18" s="7"/>
      <c r="W18" s="112"/>
      <c r="X18" s="113"/>
      <c r="Y18" s="114"/>
      <c r="Z18" s="225"/>
      <c r="AA18" s="226"/>
      <c r="AB18" s="227"/>
    </row>
    <row r="19" spans="1:28" ht="6" customHeight="1"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19"/>
      <c r="AA19" s="19"/>
      <c r="AB19" s="19"/>
    </row>
    <row r="20" spans="1:28" ht="12" customHeight="1">
      <c r="A20" s="124" t="s">
        <v>22</v>
      </c>
      <c r="B20" s="124"/>
      <c r="C20" s="124"/>
      <c r="D20" s="124"/>
      <c r="E20" s="124"/>
      <c r="F20" s="78" t="s">
        <v>14</v>
      </c>
      <c r="G20" s="78"/>
      <c r="H20" s="78"/>
      <c r="I20" s="78" t="s">
        <v>15</v>
      </c>
      <c r="J20" s="78"/>
      <c r="K20" s="78"/>
      <c r="L20" s="78" t="s">
        <v>16</v>
      </c>
      <c r="M20" s="78"/>
      <c r="N20" s="78"/>
      <c r="O20" s="19"/>
      <c r="P20" s="101" t="s">
        <v>39</v>
      </c>
      <c r="Q20" s="102"/>
      <c r="R20" s="103"/>
      <c r="S20" s="101" t="s">
        <v>40</v>
      </c>
      <c r="T20" s="104"/>
      <c r="U20" s="105"/>
      <c r="V20" s="7"/>
      <c r="W20" s="106" t="s">
        <v>18</v>
      </c>
      <c r="X20" s="107"/>
      <c r="Y20" s="108"/>
      <c r="Z20" s="115" t="str">
        <f>IF((P21=""),"",IF(S21="全て",1,IF(OR(S21="対象外",S21="要請時間内"),"要請時間内",ROUNDUP(S21/P21,3))))</f>
        <v/>
      </c>
      <c r="AA20" s="116"/>
      <c r="AB20" s="117"/>
    </row>
    <row r="21" spans="1:28" ht="12" customHeight="1">
      <c r="A21" s="124" t="s">
        <v>12</v>
      </c>
      <c r="B21" s="124"/>
      <c r="C21" s="124"/>
      <c r="D21" s="124"/>
      <c r="E21" s="124"/>
      <c r="F21" s="228"/>
      <c r="G21" s="229"/>
      <c r="H21" s="229"/>
      <c r="I21" s="228"/>
      <c r="J21" s="229"/>
      <c r="K21" s="229"/>
      <c r="L21" s="228"/>
      <c r="M21" s="229"/>
      <c r="N21" s="229"/>
      <c r="O21" s="20"/>
      <c r="P21" s="127" t="str">
        <f>IF(F21="","",I21-F21-L21)</f>
        <v/>
      </c>
      <c r="Q21" s="107"/>
      <c r="R21" s="108"/>
      <c r="S21" s="127" t="str">
        <f>IF(F21="","",IF(I21&lt;=$O$3,"要請時間内",IF(I22&lt;=$O$3,I21-$O$3,IF(I22&gt;$O$3,"対象外",I21-I22))))</f>
        <v/>
      </c>
      <c r="T21" s="107"/>
      <c r="U21" s="108"/>
      <c r="V21" s="7"/>
      <c r="W21" s="109"/>
      <c r="X21" s="110"/>
      <c r="Y21" s="111"/>
      <c r="Z21" s="222"/>
      <c r="AA21" s="223"/>
      <c r="AB21" s="224"/>
    </row>
    <row r="22" spans="1:28" ht="12" customHeight="1">
      <c r="A22" s="124" t="s">
        <v>13</v>
      </c>
      <c r="B22" s="124"/>
      <c r="C22" s="124"/>
      <c r="D22" s="124"/>
      <c r="E22" s="124"/>
      <c r="F22" s="228"/>
      <c r="G22" s="229"/>
      <c r="H22" s="229"/>
      <c r="I22" s="228"/>
      <c r="J22" s="229"/>
      <c r="K22" s="229"/>
      <c r="L22" s="228"/>
      <c r="M22" s="229"/>
      <c r="N22" s="229"/>
      <c r="O22" s="20"/>
      <c r="P22" s="112"/>
      <c r="Q22" s="113"/>
      <c r="R22" s="114"/>
      <c r="S22" s="112"/>
      <c r="T22" s="113"/>
      <c r="U22" s="114"/>
      <c r="V22" s="7"/>
      <c r="W22" s="112"/>
      <c r="X22" s="113"/>
      <c r="Y22" s="114"/>
      <c r="Z22" s="225"/>
      <c r="AA22" s="226"/>
      <c r="AB22" s="227"/>
    </row>
    <row r="23" spans="1:28" ht="6" customHeight="1"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19"/>
      <c r="AA23" s="19"/>
      <c r="AB23" s="19"/>
    </row>
    <row r="24" spans="1:28" ht="12" customHeight="1">
      <c r="A24" s="124" t="s">
        <v>23</v>
      </c>
      <c r="B24" s="124"/>
      <c r="C24" s="124"/>
      <c r="D24" s="124"/>
      <c r="E24" s="124"/>
      <c r="F24" s="78" t="s">
        <v>14</v>
      </c>
      <c r="G24" s="78"/>
      <c r="H24" s="78"/>
      <c r="I24" s="78" t="s">
        <v>15</v>
      </c>
      <c r="J24" s="78"/>
      <c r="K24" s="78"/>
      <c r="L24" s="78" t="s">
        <v>16</v>
      </c>
      <c r="M24" s="78"/>
      <c r="N24" s="78"/>
      <c r="O24" s="19"/>
      <c r="P24" s="101" t="s">
        <v>39</v>
      </c>
      <c r="Q24" s="102"/>
      <c r="R24" s="103"/>
      <c r="S24" s="101" t="s">
        <v>40</v>
      </c>
      <c r="T24" s="104"/>
      <c r="U24" s="105"/>
      <c r="V24" s="7"/>
      <c r="W24" s="106" t="s">
        <v>19</v>
      </c>
      <c r="X24" s="107"/>
      <c r="Y24" s="108"/>
      <c r="Z24" s="115" t="str">
        <f>IF((P25=""),"",IF(S25="全て",1,IF(OR(S25="対象外",S25="要請時間内"),"要請時間内",ROUNDUP(S25/P25,3))))</f>
        <v/>
      </c>
      <c r="AA24" s="116"/>
      <c r="AB24" s="117"/>
    </row>
    <row r="25" spans="1:28" ht="12" customHeight="1">
      <c r="A25" s="124" t="s">
        <v>12</v>
      </c>
      <c r="B25" s="124"/>
      <c r="C25" s="124"/>
      <c r="D25" s="124"/>
      <c r="E25" s="124"/>
      <c r="F25" s="228"/>
      <c r="G25" s="229"/>
      <c r="H25" s="229"/>
      <c r="I25" s="228"/>
      <c r="J25" s="229"/>
      <c r="K25" s="229"/>
      <c r="L25" s="228"/>
      <c r="M25" s="229"/>
      <c r="N25" s="229"/>
      <c r="O25" s="20"/>
      <c r="P25" s="127" t="str">
        <f>IF(F25="","",I25-F25-L25)</f>
        <v/>
      </c>
      <c r="Q25" s="107"/>
      <c r="R25" s="108"/>
      <c r="S25" s="127" t="str">
        <f>IF(F25="","",IF(I25&lt;=$O$3,"要請時間内",IF(I26&lt;=$O$3,I25-$O$3,IF(I26&gt;$O$3,"対象外",I25-I26))))</f>
        <v/>
      </c>
      <c r="T25" s="107"/>
      <c r="U25" s="108"/>
      <c r="V25" s="7"/>
      <c r="W25" s="109"/>
      <c r="X25" s="110"/>
      <c r="Y25" s="111"/>
      <c r="Z25" s="222"/>
      <c r="AA25" s="223"/>
      <c r="AB25" s="224"/>
    </row>
    <row r="26" spans="1:28" ht="12" customHeight="1">
      <c r="A26" s="124" t="s">
        <v>13</v>
      </c>
      <c r="B26" s="124"/>
      <c r="C26" s="124"/>
      <c r="D26" s="124"/>
      <c r="E26" s="124"/>
      <c r="F26" s="228"/>
      <c r="G26" s="229"/>
      <c r="H26" s="229"/>
      <c r="I26" s="228"/>
      <c r="J26" s="229"/>
      <c r="K26" s="229"/>
      <c r="L26" s="228"/>
      <c r="M26" s="229"/>
      <c r="N26" s="229"/>
      <c r="O26" s="20"/>
      <c r="P26" s="112"/>
      <c r="Q26" s="113"/>
      <c r="R26" s="114"/>
      <c r="S26" s="112"/>
      <c r="T26" s="113"/>
      <c r="U26" s="114"/>
      <c r="V26" s="7"/>
      <c r="W26" s="112"/>
      <c r="X26" s="113"/>
      <c r="Y26" s="114"/>
      <c r="Z26" s="225"/>
      <c r="AA26" s="226"/>
      <c r="AB26" s="227"/>
    </row>
    <row r="27" spans="1:28" ht="6" customHeight="1"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9"/>
      <c r="AA27" s="19"/>
      <c r="AB27" s="19"/>
    </row>
    <row r="28" spans="1:28" ht="12" customHeight="1">
      <c r="A28" s="124" t="s">
        <v>24</v>
      </c>
      <c r="B28" s="124"/>
      <c r="C28" s="124"/>
      <c r="D28" s="124"/>
      <c r="E28" s="124"/>
      <c r="F28" s="78" t="s">
        <v>14</v>
      </c>
      <c r="G28" s="78"/>
      <c r="H28" s="78"/>
      <c r="I28" s="78" t="s">
        <v>15</v>
      </c>
      <c r="J28" s="78"/>
      <c r="K28" s="78"/>
      <c r="L28" s="78" t="s">
        <v>16</v>
      </c>
      <c r="M28" s="78"/>
      <c r="N28" s="78"/>
      <c r="O28" s="19"/>
      <c r="P28" s="101" t="s">
        <v>39</v>
      </c>
      <c r="Q28" s="102"/>
      <c r="R28" s="103"/>
      <c r="S28" s="101" t="s">
        <v>40</v>
      </c>
      <c r="T28" s="104"/>
      <c r="U28" s="105"/>
      <c r="V28" s="7"/>
      <c r="W28" s="106" t="s">
        <v>20</v>
      </c>
      <c r="X28" s="107"/>
      <c r="Y28" s="108"/>
      <c r="Z28" s="115" t="str">
        <f>IF((P29=""),"",IF(S29="全て",1,IF(OR(S29="対象外",S29="要請時間内"),"要請時間内",ROUNDUP(S29/P29,3))))</f>
        <v/>
      </c>
      <c r="AA28" s="116"/>
      <c r="AB28" s="117"/>
    </row>
    <row r="29" spans="1:28" ht="12" customHeight="1">
      <c r="A29" s="124" t="s">
        <v>12</v>
      </c>
      <c r="B29" s="124"/>
      <c r="C29" s="124"/>
      <c r="D29" s="124"/>
      <c r="E29" s="124"/>
      <c r="F29" s="228"/>
      <c r="G29" s="229"/>
      <c r="H29" s="229"/>
      <c r="I29" s="228"/>
      <c r="J29" s="229"/>
      <c r="K29" s="229"/>
      <c r="L29" s="228"/>
      <c r="M29" s="229"/>
      <c r="N29" s="229"/>
      <c r="O29" s="20"/>
      <c r="P29" s="127" t="str">
        <f>IF(F29="","",I29-F29-L29)</f>
        <v/>
      </c>
      <c r="Q29" s="107"/>
      <c r="R29" s="108"/>
      <c r="S29" s="127" t="str">
        <f>IF(F29="","",IF(I29&lt;=$O$3,"要請時間内",IF(I30&lt;=$O$3,I29-$O$3,IF(I30&gt;$O$3,"対象外",I29-I30))))</f>
        <v/>
      </c>
      <c r="T29" s="107"/>
      <c r="U29" s="108"/>
      <c r="V29" s="7"/>
      <c r="W29" s="109"/>
      <c r="X29" s="110"/>
      <c r="Y29" s="111"/>
      <c r="Z29" s="222"/>
      <c r="AA29" s="223"/>
      <c r="AB29" s="224"/>
    </row>
    <row r="30" spans="1:28" ht="12" customHeight="1">
      <c r="A30" s="124" t="s">
        <v>13</v>
      </c>
      <c r="B30" s="124"/>
      <c r="C30" s="124"/>
      <c r="D30" s="124"/>
      <c r="E30" s="124"/>
      <c r="F30" s="228"/>
      <c r="G30" s="229"/>
      <c r="H30" s="229"/>
      <c r="I30" s="228"/>
      <c r="J30" s="229"/>
      <c r="K30" s="229"/>
      <c r="L30" s="228"/>
      <c r="M30" s="229"/>
      <c r="N30" s="229"/>
      <c r="O30" s="20"/>
      <c r="P30" s="112"/>
      <c r="Q30" s="113"/>
      <c r="R30" s="114"/>
      <c r="S30" s="112"/>
      <c r="T30" s="113"/>
      <c r="U30" s="114"/>
      <c r="V30" s="7"/>
      <c r="W30" s="112"/>
      <c r="X30" s="113"/>
      <c r="Y30" s="114"/>
      <c r="Z30" s="225"/>
      <c r="AA30" s="226"/>
      <c r="AB30" s="227"/>
    </row>
    <row r="31" spans="1:28" ht="6" customHeight="1"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9"/>
      <c r="AA31" s="19"/>
      <c r="AB31" s="19"/>
    </row>
    <row r="32" spans="1:28" ht="12" customHeight="1">
      <c r="A32" s="124" t="s">
        <v>25</v>
      </c>
      <c r="B32" s="124"/>
      <c r="C32" s="124"/>
      <c r="D32" s="124"/>
      <c r="E32" s="124"/>
      <c r="F32" s="78" t="s">
        <v>14</v>
      </c>
      <c r="G32" s="78"/>
      <c r="H32" s="78"/>
      <c r="I32" s="78" t="s">
        <v>15</v>
      </c>
      <c r="J32" s="78"/>
      <c r="K32" s="78"/>
      <c r="L32" s="78" t="s">
        <v>16</v>
      </c>
      <c r="M32" s="78"/>
      <c r="N32" s="78"/>
      <c r="O32" s="19"/>
      <c r="P32" s="101" t="s">
        <v>39</v>
      </c>
      <c r="Q32" s="102"/>
      <c r="R32" s="103"/>
      <c r="S32" s="101" t="s">
        <v>40</v>
      </c>
      <c r="T32" s="104"/>
      <c r="U32" s="105"/>
      <c r="V32" s="7"/>
      <c r="W32" s="106" t="s">
        <v>21</v>
      </c>
      <c r="X32" s="107"/>
      <c r="Y32" s="108"/>
      <c r="Z32" s="115" t="str">
        <f>IF((P33=""),"",IF(S33="全て",1,IF(OR(S33="対象外",S33="要請時間内"),"要請時間内",ROUNDUP(S33/P33,3))))</f>
        <v/>
      </c>
      <c r="AA32" s="116"/>
      <c r="AB32" s="117"/>
    </row>
    <row r="33" spans="1:32" ht="12" customHeight="1">
      <c r="A33" s="124" t="s">
        <v>12</v>
      </c>
      <c r="B33" s="124"/>
      <c r="C33" s="124"/>
      <c r="D33" s="124"/>
      <c r="E33" s="124"/>
      <c r="F33" s="228"/>
      <c r="G33" s="229"/>
      <c r="H33" s="229"/>
      <c r="I33" s="228"/>
      <c r="J33" s="229"/>
      <c r="K33" s="229"/>
      <c r="L33" s="228"/>
      <c r="M33" s="229"/>
      <c r="N33" s="229"/>
      <c r="O33" s="20"/>
      <c r="P33" s="127" t="str">
        <f>IF(F33="","",I33-F33-L33)</f>
        <v/>
      </c>
      <c r="Q33" s="107"/>
      <c r="R33" s="108"/>
      <c r="S33" s="127" t="str">
        <f>IF(F33="","",IF(I33&lt;=$O$3,"要請時間内",IF(I34&lt;=$O$3,I33-$O$3,IF(I34&gt;$O$3,"対象外",I33-I34))))</f>
        <v/>
      </c>
      <c r="T33" s="107"/>
      <c r="U33" s="108"/>
      <c r="V33" s="7"/>
      <c r="W33" s="109"/>
      <c r="X33" s="110"/>
      <c r="Y33" s="111"/>
      <c r="Z33" s="222"/>
      <c r="AA33" s="223"/>
      <c r="AB33" s="224"/>
    </row>
    <row r="34" spans="1:32" ht="12" customHeight="1">
      <c r="A34" s="124" t="s">
        <v>13</v>
      </c>
      <c r="B34" s="124"/>
      <c r="C34" s="124"/>
      <c r="D34" s="124"/>
      <c r="E34" s="124"/>
      <c r="F34" s="228"/>
      <c r="G34" s="229"/>
      <c r="H34" s="229"/>
      <c r="I34" s="228"/>
      <c r="J34" s="229"/>
      <c r="K34" s="229"/>
      <c r="L34" s="228"/>
      <c r="M34" s="229"/>
      <c r="N34" s="229"/>
      <c r="O34" s="20"/>
      <c r="P34" s="112"/>
      <c r="Q34" s="113"/>
      <c r="R34" s="114"/>
      <c r="S34" s="112"/>
      <c r="T34" s="113"/>
      <c r="U34" s="114"/>
      <c r="V34" s="7"/>
      <c r="W34" s="112"/>
      <c r="X34" s="113"/>
      <c r="Y34" s="114"/>
      <c r="Z34" s="225"/>
      <c r="AA34" s="226"/>
      <c r="AB34" s="227"/>
    </row>
    <row r="35" spans="1:32" ht="6" customHeight="1"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9"/>
      <c r="AA35" s="19"/>
      <c r="AB35" s="19"/>
    </row>
    <row r="36" spans="1:32" ht="12" customHeight="1">
      <c r="A36" s="100" t="s">
        <v>77</v>
      </c>
      <c r="B36" s="100"/>
      <c r="C36" s="100"/>
      <c r="D36" s="100"/>
      <c r="E36" s="100"/>
      <c r="F36" s="78" t="s">
        <v>14</v>
      </c>
      <c r="G36" s="78"/>
      <c r="H36" s="78"/>
      <c r="I36" s="78" t="s">
        <v>15</v>
      </c>
      <c r="J36" s="78"/>
      <c r="K36" s="78"/>
      <c r="L36" s="78" t="s">
        <v>16</v>
      </c>
      <c r="M36" s="78"/>
      <c r="N36" s="78"/>
      <c r="O36" s="19"/>
      <c r="P36" s="101" t="s">
        <v>39</v>
      </c>
      <c r="Q36" s="102"/>
      <c r="R36" s="103"/>
      <c r="S36" s="101" t="s">
        <v>40</v>
      </c>
      <c r="T36" s="104"/>
      <c r="U36" s="105"/>
      <c r="V36" s="7"/>
      <c r="W36" s="106" t="s">
        <v>33</v>
      </c>
      <c r="X36" s="107"/>
      <c r="Y36" s="108"/>
      <c r="Z36" s="115" t="str">
        <f>IF((P37=""),"",IF(S37="全て",1,IF(OR(S37="対象外",S37="要請時間内"),"要請時間内",ROUNDUP(S37/P37,3))))</f>
        <v/>
      </c>
      <c r="AA36" s="116"/>
      <c r="AB36" s="117"/>
    </row>
    <row r="37" spans="1:32" ht="12" customHeight="1">
      <c r="A37" s="124" t="s">
        <v>12</v>
      </c>
      <c r="B37" s="124"/>
      <c r="C37" s="124"/>
      <c r="D37" s="124"/>
      <c r="E37" s="124"/>
      <c r="F37" s="228"/>
      <c r="G37" s="229"/>
      <c r="H37" s="229"/>
      <c r="I37" s="228"/>
      <c r="J37" s="229"/>
      <c r="K37" s="229"/>
      <c r="L37" s="228"/>
      <c r="M37" s="229"/>
      <c r="N37" s="229"/>
      <c r="O37" s="20"/>
      <c r="P37" s="127" t="str">
        <f>IF(F37="","",I37-F37-L37)</f>
        <v/>
      </c>
      <c r="Q37" s="107"/>
      <c r="R37" s="108"/>
      <c r="S37" s="127" t="str">
        <f>IF(F37="","",IF(I37&lt;=$U$3,"要請時間内",IF(I38&lt;=$U$3,I37-$U$3,IF(I38&gt;$O$3,"対象外",I37-I38))))</f>
        <v/>
      </c>
      <c r="T37" s="232"/>
      <c r="U37" s="233"/>
      <c r="V37" s="7"/>
      <c r="W37" s="109"/>
      <c r="X37" s="110"/>
      <c r="Y37" s="111"/>
      <c r="Z37" s="222"/>
      <c r="AA37" s="223"/>
      <c r="AB37" s="224"/>
    </row>
    <row r="38" spans="1:32" ht="12" customHeight="1">
      <c r="A38" s="124" t="s">
        <v>13</v>
      </c>
      <c r="B38" s="124"/>
      <c r="C38" s="124"/>
      <c r="D38" s="124"/>
      <c r="E38" s="124"/>
      <c r="F38" s="228"/>
      <c r="G38" s="229"/>
      <c r="H38" s="229"/>
      <c r="I38" s="228"/>
      <c r="J38" s="229"/>
      <c r="K38" s="229"/>
      <c r="L38" s="228"/>
      <c r="M38" s="229"/>
      <c r="N38" s="229"/>
      <c r="O38" s="20"/>
      <c r="P38" s="112"/>
      <c r="Q38" s="113"/>
      <c r="R38" s="114"/>
      <c r="S38" s="234"/>
      <c r="T38" s="235"/>
      <c r="U38" s="236"/>
      <c r="V38" s="7"/>
      <c r="W38" s="112"/>
      <c r="X38" s="113"/>
      <c r="Y38" s="114"/>
      <c r="Z38" s="225"/>
      <c r="AA38" s="226"/>
      <c r="AB38" s="227"/>
    </row>
    <row r="39" spans="1:32" ht="12" customHeight="1">
      <c r="Z39" s="253" t="s">
        <v>98</v>
      </c>
      <c r="AA39" s="253"/>
      <c r="AB39" s="253"/>
    </row>
    <row r="40" spans="1:32" ht="12" customHeight="1">
      <c r="A40" s="2" t="s">
        <v>29</v>
      </c>
    </row>
    <row r="41" spans="1:32" ht="15" customHeight="1">
      <c r="A41" s="96" t="s">
        <v>30</v>
      </c>
      <c r="B41" s="200"/>
      <c r="C41" s="200"/>
      <c r="D41" s="202" t="s">
        <v>31</v>
      </c>
      <c r="E41" s="203"/>
      <c r="F41" s="374" t="s">
        <v>88</v>
      </c>
      <c r="G41" s="203"/>
      <c r="H41" s="212" t="s">
        <v>97</v>
      </c>
      <c r="I41" s="213"/>
      <c r="J41" s="213"/>
      <c r="K41" s="213"/>
      <c r="L41" s="214"/>
    </row>
    <row r="42" spans="1:32" ht="15" customHeight="1">
      <c r="A42" s="201"/>
      <c r="B42" s="201"/>
      <c r="C42" s="201"/>
      <c r="D42" s="204"/>
      <c r="E42" s="205"/>
      <c r="F42" s="204"/>
      <c r="G42" s="205"/>
      <c r="H42" s="215"/>
      <c r="I42" s="213"/>
      <c r="J42" s="213"/>
      <c r="K42" s="213"/>
      <c r="L42" s="214"/>
      <c r="M42" s="94" t="s">
        <v>41</v>
      </c>
      <c r="N42" s="362"/>
      <c r="O42" s="362"/>
      <c r="P42" s="362"/>
      <c r="Q42" s="94" t="s">
        <v>42</v>
      </c>
      <c r="R42" s="362"/>
      <c r="S42" s="362"/>
      <c r="T42" s="362"/>
      <c r="AD42" s="42" t="s">
        <v>44</v>
      </c>
      <c r="AE42" s="43"/>
      <c r="AF42" s="43"/>
    </row>
    <row r="43" spans="1:32" ht="15" customHeight="1">
      <c r="A43" s="85">
        <v>44332</v>
      </c>
      <c r="B43" s="186"/>
      <c r="C43" s="186"/>
      <c r="D43" s="370" t="s">
        <v>34</v>
      </c>
      <c r="E43" s="105"/>
      <c r="F43" s="331" t="str">
        <f t="shared" ref="F43:F58" si="0">IF(D43="","",IF(D43="対応なし","支給しない",(VLOOKUP(D43,$W$12:$AB$38,4,FALSE))))</f>
        <v/>
      </c>
      <c r="G43" s="332"/>
      <c r="H43" s="336" t="str">
        <f t="shared" ref="H43:H58" si="1">IF(F43="","",IF(F43="支給しない","対象外",IF(F43="要請時間内","要請時間内",ROUNDUP($U$6*F43,-3))))</f>
        <v/>
      </c>
      <c r="I43" s="371"/>
      <c r="J43" s="371"/>
      <c r="K43" s="371"/>
      <c r="L43" s="372"/>
      <c r="M43" s="390" t="str">
        <f>IF(F43="","",IF(F43="支給しない","",IF(F43="要請時間内","",IF(F43=1,ROUNDDOWN(H43*($I$13-$O$3)/$P$13,0),H43))))</f>
        <v/>
      </c>
      <c r="N43" s="391"/>
      <c r="O43" s="391"/>
      <c r="P43" s="391"/>
      <c r="Q43" s="390" t="str">
        <f>IF(H43="","",IF(H43="対象外","",IF(F43=1,H43-M43,"")))</f>
        <v/>
      </c>
      <c r="R43" s="391"/>
      <c r="S43" s="391"/>
      <c r="T43" s="391"/>
      <c r="AD43" s="42" t="s">
        <v>45</v>
      </c>
      <c r="AE43" s="43"/>
      <c r="AF43" s="43"/>
    </row>
    <row r="44" spans="1:32" ht="15" customHeight="1">
      <c r="A44" s="85">
        <v>44333</v>
      </c>
      <c r="B44" s="186"/>
      <c r="C44" s="186"/>
      <c r="D44" s="370"/>
      <c r="E44" s="373"/>
      <c r="F44" s="331" t="str">
        <f t="shared" si="0"/>
        <v/>
      </c>
      <c r="G44" s="332"/>
      <c r="H44" s="336" t="str">
        <f t="shared" si="1"/>
        <v/>
      </c>
      <c r="I44" s="371"/>
      <c r="J44" s="371"/>
      <c r="K44" s="371"/>
      <c r="L44" s="372"/>
      <c r="M44" s="390" t="str">
        <f>H44</f>
        <v/>
      </c>
      <c r="N44" s="391"/>
      <c r="O44" s="391"/>
      <c r="P44" s="391"/>
      <c r="Q44" s="390"/>
      <c r="R44" s="391"/>
      <c r="S44" s="391"/>
      <c r="T44" s="391"/>
      <c r="AD44" s="42" t="s">
        <v>34</v>
      </c>
      <c r="AE44" s="43"/>
      <c r="AF44" s="43"/>
    </row>
    <row r="45" spans="1:32" ht="15" customHeight="1">
      <c r="A45" s="85">
        <v>44334</v>
      </c>
      <c r="B45" s="186"/>
      <c r="C45" s="186"/>
      <c r="D45" s="370"/>
      <c r="E45" s="105"/>
      <c r="F45" s="331" t="str">
        <f t="shared" si="0"/>
        <v/>
      </c>
      <c r="G45" s="332"/>
      <c r="H45" s="336" t="str">
        <f t="shared" si="1"/>
        <v/>
      </c>
      <c r="I45" s="371"/>
      <c r="J45" s="371"/>
      <c r="K45" s="371"/>
      <c r="L45" s="372"/>
      <c r="M45" s="390" t="str">
        <f>H45</f>
        <v/>
      </c>
      <c r="N45" s="391"/>
      <c r="O45" s="391"/>
      <c r="P45" s="391"/>
      <c r="Q45" s="390"/>
      <c r="R45" s="391"/>
      <c r="S45" s="391"/>
      <c r="T45" s="391"/>
      <c r="AD45" s="42" t="s">
        <v>35</v>
      </c>
      <c r="AE45" s="43"/>
      <c r="AF45" s="43"/>
    </row>
    <row r="46" spans="1:32" ht="15" customHeight="1">
      <c r="A46" s="85">
        <v>44335</v>
      </c>
      <c r="B46" s="186"/>
      <c r="C46" s="186"/>
      <c r="D46" s="370"/>
      <c r="E46" s="105"/>
      <c r="F46" s="331" t="str">
        <f t="shared" si="0"/>
        <v/>
      </c>
      <c r="G46" s="332"/>
      <c r="H46" s="336" t="str">
        <f t="shared" si="1"/>
        <v/>
      </c>
      <c r="I46" s="371"/>
      <c r="J46" s="371"/>
      <c r="K46" s="371"/>
      <c r="L46" s="372"/>
      <c r="M46" s="390" t="str">
        <f>H46</f>
        <v/>
      </c>
      <c r="N46" s="391"/>
      <c r="O46" s="391"/>
      <c r="P46" s="391"/>
      <c r="Q46" s="390"/>
      <c r="R46" s="391"/>
      <c r="S46" s="391"/>
      <c r="T46" s="391"/>
      <c r="AD46" s="42" t="s">
        <v>46</v>
      </c>
      <c r="AE46" s="43"/>
      <c r="AF46" s="43"/>
    </row>
    <row r="47" spans="1:32" ht="15" customHeight="1">
      <c r="A47" s="85">
        <v>44336</v>
      </c>
      <c r="B47" s="186"/>
      <c r="C47" s="186"/>
      <c r="D47" s="370"/>
      <c r="E47" s="105"/>
      <c r="F47" s="331" t="str">
        <f t="shared" si="0"/>
        <v/>
      </c>
      <c r="G47" s="332"/>
      <c r="H47" s="336" t="str">
        <f t="shared" si="1"/>
        <v/>
      </c>
      <c r="I47" s="371"/>
      <c r="J47" s="371"/>
      <c r="K47" s="371"/>
      <c r="L47" s="372"/>
      <c r="M47" s="390" t="str">
        <f>H47</f>
        <v/>
      </c>
      <c r="N47" s="391"/>
      <c r="O47" s="391"/>
      <c r="P47" s="391"/>
      <c r="Q47" s="390"/>
      <c r="R47" s="391"/>
      <c r="S47" s="391"/>
      <c r="T47" s="391"/>
      <c r="AD47" s="42" t="s">
        <v>36</v>
      </c>
      <c r="AE47" s="43"/>
      <c r="AF47" s="43"/>
    </row>
    <row r="48" spans="1:32" ht="15" customHeight="1">
      <c r="A48" s="85">
        <v>44337</v>
      </c>
      <c r="B48" s="186"/>
      <c r="C48" s="186"/>
      <c r="D48" s="370"/>
      <c r="E48" s="105"/>
      <c r="F48" s="331" t="str">
        <f t="shared" si="0"/>
        <v/>
      </c>
      <c r="G48" s="332"/>
      <c r="H48" s="336" t="str">
        <f t="shared" si="1"/>
        <v/>
      </c>
      <c r="I48" s="371"/>
      <c r="J48" s="371"/>
      <c r="K48" s="371"/>
      <c r="L48" s="372"/>
      <c r="M48" s="390" t="str">
        <f>H48</f>
        <v/>
      </c>
      <c r="N48" s="391"/>
      <c r="O48" s="391"/>
      <c r="P48" s="391"/>
      <c r="Q48" s="390"/>
      <c r="R48" s="391"/>
      <c r="S48" s="391"/>
      <c r="T48" s="391"/>
      <c r="AD48" s="42" t="s">
        <v>47</v>
      </c>
      <c r="AE48" s="43"/>
      <c r="AF48" s="43"/>
    </row>
    <row r="49" spans="1:30" ht="15" customHeight="1">
      <c r="A49" s="85">
        <v>44338</v>
      </c>
      <c r="B49" s="186"/>
      <c r="C49" s="186"/>
      <c r="D49" s="370"/>
      <c r="E49" s="105"/>
      <c r="F49" s="331" t="str">
        <f t="shared" si="0"/>
        <v/>
      </c>
      <c r="G49" s="332"/>
      <c r="H49" s="336" t="str">
        <f t="shared" si="1"/>
        <v/>
      </c>
      <c r="I49" s="371"/>
      <c r="J49" s="371"/>
      <c r="K49" s="371"/>
      <c r="L49" s="372"/>
      <c r="M49" s="390" t="str">
        <f>IF(F49="","",IF(F49="支給しない","",IF(F49="要請時間内","",IF(F49=1,ROUNDDOWN(H49*($I$13-$O$3)/$P$13,0),H49))))</f>
        <v/>
      </c>
      <c r="N49" s="391"/>
      <c r="O49" s="391"/>
      <c r="P49" s="391"/>
      <c r="Q49" s="390" t="str">
        <f>IF(H49="","",IF(H49="対象外","",IF(F49=1,H49-M49,"")))</f>
        <v/>
      </c>
      <c r="R49" s="391"/>
      <c r="S49" s="391"/>
      <c r="T49" s="391"/>
      <c r="AD49" s="2" t="s">
        <v>96</v>
      </c>
    </row>
    <row r="50" spans="1:30" ht="15" customHeight="1">
      <c r="A50" s="85">
        <v>44339</v>
      </c>
      <c r="B50" s="186"/>
      <c r="C50" s="186"/>
      <c r="D50" s="370"/>
      <c r="E50" s="105"/>
      <c r="F50" s="331" t="str">
        <f t="shared" si="0"/>
        <v/>
      </c>
      <c r="G50" s="332"/>
      <c r="H50" s="336" t="str">
        <f t="shared" si="1"/>
        <v/>
      </c>
      <c r="I50" s="371"/>
      <c r="J50" s="371"/>
      <c r="K50" s="371"/>
      <c r="L50" s="372"/>
      <c r="M50" s="390" t="str">
        <f>IF(F50="","",IF(F50="支給しない","",IF(F50="要請時間内","",IF(F50=1,ROUNDDOWN(H50*($I$13-$O$3)/$P$13,0),H50))))</f>
        <v/>
      </c>
      <c r="N50" s="391"/>
      <c r="O50" s="391"/>
      <c r="P50" s="391"/>
      <c r="Q50" s="390" t="str">
        <f>IF(H50="","",IF(H50="対象外","",IF(F50=1,H50-M50,"")))</f>
        <v/>
      </c>
      <c r="R50" s="391"/>
      <c r="S50" s="391"/>
      <c r="T50" s="391"/>
    </row>
    <row r="51" spans="1:30" ht="15" customHeight="1">
      <c r="A51" s="85">
        <v>44340</v>
      </c>
      <c r="B51" s="186"/>
      <c r="C51" s="186"/>
      <c r="D51" s="370"/>
      <c r="E51" s="375"/>
      <c r="F51" s="331" t="str">
        <f t="shared" si="0"/>
        <v/>
      </c>
      <c r="G51" s="332"/>
      <c r="H51" s="336" t="str">
        <f t="shared" si="1"/>
        <v/>
      </c>
      <c r="I51" s="371"/>
      <c r="J51" s="371"/>
      <c r="K51" s="371"/>
      <c r="L51" s="372"/>
      <c r="M51" s="390" t="str">
        <f>H51</f>
        <v/>
      </c>
      <c r="N51" s="391"/>
      <c r="O51" s="391"/>
      <c r="P51" s="391"/>
      <c r="Q51" s="390"/>
      <c r="R51" s="391"/>
      <c r="S51" s="391"/>
      <c r="T51" s="391"/>
    </row>
    <row r="52" spans="1:30" ht="15" customHeight="1">
      <c r="A52" s="85">
        <v>44341</v>
      </c>
      <c r="B52" s="186"/>
      <c r="C52" s="186"/>
      <c r="D52" s="370"/>
      <c r="E52" s="105"/>
      <c r="F52" s="331" t="str">
        <f t="shared" si="0"/>
        <v/>
      </c>
      <c r="G52" s="332"/>
      <c r="H52" s="336" t="str">
        <f t="shared" si="1"/>
        <v/>
      </c>
      <c r="I52" s="371"/>
      <c r="J52" s="371"/>
      <c r="K52" s="371"/>
      <c r="L52" s="372"/>
      <c r="M52" s="390" t="str">
        <f>H52</f>
        <v/>
      </c>
      <c r="N52" s="391"/>
      <c r="O52" s="391"/>
      <c r="P52" s="391"/>
      <c r="Q52" s="390"/>
      <c r="R52" s="391"/>
      <c r="S52" s="391"/>
      <c r="T52" s="391"/>
    </row>
    <row r="53" spans="1:30" ht="15" customHeight="1">
      <c r="A53" s="85">
        <v>44342</v>
      </c>
      <c r="B53" s="186"/>
      <c r="C53" s="186"/>
      <c r="D53" s="370"/>
      <c r="E53" s="105"/>
      <c r="F53" s="331" t="str">
        <f t="shared" si="0"/>
        <v/>
      </c>
      <c r="G53" s="332"/>
      <c r="H53" s="392" t="str">
        <f t="shared" si="1"/>
        <v/>
      </c>
      <c r="I53" s="393"/>
      <c r="J53" s="393"/>
      <c r="K53" s="393"/>
      <c r="L53" s="394"/>
      <c r="M53" s="390" t="str">
        <f>H53</f>
        <v/>
      </c>
      <c r="N53" s="391"/>
      <c r="O53" s="391"/>
      <c r="P53" s="391"/>
      <c r="Q53" s="390"/>
      <c r="R53" s="391"/>
      <c r="S53" s="391"/>
      <c r="T53" s="391"/>
    </row>
    <row r="54" spans="1:30" ht="15" customHeight="1">
      <c r="A54" s="85">
        <v>44343</v>
      </c>
      <c r="B54" s="186"/>
      <c r="C54" s="186"/>
      <c r="D54" s="370"/>
      <c r="E54" s="105"/>
      <c r="F54" s="331" t="str">
        <f t="shared" si="0"/>
        <v/>
      </c>
      <c r="G54" s="332"/>
      <c r="H54" s="336" t="str">
        <f t="shared" si="1"/>
        <v/>
      </c>
      <c r="I54" s="371"/>
      <c r="J54" s="371"/>
      <c r="K54" s="371"/>
      <c r="L54" s="372"/>
      <c r="M54" s="390" t="str">
        <f>H54</f>
        <v/>
      </c>
      <c r="N54" s="391"/>
      <c r="O54" s="391"/>
      <c r="P54" s="391"/>
      <c r="Q54" s="390"/>
      <c r="R54" s="391"/>
      <c r="S54" s="391"/>
      <c r="T54" s="391"/>
    </row>
    <row r="55" spans="1:30" ht="15" customHeight="1">
      <c r="A55" s="85">
        <v>44344</v>
      </c>
      <c r="B55" s="186"/>
      <c r="C55" s="186"/>
      <c r="D55" s="370"/>
      <c r="E55" s="105"/>
      <c r="F55" s="331" t="str">
        <f t="shared" si="0"/>
        <v/>
      </c>
      <c r="G55" s="332"/>
      <c r="H55" s="336" t="str">
        <f t="shared" si="1"/>
        <v/>
      </c>
      <c r="I55" s="371"/>
      <c r="J55" s="371"/>
      <c r="K55" s="371"/>
      <c r="L55" s="372"/>
      <c r="M55" s="390" t="str">
        <f>H55</f>
        <v/>
      </c>
      <c r="N55" s="391"/>
      <c r="O55" s="391"/>
      <c r="P55" s="391"/>
      <c r="Q55" s="390"/>
      <c r="R55" s="391"/>
      <c r="S55" s="391"/>
      <c r="T55" s="391"/>
    </row>
    <row r="56" spans="1:30" ht="15" customHeight="1">
      <c r="A56" s="85">
        <v>44345</v>
      </c>
      <c r="B56" s="186"/>
      <c r="C56" s="186"/>
      <c r="D56" s="370"/>
      <c r="E56" s="105"/>
      <c r="F56" s="331" t="str">
        <f t="shared" si="0"/>
        <v/>
      </c>
      <c r="G56" s="332"/>
      <c r="H56" s="336" t="str">
        <f t="shared" si="1"/>
        <v/>
      </c>
      <c r="I56" s="371"/>
      <c r="J56" s="371"/>
      <c r="K56" s="371"/>
      <c r="L56" s="372"/>
      <c r="M56" s="390" t="str">
        <f>IF(F56="","",IF(F56="支給しない","",IF(F56="要請時間内","",IF(F56=1,ROUNDDOWN(H56*($I$13-$O$3)/$P$13,0),H56))))</f>
        <v/>
      </c>
      <c r="N56" s="391"/>
      <c r="O56" s="391"/>
      <c r="P56" s="391"/>
      <c r="Q56" s="390" t="str">
        <f>IF(H56="","",IF(H56="対象外","",IF(F56=1,H56-M56,"")))</f>
        <v/>
      </c>
      <c r="R56" s="391"/>
      <c r="S56" s="391"/>
      <c r="T56" s="391"/>
    </row>
    <row r="57" spans="1:30" ht="15" customHeight="1">
      <c r="A57" s="85">
        <v>44346</v>
      </c>
      <c r="B57" s="186"/>
      <c r="C57" s="186"/>
      <c r="D57" s="370"/>
      <c r="E57" s="105"/>
      <c r="F57" s="331" t="str">
        <f t="shared" si="0"/>
        <v/>
      </c>
      <c r="G57" s="332"/>
      <c r="H57" s="336" t="str">
        <f t="shared" si="1"/>
        <v/>
      </c>
      <c r="I57" s="371"/>
      <c r="J57" s="371"/>
      <c r="K57" s="371"/>
      <c r="L57" s="372"/>
      <c r="M57" s="390" t="str">
        <f>IF(F57="","",IF(F57="支給しない","",IF(F57="要請時間内","",IF(F57=1,ROUNDDOWN(H57*($I$13-$O$3)/$P$13,0),H57))))</f>
        <v/>
      </c>
      <c r="N57" s="391"/>
      <c r="O57" s="391"/>
      <c r="P57" s="391"/>
      <c r="Q57" s="390" t="str">
        <f>IF(H57="","",IF(H57="対象外","",IF(F57=1,H57-M57,"")))</f>
        <v/>
      </c>
      <c r="R57" s="391"/>
      <c r="S57" s="391"/>
      <c r="T57" s="391"/>
    </row>
    <row r="58" spans="1:30" ht="15" customHeight="1" thickBot="1">
      <c r="A58" s="85">
        <v>44347</v>
      </c>
      <c r="B58" s="186"/>
      <c r="C58" s="186"/>
      <c r="D58" s="370"/>
      <c r="E58" s="105"/>
      <c r="F58" s="331" t="str">
        <f t="shared" si="0"/>
        <v/>
      </c>
      <c r="G58" s="332"/>
      <c r="H58" s="336" t="str">
        <f t="shared" si="1"/>
        <v/>
      </c>
      <c r="I58" s="371"/>
      <c r="J58" s="371"/>
      <c r="K58" s="371"/>
      <c r="L58" s="372"/>
      <c r="M58" s="390" t="str">
        <f>H58</f>
        <v/>
      </c>
      <c r="N58" s="391"/>
      <c r="O58" s="391"/>
      <c r="P58" s="391"/>
      <c r="Q58" s="390"/>
      <c r="R58" s="391"/>
      <c r="S58" s="391"/>
      <c r="T58" s="391"/>
    </row>
    <row r="59" spans="1:30" ht="19.149999999999999" customHeight="1" thickTop="1" thickBot="1">
      <c r="A59" s="101" t="s">
        <v>38</v>
      </c>
      <c r="B59" s="104"/>
      <c r="C59" s="104"/>
      <c r="D59" s="104"/>
      <c r="E59" s="104"/>
      <c r="F59" s="104"/>
      <c r="G59" s="395"/>
      <c r="H59" s="396">
        <f>IF(COUNTIF(H45:L58,"対象外"),0,SUM(H43:L58))</f>
        <v>0</v>
      </c>
      <c r="I59" s="397"/>
      <c r="J59" s="397"/>
      <c r="K59" s="397"/>
      <c r="L59" s="398"/>
      <c r="M59" s="399">
        <f>IF(H59=0,0,(SUM(M43:P58)))</f>
        <v>0</v>
      </c>
      <c r="N59" s="400"/>
      <c r="O59" s="400"/>
      <c r="P59" s="400"/>
      <c r="Q59" s="390">
        <f>IF(H59=0,0,SUM(Q43:T58))</f>
        <v>0</v>
      </c>
      <c r="R59" s="400"/>
      <c r="S59" s="400"/>
      <c r="T59" s="400"/>
    </row>
    <row r="60" spans="1:30" ht="12" customHeight="1" thickTop="1">
      <c r="H60" s="255" t="s">
        <v>93</v>
      </c>
      <c r="I60" s="255"/>
      <c r="J60" s="255"/>
      <c r="K60" s="255"/>
      <c r="L60" s="255"/>
      <c r="M60" s="107" t="s">
        <v>94</v>
      </c>
      <c r="N60" s="176"/>
      <c r="O60" s="176"/>
      <c r="P60" s="176"/>
      <c r="Q60" s="107" t="s">
        <v>95</v>
      </c>
      <c r="R60" s="176"/>
      <c r="S60" s="176"/>
      <c r="T60" s="176"/>
    </row>
  </sheetData>
  <mergeCells count="255">
    <mergeCell ref="Q57:T57"/>
    <mergeCell ref="M55:P55"/>
    <mergeCell ref="Q55:T55"/>
    <mergeCell ref="M59:P59"/>
    <mergeCell ref="Q59:T59"/>
    <mergeCell ref="A58:C58"/>
    <mergeCell ref="D58:E58"/>
    <mergeCell ref="F58:G58"/>
    <mergeCell ref="Q56:T56"/>
    <mergeCell ref="A57:C57"/>
    <mergeCell ref="D57:E57"/>
    <mergeCell ref="F57:G57"/>
    <mergeCell ref="H57:L57"/>
    <mergeCell ref="H60:L60"/>
    <mergeCell ref="M60:P60"/>
    <mergeCell ref="Q60:T60"/>
    <mergeCell ref="Z39:AB39"/>
    <mergeCell ref="A59:G59"/>
    <mergeCell ref="H58:L58"/>
    <mergeCell ref="M58:P58"/>
    <mergeCell ref="Q58:T58"/>
    <mergeCell ref="H59:L59"/>
    <mergeCell ref="Q54:T54"/>
    <mergeCell ref="A55:C55"/>
    <mergeCell ref="D55:E55"/>
    <mergeCell ref="F55:G55"/>
    <mergeCell ref="H55:L55"/>
    <mergeCell ref="A54:C54"/>
    <mergeCell ref="D54:E54"/>
    <mergeCell ref="F54:G54"/>
    <mergeCell ref="A56:C56"/>
    <mergeCell ref="D56:E56"/>
    <mergeCell ref="F56:G56"/>
    <mergeCell ref="H56:L56"/>
    <mergeCell ref="M56:P56"/>
    <mergeCell ref="H54:L54"/>
    <mergeCell ref="M57:P57"/>
    <mergeCell ref="M54:P54"/>
    <mergeCell ref="M51:P51"/>
    <mergeCell ref="Q51:T51"/>
    <mergeCell ref="A52:C52"/>
    <mergeCell ref="D52:E52"/>
    <mergeCell ref="F52:G52"/>
    <mergeCell ref="H52:L52"/>
    <mergeCell ref="M52:P52"/>
    <mergeCell ref="Q52:T52"/>
    <mergeCell ref="A53:C53"/>
    <mergeCell ref="D53:E53"/>
    <mergeCell ref="F53:G53"/>
    <mergeCell ref="H53:L53"/>
    <mergeCell ref="M53:P53"/>
    <mergeCell ref="Q53:T53"/>
    <mergeCell ref="H50:L50"/>
    <mergeCell ref="M50:P50"/>
    <mergeCell ref="Q50:T50"/>
    <mergeCell ref="A51:C51"/>
    <mergeCell ref="D51:E51"/>
    <mergeCell ref="F51:G51"/>
    <mergeCell ref="H51:L51"/>
    <mergeCell ref="A50:C50"/>
    <mergeCell ref="D50:E50"/>
    <mergeCell ref="F50:G50"/>
    <mergeCell ref="A48:C48"/>
    <mergeCell ref="D48:E48"/>
    <mergeCell ref="F48:G48"/>
    <mergeCell ref="H48:L48"/>
    <mergeCell ref="M48:P48"/>
    <mergeCell ref="Q48:T48"/>
    <mergeCell ref="A49:C49"/>
    <mergeCell ref="D49:E49"/>
    <mergeCell ref="F49:G49"/>
    <mergeCell ref="H49:L49"/>
    <mergeCell ref="M49:P49"/>
    <mergeCell ref="Q49:T49"/>
    <mergeCell ref="H46:L46"/>
    <mergeCell ref="M46:P46"/>
    <mergeCell ref="Q46:T46"/>
    <mergeCell ref="A47:C47"/>
    <mergeCell ref="D47:E47"/>
    <mergeCell ref="F47:G47"/>
    <mergeCell ref="H47:L47"/>
    <mergeCell ref="A46:C46"/>
    <mergeCell ref="D46:E46"/>
    <mergeCell ref="F46:G46"/>
    <mergeCell ref="M47:P47"/>
    <mergeCell ref="Q47:T47"/>
    <mergeCell ref="M43:P43"/>
    <mergeCell ref="Q43:T43"/>
    <mergeCell ref="A44:C44"/>
    <mergeCell ref="D44:E44"/>
    <mergeCell ref="F44:G44"/>
    <mergeCell ref="H44:L44"/>
    <mergeCell ref="M44:P44"/>
    <mergeCell ref="Q44:T44"/>
    <mergeCell ref="A45:C45"/>
    <mergeCell ref="D45:E45"/>
    <mergeCell ref="F45:G45"/>
    <mergeCell ref="H45:L45"/>
    <mergeCell ref="M45:P45"/>
    <mergeCell ref="Q45:T45"/>
    <mergeCell ref="A43:C43"/>
    <mergeCell ref="D43:E43"/>
    <mergeCell ref="F43:G43"/>
    <mergeCell ref="H43:L43"/>
    <mergeCell ref="A38:E38"/>
    <mergeCell ref="F38:H38"/>
    <mergeCell ref="I38:K38"/>
    <mergeCell ref="L38:N38"/>
    <mergeCell ref="A41:C42"/>
    <mergeCell ref="D41:E42"/>
    <mergeCell ref="W32:Y34"/>
    <mergeCell ref="Z32:AB34"/>
    <mergeCell ref="A33:E33"/>
    <mergeCell ref="F33:H33"/>
    <mergeCell ref="M42:P42"/>
    <mergeCell ref="Q42:T42"/>
    <mergeCell ref="F41:G42"/>
    <mergeCell ref="H41:L42"/>
    <mergeCell ref="S37:U38"/>
    <mergeCell ref="A32:E32"/>
    <mergeCell ref="F32:H32"/>
    <mergeCell ref="I32:K32"/>
    <mergeCell ref="L32:N32"/>
    <mergeCell ref="S32:U32"/>
    <mergeCell ref="P32:R32"/>
    <mergeCell ref="P36:R36"/>
    <mergeCell ref="S36:U36"/>
    <mergeCell ref="W36:Y38"/>
    <mergeCell ref="Z36:AB38"/>
    <mergeCell ref="A37:E37"/>
    <mergeCell ref="F37:H37"/>
    <mergeCell ref="I37:K37"/>
    <mergeCell ref="L37:N37"/>
    <mergeCell ref="P37:R38"/>
    <mergeCell ref="A28:E28"/>
    <mergeCell ref="F28:H28"/>
    <mergeCell ref="I28:K28"/>
    <mergeCell ref="L28:N28"/>
    <mergeCell ref="A36:E36"/>
    <mergeCell ref="F36:H36"/>
    <mergeCell ref="I36:K36"/>
    <mergeCell ref="L36:N36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I33:K33"/>
    <mergeCell ref="L33:N33"/>
    <mergeCell ref="P33:R34"/>
    <mergeCell ref="S33:U34"/>
    <mergeCell ref="A34:E34"/>
    <mergeCell ref="F34:H34"/>
    <mergeCell ref="I34:K34"/>
    <mergeCell ref="L34:N34"/>
    <mergeCell ref="S28:U28"/>
    <mergeCell ref="L22:N22"/>
    <mergeCell ref="W28:Y30"/>
    <mergeCell ref="A24:E24"/>
    <mergeCell ref="F24:H24"/>
    <mergeCell ref="I24:K24"/>
    <mergeCell ref="L24:N24"/>
    <mergeCell ref="S24:U24"/>
    <mergeCell ref="W24:Y26"/>
    <mergeCell ref="L30:N30"/>
    <mergeCell ref="P28:R28"/>
    <mergeCell ref="A26:E26"/>
    <mergeCell ref="F26:H26"/>
    <mergeCell ref="I26:K26"/>
    <mergeCell ref="L26:N26"/>
    <mergeCell ref="L18:N18"/>
    <mergeCell ref="Z24:AB26"/>
    <mergeCell ref="A25:E25"/>
    <mergeCell ref="F25:H25"/>
    <mergeCell ref="I25:K25"/>
    <mergeCell ref="L25:N25"/>
    <mergeCell ref="P25:R26"/>
    <mergeCell ref="S25:U26"/>
    <mergeCell ref="F20:H20"/>
    <mergeCell ref="I20:K20"/>
    <mergeCell ref="L20:N20"/>
    <mergeCell ref="L21:N21"/>
    <mergeCell ref="P21:R22"/>
    <mergeCell ref="A22:E22"/>
    <mergeCell ref="F22:H22"/>
    <mergeCell ref="I22:K22"/>
    <mergeCell ref="P24:R24"/>
    <mergeCell ref="A21:E21"/>
    <mergeCell ref="F21:H21"/>
    <mergeCell ref="I21:K21"/>
    <mergeCell ref="Z20:AB22"/>
    <mergeCell ref="S21:U22"/>
    <mergeCell ref="S20:U20"/>
    <mergeCell ref="W20:Y22"/>
    <mergeCell ref="A20:E20"/>
    <mergeCell ref="A16:E16"/>
    <mergeCell ref="F16:H16"/>
    <mergeCell ref="I16:K16"/>
    <mergeCell ref="L16:N16"/>
    <mergeCell ref="P16:R16"/>
    <mergeCell ref="S16:U16"/>
    <mergeCell ref="P20:R20"/>
    <mergeCell ref="Z12:AB14"/>
    <mergeCell ref="A13:E13"/>
    <mergeCell ref="F13:H13"/>
    <mergeCell ref="I13:K13"/>
    <mergeCell ref="L13:N13"/>
    <mergeCell ref="Z16:AB18"/>
    <mergeCell ref="A17:E17"/>
    <mergeCell ref="F17:H17"/>
    <mergeCell ref="I17:K17"/>
    <mergeCell ref="L17:N17"/>
    <mergeCell ref="P17:R18"/>
    <mergeCell ref="S17:U18"/>
    <mergeCell ref="A18:E18"/>
    <mergeCell ref="F18:H18"/>
    <mergeCell ref="I18:K18"/>
    <mergeCell ref="W16:Y18"/>
    <mergeCell ref="A12:E12"/>
    <mergeCell ref="F12:H12"/>
    <mergeCell ref="I12:K12"/>
    <mergeCell ref="L12:N12"/>
    <mergeCell ref="P12:R12"/>
    <mergeCell ref="S12:U12"/>
    <mergeCell ref="W12:Y14"/>
    <mergeCell ref="L14:N14"/>
    <mergeCell ref="P13:R14"/>
    <mergeCell ref="S13:U14"/>
    <mergeCell ref="A14:E14"/>
    <mergeCell ref="F14:H14"/>
    <mergeCell ref="I14:K14"/>
    <mergeCell ref="Z11:AB11"/>
    <mergeCell ref="A1:T1"/>
    <mergeCell ref="O2:T2"/>
    <mergeCell ref="U2:Z2"/>
    <mergeCell ref="A3:C3"/>
    <mergeCell ref="D3:K3"/>
    <mergeCell ref="O3:T3"/>
    <mergeCell ref="U3:Z3"/>
    <mergeCell ref="C9:F9"/>
    <mergeCell ref="C8:F8"/>
    <mergeCell ref="G8:L8"/>
    <mergeCell ref="G9:L9"/>
    <mergeCell ref="U6:Y6"/>
    <mergeCell ref="Z6:AA6"/>
    <mergeCell ref="I6:L6"/>
    <mergeCell ref="O6:Q6"/>
    <mergeCell ref="R6:S6"/>
    <mergeCell ref="A6:H6"/>
    <mergeCell ref="W11:Y11"/>
  </mergeCells>
  <phoneticPr fontId="1"/>
  <dataValidations count="2">
    <dataValidation type="list" allowBlank="1" showInputMessage="1" showErrorMessage="1" sqref="G9:L9">
      <formula1>$AD$10:$AD$11</formula1>
    </dataValidation>
    <dataValidation type="list" allowBlank="1" showInputMessage="1" showErrorMessage="1" sqref="D43:E58">
      <formula1>$AD$42:$AD$49</formula1>
    </dataValidation>
  </dataValidations>
  <pageMargins left="0.51181102362204722" right="0.51181102362204722" top="0.55118110236220474" bottom="0.35433070866141736" header="0.31496062992125984" footer="0.31496062992125984"/>
  <pageSetup paperSize="9" orientation="portrait" cellComments="asDisplayed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AG67"/>
  <sheetViews>
    <sheetView view="pageBreakPreview" topLeftCell="A22" zoomScale="130" zoomScaleNormal="130" zoomScaleSheetLayoutView="130" workbookViewId="0">
      <selection activeCell="A7" sqref="A7:XFD11"/>
    </sheetView>
  </sheetViews>
  <sheetFormatPr defaultColWidth="3" defaultRowHeight="12" customHeight="1"/>
  <cols>
    <col min="1" max="14" width="3" style="2"/>
    <col min="15" max="15" width="3" style="2" customWidth="1"/>
    <col min="16" max="16384" width="3" style="2"/>
  </cols>
  <sheetData>
    <row r="1" spans="1:30" ht="16.899999999999999" customHeight="1">
      <c r="A1" s="413" t="s">
        <v>99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5"/>
      <c r="S1" s="415"/>
      <c r="T1" s="415"/>
      <c r="U1" s="416"/>
      <c r="V1" s="416"/>
      <c r="W1" s="416"/>
      <c r="X1" s="416"/>
      <c r="Y1" s="416"/>
      <c r="Z1" s="416"/>
    </row>
    <row r="2" spans="1:30" ht="16.899999999999999" customHeight="1">
      <c r="A2" s="413" t="s">
        <v>138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5"/>
      <c r="S2" s="415"/>
      <c r="T2" s="415"/>
      <c r="U2" s="416"/>
      <c r="V2" s="416"/>
      <c r="W2" s="416"/>
      <c r="X2" s="416"/>
      <c r="Y2" s="416"/>
      <c r="Z2" s="416"/>
    </row>
    <row r="3" spans="1:30" ht="12" customHeight="1">
      <c r="O3" s="128" t="s">
        <v>17</v>
      </c>
      <c r="P3" s="129"/>
      <c r="Q3" s="129"/>
      <c r="R3" s="129"/>
      <c r="S3" s="129"/>
      <c r="T3" s="133"/>
    </row>
    <row r="4" spans="1:30" ht="12" customHeight="1">
      <c r="A4" s="101" t="s">
        <v>66</v>
      </c>
      <c r="B4" s="102"/>
      <c r="C4" s="103"/>
      <c r="D4" s="417"/>
      <c r="E4" s="418"/>
      <c r="F4" s="418"/>
      <c r="G4" s="418"/>
      <c r="H4" s="418"/>
      <c r="I4" s="418"/>
      <c r="J4" s="418"/>
      <c r="K4" s="419"/>
      <c r="O4" s="134">
        <v>0.875</v>
      </c>
      <c r="P4" s="130"/>
      <c r="Q4" s="130"/>
      <c r="R4" s="130"/>
      <c r="S4" s="130"/>
      <c r="T4" s="131"/>
    </row>
    <row r="5" spans="1:30" ht="9" customHeight="1"/>
    <row r="6" spans="1:30" ht="12" customHeight="1">
      <c r="B6" s="14" t="s">
        <v>137</v>
      </c>
    </row>
    <row r="7" spans="1:30" ht="12" customHeight="1">
      <c r="B7" s="14"/>
      <c r="C7" s="135" t="s">
        <v>0</v>
      </c>
      <c r="D7" s="213"/>
      <c r="E7" s="213"/>
      <c r="F7" s="214"/>
      <c r="G7" s="387"/>
      <c r="H7" s="388"/>
      <c r="I7" s="388"/>
      <c r="J7" s="388"/>
      <c r="K7" s="388"/>
      <c r="L7" s="389"/>
    </row>
    <row r="8" spans="1:30" ht="12" customHeight="1">
      <c r="C8" s="135" t="s">
        <v>2</v>
      </c>
      <c r="D8" s="213"/>
      <c r="E8" s="213"/>
      <c r="F8" s="214"/>
      <c r="G8" s="387" t="s">
        <v>75</v>
      </c>
      <c r="H8" s="388"/>
      <c r="I8" s="388"/>
      <c r="J8" s="388"/>
      <c r="K8" s="388"/>
      <c r="L8" s="389"/>
    </row>
    <row r="9" spans="1:30" ht="9" customHeight="1">
      <c r="AD9" s="2" t="s">
        <v>74</v>
      </c>
    </row>
    <row r="10" spans="1:30" ht="12" customHeight="1">
      <c r="A10" s="2" t="s">
        <v>70</v>
      </c>
      <c r="AD10" s="2" t="s">
        <v>75</v>
      </c>
    </row>
    <row r="11" spans="1:30" ht="12" customHeight="1">
      <c r="A11" s="154" t="s">
        <v>50</v>
      </c>
      <c r="B11" s="263"/>
      <c r="C11" s="263"/>
      <c r="D11" s="263"/>
      <c r="E11" s="263"/>
      <c r="F11" s="263"/>
      <c r="G11" s="264"/>
      <c r="H11" s="420"/>
      <c r="I11" s="263"/>
      <c r="J11" s="130" t="s">
        <v>51</v>
      </c>
      <c r="K11" s="263"/>
      <c r="L11" s="263"/>
      <c r="M11" s="264"/>
      <c r="N11" s="2" t="s">
        <v>4</v>
      </c>
      <c r="O11" s="267" t="str">
        <f>IF(H11="","",H11*20000)</f>
        <v/>
      </c>
      <c r="P11" s="268"/>
      <c r="Q11" s="268"/>
      <c r="R11" s="268"/>
      <c r="S11" s="268"/>
      <c r="T11" s="130" t="s">
        <v>8</v>
      </c>
      <c r="U11" s="131"/>
      <c r="V11" s="5" t="s">
        <v>84</v>
      </c>
    </row>
    <row r="12" spans="1:30" ht="12" customHeight="1">
      <c r="O12" s="2" t="s">
        <v>52</v>
      </c>
    </row>
    <row r="13" spans="1:30" ht="9" customHeight="1"/>
    <row r="14" spans="1:30" ht="12" customHeight="1">
      <c r="A14" s="2" t="s">
        <v>11</v>
      </c>
      <c r="G14" s="2" t="s">
        <v>82</v>
      </c>
      <c r="Q14" s="5" t="s">
        <v>85</v>
      </c>
      <c r="T14" s="5" t="s">
        <v>86</v>
      </c>
      <c r="W14" s="147" t="s">
        <v>56</v>
      </c>
      <c r="X14" s="148"/>
      <c r="Y14" s="148"/>
      <c r="Z14" s="147" t="s">
        <v>83</v>
      </c>
      <c r="AA14" s="148"/>
      <c r="AB14" s="148"/>
    </row>
    <row r="15" spans="1:30" ht="12" customHeight="1">
      <c r="A15" s="124" t="s">
        <v>22</v>
      </c>
      <c r="B15" s="124"/>
      <c r="C15" s="124"/>
      <c r="D15" s="124"/>
      <c r="E15" s="124"/>
      <c r="F15" s="94" t="s">
        <v>14</v>
      </c>
      <c r="G15" s="94"/>
      <c r="H15" s="94"/>
      <c r="I15" s="94" t="s">
        <v>15</v>
      </c>
      <c r="J15" s="94"/>
      <c r="K15" s="94"/>
      <c r="L15" s="94" t="s">
        <v>16</v>
      </c>
      <c r="M15" s="94"/>
      <c r="N15" s="94"/>
      <c r="O15" s="5"/>
      <c r="P15" s="101" t="s">
        <v>39</v>
      </c>
      <c r="Q15" s="102"/>
      <c r="R15" s="103"/>
      <c r="S15" s="101" t="s">
        <v>40</v>
      </c>
      <c r="T15" s="104"/>
      <c r="U15" s="105"/>
      <c r="W15" s="202" t="s">
        <v>18</v>
      </c>
      <c r="X15" s="257"/>
      <c r="Y15" s="258"/>
      <c r="Z15" s="277" t="str">
        <f>IF((P16=""),"",IF(S16="全て",1,IF(OR(S16="対象外",S16="要請時間内"),"要請時間内",ROUNDUP(S16/P16,3))))</f>
        <v/>
      </c>
      <c r="AA15" s="278"/>
      <c r="AB15" s="279"/>
    </row>
    <row r="16" spans="1:30" ht="12" customHeight="1">
      <c r="A16" s="124" t="s">
        <v>12</v>
      </c>
      <c r="B16" s="124"/>
      <c r="C16" s="124"/>
      <c r="D16" s="124"/>
      <c r="E16" s="124"/>
      <c r="F16" s="269"/>
      <c r="G16" s="270"/>
      <c r="H16" s="270"/>
      <c r="I16" s="269"/>
      <c r="J16" s="270"/>
      <c r="K16" s="270"/>
      <c r="L16" s="269"/>
      <c r="M16" s="270"/>
      <c r="N16" s="270"/>
      <c r="O16" s="6"/>
      <c r="P16" s="286" t="str">
        <f>IF(F16="","",I16-F16-L16)</f>
        <v/>
      </c>
      <c r="Q16" s="257"/>
      <c r="R16" s="258"/>
      <c r="S16" s="127" t="str">
        <f>IF(F16="","",IF(I16&lt;=$O$4,"要請時間内",IF(I17&lt;=$O$4,I16-$O$4,IF(I17&gt;$O$4,"対象外",I16-I17))))</f>
        <v/>
      </c>
      <c r="T16" s="107"/>
      <c r="U16" s="108"/>
      <c r="W16" s="271"/>
      <c r="X16" s="272"/>
      <c r="Y16" s="273"/>
      <c r="Z16" s="280"/>
      <c r="AA16" s="281"/>
      <c r="AB16" s="282"/>
    </row>
    <row r="17" spans="1:28" ht="12" customHeight="1">
      <c r="A17" s="124" t="s">
        <v>13</v>
      </c>
      <c r="B17" s="124"/>
      <c r="C17" s="124"/>
      <c r="D17" s="124"/>
      <c r="E17" s="124"/>
      <c r="F17" s="269"/>
      <c r="G17" s="270"/>
      <c r="H17" s="270"/>
      <c r="I17" s="269"/>
      <c r="J17" s="270"/>
      <c r="K17" s="270"/>
      <c r="L17" s="269"/>
      <c r="M17" s="270"/>
      <c r="N17" s="270"/>
      <c r="O17" s="6"/>
      <c r="P17" s="204"/>
      <c r="Q17" s="148"/>
      <c r="R17" s="205"/>
      <c r="S17" s="112"/>
      <c r="T17" s="113"/>
      <c r="U17" s="114"/>
      <c r="W17" s="204"/>
      <c r="X17" s="148"/>
      <c r="Y17" s="205"/>
      <c r="Z17" s="283"/>
      <c r="AA17" s="284"/>
      <c r="AB17" s="285"/>
    </row>
    <row r="18" spans="1:28" ht="6" customHeight="1">
      <c r="S18" s="7"/>
      <c r="T18" s="7"/>
      <c r="U18" s="7"/>
      <c r="Z18" s="5"/>
      <c r="AA18" s="5"/>
      <c r="AB18" s="5"/>
    </row>
    <row r="19" spans="1:28" ht="12" customHeight="1">
      <c r="A19" s="124" t="s">
        <v>23</v>
      </c>
      <c r="B19" s="124"/>
      <c r="C19" s="124"/>
      <c r="D19" s="124"/>
      <c r="E19" s="124"/>
      <c r="F19" s="94" t="s">
        <v>14</v>
      </c>
      <c r="G19" s="94"/>
      <c r="H19" s="94"/>
      <c r="I19" s="94" t="s">
        <v>15</v>
      </c>
      <c r="J19" s="94"/>
      <c r="K19" s="94"/>
      <c r="L19" s="94" t="s">
        <v>16</v>
      </c>
      <c r="M19" s="94"/>
      <c r="N19" s="94"/>
      <c r="O19" s="5"/>
      <c r="P19" s="101" t="s">
        <v>39</v>
      </c>
      <c r="Q19" s="102"/>
      <c r="R19" s="103"/>
      <c r="S19" s="101" t="s">
        <v>40</v>
      </c>
      <c r="T19" s="104"/>
      <c r="U19" s="105"/>
      <c r="W19" s="202" t="s">
        <v>19</v>
      </c>
      <c r="X19" s="257"/>
      <c r="Y19" s="258"/>
      <c r="Z19" s="277" t="str">
        <f>IF((P20=""),"",IF(S20="全て",1,IF(OR(S20="対象外",S20="要請時間内"),"要請時間内",ROUNDUP(S20/P20,3))))</f>
        <v/>
      </c>
      <c r="AA19" s="278"/>
      <c r="AB19" s="279"/>
    </row>
    <row r="20" spans="1:28" ht="12" customHeight="1">
      <c r="A20" s="124" t="s">
        <v>12</v>
      </c>
      <c r="B20" s="124"/>
      <c r="C20" s="124"/>
      <c r="D20" s="124"/>
      <c r="E20" s="124"/>
      <c r="F20" s="269"/>
      <c r="G20" s="270"/>
      <c r="H20" s="270"/>
      <c r="I20" s="269"/>
      <c r="J20" s="270"/>
      <c r="K20" s="270"/>
      <c r="L20" s="269"/>
      <c r="M20" s="270"/>
      <c r="N20" s="270"/>
      <c r="O20" s="6"/>
      <c r="P20" s="286" t="str">
        <f>IF(F20="","",I20-F20-L20)</f>
        <v/>
      </c>
      <c r="Q20" s="257"/>
      <c r="R20" s="258"/>
      <c r="S20" s="127" t="str">
        <f>IF(F20="","",IF(I20&lt;=$O$4,"要請時間内",IF(I21&lt;=$O$4,I20-$O$4,IF(I21&gt;$O$4,"対象外",I20-I21))))</f>
        <v/>
      </c>
      <c r="T20" s="107"/>
      <c r="U20" s="108"/>
      <c r="W20" s="271"/>
      <c r="X20" s="272"/>
      <c r="Y20" s="273"/>
      <c r="Z20" s="280"/>
      <c r="AA20" s="281"/>
      <c r="AB20" s="282"/>
    </row>
    <row r="21" spans="1:28" ht="12" customHeight="1">
      <c r="A21" s="124" t="s">
        <v>13</v>
      </c>
      <c r="B21" s="124"/>
      <c r="C21" s="124"/>
      <c r="D21" s="124"/>
      <c r="E21" s="124"/>
      <c r="F21" s="269"/>
      <c r="G21" s="270"/>
      <c r="H21" s="270"/>
      <c r="I21" s="269"/>
      <c r="J21" s="270"/>
      <c r="K21" s="270"/>
      <c r="L21" s="269"/>
      <c r="M21" s="270"/>
      <c r="N21" s="270"/>
      <c r="O21" s="6"/>
      <c r="P21" s="204"/>
      <c r="Q21" s="148"/>
      <c r="R21" s="205"/>
      <c r="S21" s="112"/>
      <c r="T21" s="113"/>
      <c r="U21" s="114"/>
      <c r="W21" s="204"/>
      <c r="X21" s="148"/>
      <c r="Y21" s="205"/>
      <c r="Z21" s="283"/>
      <c r="AA21" s="284"/>
      <c r="AB21" s="285"/>
    </row>
    <row r="22" spans="1:28" ht="6" customHeight="1">
      <c r="S22" s="7"/>
      <c r="T22" s="7"/>
      <c r="U22" s="7"/>
      <c r="Z22" s="5"/>
      <c r="AA22" s="5"/>
      <c r="AB22" s="5"/>
    </row>
    <row r="23" spans="1:28" ht="12" customHeight="1">
      <c r="A23" s="124" t="s">
        <v>24</v>
      </c>
      <c r="B23" s="124"/>
      <c r="C23" s="124"/>
      <c r="D23" s="124"/>
      <c r="E23" s="124"/>
      <c r="F23" s="94" t="s">
        <v>14</v>
      </c>
      <c r="G23" s="94"/>
      <c r="H23" s="94"/>
      <c r="I23" s="94" t="s">
        <v>15</v>
      </c>
      <c r="J23" s="94"/>
      <c r="K23" s="94"/>
      <c r="L23" s="94" t="s">
        <v>16</v>
      </c>
      <c r="M23" s="94"/>
      <c r="N23" s="94"/>
      <c r="O23" s="5"/>
      <c r="P23" s="101" t="s">
        <v>39</v>
      </c>
      <c r="Q23" s="102"/>
      <c r="R23" s="103"/>
      <c r="S23" s="101" t="s">
        <v>40</v>
      </c>
      <c r="T23" s="104"/>
      <c r="U23" s="105"/>
      <c r="W23" s="202" t="s">
        <v>20</v>
      </c>
      <c r="X23" s="257"/>
      <c r="Y23" s="258"/>
      <c r="Z23" s="277" t="str">
        <f>IF((P24=""),"",IF(S24="全て",1,IF(OR(S24="対象外",S24="要請時間内"),"要請時間内",ROUNDUP(S24/P24,3))))</f>
        <v/>
      </c>
      <c r="AA23" s="278"/>
      <c r="AB23" s="279"/>
    </row>
    <row r="24" spans="1:28" ht="12" customHeight="1">
      <c r="A24" s="124" t="s">
        <v>12</v>
      </c>
      <c r="B24" s="124"/>
      <c r="C24" s="124"/>
      <c r="D24" s="124"/>
      <c r="E24" s="124"/>
      <c r="F24" s="269"/>
      <c r="G24" s="270"/>
      <c r="H24" s="270"/>
      <c r="I24" s="269"/>
      <c r="J24" s="270"/>
      <c r="K24" s="270"/>
      <c r="L24" s="269"/>
      <c r="M24" s="270"/>
      <c r="N24" s="270"/>
      <c r="O24" s="6"/>
      <c r="P24" s="286" t="str">
        <f>IF(F24="","",I24-F24-L24)</f>
        <v/>
      </c>
      <c r="Q24" s="257"/>
      <c r="R24" s="258"/>
      <c r="S24" s="127" t="str">
        <f>IF(F24="","",IF(I24&lt;=$O$4,"要請時間内",IF(I25&lt;=$O$4,I24-$O$4,IF(I25&gt;$O$4,"対象外",I24-I25))))</f>
        <v/>
      </c>
      <c r="T24" s="107"/>
      <c r="U24" s="108"/>
      <c r="W24" s="271"/>
      <c r="X24" s="272"/>
      <c r="Y24" s="273"/>
      <c r="Z24" s="280"/>
      <c r="AA24" s="281"/>
      <c r="AB24" s="282"/>
    </row>
    <row r="25" spans="1:28" ht="12" customHeight="1">
      <c r="A25" s="124" t="s">
        <v>13</v>
      </c>
      <c r="B25" s="124"/>
      <c r="C25" s="124"/>
      <c r="D25" s="124"/>
      <c r="E25" s="124"/>
      <c r="F25" s="269"/>
      <c r="G25" s="270"/>
      <c r="H25" s="270"/>
      <c r="I25" s="269"/>
      <c r="J25" s="270"/>
      <c r="K25" s="270"/>
      <c r="L25" s="269"/>
      <c r="M25" s="270"/>
      <c r="N25" s="270"/>
      <c r="O25" s="6"/>
      <c r="P25" s="204"/>
      <c r="Q25" s="148"/>
      <c r="R25" s="205"/>
      <c r="S25" s="112"/>
      <c r="T25" s="113"/>
      <c r="U25" s="114"/>
      <c r="W25" s="204"/>
      <c r="X25" s="148"/>
      <c r="Y25" s="205"/>
      <c r="Z25" s="283"/>
      <c r="AA25" s="284"/>
      <c r="AB25" s="285"/>
    </row>
    <row r="26" spans="1:28" ht="6" customHeight="1">
      <c r="S26" s="7"/>
      <c r="T26" s="7"/>
      <c r="U26" s="7"/>
      <c r="Z26" s="5"/>
      <c r="AA26" s="5"/>
      <c r="AB26" s="5"/>
    </row>
    <row r="27" spans="1:28" ht="12" customHeight="1">
      <c r="A27" s="124" t="s">
        <v>25</v>
      </c>
      <c r="B27" s="124"/>
      <c r="C27" s="124"/>
      <c r="D27" s="124"/>
      <c r="E27" s="124"/>
      <c r="F27" s="94" t="s">
        <v>14</v>
      </c>
      <c r="G27" s="94"/>
      <c r="H27" s="94"/>
      <c r="I27" s="94" t="s">
        <v>15</v>
      </c>
      <c r="J27" s="94"/>
      <c r="K27" s="94"/>
      <c r="L27" s="94" t="s">
        <v>16</v>
      </c>
      <c r="M27" s="94"/>
      <c r="N27" s="94"/>
      <c r="O27" s="5"/>
      <c r="P27" s="101" t="s">
        <v>39</v>
      </c>
      <c r="Q27" s="102"/>
      <c r="R27" s="103"/>
      <c r="S27" s="101" t="s">
        <v>40</v>
      </c>
      <c r="T27" s="104"/>
      <c r="U27" s="105"/>
      <c r="W27" s="202" t="s">
        <v>21</v>
      </c>
      <c r="X27" s="257"/>
      <c r="Y27" s="258"/>
      <c r="Z27" s="277" t="str">
        <f>IF((P28=""),"",IF(S28="全て",1,IF(OR(S28="対象外",S28="要請時間内"),"要請時間内",ROUNDUP(S28/P28,3))))</f>
        <v/>
      </c>
      <c r="AA27" s="278"/>
      <c r="AB27" s="279"/>
    </row>
    <row r="28" spans="1:28" ht="12" customHeight="1">
      <c r="A28" s="124" t="s">
        <v>12</v>
      </c>
      <c r="B28" s="124"/>
      <c r="C28" s="124"/>
      <c r="D28" s="124"/>
      <c r="E28" s="124"/>
      <c r="F28" s="269"/>
      <c r="G28" s="270"/>
      <c r="H28" s="270"/>
      <c r="I28" s="269"/>
      <c r="J28" s="270"/>
      <c r="K28" s="270"/>
      <c r="L28" s="269"/>
      <c r="M28" s="270"/>
      <c r="N28" s="270"/>
      <c r="O28" s="6"/>
      <c r="P28" s="286" t="str">
        <f>IF(F28="","",I28-F28-L28)</f>
        <v/>
      </c>
      <c r="Q28" s="257"/>
      <c r="R28" s="258"/>
      <c r="S28" s="127" t="str">
        <f>IF(F28="","",IF(I28&lt;=$O$4,"要請時間内",IF(I29&lt;=$O$4,I28-$O$4,IF(I29&gt;$O$4,"対象外",I28-I29))))</f>
        <v/>
      </c>
      <c r="T28" s="107"/>
      <c r="U28" s="108"/>
      <c r="W28" s="271"/>
      <c r="X28" s="272"/>
      <c r="Y28" s="273"/>
      <c r="Z28" s="280"/>
      <c r="AA28" s="281"/>
      <c r="AB28" s="282"/>
    </row>
    <row r="29" spans="1:28" ht="12" customHeight="1">
      <c r="A29" s="124" t="s">
        <v>13</v>
      </c>
      <c r="B29" s="124"/>
      <c r="C29" s="124"/>
      <c r="D29" s="124"/>
      <c r="E29" s="124"/>
      <c r="F29" s="269"/>
      <c r="G29" s="270"/>
      <c r="H29" s="270"/>
      <c r="I29" s="269"/>
      <c r="J29" s="270"/>
      <c r="K29" s="270"/>
      <c r="L29" s="269"/>
      <c r="M29" s="270"/>
      <c r="N29" s="270"/>
      <c r="O29" s="6"/>
      <c r="P29" s="204"/>
      <c r="Q29" s="148"/>
      <c r="R29" s="205"/>
      <c r="S29" s="112"/>
      <c r="T29" s="113"/>
      <c r="U29" s="114"/>
      <c r="W29" s="204"/>
      <c r="X29" s="148"/>
      <c r="Y29" s="205"/>
      <c r="Z29" s="283"/>
      <c r="AA29" s="284"/>
      <c r="AB29" s="285"/>
    </row>
    <row r="30" spans="1:28" ht="6" customHeight="1">
      <c r="Z30" s="261" t="s">
        <v>98</v>
      </c>
      <c r="AA30" s="261"/>
      <c r="AB30" s="261"/>
    </row>
    <row r="31" spans="1:28" ht="12" customHeight="1">
      <c r="A31" s="2" t="s">
        <v>53</v>
      </c>
      <c r="P31" s="147" t="s">
        <v>57</v>
      </c>
      <c r="Q31" s="148"/>
      <c r="R31" s="148"/>
      <c r="S31" s="147" t="s">
        <v>103</v>
      </c>
      <c r="T31" s="148"/>
      <c r="U31" s="148"/>
      <c r="Z31" s="262"/>
      <c r="AA31" s="262"/>
      <c r="AB31" s="262"/>
    </row>
    <row r="32" spans="1:28" ht="12" customHeight="1">
      <c r="A32" s="154" t="s">
        <v>54</v>
      </c>
      <c r="B32" s="130"/>
      <c r="C32" s="130"/>
      <c r="D32" s="130"/>
      <c r="E32" s="130"/>
      <c r="F32" s="263"/>
      <c r="G32" s="263"/>
      <c r="H32" s="264"/>
      <c r="I32" s="35"/>
      <c r="J32" s="34"/>
      <c r="K32" s="34"/>
      <c r="L32" s="36"/>
      <c r="M32" s="36"/>
      <c r="N32" s="5"/>
      <c r="P32" s="202" t="s">
        <v>55</v>
      </c>
      <c r="Q32" s="257"/>
      <c r="R32" s="258"/>
      <c r="S32" s="290" t="str">
        <f>IF((I33=""),"",ROUNDUP(I34/I33,3))</f>
        <v/>
      </c>
      <c r="T32" s="291"/>
      <c r="U32" s="292"/>
    </row>
    <row r="33" spans="1:21" ht="12" customHeight="1">
      <c r="A33" s="154" t="s">
        <v>58</v>
      </c>
      <c r="B33" s="130"/>
      <c r="C33" s="130"/>
      <c r="D33" s="130"/>
      <c r="E33" s="130"/>
      <c r="F33" s="263"/>
      <c r="G33" s="263"/>
      <c r="H33" s="264"/>
      <c r="I33" s="411"/>
      <c r="J33" s="412"/>
      <c r="K33" s="12" t="s">
        <v>59</v>
      </c>
      <c r="L33" s="13" t="s">
        <v>101</v>
      </c>
      <c r="M33" s="13"/>
      <c r="N33" s="6"/>
      <c r="P33" s="287"/>
      <c r="Q33" s="288"/>
      <c r="R33" s="289"/>
      <c r="S33" s="293"/>
      <c r="T33" s="294"/>
      <c r="U33" s="295"/>
    </row>
    <row r="34" spans="1:21" ht="12" customHeight="1">
      <c r="A34" s="154" t="s">
        <v>60</v>
      </c>
      <c r="B34" s="130"/>
      <c r="C34" s="130"/>
      <c r="D34" s="130"/>
      <c r="E34" s="130"/>
      <c r="F34" s="263"/>
      <c r="G34" s="263"/>
      <c r="H34" s="264"/>
      <c r="I34" s="411"/>
      <c r="J34" s="412"/>
      <c r="K34" s="12" t="s">
        <v>59</v>
      </c>
      <c r="L34" s="13" t="s">
        <v>102</v>
      </c>
      <c r="M34" s="13"/>
      <c r="N34" s="6"/>
      <c r="P34" s="259"/>
      <c r="Q34" s="147"/>
      <c r="R34" s="260"/>
      <c r="S34" s="296"/>
      <c r="T34" s="297"/>
      <c r="U34" s="298"/>
    </row>
    <row r="35" spans="1:21" ht="6" customHeight="1"/>
    <row r="36" spans="1:21" ht="12" customHeight="1">
      <c r="A36" s="154" t="s">
        <v>61</v>
      </c>
      <c r="B36" s="130"/>
      <c r="C36" s="130"/>
      <c r="D36" s="130"/>
      <c r="E36" s="130"/>
      <c r="F36" s="263"/>
      <c r="G36" s="263"/>
      <c r="H36" s="264"/>
      <c r="I36" s="35"/>
      <c r="J36" s="34"/>
      <c r="K36" s="34"/>
      <c r="L36" s="36"/>
      <c r="M36" s="36"/>
      <c r="N36" s="5"/>
      <c r="P36" s="202" t="s">
        <v>62</v>
      </c>
      <c r="Q36" s="257"/>
      <c r="R36" s="258"/>
      <c r="S36" s="290" t="str">
        <f>IF((I37=""),"",ROUNDUP(I38/I37,3))</f>
        <v/>
      </c>
      <c r="T36" s="291"/>
      <c r="U36" s="292"/>
    </row>
    <row r="37" spans="1:21" ht="12" customHeight="1">
      <c r="A37" s="154" t="s">
        <v>58</v>
      </c>
      <c r="B37" s="130"/>
      <c r="C37" s="130"/>
      <c r="D37" s="130"/>
      <c r="E37" s="130"/>
      <c r="F37" s="263"/>
      <c r="G37" s="263"/>
      <c r="H37" s="264"/>
      <c r="I37" s="411"/>
      <c r="J37" s="412"/>
      <c r="K37" s="12" t="s">
        <v>59</v>
      </c>
      <c r="L37" s="13"/>
      <c r="M37" s="13"/>
      <c r="N37" s="6"/>
      <c r="P37" s="287"/>
      <c r="Q37" s="288"/>
      <c r="R37" s="289"/>
      <c r="S37" s="293"/>
      <c r="T37" s="294"/>
      <c r="U37" s="295"/>
    </row>
    <row r="38" spans="1:21" ht="12" customHeight="1">
      <c r="A38" s="154" t="s">
        <v>60</v>
      </c>
      <c r="B38" s="130"/>
      <c r="C38" s="130"/>
      <c r="D38" s="130"/>
      <c r="E38" s="130"/>
      <c r="F38" s="263"/>
      <c r="G38" s="263"/>
      <c r="H38" s="264"/>
      <c r="I38" s="411"/>
      <c r="J38" s="412"/>
      <c r="K38" s="12" t="s">
        <v>59</v>
      </c>
      <c r="L38" s="13"/>
      <c r="M38" s="13"/>
      <c r="N38" s="6"/>
      <c r="P38" s="259"/>
      <c r="Q38" s="147"/>
      <c r="R38" s="260"/>
      <c r="S38" s="296"/>
      <c r="T38" s="297"/>
      <c r="U38" s="298"/>
    </row>
    <row r="39" spans="1:21" ht="6" customHeight="1"/>
    <row r="40" spans="1:21" ht="12" customHeight="1">
      <c r="A40" s="154" t="s">
        <v>63</v>
      </c>
      <c r="B40" s="130"/>
      <c r="C40" s="130"/>
      <c r="D40" s="130"/>
      <c r="E40" s="130"/>
      <c r="F40" s="263"/>
      <c r="G40" s="263"/>
      <c r="H40" s="264"/>
      <c r="I40" s="35"/>
      <c r="J40" s="34"/>
      <c r="K40" s="34"/>
      <c r="L40" s="36"/>
      <c r="M40" s="36"/>
      <c r="N40" s="5"/>
      <c r="P40" s="202" t="s">
        <v>64</v>
      </c>
      <c r="Q40" s="257"/>
      <c r="R40" s="258"/>
      <c r="S40" s="290" t="str">
        <f>IF((I41=""),"",ROUNDUP(I42/I41,3))</f>
        <v/>
      </c>
      <c r="T40" s="291"/>
      <c r="U40" s="292"/>
    </row>
    <row r="41" spans="1:21" ht="12" customHeight="1">
      <c r="A41" s="154" t="s">
        <v>58</v>
      </c>
      <c r="B41" s="130"/>
      <c r="C41" s="130"/>
      <c r="D41" s="130"/>
      <c r="E41" s="130"/>
      <c r="F41" s="263"/>
      <c r="G41" s="263"/>
      <c r="H41" s="264"/>
      <c r="I41" s="411"/>
      <c r="J41" s="412"/>
      <c r="K41" s="12" t="s">
        <v>59</v>
      </c>
      <c r="L41" s="13"/>
      <c r="M41" s="13"/>
      <c r="N41" s="6"/>
      <c r="P41" s="287"/>
      <c r="Q41" s="288"/>
      <c r="R41" s="289"/>
      <c r="S41" s="293"/>
      <c r="T41" s="294"/>
      <c r="U41" s="295"/>
    </row>
    <row r="42" spans="1:21" ht="12" customHeight="1">
      <c r="A42" s="154" t="s">
        <v>60</v>
      </c>
      <c r="B42" s="130"/>
      <c r="C42" s="130"/>
      <c r="D42" s="130"/>
      <c r="E42" s="130"/>
      <c r="F42" s="263"/>
      <c r="G42" s="263"/>
      <c r="H42" s="264"/>
      <c r="I42" s="411"/>
      <c r="J42" s="412"/>
      <c r="K42" s="12" t="s">
        <v>59</v>
      </c>
      <c r="L42" s="13"/>
      <c r="M42" s="13"/>
      <c r="N42" s="6"/>
      <c r="P42" s="259"/>
      <c r="Q42" s="147"/>
      <c r="R42" s="260"/>
      <c r="S42" s="296"/>
      <c r="T42" s="297"/>
      <c r="U42" s="298"/>
    </row>
    <row r="43" spans="1:21" ht="6" customHeight="1">
      <c r="S43" s="261" t="s">
        <v>98</v>
      </c>
      <c r="T43" s="261"/>
      <c r="U43" s="261"/>
    </row>
    <row r="44" spans="1:21" ht="12" customHeight="1">
      <c r="A44" s="2" t="s">
        <v>29</v>
      </c>
      <c r="S44" s="262"/>
      <c r="T44" s="262"/>
      <c r="U44" s="262"/>
    </row>
    <row r="45" spans="1:21" ht="15" customHeight="1">
      <c r="A45" s="96" t="s">
        <v>30</v>
      </c>
      <c r="B45" s="200"/>
      <c r="C45" s="200"/>
      <c r="D45" s="202" t="s">
        <v>56</v>
      </c>
      <c r="E45" s="203"/>
      <c r="F45" s="256" t="s">
        <v>100</v>
      </c>
      <c r="G45" s="258"/>
      <c r="H45" s="202" t="s">
        <v>57</v>
      </c>
      <c r="I45" s="203"/>
      <c r="J45" s="256" t="s">
        <v>104</v>
      </c>
      <c r="K45" s="258"/>
      <c r="L45" s="410" t="s">
        <v>105</v>
      </c>
      <c r="M45" s="301"/>
      <c r="N45" s="301"/>
      <c r="O45" s="301"/>
      <c r="P45" s="302"/>
    </row>
    <row r="46" spans="1:21" ht="15" customHeight="1">
      <c r="A46" s="201"/>
      <c r="B46" s="201"/>
      <c r="C46" s="201"/>
      <c r="D46" s="204"/>
      <c r="E46" s="205"/>
      <c r="F46" s="259"/>
      <c r="G46" s="260"/>
      <c r="H46" s="204"/>
      <c r="I46" s="205"/>
      <c r="J46" s="259"/>
      <c r="K46" s="260"/>
      <c r="L46" s="303"/>
      <c r="M46" s="301"/>
      <c r="N46" s="301"/>
      <c r="O46" s="301"/>
      <c r="P46" s="302"/>
      <c r="Q46" s="94" t="s">
        <v>41</v>
      </c>
      <c r="R46" s="362"/>
      <c r="S46" s="362"/>
      <c r="T46" s="362"/>
    </row>
    <row r="47" spans="1:21" ht="14.25" customHeight="1">
      <c r="A47" s="85">
        <v>44332</v>
      </c>
      <c r="B47" s="406"/>
      <c r="C47" s="406"/>
      <c r="D47" s="407"/>
      <c r="E47" s="214"/>
      <c r="F47" s="331" t="str">
        <f t="shared" ref="F47:F62" si="0">IF(D47="","",IF(D47="対応なし","支給しない",(VLOOKUP(D47,$W$15:$AB$29,4,FALSE))))</f>
        <v/>
      </c>
      <c r="G47" s="332"/>
      <c r="H47" s="407"/>
      <c r="I47" s="214"/>
      <c r="J47" s="331" t="str">
        <f t="shared" ref="J47:J62" si="1">IF(H47="","",IF(H47="対応なし","支給しない",VLOOKUP(H47,$P$32:$U$42,4,FALSE)))</f>
        <v/>
      </c>
      <c r="K47" s="332"/>
      <c r="L47" s="313" t="str">
        <f t="shared" ref="L47:L62" si="2">IF(F47="","",IF(OR(F47="支給しない",J47="支給しない"),"対象外",IF(F47="要請時間内","要請時間内",ROUNDUP($O$11*J47,-3))))</f>
        <v/>
      </c>
      <c r="M47" s="314"/>
      <c r="N47" s="314"/>
      <c r="O47" s="314"/>
      <c r="P47" s="315"/>
      <c r="Q47" s="408" t="str">
        <f t="shared" ref="Q47:Q62" si="3">L47</f>
        <v/>
      </c>
      <c r="R47" s="409"/>
      <c r="S47" s="409"/>
      <c r="T47" s="409"/>
    </row>
    <row r="48" spans="1:21" ht="14.25" customHeight="1">
      <c r="A48" s="85">
        <v>44333</v>
      </c>
      <c r="B48" s="406"/>
      <c r="C48" s="406"/>
      <c r="D48" s="407"/>
      <c r="E48" s="264"/>
      <c r="F48" s="331" t="str">
        <f t="shared" si="0"/>
        <v/>
      </c>
      <c r="G48" s="332"/>
      <c r="H48" s="407"/>
      <c r="I48" s="264"/>
      <c r="J48" s="331" t="str">
        <f t="shared" si="1"/>
        <v/>
      </c>
      <c r="K48" s="332"/>
      <c r="L48" s="313" t="str">
        <f t="shared" si="2"/>
        <v/>
      </c>
      <c r="M48" s="314"/>
      <c r="N48" s="314"/>
      <c r="O48" s="314"/>
      <c r="P48" s="315"/>
      <c r="Q48" s="408" t="str">
        <f t="shared" si="3"/>
        <v/>
      </c>
      <c r="R48" s="409"/>
      <c r="S48" s="409"/>
      <c r="T48" s="409"/>
    </row>
    <row r="49" spans="1:33" ht="15" customHeight="1">
      <c r="A49" s="85">
        <v>44334</v>
      </c>
      <c r="B49" s="406"/>
      <c r="C49" s="406"/>
      <c r="D49" s="407"/>
      <c r="E49" s="214"/>
      <c r="F49" s="331" t="str">
        <f t="shared" si="0"/>
        <v/>
      </c>
      <c r="G49" s="332"/>
      <c r="H49" s="407"/>
      <c r="I49" s="214"/>
      <c r="J49" s="331" t="str">
        <f t="shared" si="1"/>
        <v/>
      </c>
      <c r="K49" s="332"/>
      <c r="L49" s="313" t="str">
        <f t="shared" si="2"/>
        <v/>
      </c>
      <c r="M49" s="314"/>
      <c r="N49" s="314"/>
      <c r="O49" s="314"/>
      <c r="P49" s="315"/>
      <c r="Q49" s="408" t="str">
        <f t="shared" si="3"/>
        <v/>
      </c>
      <c r="R49" s="409"/>
      <c r="S49" s="409"/>
      <c r="T49" s="409"/>
    </row>
    <row r="50" spans="1:33" ht="15" customHeight="1">
      <c r="A50" s="85">
        <v>44335</v>
      </c>
      <c r="B50" s="406"/>
      <c r="C50" s="406"/>
      <c r="D50" s="407"/>
      <c r="E50" s="214"/>
      <c r="F50" s="331" t="str">
        <f t="shared" si="0"/>
        <v/>
      </c>
      <c r="G50" s="332"/>
      <c r="H50" s="407"/>
      <c r="I50" s="214"/>
      <c r="J50" s="331" t="str">
        <f t="shared" si="1"/>
        <v/>
      </c>
      <c r="K50" s="332"/>
      <c r="L50" s="313" t="str">
        <f t="shared" si="2"/>
        <v/>
      </c>
      <c r="M50" s="314"/>
      <c r="N50" s="314"/>
      <c r="O50" s="314"/>
      <c r="P50" s="315"/>
      <c r="Q50" s="408" t="str">
        <f t="shared" si="3"/>
        <v/>
      </c>
      <c r="R50" s="409"/>
      <c r="S50" s="409"/>
      <c r="T50" s="409"/>
      <c r="AD50" s="42"/>
      <c r="AE50" s="43"/>
      <c r="AF50" s="43"/>
    </row>
    <row r="51" spans="1:33" ht="15" customHeight="1">
      <c r="A51" s="85">
        <v>44336</v>
      </c>
      <c r="B51" s="406"/>
      <c r="C51" s="406"/>
      <c r="D51" s="407"/>
      <c r="E51" s="214"/>
      <c r="F51" s="331" t="str">
        <f t="shared" si="0"/>
        <v/>
      </c>
      <c r="G51" s="332"/>
      <c r="H51" s="407"/>
      <c r="I51" s="264"/>
      <c r="J51" s="331" t="str">
        <f t="shared" si="1"/>
        <v/>
      </c>
      <c r="K51" s="332"/>
      <c r="L51" s="313" t="str">
        <f t="shared" si="2"/>
        <v/>
      </c>
      <c r="M51" s="314"/>
      <c r="N51" s="314"/>
      <c r="O51" s="314"/>
      <c r="P51" s="315"/>
      <c r="Q51" s="408" t="str">
        <f t="shared" si="3"/>
        <v/>
      </c>
      <c r="R51" s="409"/>
      <c r="S51" s="409"/>
      <c r="T51" s="409"/>
      <c r="AD51" s="42"/>
      <c r="AE51" s="43"/>
      <c r="AF51" s="43"/>
    </row>
    <row r="52" spans="1:33" ht="15" customHeight="1">
      <c r="A52" s="85">
        <v>44337</v>
      </c>
      <c r="B52" s="406"/>
      <c r="C52" s="406"/>
      <c r="D52" s="407"/>
      <c r="E52" s="214"/>
      <c r="F52" s="331" t="str">
        <f t="shared" si="0"/>
        <v/>
      </c>
      <c r="G52" s="332"/>
      <c r="H52" s="407"/>
      <c r="I52" s="214"/>
      <c r="J52" s="331" t="str">
        <f t="shared" si="1"/>
        <v/>
      </c>
      <c r="K52" s="332"/>
      <c r="L52" s="313" t="str">
        <f t="shared" si="2"/>
        <v/>
      </c>
      <c r="M52" s="314"/>
      <c r="N52" s="314"/>
      <c r="O52" s="314"/>
      <c r="P52" s="315"/>
      <c r="Q52" s="408" t="str">
        <f t="shared" si="3"/>
        <v/>
      </c>
      <c r="R52" s="409"/>
      <c r="S52" s="409"/>
      <c r="T52" s="409"/>
      <c r="AD52" s="42" t="s">
        <v>34</v>
      </c>
      <c r="AE52" s="43"/>
      <c r="AF52" s="43"/>
      <c r="AG52" s="2" t="s">
        <v>55</v>
      </c>
    </row>
    <row r="53" spans="1:33" ht="15" customHeight="1">
      <c r="A53" s="85">
        <v>44338</v>
      </c>
      <c r="B53" s="406"/>
      <c r="C53" s="406"/>
      <c r="D53" s="407"/>
      <c r="E53" s="214"/>
      <c r="F53" s="331" t="str">
        <f t="shared" si="0"/>
        <v/>
      </c>
      <c r="G53" s="332"/>
      <c r="H53" s="407"/>
      <c r="I53" s="214"/>
      <c r="J53" s="331" t="str">
        <f t="shared" si="1"/>
        <v/>
      </c>
      <c r="K53" s="332"/>
      <c r="L53" s="313" t="str">
        <f t="shared" si="2"/>
        <v/>
      </c>
      <c r="M53" s="314"/>
      <c r="N53" s="314"/>
      <c r="O53" s="314"/>
      <c r="P53" s="315"/>
      <c r="Q53" s="408" t="str">
        <f t="shared" si="3"/>
        <v/>
      </c>
      <c r="R53" s="409"/>
      <c r="S53" s="409"/>
      <c r="T53" s="409"/>
      <c r="AD53" s="42" t="s">
        <v>35</v>
      </c>
      <c r="AE53" s="43"/>
      <c r="AF53" s="43"/>
      <c r="AG53" s="2" t="s">
        <v>62</v>
      </c>
    </row>
    <row r="54" spans="1:33" ht="15" customHeight="1">
      <c r="A54" s="85">
        <v>44339</v>
      </c>
      <c r="B54" s="406"/>
      <c r="C54" s="406"/>
      <c r="D54" s="407"/>
      <c r="E54" s="214"/>
      <c r="F54" s="331" t="str">
        <f t="shared" si="0"/>
        <v/>
      </c>
      <c r="G54" s="332"/>
      <c r="H54" s="407"/>
      <c r="I54" s="214"/>
      <c r="J54" s="331" t="str">
        <f t="shared" si="1"/>
        <v/>
      </c>
      <c r="K54" s="332"/>
      <c r="L54" s="313" t="str">
        <f t="shared" si="2"/>
        <v/>
      </c>
      <c r="M54" s="314"/>
      <c r="N54" s="314"/>
      <c r="O54" s="314"/>
      <c r="P54" s="315"/>
      <c r="Q54" s="408" t="str">
        <f t="shared" si="3"/>
        <v/>
      </c>
      <c r="R54" s="409"/>
      <c r="S54" s="409"/>
      <c r="T54" s="409"/>
      <c r="AD54" s="42" t="s">
        <v>46</v>
      </c>
      <c r="AE54" s="43"/>
      <c r="AF54" s="43"/>
      <c r="AG54" s="2" t="s">
        <v>65</v>
      </c>
    </row>
    <row r="55" spans="1:33" ht="15" customHeight="1">
      <c r="A55" s="85">
        <v>44340</v>
      </c>
      <c r="B55" s="406"/>
      <c r="C55" s="406"/>
      <c r="D55" s="407"/>
      <c r="E55" s="214"/>
      <c r="F55" s="331" t="str">
        <f t="shared" si="0"/>
        <v/>
      </c>
      <c r="G55" s="332"/>
      <c r="H55" s="407"/>
      <c r="I55" s="264"/>
      <c r="J55" s="331" t="str">
        <f t="shared" si="1"/>
        <v/>
      </c>
      <c r="K55" s="332"/>
      <c r="L55" s="313" t="str">
        <f t="shared" si="2"/>
        <v/>
      </c>
      <c r="M55" s="314"/>
      <c r="N55" s="314"/>
      <c r="O55" s="314"/>
      <c r="P55" s="315"/>
      <c r="Q55" s="408" t="str">
        <f t="shared" si="3"/>
        <v/>
      </c>
      <c r="R55" s="409"/>
      <c r="S55" s="409"/>
      <c r="T55" s="409"/>
      <c r="AD55" s="42" t="s">
        <v>36</v>
      </c>
      <c r="AE55" s="43"/>
      <c r="AF55" s="43"/>
      <c r="AG55" s="42" t="s">
        <v>96</v>
      </c>
    </row>
    <row r="56" spans="1:33" ht="15" customHeight="1">
      <c r="A56" s="85">
        <v>44341</v>
      </c>
      <c r="B56" s="406"/>
      <c r="C56" s="406"/>
      <c r="D56" s="407"/>
      <c r="E56" s="214"/>
      <c r="F56" s="331" t="str">
        <f t="shared" si="0"/>
        <v/>
      </c>
      <c r="G56" s="332"/>
      <c r="H56" s="407"/>
      <c r="I56" s="214"/>
      <c r="J56" s="331" t="str">
        <f t="shared" si="1"/>
        <v/>
      </c>
      <c r="K56" s="332"/>
      <c r="L56" s="313" t="str">
        <f t="shared" si="2"/>
        <v/>
      </c>
      <c r="M56" s="314"/>
      <c r="N56" s="314"/>
      <c r="O56" s="314"/>
      <c r="P56" s="315"/>
      <c r="Q56" s="408" t="str">
        <f t="shared" si="3"/>
        <v/>
      </c>
      <c r="R56" s="409"/>
      <c r="S56" s="409"/>
      <c r="T56" s="409"/>
      <c r="AD56" s="42" t="s">
        <v>96</v>
      </c>
      <c r="AE56" s="43"/>
      <c r="AF56" s="43"/>
    </row>
    <row r="57" spans="1:33" ht="15" customHeight="1">
      <c r="A57" s="85">
        <v>44342</v>
      </c>
      <c r="B57" s="406"/>
      <c r="C57" s="406"/>
      <c r="D57" s="407"/>
      <c r="E57" s="214"/>
      <c r="F57" s="331" t="str">
        <f t="shared" si="0"/>
        <v/>
      </c>
      <c r="G57" s="332"/>
      <c r="H57" s="407"/>
      <c r="I57" s="214"/>
      <c r="J57" s="331" t="str">
        <f t="shared" si="1"/>
        <v/>
      </c>
      <c r="K57" s="332"/>
      <c r="L57" s="313" t="str">
        <f t="shared" si="2"/>
        <v/>
      </c>
      <c r="M57" s="314"/>
      <c r="N57" s="314"/>
      <c r="O57" s="314"/>
      <c r="P57" s="315"/>
      <c r="Q57" s="408" t="str">
        <f t="shared" si="3"/>
        <v/>
      </c>
      <c r="R57" s="409"/>
      <c r="S57" s="409"/>
      <c r="T57" s="409"/>
    </row>
    <row r="58" spans="1:33" ht="15" customHeight="1">
      <c r="A58" s="85">
        <v>44343</v>
      </c>
      <c r="B58" s="406"/>
      <c r="C58" s="406"/>
      <c r="D58" s="407"/>
      <c r="E58" s="214"/>
      <c r="F58" s="331" t="str">
        <f t="shared" si="0"/>
        <v/>
      </c>
      <c r="G58" s="332"/>
      <c r="H58" s="407"/>
      <c r="I58" s="264"/>
      <c r="J58" s="331" t="str">
        <f t="shared" si="1"/>
        <v/>
      </c>
      <c r="K58" s="332"/>
      <c r="L58" s="313" t="str">
        <f t="shared" si="2"/>
        <v/>
      </c>
      <c r="M58" s="314"/>
      <c r="N58" s="314"/>
      <c r="O58" s="314"/>
      <c r="P58" s="315"/>
      <c r="Q58" s="408" t="str">
        <f t="shared" si="3"/>
        <v/>
      </c>
      <c r="R58" s="409"/>
      <c r="S58" s="409"/>
      <c r="T58" s="409"/>
    </row>
    <row r="59" spans="1:33" ht="15" customHeight="1">
      <c r="A59" s="85">
        <v>44344</v>
      </c>
      <c r="B59" s="406"/>
      <c r="C59" s="406"/>
      <c r="D59" s="407"/>
      <c r="E59" s="214"/>
      <c r="F59" s="331" t="str">
        <f t="shared" si="0"/>
        <v/>
      </c>
      <c r="G59" s="332"/>
      <c r="H59" s="407"/>
      <c r="I59" s="214"/>
      <c r="J59" s="331" t="str">
        <f t="shared" si="1"/>
        <v/>
      </c>
      <c r="K59" s="332"/>
      <c r="L59" s="313" t="str">
        <f t="shared" si="2"/>
        <v/>
      </c>
      <c r="M59" s="314"/>
      <c r="N59" s="314"/>
      <c r="O59" s="314"/>
      <c r="P59" s="315"/>
      <c r="Q59" s="408" t="str">
        <f t="shared" si="3"/>
        <v/>
      </c>
      <c r="R59" s="409"/>
      <c r="S59" s="409"/>
      <c r="T59" s="409"/>
    </row>
    <row r="60" spans="1:33" ht="15" customHeight="1">
      <c r="A60" s="85">
        <v>44345</v>
      </c>
      <c r="B60" s="406"/>
      <c r="C60" s="406"/>
      <c r="D60" s="407"/>
      <c r="E60" s="214"/>
      <c r="F60" s="331" t="str">
        <f t="shared" si="0"/>
        <v/>
      </c>
      <c r="G60" s="332"/>
      <c r="H60" s="407"/>
      <c r="I60" s="214"/>
      <c r="J60" s="331" t="str">
        <f t="shared" si="1"/>
        <v/>
      </c>
      <c r="K60" s="332"/>
      <c r="L60" s="313" t="str">
        <f t="shared" si="2"/>
        <v/>
      </c>
      <c r="M60" s="314"/>
      <c r="N60" s="314"/>
      <c r="O60" s="314"/>
      <c r="P60" s="315"/>
      <c r="Q60" s="408" t="str">
        <f t="shared" si="3"/>
        <v/>
      </c>
      <c r="R60" s="409"/>
      <c r="S60" s="409"/>
      <c r="T60" s="409"/>
    </row>
    <row r="61" spans="1:33" ht="15" customHeight="1">
      <c r="A61" s="85">
        <v>44346</v>
      </c>
      <c r="B61" s="406"/>
      <c r="C61" s="406"/>
      <c r="D61" s="407"/>
      <c r="E61" s="214"/>
      <c r="F61" s="331" t="str">
        <f t="shared" si="0"/>
        <v/>
      </c>
      <c r="G61" s="332"/>
      <c r="H61" s="407"/>
      <c r="I61" s="264"/>
      <c r="J61" s="331" t="str">
        <f t="shared" si="1"/>
        <v/>
      </c>
      <c r="K61" s="332"/>
      <c r="L61" s="313" t="str">
        <f t="shared" si="2"/>
        <v/>
      </c>
      <c r="M61" s="314"/>
      <c r="N61" s="314"/>
      <c r="O61" s="314"/>
      <c r="P61" s="315"/>
      <c r="Q61" s="408" t="str">
        <f t="shared" si="3"/>
        <v/>
      </c>
      <c r="R61" s="409"/>
      <c r="S61" s="409"/>
      <c r="T61" s="409"/>
    </row>
    <row r="62" spans="1:33" ht="15" customHeight="1" thickBot="1">
      <c r="A62" s="85">
        <v>44347</v>
      </c>
      <c r="B62" s="406"/>
      <c r="C62" s="406"/>
      <c r="D62" s="407"/>
      <c r="E62" s="214"/>
      <c r="F62" s="331" t="str">
        <f t="shared" si="0"/>
        <v/>
      </c>
      <c r="G62" s="332"/>
      <c r="H62" s="407"/>
      <c r="I62" s="214"/>
      <c r="J62" s="331" t="str">
        <f t="shared" si="1"/>
        <v/>
      </c>
      <c r="K62" s="332"/>
      <c r="L62" s="313" t="str">
        <f t="shared" si="2"/>
        <v/>
      </c>
      <c r="M62" s="314"/>
      <c r="N62" s="314"/>
      <c r="O62" s="314"/>
      <c r="P62" s="315"/>
      <c r="Q62" s="408" t="str">
        <f t="shared" si="3"/>
        <v/>
      </c>
      <c r="R62" s="409"/>
      <c r="S62" s="409"/>
      <c r="T62" s="409"/>
    </row>
    <row r="63" spans="1:33" ht="15" customHeight="1" thickTop="1" thickBot="1">
      <c r="A63" s="135" t="s">
        <v>38</v>
      </c>
      <c r="B63" s="213"/>
      <c r="C63" s="213"/>
      <c r="D63" s="213"/>
      <c r="E63" s="213"/>
      <c r="F63" s="213"/>
      <c r="G63" s="213"/>
      <c r="H63" s="213"/>
      <c r="I63" s="213"/>
      <c r="J63" s="213"/>
      <c r="K63" s="401"/>
      <c r="L63" s="402">
        <f>IF(COUNTIF(L49:P62,"対象外"),0,SUM(L47:P62))</f>
        <v>0</v>
      </c>
      <c r="M63" s="403"/>
      <c r="N63" s="403"/>
      <c r="O63" s="403"/>
      <c r="P63" s="404"/>
      <c r="Q63" s="405">
        <f>IF(L63=0,0,(SUM(Q47:T62)))</f>
        <v>0</v>
      </c>
      <c r="R63" s="362"/>
      <c r="S63" s="362"/>
      <c r="T63" s="362"/>
    </row>
    <row r="64" spans="1:33" ht="15" customHeight="1" thickTop="1">
      <c r="L64" s="255" t="s">
        <v>93</v>
      </c>
      <c r="M64" s="255"/>
      <c r="N64" s="255"/>
      <c r="O64" s="255"/>
      <c r="P64" s="255"/>
      <c r="Q64" s="107"/>
      <c r="R64" s="176"/>
      <c r="S64" s="176"/>
      <c r="T64" s="176"/>
    </row>
    <row r="65" ht="15" customHeight="1"/>
    <row r="66" ht="15" customHeight="1"/>
    <row r="67" ht="19.149999999999999" customHeight="1"/>
  </sheetData>
  <mergeCells count="238">
    <mergeCell ref="W14:Y14"/>
    <mergeCell ref="I17:K17"/>
    <mergeCell ref="L17:N17"/>
    <mergeCell ref="A15:E15"/>
    <mergeCell ref="F15:H15"/>
    <mergeCell ref="I15:K15"/>
    <mergeCell ref="L15:N15"/>
    <mergeCell ref="P15:R15"/>
    <mergeCell ref="S15:U15"/>
    <mergeCell ref="W15:Y17"/>
    <mergeCell ref="F24:H24"/>
    <mergeCell ref="I24:K24"/>
    <mergeCell ref="L24:N24"/>
    <mergeCell ref="P24:R25"/>
    <mergeCell ref="S24:U25"/>
    <mergeCell ref="A23:E23"/>
    <mergeCell ref="F23:H23"/>
    <mergeCell ref="L23:N23"/>
    <mergeCell ref="A11:G11"/>
    <mergeCell ref="H11:I11"/>
    <mergeCell ref="J11:M11"/>
    <mergeCell ref="O11:S11"/>
    <mergeCell ref="T11:U11"/>
    <mergeCell ref="L19:N19"/>
    <mergeCell ref="S19:U19"/>
    <mergeCell ref="W19:Y21"/>
    <mergeCell ref="A17:E17"/>
    <mergeCell ref="F17:H17"/>
    <mergeCell ref="Z30:AB31"/>
    <mergeCell ref="Z15:AB17"/>
    <mergeCell ref="A16:E16"/>
    <mergeCell ref="F16:H16"/>
    <mergeCell ref="I16:K16"/>
    <mergeCell ref="L16:N16"/>
    <mergeCell ref="P16:R17"/>
    <mergeCell ref="S16:U17"/>
    <mergeCell ref="P19:R19"/>
    <mergeCell ref="P23:R23"/>
    <mergeCell ref="S23:U23"/>
    <mergeCell ref="W23:Y25"/>
    <mergeCell ref="A25:E25"/>
    <mergeCell ref="F25:H25"/>
    <mergeCell ref="I25:K25"/>
    <mergeCell ref="L25:N25"/>
    <mergeCell ref="Z23:AB25"/>
    <mergeCell ref="A24:E24"/>
    <mergeCell ref="W27:Y29"/>
    <mergeCell ref="Z27:AB29"/>
    <mergeCell ref="A28:E28"/>
    <mergeCell ref="L64:P64"/>
    <mergeCell ref="Q64:T64"/>
    <mergeCell ref="I21:K21"/>
    <mergeCell ref="L21:N21"/>
    <mergeCell ref="I23:K23"/>
    <mergeCell ref="A1:Z1"/>
    <mergeCell ref="O3:T3"/>
    <mergeCell ref="A4:C4"/>
    <mergeCell ref="D4:K4"/>
    <mergeCell ref="O4:T4"/>
    <mergeCell ref="A2:Z2"/>
    <mergeCell ref="Z19:AB21"/>
    <mergeCell ref="A20:E20"/>
    <mergeCell ref="F20:H20"/>
    <mergeCell ref="I20:K20"/>
    <mergeCell ref="L20:N20"/>
    <mergeCell ref="P20:R21"/>
    <mergeCell ref="S20:U21"/>
    <mergeCell ref="A21:E21"/>
    <mergeCell ref="F21:H21"/>
    <mergeCell ref="A19:E19"/>
    <mergeCell ref="Z14:AB14"/>
    <mergeCell ref="F19:H19"/>
    <mergeCell ref="I19:K19"/>
    <mergeCell ref="P31:R31"/>
    <mergeCell ref="A32:H32"/>
    <mergeCell ref="P32:R34"/>
    <mergeCell ref="P27:R27"/>
    <mergeCell ref="S27:U27"/>
    <mergeCell ref="S32:U34"/>
    <mergeCell ref="A33:H33"/>
    <mergeCell ref="I33:J33"/>
    <mergeCell ref="A34:H34"/>
    <mergeCell ref="I34:J34"/>
    <mergeCell ref="A27:E27"/>
    <mergeCell ref="F27:H27"/>
    <mergeCell ref="I27:K27"/>
    <mergeCell ref="L27:N27"/>
    <mergeCell ref="S31:U31"/>
    <mergeCell ref="F28:H28"/>
    <mergeCell ref="I28:K28"/>
    <mergeCell ref="L28:N28"/>
    <mergeCell ref="P28:R29"/>
    <mergeCell ref="S28:U29"/>
    <mergeCell ref="A29:E29"/>
    <mergeCell ref="F29:H29"/>
    <mergeCell ref="I29:K29"/>
    <mergeCell ref="L29:N29"/>
    <mergeCell ref="A36:H36"/>
    <mergeCell ref="P36:R38"/>
    <mergeCell ref="A42:H42"/>
    <mergeCell ref="I42:J42"/>
    <mergeCell ref="Q46:T46"/>
    <mergeCell ref="S36:U38"/>
    <mergeCell ref="A37:H37"/>
    <mergeCell ref="I37:J37"/>
    <mergeCell ref="A38:H38"/>
    <mergeCell ref="I38:J38"/>
    <mergeCell ref="A40:H40"/>
    <mergeCell ref="P40:R42"/>
    <mergeCell ref="S40:U42"/>
    <mergeCell ref="A41:H41"/>
    <mergeCell ref="I41:J41"/>
    <mergeCell ref="S43:U44"/>
    <mergeCell ref="A47:C47"/>
    <mergeCell ref="D47:E47"/>
    <mergeCell ref="F47:G47"/>
    <mergeCell ref="H47:I47"/>
    <mergeCell ref="J47:K47"/>
    <mergeCell ref="L47:P47"/>
    <mergeCell ref="Q47:T47"/>
    <mergeCell ref="A45:C46"/>
    <mergeCell ref="D45:E46"/>
    <mergeCell ref="F45:G46"/>
    <mergeCell ref="H45:I46"/>
    <mergeCell ref="J45:K46"/>
    <mergeCell ref="L45:P46"/>
    <mergeCell ref="L49:P49"/>
    <mergeCell ref="Q49:T49"/>
    <mergeCell ref="A48:C48"/>
    <mergeCell ref="D48:E48"/>
    <mergeCell ref="F48:G48"/>
    <mergeCell ref="H48:I48"/>
    <mergeCell ref="J48:K48"/>
    <mergeCell ref="L48:P48"/>
    <mergeCell ref="F50:G50"/>
    <mergeCell ref="H50:I50"/>
    <mergeCell ref="J50:K50"/>
    <mergeCell ref="L50:P50"/>
    <mergeCell ref="Q48:T48"/>
    <mergeCell ref="A49:C49"/>
    <mergeCell ref="D49:E49"/>
    <mergeCell ref="F49:G49"/>
    <mergeCell ref="H49:I49"/>
    <mergeCell ref="J49:K49"/>
    <mergeCell ref="Q50:T50"/>
    <mergeCell ref="A51:C51"/>
    <mergeCell ref="D51:E51"/>
    <mergeCell ref="F51:G51"/>
    <mergeCell ref="H51:I51"/>
    <mergeCell ref="J51:K51"/>
    <mergeCell ref="L51:P51"/>
    <mergeCell ref="Q51:T51"/>
    <mergeCell ref="A50:C50"/>
    <mergeCell ref="D50:E50"/>
    <mergeCell ref="L53:P53"/>
    <mergeCell ref="Q53:T53"/>
    <mergeCell ref="A52:C52"/>
    <mergeCell ref="D52:E52"/>
    <mergeCell ref="F52:G52"/>
    <mergeCell ref="H52:I52"/>
    <mergeCell ref="J52:K52"/>
    <mergeCell ref="L52:P52"/>
    <mergeCell ref="F54:G54"/>
    <mergeCell ref="H54:I54"/>
    <mergeCell ref="J54:K54"/>
    <mergeCell ref="L54:P54"/>
    <mergeCell ref="Q52:T52"/>
    <mergeCell ref="A53:C53"/>
    <mergeCell ref="D53:E53"/>
    <mergeCell ref="F53:G53"/>
    <mergeCell ref="H53:I53"/>
    <mergeCell ref="J53:K53"/>
    <mergeCell ref="Q54:T54"/>
    <mergeCell ref="A55:C55"/>
    <mergeCell ref="D55:E55"/>
    <mergeCell ref="F55:G55"/>
    <mergeCell ref="H55:I55"/>
    <mergeCell ref="J55:K55"/>
    <mergeCell ref="L55:P55"/>
    <mergeCell ref="Q55:T55"/>
    <mergeCell ref="A54:C54"/>
    <mergeCell ref="D54:E54"/>
    <mergeCell ref="A58:C58"/>
    <mergeCell ref="D58:E58"/>
    <mergeCell ref="L57:P57"/>
    <mergeCell ref="Q57:T57"/>
    <mergeCell ref="A56:C56"/>
    <mergeCell ref="D56:E56"/>
    <mergeCell ref="F56:G56"/>
    <mergeCell ref="H56:I56"/>
    <mergeCell ref="J56:K56"/>
    <mergeCell ref="L56:P56"/>
    <mergeCell ref="F58:G58"/>
    <mergeCell ref="H58:I58"/>
    <mergeCell ref="J58:K58"/>
    <mergeCell ref="L58:P58"/>
    <mergeCell ref="Q56:T56"/>
    <mergeCell ref="A57:C57"/>
    <mergeCell ref="D57:E57"/>
    <mergeCell ref="F57:G57"/>
    <mergeCell ref="H57:I57"/>
    <mergeCell ref="J57:K57"/>
    <mergeCell ref="Q58:T58"/>
    <mergeCell ref="F61:G61"/>
    <mergeCell ref="H61:I61"/>
    <mergeCell ref="J61:K61"/>
    <mergeCell ref="Q62:T62"/>
    <mergeCell ref="A59:C59"/>
    <mergeCell ref="D59:E59"/>
    <mergeCell ref="F59:G59"/>
    <mergeCell ref="H59:I59"/>
    <mergeCell ref="J59:K59"/>
    <mergeCell ref="L59:P59"/>
    <mergeCell ref="Q59:T59"/>
    <mergeCell ref="A63:K63"/>
    <mergeCell ref="L63:P63"/>
    <mergeCell ref="Q63:T63"/>
    <mergeCell ref="C7:F7"/>
    <mergeCell ref="G7:L7"/>
    <mergeCell ref="C8:F8"/>
    <mergeCell ref="G8:L8"/>
    <mergeCell ref="A62:C62"/>
    <mergeCell ref="D62:E62"/>
    <mergeCell ref="L61:P61"/>
    <mergeCell ref="Q61:T61"/>
    <mergeCell ref="A60:C60"/>
    <mergeCell ref="D60:E60"/>
    <mergeCell ref="F60:G60"/>
    <mergeCell ref="H60:I60"/>
    <mergeCell ref="J60:K60"/>
    <mergeCell ref="L60:P60"/>
    <mergeCell ref="F62:G62"/>
    <mergeCell ref="H62:I62"/>
    <mergeCell ref="J62:K62"/>
    <mergeCell ref="L62:P62"/>
    <mergeCell ref="Q60:T60"/>
    <mergeCell ref="A61:C61"/>
    <mergeCell ref="D61:E61"/>
  </mergeCells>
  <phoneticPr fontId="1"/>
  <dataValidations count="3">
    <dataValidation type="list" allowBlank="1" showInputMessage="1" showErrorMessage="1" sqref="G8:L8">
      <formula1>$AD$9:$AD$10</formula1>
    </dataValidation>
    <dataValidation type="list" allowBlank="1" showInputMessage="1" showErrorMessage="1" sqref="D47:E62">
      <formula1>$AD$52:$AD$56</formula1>
    </dataValidation>
    <dataValidation type="list" allowBlank="1" showInputMessage="1" showErrorMessage="1" sqref="H47:I62">
      <formula1>$AG$52:$AG$55</formula1>
    </dataValidation>
  </dataValidations>
  <pageMargins left="0.51181102362204722" right="0.51181102362204722" top="0.35433070866141736" bottom="0.15748031496062992" header="0.31496062992125984" footer="0.31496062992125984"/>
  <pageSetup paperSize="9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大規模 (もと)</vt:lpstr>
      <vt:lpstr>大規模</vt:lpstr>
      <vt:lpstr>大規模 (非飲食カラオケ) (もと)</vt:lpstr>
      <vt:lpstr>追加（映画運営追加様式）</vt:lpstr>
      <vt:lpstr>大規模 (映画運営ドッキングVer.) (2)</vt:lpstr>
      <vt:lpstr>大規模 (映画運営ドッキングVer.)</vt:lpstr>
      <vt:lpstr>大規模★</vt:lpstr>
      <vt:lpstr>テナント★</vt:lpstr>
      <vt:lpstr>追加（映画運営分）★</vt:lpstr>
      <vt:lpstr>追加（映画配給分）★</vt:lpstr>
      <vt:lpstr>カラオケ★</vt:lpstr>
      <vt:lpstr>カラオケ★!Print_Area</vt:lpstr>
      <vt:lpstr>テナント★!Print_Area</vt:lpstr>
      <vt:lpstr>大規模!Print_Area</vt:lpstr>
      <vt:lpstr>'大規模 (もと)'!Print_Area</vt:lpstr>
      <vt:lpstr>'大規模 (映画運営ドッキングVer.)'!Print_Area</vt:lpstr>
      <vt:lpstr>'大規模 (映画運営ドッキングVer.) (2)'!Print_Area</vt:lpstr>
      <vt:lpstr>'大規模 (非飲食カラオケ) (もと)'!Print_Area</vt:lpstr>
      <vt:lpstr>大規模★!Print_Area</vt:lpstr>
      <vt:lpstr>'追加（映画運営追加様式）'!Print_Area</vt:lpstr>
      <vt:lpstr>'追加（映画運営分）★'!Print_Area</vt:lpstr>
      <vt:lpstr>'追加（映画配給分）★'!Print_Area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奥　康弘</cp:lastModifiedBy>
  <cp:lastPrinted>2021-09-27T06:28:23Z</cp:lastPrinted>
  <dcterms:created xsi:type="dcterms:W3CDTF">2021-05-31T01:24:43Z</dcterms:created>
  <dcterms:modified xsi:type="dcterms:W3CDTF">2021-09-27T07:37:25Z</dcterms:modified>
</cp:coreProperties>
</file>