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20.101.10\統合共有\fs625_新型コロナウイルス感染症対策事務局\９　従事者支援班\③介護関係\周知広報関係\ＨＰ\HP掲載用申請様式\直接申請用\"/>
    </mc:Choice>
  </mc:AlternateContent>
  <bookViews>
    <workbookView xWindow="0" yWindow="0" windowWidth="20490" windowHeight="6780"/>
  </bookViews>
  <sheets>
    <sheet name="(はじめにお読み下さい)申請書の使い方" sheetId="30" r:id="rId1"/>
    <sheet name="申請書" sheetId="20" r:id="rId2"/>
    <sheet name="申請額一覧" sheetId="31" r:id="rId3"/>
    <sheet name="別添" sheetId="29" r:id="rId4"/>
    <sheet name="個票1" sheetId="19" r:id="rId5"/>
    <sheet name="職員表" sheetId="27" r:id="rId6"/>
    <sheet name="計算用" sheetId="21" state="hidden" r:id="rId7"/>
  </sheets>
  <definedNames>
    <definedName name="_xlnm.Print_Area" localSheetId="4">個票1!$A$1:$AU$62</definedName>
    <definedName name="_xlnm.Print_Area" localSheetId="5">職員表!$A$1:$U$149</definedName>
    <definedName name="_xlnm.Print_Area" localSheetId="2">申請額一覧!$A$1:$N$24</definedName>
    <definedName name="_xlnm.Print_Area" localSheetId="1">申請書!$A$1:$AM$43</definedName>
    <definedName name="_xlnm.Print_Area" localSheetId="3">別添!$A$1:$N$32</definedName>
    <definedName name="_xlnm.Print_Titles" localSheetId="0">'(はじめにお読み下さい)申請書の使い方'!$4:$4</definedName>
    <definedName name="_xlnm.Print_Titles" localSheetId="5">職員表!$4:$5</definedName>
  </definedNames>
  <calcPr calcId="162913"/>
</workbook>
</file>

<file path=xl/calcChain.xml><?xml version="1.0" encoding="utf-8"?>
<calcChain xmlns="http://schemas.openxmlformats.org/spreadsheetml/2006/main">
  <c r="M6" i="31" l="1"/>
  <c r="M7" i="31"/>
  <c r="M8" i="31"/>
  <c r="M9" i="31"/>
  <c r="M10" i="31"/>
  <c r="M11" i="31"/>
  <c r="M12" i="31"/>
  <c r="M13" i="31"/>
  <c r="M14" i="31"/>
  <c r="M15" i="31"/>
  <c r="M16" i="31"/>
  <c r="M17" i="31"/>
  <c r="M18" i="31"/>
  <c r="M19" i="31"/>
  <c r="M20" i="31"/>
  <c r="M21" i="31"/>
  <c r="M22" i="31"/>
  <c r="M23" i="31"/>
  <c r="M24" i="31"/>
  <c r="M25" i="31"/>
  <c r="M26" i="31"/>
  <c r="M27" i="31"/>
  <c r="M28" i="31"/>
  <c r="M29" i="31"/>
  <c r="M30" i="31"/>
  <c r="M31" i="31"/>
  <c r="M32" i="31"/>
  <c r="M33" i="31"/>
  <c r="M34" i="31"/>
  <c r="M5" i="31"/>
  <c r="G11" i="31" l="1"/>
  <c r="G12" i="31"/>
  <c r="G13" i="31"/>
  <c r="G14" i="31"/>
  <c r="G15" i="31"/>
  <c r="G16" i="31"/>
  <c r="G17" i="31"/>
  <c r="G18" i="31"/>
  <c r="G19" i="31"/>
  <c r="G20" i="31"/>
  <c r="G21" i="31"/>
  <c r="G22" i="31"/>
  <c r="G23" i="31"/>
  <c r="G24" i="31"/>
  <c r="G25" i="31"/>
  <c r="G26" i="31"/>
  <c r="G27" i="31"/>
  <c r="G28" i="31"/>
  <c r="G29" i="31"/>
  <c r="G30" i="31"/>
  <c r="G31" i="31"/>
  <c r="G32" i="31"/>
  <c r="G33" i="31"/>
  <c r="G34" i="31"/>
  <c r="G6" i="31"/>
  <c r="G7" i="31"/>
  <c r="G8" i="31"/>
  <c r="G9" i="31"/>
  <c r="G10" i="31"/>
  <c r="G5" i="31"/>
  <c r="M82" i="27" l="1"/>
  <c r="E82" i="27"/>
  <c r="F82" i="27" s="1"/>
  <c r="S82" i="27" s="1"/>
  <c r="A82" i="27"/>
  <c r="M81" i="27"/>
  <c r="E81" i="27"/>
  <c r="F81" i="27" s="1"/>
  <c r="S81" i="27" s="1"/>
  <c r="A81" i="27"/>
  <c r="M80" i="27"/>
  <c r="E80" i="27"/>
  <c r="F80" i="27" s="1"/>
  <c r="S80" i="27" s="1"/>
  <c r="A80" i="27"/>
  <c r="M79" i="27"/>
  <c r="E79" i="27"/>
  <c r="F79" i="27" s="1"/>
  <c r="S79" i="27" s="1"/>
  <c r="A79" i="27"/>
  <c r="M78" i="27"/>
  <c r="E78" i="27"/>
  <c r="F78" i="27" s="1"/>
  <c r="S78" i="27" s="1"/>
  <c r="A78" i="27"/>
  <c r="M77" i="27"/>
  <c r="E77" i="27"/>
  <c r="F77" i="27" s="1"/>
  <c r="S77" i="27" s="1"/>
  <c r="A77" i="27"/>
  <c r="M76" i="27"/>
  <c r="E76" i="27"/>
  <c r="F76" i="27" s="1"/>
  <c r="S76" i="27" s="1"/>
  <c r="A76" i="27"/>
  <c r="M75" i="27"/>
  <c r="E75" i="27"/>
  <c r="F75" i="27" s="1"/>
  <c r="S75" i="27" s="1"/>
  <c r="A75" i="27"/>
  <c r="M74" i="27"/>
  <c r="E74" i="27"/>
  <c r="F74" i="27" s="1"/>
  <c r="S74" i="27" s="1"/>
  <c r="A74" i="27"/>
  <c r="M73" i="27"/>
  <c r="E73" i="27"/>
  <c r="F73" i="27" s="1"/>
  <c r="S73" i="27" s="1"/>
  <c r="A73" i="27"/>
  <c r="M72" i="27"/>
  <c r="E72" i="27"/>
  <c r="F72" i="27" s="1"/>
  <c r="S72" i="27" s="1"/>
  <c r="A72" i="27"/>
  <c r="M71" i="27"/>
  <c r="E71" i="27"/>
  <c r="F71" i="27" s="1"/>
  <c r="S71" i="27" s="1"/>
  <c r="A71" i="27"/>
  <c r="M70" i="27"/>
  <c r="E70" i="27"/>
  <c r="F70" i="27" s="1"/>
  <c r="S70" i="27" s="1"/>
  <c r="A70" i="27"/>
  <c r="M69" i="27"/>
  <c r="E69" i="27"/>
  <c r="F69" i="27" s="1"/>
  <c r="S69" i="27" s="1"/>
  <c r="A69" i="27"/>
  <c r="M68" i="27"/>
  <c r="E68" i="27"/>
  <c r="F68" i="27" s="1"/>
  <c r="S68" i="27" s="1"/>
  <c r="A68" i="27"/>
  <c r="M67" i="27"/>
  <c r="E67" i="27"/>
  <c r="F67" i="27" s="1"/>
  <c r="S67" i="27" s="1"/>
  <c r="A67" i="27"/>
  <c r="M66" i="27"/>
  <c r="E66" i="27"/>
  <c r="F66" i="27" s="1"/>
  <c r="S66" i="27" s="1"/>
  <c r="A66" i="27"/>
  <c r="M65" i="27"/>
  <c r="E65" i="27"/>
  <c r="F65" i="27" s="1"/>
  <c r="S65" i="27" s="1"/>
  <c r="A65" i="27"/>
  <c r="M64" i="27"/>
  <c r="E64" i="27"/>
  <c r="F64" i="27" s="1"/>
  <c r="S64" i="27" s="1"/>
  <c r="A64" i="27"/>
  <c r="M63" i="27"/>
  <c r="E63" i="27"/>
  <c r="F63" i="27" s="1"/>
  <c r="S63" i="27" s="1"/>
  <c r="A63" i="27"/>
  <c r="M62" i="27"/>
  <c r="E62" i="27"/>
  <c r="F62" i="27" s="1"/>
  <c r="S62" i="27" s="1"/>
  <c r="A62" i="27"/>
  <c r="M61" i="27"/>
  <c r="E61" i="27"/>
  <c r="F61" i="27" s="1"/>
  <c r="S61" i="27" s="1"/>
  <c r="A61" i="27"/>
  <c r="M60" i="27"/>
  <c r="E60" i="27"/>
  <c r="F60" i="27" s="1"/>
  <c r="S60" i="27" s="1"/>
  <c r="A60" i="27"/>
  <c r="M59" i="27"/>
  <c r="E59" i="27"/>
  <c r="F59" i="27" s="1"/>
  <c r="S59" i="27" s="1"/>
  <c r="A59" i="27"/>
  <c r="M58" i="27"/>
  <c r="E58" i="27"/>
  <c r="F58" i="27" s="1"/>
  <c r="S58" i="27" s="1"/>
  <c r="A58" i="27"/>
  <c r="M57" i="27"/>
  <c r="E57" i="27"/>
  <c r="F57" i="27" s="1"/>
  <c r="S57" i="27" s="1"/>
  <c r="A57" i="27"/>
  <c r="M56" i="27"/>
  <c r="E56" i="27"/>
  <c r="F56" i="27" s="1"/>
  <c r="S56" i="27" s="1"/>
  <c r="A56" i="27"/>
  <c r="M55" i="27"/>
  <c r="E55" i="27"/>
  <c r="F55" i="27" s="1"/>
  <c r="S55" i="27" s="1"/>
  <c r="A55" i="27"/>
  <c r="M54" i="27"/>
  <c r="E54" i="27"/>
  <c r="F54" i="27" s="1"/>
  <c r="S54" i="27" s="1"/>
  <c r="A54" i="27"/>
  <c r="M53" i="27"/>
  <c r="E53" i="27"/>
  <c r="F53" i="27" s="1"/>
  <c r="S53" i="27" s="1"/>
  <c r="A53" i="27"/>
  <c r="M52" i="27"/>
  <c r="E52" i="27"/>
  <c r="F52" i="27" s="1"/>
  <c r="S52" i="27" s="1"/>
  <c r="A52" i="27"/>
  <c r="M51" i="27"/>
  <c r="E51" i="27"/>
  <c r="F51" i="27" s="1"/>
  <c r="S51" i="27" s="1"/>
  <c r="A51" i="27"/>
  <c r="M50" i="27"/>
  <c r="E50" i="27"/>
  <c r="F50" i="27" s="1"/>
  <c r="S50" i="27" s="1"/>
  <c r="A50" i="27"/>
  <c r="M49" i="27"/>
  <c r="E49" i="27"/>
  <c r="F49" i="27" s="1"/>
  <c r="S49" i="27" s="1"/>
  <c r="A49" i="27"/>
  <c r="M48" i="27"/>
  <c r="E48" i="27"/>
  <c r="F48" i="27" s="1"/>
  <c r="S48" i="27" s="1"/>
  <c r="A48" i="27"/>
  <c r="M47" i="27"/>
  <c r="E47" i="27"/>
  <c r="F47" i="27" s="1"/>
  <c r="S47" i="27" s="1"/>
  <c r="A47" i="27"/>
  <c r="M46" i="27"/>
  <c r="E46" i="27"/>
  <c r="F46" i="27" s="1"/>
  <c r="S46" i="27" s="1"/>
  <c r="A46" i="27"/>
  <c r="M45" i="27"/>
  <c r="E45" i="27"/>
  <c r="F45" i="27" s="1"/>
  <c r="S45" i="27" s="1"/>
  <c r="A45" i="27"/>
  <c r="M44" i="27"/>
  <c r="E44" i="27"/>
  <c r="F44" i="27" s="1"/>
  <c r="S44" i="27" s="1"/>
  <c r="A44" i="27"/>
  <c r="M43" i="27"/>
  <c r="F43" i="27"/>
  <c r="S43" i="27" s="1"/>
  <c r="E43" i="27"/>
  <c r="A43" i="27"/>
  <c r="M42" i="27"/>
  <c r="E42" i="27"/>
  <c r="F42" i="27" s="1"/>
  <c r="S42" i="27" s="1"/>
  <c r="A42" i="27"/>
  <c r="M41" i="27"/>
  <c r="E41" i="27"/>
  <c r="F41" i="27" s="1"/>
  <c r="S41" i="27" s="1"/>
  <c r="A41" i="27"/>
  <c r="M40" i="27"/>
  <c r="E40" i="27"/>
  <c r="F40" i="27" s="1"/>
  <c r="S40" i="27" s="1"/>
  <c r="A40" i="27"/>
  <c r="M39" i="27"/>
  <c r="E39" i="27"/>
  <c r="F39" i="27" s="1"/>
  <c r="S39" i="27" s="1"/>
  <c r="A39" i="27"/>
  <c r="M38" i="27"/>
  <c r="E38" i="27"/>
  <c r="F38" i="27" s="1"/>
  <c r="S38" i="27" s="1"/>
  <c r="A38" i="27"/>
  <c r="M37" i="27"/>
  <c r="E37" i="27"/>
  <c r="F37" i="27" s="1"/>
  <c r="S37" i="27" s="1"/>
  <c r="A37" i="27"/>
  <c r="M36" i="27"/>
  <c r="E36" i="27"/>
  <c r="F36" i="27" s="1"/>
  <c r="S36" i="27" s="1"/>
  <c r="A36" i="27"/>
  <c r="M35" i="27"/>
  <c r="F35" i="27"/>
  <c r="S35" i="27" s="1"/>
  <c r="E35" i="27"/>
  <c r="A35" i="27"/>
  <c r="M34" i="27"/>
  <c r="E34" i="27"/>
  <c r="F34" i="27" s="1"/>
  <c r="S34" i="27" s="1"/>
  <c r="A34" i="27"/>
  <c r="M33" i="27"/>
  <c r="E33" i="27"/>
  <c r="F33" i="27" s="1"/>
  <c r="S33" i="27" s="1"/>
  <c r="A33" i="27"/>
  <c r="M32" i="27"/>
  <c r="E32" i="27"/>
  <c r="F32" i="27" s="1"/>
  <c r="S32" i="27" s="1"/>
  <c r="A32" i="27"/>
  <c r="M31" i="27"/>
  <c r="E31" i="27"/>
  <c r="F31" i="27" s="1"/>
  <c r="S31" i="27" s="1"/>
  <c r="A31" i="27"/>
  <c r="M30" i="27"/>
  <c r="E30" i="27"/>
  <c r="F30" i="27" s="1"/>
  <c r="S30" i="27" s="1"/>
  <c r="A30" i="27"/>
  <c r="M29" i="27"/>
  <c r="E29" i="27"/>
  <c r="F29" i="27" s="1"/>
  <c r="S29" i="27" s="1"/>
  <c r="A29" i="27"/>
  <c r="M28" i="27"/>
  <c r="E28" i="27"/>
  <c r="F28" i="27" s="1"/>
  <c r="S28" i="27" s="1"/>
  <c r="A28" i="27"/>
  <c r="M27" i="27"/>
  <c r="F27" i="27"/>
  <c r="S27" i="27" s="1"/>
  <c r="E27" i="27"/>
  <c r="A27" i="27"/>
  <c r="M26" i="27"/>
  <c r="E26" i="27"/>
  <c r="F26" i="27" s="1"/>
  <c r="S26" i="27" s="1"/>
  <c r="A26" i="27"/>
  <c r="M25" i="27"/>
  <c r="E25" i="27"/>
  <c r="F25" i="27" s="1"/>
  <c r="S25" i="27" s="1"/>
  <c r="A25" i="27"/>
  <c r="M24" i="27"/>
  <c r="E24" i="27"/>
  <c r="F24" i="27" s="1"/>
  <c r="S24" i="27" s="1"/>
  <c r="A24" i="27"/>
  <c r="M23" i="27"/>
  <c r="E23" i="27"/>
  <c r="F23" i="27" s="1"/>
  <c r="S23" i="27" s="1"/>
  <c r="A23" i="27"/>
  <c r="M22" i="27"/>
  <c r="E22" i="27"/>
  <c r="F22" i="27" s="1"/>
  <c r="S22" i="27" s="1"/>
  <c r="A22" i="27"/>
  <c r="M21" i="27"/>
  <c r="E21" i="27"/>
  <c r="F21" i="27" s="1"/>
  <c r="S21" i="27" s="1"/>
  <c r="A21" i="27"/>
  <c r="M20" i="27"/>
  <c r="E20" i="27"/>
  <c r="F20" i="27" s="1"/>
  <c r="S20" i="27" s="1"/>
  <c r="A20" i="27"/>
  <c r="A104" i="31" l="1"/>
  <c r="A103" i="31"/>
  <c r="A102" i="31"/>
  <c r="A101" i="31"/>
  <c r="A100" i="31"/>
  <c r="A99" i="31"/>
  <c r="A98" i="31"/>
  <c r="A97" i="31"/>
  <c r="A96" i="31"/>
  <c r="A95" i="31"/>
  <c r="A94" i="31"/>
  <c r="A93" i="31"/>
  <c r="A92" i="31"/>
  <c r="A91" i="31"/>
  <c r="A90" i="31"/>
  <c r="A89" i="31"/>
  <c r="A88" i="31"/>
  <c r="A87" i="31"/>
  <c r="A86" i="31"/>
  <c r="A85" i="31"/>
  <c r="A84" i="31"/>
  <c r="A83" i="31"/>
  <c r="A82" i="31"/>
  <c r="A81" i="31"/>
  <c r="A80" i="31"/>
  <c r="A79" i="31"/>
  <c r="A78" i="31"/>
  <c r="A77" i="31"/>
  <c r="A76" i="31"/>
  <c r="A75" i="31"/>
  <c r="A74" i="31"/>
  <c r="A73" i="31"/>
  <c r="A72" i="31"/>
  <c r="A71" i="31"/>
  <c r="A70" i="31"/>
  <c r="A69" i="31"/>
  <c r="A68" i="31"/>
  <c r="A67" i="31"/>
  <c r="A66" i="31"/>
  <c r="A65" i="31"/>
  <c r="A64" i="31"/>
  <c r="A63" i="31"/>
  <c r="A62" i="31"/>
  <c r="A61" i="31"/>
  <c r="A60" i="31"/>
  <c r="A59" i="31"/>
  <c r="A58" i="31"/>
  <c r="A57" i="31"/>
  <c r="A56" i="31"/>
  <c r="A55" i="31"/>
  <c r="A54" i="31"/>
  <c r="A53" i="31"/>
  <c r="A52" i="31"/>
  <c r="A51" i="31"/>
  <c r="A50" i="31"/>
  <c r="A49" i="31"/>
  <c r="A48" i="31"/>
  <c r="A47" i="31"/>
  <c r="A46" i="31"/>
  <c r="A45" i="31"/>
  <c r="A44" i="31"/>
  <c r="A43" i="31"/>
  <c r="A42" i="31"/>
  <c r="A41" i="31"/>
  <c r="A40" i="31"/>
  <c r="A39" i="31"/>
  <c r="A38" i="31"/>
  <c r="A37" i="31"/>
  <c r="A36" i="31"/>
  <c r="A35" i="31"/>
  <c r="A34" i="31"/>
  <c r="A33" i="31"/>
  <c r="A32" i="31"/>
  <c r="A31" i="31"/>
  <c r="A30" i="31"/>
  <c r="AN30" i="29"/>
  <c r="AM30" i="29"/>
  <c r="A29" i="31" l="1"/>
  <c r="A28" i="31"/>
  <c r="A27" i="31"/>
  <c r="A26" i="31"/>
  <c r="A25" i="31"/>
  <c r="A24" i="31"/>
  <c r="A23" i="31"/>
  <c r="A22" i="31"/>
  <c r="A21" i="31"/>
  <c r="A20" i="31"/>
  <c r="A29" i="29"/>
  <c r="A28" i="29"/>
  <c r="A27" i="29"/>
  <c r="A26" i="29"/>
  <c r="A25" i="29"/>
  <c r="A24" i="29"/>
  <c r="A23" i="29"/>
  <c r="A22" i="29"/>
  <c r="A21" i="29"/>
  <c r="A20" i="29"/>
  <c r="A19" i="31"/>
  <c r="A18" i="31"/>
  <c r="A17" i="31"/>
  <c r="A16" i="31"/>
  <c r="A15" i="31"/>
  <c r="A14" i="31"/>
  <c r="A13" i="31"/>
  <c r="A12" i="31"/>
  <c r="A11" i="31"/>
  <c r="A10" i="31"/>
  <c r="A9" i="31"/>
  <c r="A8" i="31"/>
  <c r="A7" i="31"/>
  <c r="A6" i="31"/>
  <c r="A5" i="31"/>
  <c r="D27" i="29"/>
  <c r="D23" i="29"/>
  <c r="D21" i="29"/>
  <c r="D26" i="29"/>
  <c r="D25" i="29"/>
  <c r="D29" i="29"/>
  <c r="D28" i="29"/>
  <c r="D22" i="29"/>
  <c r="D20" i="29"/>
  <c r="D24" i="29"/>
  <c r="E8" i="27" l="1"/>
  <c r="E6" i="27"/>
  <c r="B27" i="29"/>
  <c r="B21" i="29"/>
  <c r="AM20" i="29"/>
  <c r="AN22" i="29"/>
  <c r="C20" i="29"/>
  <c r="C29" i="29"/>
  <c r="K25" i="29"/>
  <c r="B25" i="29"/>
  <c r="K29" i="29"/>
  <c r="L26" i="29"/>
  <c r="M28" i="29"/>
  <c r="AN26" i="29"/>
  <c r="B26" i="29"/>
  <c r="G27" i="29"/>
  <c r="K26" i="29"/>
  <c r="J27" i="29"/>
  <c r="K27" i="29"/>
  <c r="M21" i="29"/>
  <c r="L27" i="29"/>
  <c r="E20" i="29"/>
  <c r="M24" i="29"/>
  <c r="E29" i="29"/>
  <c r="K28" i="29"/>
  <c r="G25" i="29"/>
  <c r="I24" i="29"/>
  <c r="G26" i="29"/>
  <c r="E25" i="29"/>
  <c r="F28" i="29"/>
  <c r="I22" i="29"/>
  <c r="G20" i="29"/>
  <c r="L20" i="29"/>
  <c r="C23" i="29"/>
  <c r="J26" i="29"/>
  <c r="AM21" i="29"/>
  <c r="M26" i="29"/>
  <c r="L22" i="29"/>
  <c r="G22" i="29"/>
  <c r="M27" i="29"/>
  <c r="E28" i="29"/>
  <c r="AN28" i="29"/>
  <c r="K22" i="29"/>
  <c r="AM24" i="29"/>
  <c r="E21" i="29"/>
  <c r="K21" i="29"/>
  <c r="I29" i="29"/>
  <c r="AM22" i="29"/>
  <c r="M20" i="29"/>
  <c r="J28" i="29"/>
  <c r="AN21" i="29"/>
  <c r="F24" i="29"/>
  <c r="G24" i="29"/>
  <c r="E26" i="29"/>
  <c r="L28" i="29"/>
  <c r="B22" i="29"/>
  <c r="F29" i="29"/>
  <c r="I28" i="29"/>
  <c r="M22" i="29"/>
  <c r="F26" i="29"/>
  <c r="AN27" i="29"/>
  <c r="F27" i="29"/>
  <c r="L29" i="29"/>
  <c r="AM29" i="29"/>
  <c r="AN24" i="29"/>
  <c r="E24" i="29"/>
  <c r="AN29" i="29"/>
  <c r="J23" i="29"/>
  <c r="C26" i="29"/>
  <c r="J25" i="29"/>
  <c r="AM23" i="29"/>
  <c r="G21" i="29"/>
  <c r="F22" i="29"/>
  <c r="E23" i="29"/>
  <c r="B29" i="29"/>
  <c r="M23" i="29"/>
  <c r="AM27" i="29"/>
  <c r="AN20" i="29"/>
  <c r="B24" i="29"/>
  <c r="F21" i="29"/>
  <c r="K20" i="29"/>
  <c r="M25" i="29"/>
  <c r="C28" i="29"/>
  <c r="B23" i="29"/>
  <c r="C24" i="29"/>
  <c r="J22" i="29"/>
  <c r="I23" i="29"/>
  <c r="K24" i="29"/>
  <c r="L23" i="29"/>
  <c r="I20" i="29"/>
  <c r="C22" i="29"/>
  <c r="AM25" i="29"/>
  <c r="L25" i="29"/>
  <c r="F25" i="29"/>
  <c r="I26" i="29"/>
  <c r="G23" i="29"/>
  <c r="AN23" i="29"/>
  <c r="C25" i="29"/>
  <c r="I21" i="29"/>
  <c r="J29" i="29"/>
  <c r="G28" i="29"/>
  <c r="L24" i="29"/>
  <c r="J21" i="29"/>
  <c r="B28" i="29"/>
  <c r="AN25" i="29"/>
  <c r="F20" i="29"/>
  <c r="G29" i="29"/>
  <c r="I25" i="29"/>
  <c r="L21" i="29"/>
  <c r="J24" i="29"/>
  <c r="M29" i="29"/>
  <c r="C27" i="29"/>
  <c r="AM26" i="29"/>
  <c r="B20" i="29"/>
  <c r="C21" i="29"/>
  <c r="I27" i="29"/>
  <c r="F23" i="29"/>
  <c r="E27" i="29"/>
  <c r="E22" i="29"/>
  <c r="K23" i="29"/>
  <c r="J20" i="29"/>
  <c r="AM28" i="29"/>
  <c r="N27" i="29" l="1"/>
  <c r="H27" i="29" s="1"/>
  <c r="N28" i="29"/>
  <c r="H28" i="29" s="1"/>
  <c r="N29" i="29"/>
  <c r="H29" i="29" s="1"/>
  <c r="N25" i="29"/>
  <c r="H25" i="29" s="1"/>
  <c r="N26" i="29"/>
  <c r="H26" i="29" s="1"/>
  <c r="N22" i="29"/>
  <c r="H22" i="29" s="1"/>
  <c r="N23" i="29"/>
  <c r="H23" i="29" s="1"/>
  <c r="N21" i="29"/>
  <c r="H21" i="29" s="1"/>
  <c r="N24" i="29"/>
  <c r="H24" i="29" s="1"/>
  <c r="N20" i="29"/>
  <c r="H20" i="29" s="1"/>
  <c r="E7" i="27" l="1"/>
  <c r="M14" i="27" l="1"/>
  <c r="A12" i="21"/>
  <c r="A11" i="21"/>
  <c r="A10" i="21"/>
  <c r="A9" i="21"/>
  <c r="A8" i="21"/>
  <c r="O79" i="27" l="1"/>
  <c r="O37" i="27"/>
  <c r="O33" i="27"/>
  <c r="O74" i="27"/>
  <c r="O70" i="27"/>
  <c r="O66" i="27"/>
  <c r="O62" i="27"/>
  <c r="O58" i="27"/>
  <c r="O54" i="27"/>
  <c r="O50" i="27"/>
  <c r="O29" i="27"/>
  <c r="O21" i="27"/>
  <c r="O69" i="27"/>
  <c r="O65" i="27"/>
  <c r="O61" i="27"/>
  <c r="O57" i="27"/>
  <c r="O53" i="27"/>
  <c r="O49" i="27"/>
  <c r="O45" i="27"/>
  <c r="O41" i="27"/>
  <c r="O25" i="27"/>
  <c r="O81" i="27"/>
  <c r="O75" i="27"/>
  <c r="O71" i="27"/>
  <c r="O46" i="27"/>
  <c r="O22" i="27"/>
  <c r="O44" i="27"/>
  <c r="O60" i="27"/>
  <c r="O77" i="27"/>
  <c r="O42" i="27"/>
  <c r="O36" i="27"/>
  <c r="O56" i="27"/>
  <c r="O73" i="27"/>
  <c r="O34" i="27"/>
  <c r="O80" i="27"/>
  <c r="O28" i="27"/>
  <c r="O51" i="27"/>
  <c r="O67" i="27"/>
  <c r="O26" i="27"/>
  <c r="O43" i="27"/>
  <c r="O47" i="27"/>
  <c r="O63" i="27"/>
  <c r="O30" i="27"/>
  <c r="O35" i="27"/>
  <c r="O82" i="27"/>
  <c r="O38" i="27"/>
  <c r="O52" i="27"/>
  <c r="O68" i="27"/>
  <c r="O27" i="27"/>
  <c r="O23" i="27"/>
  <c r="O48" i="27"/>
  <c r="O64" i="27"/>
  <c r="O31" i="27"/>
  <c r="O40" i="27"/>
  <c r="O39" i="27"/>
  <c r="O59" i="27"/>
  <c r="O76" i="27"/>
  <c r="O32" i="27"/>
  <c r="O20" i="27"/>
  <c r="O55" i="27"/>
  <c r="O72" i="27"/>
  <c r="O24" i="27"/>
  <c r="O78" i="27"/>
  <c r="A148" i="27"/>
  <c r="A147" i="27"/>
  <c r="A146" i="27"/>
  <c r="A145" i="27"/>
  <c r="A144" i="27"/>
  <c r="A143" i="27"/>
  <c r="A142" i="27"/>
  <c r="A141" i="27"/>
  <c r="A140" i="27"/>
  <c r="A139" i="27"/>
  <c r="A138" i="27"/>
  <c r="A137" i="27"/>
  <c r="A136" i="27"/>
  <c r="A135" i="27"/>
  <c r="A134" i="27"/>
  <c r="A133" i="27"/>
  <c r="A132" i="27"/>
  <c r="A131" i="27"/>
  <c r="A130" i="27"/>
  <c r="A129" i="27"/>
  <c r="A128" i="27"/>
  <c r="A127" i="27"/>
  <c r="A126" i="27"/>
  <c r="A125" i="27"/>
  <c r="A124" i="27"/>
  <c r="A123" i="27"/>
  <c r="A122" i="27"/>
  <c r="A121" i="27"/>
  <c r="A120" i="27"/>
  <c r="A119" i="27"/>
  <c r="A118" i="27"/>
  <c r="A117" i="27"/>
  <c r="A116" i="27"/>
  <c r="A115" i="27"/>
  <c r="A114" i="27"/>
  <c r="A113" i="27"/>
  <c r="A112" i="27"/>
  <c r="A111" i="27"/>
  <c r="A110" i="27"/>
  <c r="A109" i="27"/>
  <c r="A108" i="27"/>
  <c r="A107" i="27"/>
  <c r="A106" i="27"/>
  <c r="A105" i="27"/>
  <c r="A104" i="27"/>
  <c r="A103" i="27"/>
  <c r="A102" i="27"/>
  <c r="A101" i="27"/>
  <c r="A100" i="27"/>
  <c r="A99" i="27"/>
  <c r="A98" i="27"/>
  <c r="A97" i="27"/>
  <c r="A96" i="27"/>
  <c r="A95" i="27"/>
  <c r="A94" i="27"/>
  <c r="A93" i="27"/>
  <c r="A92" i="27"/>
  <c r="A91" i="27"/>
  <c r="A90" i="27"/>
  <c r="A89" i="27"/>
  <c r="A88" i="27"/>
  <c r="A87" i="27"/>
  <c r="A86" i="27"/>
  <c r="A85" i="27"/>
  <c r="A84" i="27"/>
  <c r="A83" i="27"/>
  <c r="A19" i="27"/>
  <c r="A18" i="27"/>
  <c r="A17" i="27"/>
  <c r="A16" i="27"/>
  <c r="A15" i="27"/>
  <c r="A14" i="27"/>
  <c r="A13" i="27"/>
  <c r="A12" i="27"/>
  <c r="A11" i="27"/>
  <c r="A10" i="27"/>
  <c r="A9" i="27"/>
  <c r="A8" i="27"/>
  <c r="A7" i="27"/>
  <c r="A6" i="27"/>
  <c r="A19" i="29" l="1"/>
  <c r="A18" i="29"/>
  <c r="A17" i="29"/>
  <c r="A16" i="29"/>
  <c r="A15" i="29"/>
  <c r="A14" i="29"/>
  <c r="A13" i="29"/>
  <c r="A12" i="29"/>
  <c r="A11" i="29"/>
  <c r="A10" i="29"/>
  <c r="A9" i="29"/>
  <c r="A8" i="29"/>
  <c r="A7" i="29"/>
  <c r="A6" i="29"/>
  <c r="A5" i="29"/>
  <c r="X41" i="19"/>
  <c r="X40" i="19"/>
  <c r="X42" i="19"/>
  <c r="C8" i="29"/>
  <c r="G14" i="29"/>
  <c r="F14" i="29"/>
  <c r="F16" i="29"/>
  <c r="F18" i="29"/>
  <c r="F6" i="29"/>
  <c r="G18" i="29"/>
  <c r="B19" i="29"/>
  <c r="C13" i="29"/>
  <c r="E9" i="29"/>
  <c r="E7" i="29"/>
  <c r="B11" i="29"/>
  <c r="F9" i="29"/>
  <c r="C12" i="29"/>
  <c r="F15" i="29"/>
  <c r="E13" i="29"/>
  <c r="C18" i="29"/>
  <c r="E15" i="29"/>
  <c r="G9" i="29"/>
  <c r="F5" i="29"/>
  <c r="F13" i="29"/>
  <c r="E6" i="29"/>
  <c r="C17" i="29"/>
  <c r="E11" i="29"/>
  <c r="E19" i="29"/>
  <c r="E5" i="29"/>
  <c r="C15" i="29"/>
  <c r="G6" i="29"/>
  <c r="E17" i="29"/>
  <c r="F11" i="29"/>
  <c r="F19" i="29"/>
  <c r="G5" i="29"/>
  <c r="F7" i="29"/>
  <c r="C6" i="29"/>
  <c r="F10" i="29"/>
  <c r="G7" i="29"/>
  <c r="E18" i="29"/>
  <c r="B16" i="29"/>
  <c r="B17" i="29"/>
  <c r="B14" i="29"/>
  <c r="B7" i="29"/>
  <c r="G17" i="29"/>
  <c r="F17" i="29"/>
  <c r="C14" i="29"/>
  <c r="C7" i="29"/>
  <c r="C11" i="29"/>
  <c r="E10" i="29"/>
  <c r="G11" i="29"/>
  <c r="AI39" i="19" l="1"/>
  <c r="X43" i="19"/>
  <c r="X45" i="19" l="1"/>
  <c r="X44" i="19"/>
  <c r="X48" i="19"/>
  <c r="X25" i="19"/>
  <c r="AM11" i="29"/>
  <c r="M17" i="29"/>
  <c r="B9" i="29"/>
  <c r="AM16" i="29"/>
  <c r="M11" i="29"/>
  <c r="L15" i="29"/>
  <c r="AM14" i="29"/>
  <c r="L18" i="29"/>
  <c r="AM18" i="29"/>
  <c r="AN11" i="29"/>
  <c r="F12" i="29"/>
  <c r="D5" i="29"/>
  <c r="M7" i="29"/>
  <c r="AN10" i="29"/>
  <c r="M13" i="29"/>
  <c r="AN18" i="29"/>
  <c r="E14" i="29"/>
  <c r="B15" i="29"/>
  <c r="I14" i="29"/>
  <c r="B12" i="29"/>
  <c r="J18" i="29"/>
  <c r="J12" i="29"/>
  <c r="I8" i="29"/>
  <c r="G10" i="29"/>
  <c r="AN17" i="29"/>
  <c r="M8" i="29"/>
  <c r="L12" i="29"/>
  <c r="I15" i="29"/>
  <c r="I16" i="29"/>
  <c r="K9" i="29"/>
  <c r="K13" i="29"/>
  <c r="AN8" i="29"/>
  <c r="I19" i="29"/>
  <c r="I13" i="29"/>
  <c r="B10" i="29"/>
  <c r="K10" i="29"/>
  <c r="M12" i="29"/>
  <c r="M19" i="29"/>
  <c r="AM13" i="29"/>
  <c r="G16" i="29"/>
  <c r="L7" i="29"/>
  <c r="L19" i="29"/>
  <c r="B13" i="29"/>
  <c r="F8" i="29"/>
  <c r="C16" i="29"/>
  <c r="L6" i="29"/>
  <c r="K14" i="29"/>
  <c r="AN13" i="29"/>
  <c r="AM17" i="29"/>
  <c r="M15" i="29"/>
  <c r="D8" i="29"/>
  <c r="AM6" i="29"/>
  <c r="AM8" i="29"/>
  <c r="AN9" i="29"/>
  <c r="L14" i="29"/>
  <c r="G8" i="29"/>
  <c r="G13" i="29"/>
  <c r="G19" i="29"/>
  <c r="I9" i="29"/>
  <c r="D19" i="29"/>
  <c r="L8" i="29"/>
  <c r="M6" i="29"/>
  <c r="D7" i="29"/>
  <c r="D10" i="29"/>
  <c r="AN12" i="29"/>
  <c r="B18" i="29"/>
  <c r="AN16" i="29"/>
  <c r="D13" i="29"/>
  <c r="AN7" i="29"/>
  <c r="M18" i="29"/>
  <c r="K8" i="29"/>
  <c r="J7" i="29"/>
  <c r="D11" i="29"/>
  <c r="K16" i="29"/>
  <c r="J15" i="29"/>
  <c r="K19" i="29"/>
  <c r="E8" i="29"/>
  <c r="B6" i="29"/>
  <c r="I12" i="29"/>
  <c r="C10" i="29"/>
  <c r="I7" i="29"/>
  <c r="J9" i="29"/>
  <c r="L13" i="29"/>
  <c r="M16" i="29"/>
  <c r="AM10" i="29"/>
  <c r="K18" i="29"/>
  <c r="M9" i="29"/>
  <c r="E12" i="29"/>
  <c r="D18" i="29"/>
  <c r="K6" i="29"/>
  <c r="J11" i="29"/>
  <c r="K7" i="29"/>
  <c r="D15" i="29"/>
  <c r="AM7" i="29"/>
  <c r="AM19" i="29"/>
  <c r="D17" i="29"/>
  <c r="E16" i="29"/>
  <c r="I18" i="29"/>
  <c r="J17" i="29"/>
  <c r="C9" i="29"/>
  <c r="D6" i="29"/>
  <c r="G15" i="29"/>
  <c r="L10" i="29"/>
  <c r="J13" i="29"/>
  <c r="K12" i="29"/>
  <c r="M14" i="29"/>
  <c r="J16" i="29"/>
  <c r="L16" i="29"/>
  <c r="J14" i="29"/>
  <c r="AN5" i="29"/>
  <c r="J19" i="29"/>
  <c r="AM15" i="29"/>
  <c r="M10" i="29"/>
  <c r="I11" i="29"/>
  <c r="B5" i="29"/>
  <c r="I17" i="29"/>
  <c r="D16" i="29"/>
  <c r="J10" i="29"/>
  <c r="L11" i="29"/>
  <c r="L17" i="29"/>
  <c r="D12" i="29"/>
  <c r="D9" i="29"/>
  <c r="AN19" i="29"/>
  <c r="K15" i="29"/>
  <c r="AM5" i="29"/>
  <c r="D14" i="29"/>
  <c r="AM9" i="29"/>
  <c r="L9" i="29"/>
  <c r="AN6" i="29"/>
  <c r="I10" i="29"/>
  <c r="J8" i="29"/>
  <c r="AN14" i="29"/>
  <c r="C19" i="29"/>
  <c r="K11" i="29"/>
  <c r="AM12" i="29"/>
  <c r="AN15" i="29"/>
  <c r="B8" i="29"/>
  <c r="G12" i="29"/>
  <c r="K17" i="29"/>
  <c r="BB19" i="20" l="1"/>
  <c r="F72" i="31"/>
  <c r="E77" i="31"/>
  <c r="D82" i="31"/>
  <c r="E62" i="31"/>
  <c r="F83" i="31"/>
  <c r="E104" i="31"/>
  <c r="E40" i="31"/>
  <c r="D45" i="31"/>
  <c r="D83" i="31"/>
  <c r="F62" i="31"/>
  <c r="E67" i="31"/>
  <c r="D88" i="31"/>
  <c r="F100" i="31"/>
  <c r="F36" i="31"/>
  <c r="E41" i="31"/>
  <c r="D46" i="31"/>
  <c r="D91" i="31"/>
  <c r="F63" i="31"/>
  <c r="E68" i="31"/>
  <c r="D73" i="31"/>
  <c r="E82" i="31"/>
  <c r="F58" i="31"/>
  <c r="E63" i="31"/>
  <c r="D68" i="31"/>
  <c r="F80" i="31"/>
  <c r="E85" i="31"/>
  <c r="D90" i="31"/>
  <c r="F45" i="31"/>
  <c r="F91" i="31"/>
  <c r="E96" i="31"/>
  <c r="D101" i="31"/>
  <c r="D37" i="31"/>
  <c r="D63" i="31"/>
  <c r="F54" i="31"/>
  <c r="E59" i="31"/>
  <c r="D64" i="31"/>
  <c r="F60" i="31"/>
  <c r="E65" i="31"/>
  <c r="D70" i="31"/>
  <c r="E74" i="31"/>
  <c r="F71" i="31"/>
  <c r="E76" i="31"/>
  <c r="D81" i="31"/>
  <c r="E58" i="31"/>
  <c r="F82" i="31"/>
  <c r="E87" i="31"/>
  <c r="D92" i="31"/>
  <c r="F85" i="31"/>
  <c r="D75" i="31"/>
  <c r="F101" i="31"/>
  <c r="D47" i="31"/>
  <c r="E54" i="31"/>
  <c r="F40" i="31"/>
  <c r="D50" i="31"/>
  <c r="D55" i="31"/>
  <c r="F51" i="31"/>
  <c r="D77" i="31"/>
  <c r="F94" i="31"/>
  <c r="E35" i="31"/>
  <c r="E73" i="31"/>
  <c r="F95" i="31"/>
  <c r="D41" i="31"/>
  <c r="D100" i="31"/>
  <c r="E53" i="31"/>
  <c r="F59" i="31"/>
  <c r="F37" i="31"/>
  <c r="D96" i="31"/>
  <c r="D102" i="31"/>
  <c r="E44" i="31"/>
  <c r="E55" i="31"/>
  <c r="E90" i="31"/>
  <c r="F65" i="31"/>
  <c r="F56" i="31"/>
  <c r="E61" i="31"/>
  <c r="D66" i="31"/>
  <c r="D103" i="31"/>
  <c r="F67" i="31"/>
  <c r="E88" i="31"/>
  <c r="D93" i="31"/>
  <c r="F61" i="31"/>
  <c r="D39" i="31"/>
  <c r="F46" i="31"/>
  <c r="E51" i="31"/>
  <c r="D72" i="31"/>
  <c r="F84" i="31"/>
  <c r="E89" i="31"/>
  <c r="D94" i="31"/>
  <c r="F57" i="31"/>
  <c r="D43" i="31"/>
  <c r="F47" i="31"/>
  <c r="E52" i="31"/>
  <c r="D57" i="31"/>
  <c r="D71" i="31"/>
  <c r="F42" i="31"/>
  <c r="E47" i="31"/>
  <c r="D52" i="31"/>
  <c r="F64" i="31"/>
  <c r="E69" i="31"/>
  <c r="D74" i="31"/>
  <c r="E86" i="31"/>
  <c r="F75" i="31"/>
  <c r="E80" i="31"/>
  <c r="D85" i="31"/>
  <c r="F97" i="31"/>
  <c r="F102" i="31"/>
  <c r="F38" i="31"/>
  <c r="E43" i="31"/>
  <c r="D48" i="31"/>
  <c r="F44" i="31"/>
  <c r="E49" i="31"/>
  <c r="D54" i="31"/>
  <c r="D67" i="31"/>
  <c r="F55" i="31"/>
  <c r="E60" i="31"/>
  <c r="D65" i="31"/>
  <c r="D95" i="31"/>
  <c r="F66" i="31"/>
  <c r="E71" i="31"/>
  <c r="D76" i="31"/>
  <c r="F53" i="31"/>
  <c r="E78" i="31"/>
  <c r="F69" i="31"/>
  <c r="F89" i="31"/>
  <c r="D87" i="31"/>
  <c r="E72" i="31"/>
  <c r="D56" i="31"/>
  <c r="D78" i="31"/>
  <c r="E100" i="31"/>
  <c r="F90" i="31"/>
  <c r="D36" i="31"/>
  <c r="D58" i="31"/>
  <c r="E64" i="31"/>
  <c r="F86" i="31"/>
  <c r="F92" i="31"/>
  <c r="F103" i="31"/>
  <c r="D49" i="31"/>
  <c r="F50" i="31"/>
  <c r="F81" i="31"/>
  <c r="D35" i="31"/>
  <c r="F104" i="31"/>
  <c r="F88" i="31"/>
  <c r="E93" i="31"/>
  <c r="D98" i="31"/>
  <c r="F73" i="31"/>
  <c r="F99" i="31"/>
  <c r="F35" i="31"/>
  <c r="E56" i="31"/>
  <c r="D61" i="31"/>
  <c r="E46" i="31"/>
  <c r="F78" i="31"/>
  <c r="E83" i="31"/>
  <c r="D104" i="31"/>
  <c r="D40" i="31"/>
  <c r="F52" i="31"/>
  <c r="E57" i="31"/>
  <c r="D62" i="31"/>
  <c r="E50" i="31"/>
  <c r="F79" i="31"/>
  <c r="E84" i="31"/>
  <c r="D89" i="31"/>
  <c r="F49" i="31"/>
  <c r="F74" i="31"/>
  <c r="E79" i="31"/>
  <c r="D84" i="31"/>
  <c r="F96" i="31"/>
  <c r="E101" i="31"/>
  <c r="E37" i="31"/>
  <c r="D42" i="31"/>
  <c r="D79" i="31"/>
  <c r="F43" i="31"/>
  <c r="E48" i="31"/>
  <c r="D53" i="31"/>
  <c r="E70" i="31"/>
  <c r="F70" i="31"/>
  <c r="E75" i="31"/>
  <c r="D80" i="31"/>
  <c r="F76" i="31"/>
  <c r="E81" i="31"/>
  <c r="D86" i="31"/>
  <c r="F93" i="31"/>
  <c r="F87" i="31"/>
  <c r="E92" i="31"/>
  <c r="D97" i="31"/>
  <c r="F77" i="31"/>
  <c r="F98" i="31"/>
  <c r="E103" i="31"/>
  <c r="E39" i="31"/>
  <c r="D44" i="31"/>
  <c r="E42" i="31"/>
  <c r="F41" i="31"/>
  <c r="D99" i="31"/>
  <c r="E102" i="31"/>
  <c r="D59" i="31"/>
  <c r="E45" i="31"/>
  <c r="E94" i="31"/>
  <c r="E99" i="31"/>
  <c r="F68" i="31"/>
  <c r="E98" i="31"/>
  <c r="E36" i="31"/>
  <c r="E95" i="31"/>
  <c r="F48" i="31"/>
  <c r="E38" i="31"/>
  <c r="D69" i="31"/>
  <c r="E91" i="31"/>
  <c r="E97" i="31"/>
  <c r="D38" i="31"/>
  <c r="F39" i="31"/>
  <c r="D51" i="31"/>
  <c r="D60" i="31"/>
  <c r="E66" i="31"/>
  <c r="AV19" i="20"/>
  <c r="BH19" i="20" s="1"/>
  <c r="N16" i="29"/>
  <c r="N15" i="29"/>
  <c r="N19" i="29"/>
  <c r="N12" i="29"/>
  <c r="N7" i="29"/>
  <c r="N11" i="29"/>
  <c r="N8" i="29"/>
  <c r="N13" i="29"/>
  <c r="N17" i="29"/>
  <c r="N18" i="29"/>
  <c r="N10" i="29"/>
  <c r="N14" i="29"/>
  <c r="N9" i="29"/>
  <c r="K58" i="31"/>
  <c r="K85" i="31"/>
  <c r="K60" i="31"/>
  <c r="K59" i="31"/>
  <c r="K87" i="31"/>
  <c r="K81" i="31"/>
  <c r="K56" i="31"/>
  <c r="K79" i="31"/>
  <c r="K74" i="31"/>
  <c r="K35" i="31"/>
  <c r="K41" i="31"/>
  <c r="K63" i="31"/>
  <c r="K66" i="31"/>
  <c r="K80" i="31"/>
  <c r="K99" i="31"/>
  <c r="K46" i="31"/>
  <c r="K49" i="31"/>
  <c r="K100" i="31"/>
  <c r="K89" i="31"/>
  <c r="K64" i="31"/>
  <c r="K95" i="31"/>
  <c r="K92" i="31"/>
  <c r="K88" i="31"/>
  <c r="K52" i="31"/>
  <c r="K101" i="31"/>
  <c r="K76" i="31"/>
  <c r="K97" i="31"/>
  <c r="K72" i="31"/>
  <c r="K75" i="31"/>
  <c r="K86" i="31"/>
  <c r="K83" i="31"/>
  <c r="K90" i="31"/>
  <c r="K54" i="31"/>
  <c r="K47" i="31"/>
  <c r="K65" i="31"/>
  <c r="K48" i="31"/>
  <c r="K43" i="31"/>
  <c r="K78" i="31"/>
  <c r="K53" i="31"/>
  <c r="K55" i="31"/>
  <c r="K42" i="31"/>
  <c r="K67" i="31"/>
  <c r="K84" i="31"/>
  <c r="K57" i="31"/>
  <c r="K62" i="31"/>
  <c r="K51" i="31"/>
  <c r="K102" i="31"/>
  <c r="K94" i="31"/>
  <c r="K91" i="31"/>
  <c r="K96" i="31"/>
  <c r="K61" i="31"/>
  <c r="K82" i="31"/>
  <c r="K38" i="31"/>
  <c r="K37" i="31"/>
  <c r="K50" i="31"/>
  <c r="K45" i="31"/>
  <c r="K77" i="31"/>
  <c r="K104" i="31"/>
  <c r="K93" i="31"/>
  <c r="K68" i="31"/>
  <c r="K103" i="31"/>
  <c r="K36" i="31"/>
  <c r="K70" i="31"/>
  <c r="K39" i="31"/>
  <c r="K69" i="31"/>
  <c r="K44" i="31"/>
  <c r="K40" i="31"/>
  <c r="K73" i="31"/>
  <c r="K71" i="31"/>
  <c r="K98" i="31"/>
  <c r="A6" i="30"/>
  <c r="A7" i="30" s="1"/>
  <c r="A8" i="30" s="1"/>
  <c r="A9" i="30" s="1"/>
  <c r="A10" i="30" s="1"/>
  <c r="A11" i="30" s="1"/>
  <c r="A12" i="30" s="1"/>
  <c r="A13" i="30" s="1"/>
  <c r="H60" i="19" l="1"/>
  <c r="M6" i="27"/>
  <c r="O6" i="27" s="1"/>
  <c r="M7" i="27"/>
  <c r="O7" i="27" s="1"/>
  <c r="AO22" i="19" l="1"/>
  <c r="H37" i="19"/>
  <c r="J5" i="29"/>
  <c r="I39" i="31" l="1"/>
  <c r="I52" i="31"/>
  <c r="I90" i="31"/>
  <c r="I68" i="31"/>
  <c r="I96" i="31"/>
  <c r="I88" i="31"/>
  <c r="I103" i="31"/>
  <c r="I78" i="31"/>
  <c r="I85" i="31"/>
  <c r="I42" i="31"/>
  <c r="I57" i="31"/>
  <c r="I102" i="31"/>
  <c r="I98" i="31"/>
  <c r="I87" i="31"/>
  <c r="I79" i="31"/>
  <c r="I54" i="31"/>
  <c r="I51" i="31"/>
  <c r="I73" i="31"/>
  <c r="I76" i="31"/>
  <c r="I50" i="31"/>
  <c r="I97" i="31"/>
  <c r="I40" i="31"/>
  <c r="I38" i="31"/>
  <c r="I56" i="31"/>
  <c r="I59" i="31"/>
  <c r="I71" i="31"/>
  <c r="I69" i="31"/>
  <c r="I100" i="31"/>
  <c r="I64" i="31"/>
  <c r="I101" i="31"/>
  <c r="I93" i="31"/>
  <c r="I80" i="31"/>
  <c r="I47" i="31"/>
  <c r="I94" i="31"/>
  <c r="I61" i="31"/>
  <c r="I83" i="31"/>
  <c r="I58" i="31"/>
  <c r="I65" i="31"/>
  <c r="I77" i="31"/>
  <c r="I48" i="31"/>
  <c r="I82" i="31"/>
  <c r="I45" i="31"/>
  <c r="I95" i="31"/>
  <c r="I70" i="31"/>
  <c r="I91" i="31"/>
  <c r="I66" i="31"/>
  <c r="I67" i="31"/>
  <c r="I41" i="31"/>
  <c r="I44" i="31"/>
  <c r="I49" i="31"/>
  <c r="I60" i="31"/>
  <c r="I92" i="31"/>
  <c r="I43" i="31"/>
  <c r="I62" i="31"/>
  <c r="I36" i="31"/>
  <c r="I86" i="31"/>
  <c r="I37" i="31"/>
  <c r="I99" i="31"/>
  <c r="I74" i="31"/>
  <c r="I35" i="31"/>
  <c r="I81" i="31"/>
  <c r="I72" i="31"/>
  <c r="I75" i="31"/>
  <c r="I84" i="31"/>
  <c r="I46" i="31"/>
  <c r="I89" i="31"/>
  <c r="I55" i="31"/>
  <c r="I53" i="31"/>
  <c r="I104" i="31"/>
  <c r="I63" i="31"/>
  <c r="AI21" i="19"/>
  <c r="AI24" i="19"/>
  <c r="I6" i="29"/>
  <c r="K5" i="29"/>
  <c r="J6" i="29"/>
  <c r="J88" i="31" l="1"/>
  <c r="J80" i="31"/>
  <c r="J74" i="31"/>
  <c r="J83" i="31"/>
  <c r="J54" i="31"/>
  <c r="J76" i="31"/>
  <c r="J100" i="31"/>
  <c r="J92" i="31"/>
  <c r="J93" i="31"/>
  <c r="J101" i="31"/>
  <c r="J90" i="31"/>
  <c r="J65" i="31"/>
  <c r="J89" i="31"/>
  <c r="J85" i="31"/>
  <c r="J49" i="31"/>
  <c r="J91" i="31"/>
  <c r="J41" i="31"/>
  <c r="J37" i="31"/>
  <c r="J35" i="31"/>
  <c r="J104" i="31"/>
  <c r="J98" i="31"/>
  <c r="J73" i="31"/>
  <c r="J62" i="31"/>
  <c r="J97" i="31"/>
  <c r="J43" i="31"/>
  <c r="J36" i="31"/>
  <c r="J58" i="31"/>
  <c r="J56" i="31"/>
  <c r="J52" i="31"/>
  <c r="J51" i="31"/>
  <c r="J50" i="31"/>
  <c r="J103" i="31"/>
  <c r="J71" i="31"/>
  <c r="J59" i="31"/>
  <c r="J48" i="31"/>
  <c r="J72" i="31"/>
  <c r="J81" i="31"/>
  <c r="J45" i="31"/>
  <c r="J39" i="31"/>
  <c r="J64" i="31"/>
  <c r="J79" i="31"/>
  <c r="J102" i="31"/>
  <c r="J69" i="31"/>
  <c r="J42" i="31"/>
  <c r="J40" i="31"/>
  <c r="J82" i="31"/>
  <c r="J57" i="31"/>
  <c r="J55" i="31"/>
  <c r="J53" i="31"/>
  <c r="J70" i="31"/>
  <c r="J99" i="31"/>
  <c r="J96" i="31"/>
  <c r="J44" i="31"/>
  <c r="J47" i="31"/>
  <c r="J66" i="31"/>
  <c r="J68" i="31"/>
  <c r="J77" i="31"/>
  <c r="J46" i="31"/>
  <c r="J94" i="31"/>
  <c r="J84" i="31"/>
  <c r="J86" i="31"/>
  <c r="J61" i="31"/>
  <c r="J38" i="31"/>
  <c r="J60" i="31"/>
  <c r="J63" i="31"/>
  <c r="J75" i="31"/>
  <c r="J78" i="31"/>
  <c r="J87" i="31"/>
  <c r="J95" i="31"/>
  <c r="J67" i="31"/>
  <c r="N6" i="29"/>
  <c r="AI47" i="19"/>
  <c r="M8" i="27"/>
  <c r="O8" i="27" s="1"/>
  <c r="E148" i="27"/>
  <c r="E147" i="27"/>
  <c r="E146" i="27"/>
  <c r="E145" i="27"/>
  <c r="E144" i="27"/>
  <c r="E143" i="27"/>
  <c r="E142" i="27"/>
  <c r="E141" i="27"/>
  <c r="E140" i="27"/>
  <c r="E139" i="27"/>
  <c r="E138" i="27"/>
  <c r="E137" i="27"/>
  <c r="E136" i="27"/>
  <c r="E135" i="27"/>
  <c r="E134" i="27"/>
  <c r="E133" i="27"/>
  <c r="E132" i="27"/>
  <c r="E131" i="27"/>
  <c r="E130" i="27"/>
  <c r="E129" i="27"/>
  <c r="E128" i="27"/>
  <c r="E127" i="27"/>
  <c r="E126" i="27"/>
  <c r="E125" i="27"/>
  <c r="E124" i="27"/>
  <c r="E123" i="27"/>
  <c r="E122" i="27"/>
  <c r="E121" i="27"/>
  <c r="E120" i="27"/>
  <c r="E119" i="27"/>
  <c r="E118" i="27"/>
  <c r="E117" i="27"/>
  <c r="E116" i="27"/>
  <c r="E115" i="27"/>
  <c r="E114" i="27"/>
  <c r="E113" i="27"/>
  <c r="E112" i="27"/>
  <c r="E111" i="27"/>
  <c r="E110" i="27"/>
  <c r="E109" i="27"/>
  <c r="E108" i="27"/>
  <c r="E107" i="27"/>
  <c r="E106" i="27"/>
  <c r="E105" i="27"/>
  <c r="E104" i="27"/>
  <c r="E103" i="27"/>
  <c r="E102" i="27"/>
  <c r="E101" i="27"/>
  <c r="E100" i="27"/>
  <c r="E99" i="27"/>
  <c r="E98" i="27"/>
  <c r="E97" i="27"/>
  <c r="E96" i="27"/>
  <c r="E95" i="27"/>
  <c r="E94" i="27"/>
  <c r="E93" i="27"/>
  <c r="E92" i="27"/>
  <c r="E91" i="27"/>
  <c r="E90" i="27"/>
  <c r="E89" i="27"/>
  <c r="E88" i="27"/>
  <c r="E87" i="27"/>
  <c r="E86" i="27"/>
  <c r="E85" i="27"/>
  <c r="E84" i="27"/>
  <c r="E83" i="27"/>
  <c r="E19" i="27"/>
  <c r="E18" i="27"/>
  <c r="E17" i="27"/>
  <c r="F17" i="27" s="1"/>
  <c r="S17" i="27" s="1"/>
  <c r="E16" i="27"/>
  <c r="E15" i="27"/>
  <c r="E14" i="27"/>
  <c r="E13" i="27"/>
  <c r="F13" i="27" s="1"/>
  <c r="S13" i="27" s="1"/>
  <c r="E12" i="27"/>
  <c r="E11" i="27"/>
  <c r="E10" i="27"/>
  <c r="E9" i="27"/>
  <c r="M5" i="29"/>
  <c r="L104" i="31" l="1"/>
  <c r="L79" i="31"/>
  <c r="L100" i="31"/>
  <c r="L75" i="31"/>
  <c r="L36" i="31"/>
  <c r="L39" i="31"/>
  <c r="L88" i="31"/>
  <c r="L63" i="31"/>
  <c r="L89" i="31"/>
  <c r="L84" i="31"/>
  <c r="L59" i="31"/>
  <c r="L81" i="31"/>
  <c r="L78" i="31"/>
  <c r="L42" i="31"/>
  <c r="L96" i="31"/>
  <c r="L71" i="31"/>
  <c r="L62" i="31"/>
  <c r="L46" i="31"/>
  <c r="L45" i="31"/>
  <c r="L70" i="31"/>
  <c r="L54" i="31"/>
  <c r="L44" i="31"/>
  <c r="L66" i="31"/>
  <c r="L69" i="31"/>
  <c r="L50" i="31"/>
  <c r="L53" i="31"/>
  <c r="L103" i="31"/>
  <c r="L92" i="31"/>
  <c r="L67" i="31"/>
  <c r="L97" i="31"/>
  <c r="L87" i="31"/>
  <c r="L49" i="31"/>
  <c r="L52" i="31"/>
  <c r="L51" i="31"/>
  <c r="L57" i="31"/>
  <c r="L76" i="31"/>
  <c r="L99" i="31"/>
  <c r="L65" i="31"/>
  <c r="L68" i="31"/>
  <c r="L94" i="31"/>
  <c r="L86" i="31"/>
  <c r="L82" i="31"/>
  <c r="L37" i="31"/>
  <c r="L41" i="31"/>
  <c r="L93" i="31"/>
  <c r="L85" i="31"/>
  <c r="L90" i="31"/>
  <c r="L102" i="31"/>
  <c r="L48" i="31"/>
  <c r="L98" i="31"/>
  <c r="L56" i="31"/>
  <c r="L35" i="31"/>
  <c r="L73" i="31"/>
  <c r="L77" i="31"/>
  <c r="L83" i="31"/>
  <c r="L72" i="31"/>
  <c r="L40" i="31"/>
  <c r="L61" i="31"/>
  <c r="L47" i="31"/>
  <c r="L64" i="31"/>
  <c r="L43" i="31"/>
  <c r="L60" i="31"/>
  <c r="L95" i="31"/>
  <c r="L91" i="31"/>
  <c r="L80" i="31"/>
  <c r="L55" i="31"/>
  <c r="L101" i="31"/>
  <c r="L58" i="31"/>
  <c r="L74" i="31"/>
  <c r="L38" i="31"/>
  <c r="F9" i="27"/>
  <c r="S9" i="27" s="1"/>
  <c r="F8" i="27"/>
  <c r="F6" i="27"/>
  <c r="S6" i="27" s="1"/>
  <c r="F7" i="27"/>
  <c r="F88" i="27"/>
  <c r="S88" i="27" s="1"/>
  <c r="F100" i="27"/>
  <c r="S100" i="27" s="1"/>
  <c r="F112" i="27"/>
  <c r="S112" i="27" s="1"/>
  <c r="F124" i="27"/>
  <c r="S124" i="27" s="1"/>
  <c r="F136" i="27"/>
  <c r="S136" i="27" s="1"/>
  <c r="F148" i="27"/>
  <c r="S148" i="27" s="1"/>
  <c r="F10" i="27"/>
  <c r="S10" i="27" s="1"/>
  <c r="F14" i="27"/>
  <c r="S14" i="27" s="1"/>
  <c r="F18" i="27"/>
  <c r="S18" i="27" s="1"/>
  <c r="F85" i="27"/>
  <c r="S85" i="27" s="1"/>
  <c r="F89" i="27"/>
  <c r="S89" i="27" s="1"/>
  <c r="F93" i="27"/>
  <c r="S93" i="27" s="1"/>
  <c r="F97" i="27"/>
  <c r="S97" i="27" s="1"/>
  <c r="F101" i="27"/>
  <c r="S101" i="27" s="1"/>
  <c r="F105" i="27"/>
  <c r="S105" i="27" s="1"/>
  <c r="F109" i="27"/>
  <c r="S109" i="27" s="1"/>
  <c r="F113" i="27"/>
  <c r="S113" i="27" s="1"/>
  <c r="F117" i="27"/>
  <c r="S117" i="27" s="1"/>
  <c r="F121" i="27"/>
  <c r="S121" i="27" s="1"/>
  <c r="F125" i="27"/>
  <c r="S125" i="27" s="1"/>
  <c r="F129" i="27"/>
  <c r="S129" i="27" s="1"/>
  <c r="F133" i="27"/>
  <c r="S133" i="27" s="1"/>
  <c r="F137" i="27"/>
  <c r="S137" i="27" s="1"/>
  <c r="F141" i="27"/>
  <c r="S141" i="27" s="1"/>
  <c r="F145" i="27"/>
  <c r="S145" i="27" s="1"/>
  <c r="F84" i="27"/>
  <c r="S84" i="27" s="1"/>
  <c r="F96" i="27"/>
  <c r="S96" i="27" s="1"/>
  <c r="F108" i="27"/>
  <c r="S108" i="27" s="1"/>
  <c r="F120" i="27"/>
  <c r="S120" i="27" s="1"/>
  <c r="F132" i="27"/>
  <c r="S132" i="27" s="1"/>
  <c r="F144" i="27"/>
  <c r="S144" i="27" s="1"/>
  <c r="F15" i="27"/>
  <c r="S15" i="27" s="1"/>
  <c r="F19" i="27"/>
  <c r="S19" i="27" s="1"/>
  <c r="F86" i="27"/>
  <c r="S86" i="27" s="1"/>
  <c r="F90" i="27"/>
  <c r="S90" i="27" s="1"/>
  <c r="F94" i="27"/>
  <c r="S94" i="27" s="1"/>
  <c r="F98" i="27"/>
  <c r="S98" i="27" s="1"/>
  <c r="F102" i="27"/>
  <c r="S102" i="27" s="1"/>
  <c r="F106" i="27"/>
  <c r="S106" i="27" s="1"/>
  <c r="F110" i="27"/>
  <c r="S110" i="27" s="1"/>
  <c r="F114" i="27"/>
  <c r="S114" i="27" s="1"/>
  <c r="F118" i="27"/>
  <c r="S118" i="27" s="1"/>
  <c r="F122" i="27"/>
  <c r="S122" i="27" s="1"/>
  <c r="F126" i="27"/>
  <c r="S126" i="27" s="1"/>
  <c r="F130" i="27"/>
  <c r="S130" i="27" s="1"/>
  <c r="F134" i="27"/>
  <c r="S134" i="27" s="1"/>
  <c r="F138" i="27"/>
  <c r="S138" i="27" s="1"/>
  <c r="F142" i="27"/>
  <c r="S142" i="27" s="1"/>
  <c r="F146" i="27"/>
  <c r="S146" i="27" s="1"/>
  <c r="S8" i="27"/>
  <c r="F92" i="27"/>
  <c r="S92" i="27" s="1"/>
  <c r="F104" i="27"/>
  <c r="S104" i="27" s="1"/>
  <c r="F116" i="27"/>
  <c r="S116" i="27" s="1"/>
  <c r="F128" i="27"/>
  <c r="S128" i="27" s="1"/>
  <c r="F140" i="27"/>
  <c r="S140" i="27" s="1"/>
  <c r="F11" i="27"/>
  <c r="S11" i="27" s="1"/>
  <c r="F12" i="27"/>
  <c r="S12" i="27" s="1"/>
  <c r="F16" i="27"/>
  <c r="S16" i="27" s="1"/>
  <c r="F83" i="27"/>
  <c r="S83" i="27" s="1"/>
  <c r="F87" i="27"/>
  <c r="S87" i="27" s="1"/>
  <c r="F91" i="27"/>
  <c r="S91" i="27" s="1"/>
  <c r="F95" i="27"/>
  <c r="S95" i="27" s="1"/>
  <c r="F99" i="27"/>
  <c r="S99" i="27" s="1"/>
  <c r="F103" i="27"/>
  <c r="S103" i="27" s="1"/>
  <c r="F107" i="27"/>
  <c r="S107" i="27" s="1"/>
  <c r="F111" i="27"/>
  <c r="S111" i="27" s="1"/>
  <c r="F115" i="27"/>
  <c r="S115" i="27" s="1"/>
  <c r="F119" i="27"/>
  <c r="S119" i="27" s="1"/>
  <c r="F123" i="27"/>
  <c r="S123" i="27" s="1"/>
  <c r="F127" i="27"/>
  <c r="S127" i="27" s="1"/>
  <c r="F131" i="27"/>
  <c r="S131" i="27" s="1"/>
  <c r="F135" i="27"/>
  <c r="S135" i="27" s="1"/>
  <c r="F139" i="27"/>
  <c r="S139" i="27" s="1"/>
  <c r="F143" i="27"/>
  <c r="S143" i="27" s="1"/>
  <c r="F147" i="27"/>
  <c r="S147" i="27" s="1"/>
  <c r="S7" i="27"/>
  <c r="M148" i="27" l="1"/>
  <c r="O148" i="27" s="1"/>
  <c r="M147" i="27"/>
  <c r="O147" i="27" s="1"/>
  <c r="M146" i="27"/>
  <c r="O146" i="27" s="1"/>
  <c r="M145" i="27"/>
  <c r="O145" i="27" s="1"/>
  <c r="M144" i="27"/>
  <c r="O144" i="27" s="1"/>
  <c r="M143" i="27"/>
  <c r="O143" i="27" s="1"/>
  <c r="M142" i="27"/>
  <c r="O142" i="27" s="1"/>
  <c r="M141" i="27"/>
  <c r="O141" i="27" s="1"/>
  <c r="M140" i="27"/>
  <c r="O140" i="27" s="1"/>
  <c r="M139" i="27"/>
  <c r="O139" i="27" s="1"/>
  <c r="M138" i="27"/>
  <c r="O138" i="27" s="1"/>
  <c r="M137" i="27"/>
  <c r="O137" i="27" s="1"/>
  <c r="M136" i="27"/>
  <c r="O136" i="27" s="1"/>
  <c r="M135" i="27"/>
  <c r="O135" i="27" s="1"/>
  <c r="M134" i="27"/>
  <c r="O134" i="27" s="1"/>
  <c r="M133" i="27"/>
  <c r="O133" i="27" s="1"/>
  <c r="M132" i="27"/>
  <c r="O132" i="27" s="1"/>
  <c r="M131" i="27"/>
  <c r="O131" i="27" s="1"/>
  <c r="M130" i="27"/>
  <c r="O130" i="27" s="1"/>
  <c r="M129" i="27"/>
  <c r="O129" i="27" s="1"/>
  <c r="M128" i="27"/>
  <c r="O128" i="27" s="1"/>
  <c r="M127" i="27"/>
  <c r="O127" i="27" s="1"/>
  <c r="M126" i="27"/>
  <c r="O126" i="27" s="1"/>
  <c r="M125" i="27"/>
  <c r="O125" i="27" s="1"/>
  <c r="M124" i="27"/>
  <c r="O124" i="27" s="1"/>
  <c r="M123" i="27"/>
  <c r="O123" i="27" s="1"/>
  <c r="M122" i="27"/>
  <c r="O122" i="27" s="1"/>
  <c r="M121" i="27"/>
  <c r="O121" i="27" s="1"/>
  <c r="M120" i="27"/>
  <c r="O120" i="27" s="1"/>
  <c r="M119" i="27"/>
  <c r="O119" i="27" s="1"/>
  <c r="M118" i="27"/>
  <c r="O118" i="27" s="1"/>
  <c r="M117" i="27"/>
  <c r="O117" i="27" s="1"/>
  <c r="M116" i="27"/>
  <c r="O116" i="27" s="1"/>
  <c r="M115" i="27"/>
  <c r="O115" i="27" s="1"/>
  <c r="M114" i="27"/>
  <c r="O114" i="27" s="1"/>
  <c r="M113" i="27"/>
  <c r="O113" i="27" s="1"/>
  <c r="M112" i="27"/>
  <c r="O112" i="27" s="1"/>
  <c r="M111" i="27"/>
  <c r="O111" i="27" s="1"/>
  <c r="M110" i="27"/>
  <c r="O110" i="27" s="1"/>
  <c r="M109" i="27"/>
  <c r="O109" i="27" s="1"/>
  <c r="M108" i="27"/>
  <c r="O108" i="27" s="1"/>
  <c r="M107" i="27"/>
  <c r="O107" i="27" s="1"/>
  <c r="M106" i="27"/>
  <c r="O106" i="27" s="1"/>
  <c r="M105" i="27"/>
  <c r="O105" i="27" s="1"/>
  <c r="M104" i="27"/>
  <c r="O104" i="27" s="1"/>
  <c r="M103" i="27"/>
  <c r="O103" i="27" s="1"/>
  <c r="M102" i="27"/>
  <c r="O102" i="27" s="1"/>
  <c r="M101" i="27"/>
  <c r="O101" i="27" s="1"/>
  <c r="M100" i="27"/>
  <c r="O100" i="27" s="1"/>
  <c r="M99" i="27"/>
  <c r="O99" i="27" s="1"/>
  <c r="M98" i="27"/>
  <c r="O98" i="27" s="1"/>
  <c r="M97" i="27"/>
  <c r="O97" i="27" s="1"/>
  <c r="M96" i="27"/>
  <c r="O96" i="27" s="1"/>
  <c r="M95" i="27"/>
  <c r="O95" i="27" s="1"/>
  <c r="M94" i="27"/>
  <c r="O94" i="27" s="1"/>
  <c r="M93" i="27"/>
  <c r="O93" i="27" s="1"/>
  <c r="M92" i="27"/>
  <c r="O92" i="27" s="1"/>
  <c r="M91" i="27"/>
  <c r="O91" i="27" s="1"/>
  <c r="M90" i="27"/>
  <c r="O90" i="27" s="1"/>
  <c r="M89" i="27"/>
  <c r="O89" i="27" s="1"/>
  <c r="M88" i="27"/>
  <c r="O88" i="27" s="1"/>
  <c r="M87" i="27"/>
  <c r="O87" i="27" s="1"/>
  <c r="M86" i="27"/>
  <c r="O86" i="27" s="1"/>
  <c r="M85" i="27"/>
  <c r="O85" i="27" s="1"/>
  <c r="M84" i="27"/>
  <c r="O84" i="27" s="1"/>
  <c r="M83" i="27"/>
  <c r="O83" i="27" s="1"/>
  <c r="M19" i="27"/>
  <c r="O19" i="27" s="1"/>
  <c r="M18" i="27"/>
  <c r="O18" i="27" s="1"/>
  <c r="M17" i="27"/>
  <c r="O17" i="27" s="1"/>
  <c r="M16" i="27"/>
  <c r="O16" i="27" s="1"/>
  <c r="M15" i="27"/>
  <c r="O15" i="27" s="1"/>
  <c r="O14" i="27"/>
  <c r="M13" i="27"/>
  <c r="O13" i="27" s="1"/>
  <c r="M12" i="27"/>
  <c r="O12" i="27" s="1"/>
  <c r="M11" i="27"/>
  <c r="O11" i="27" s="1"/>
  <c r="M10" i="27"/>
  <c r="O10" i="27" s="1"/>
  <c r="M9" i="27"/>
  <c r="O9" i="27" s="1"/>
  <c r="C5" i="29"/>
  <c r="BB18" i="20" l="1"/>
  <c r="AV18" i="20"/>
  <c r="BH18" i="20" s="1"/>
  <c r="AP16" i="20" s="1"/>
  <c r="C100" i="31"/>
  <c r="C77" i="31"/>
  <c r="C63" i="31"/>
  <c r="C64" i="31"/>
  <c r="C44" i="31"/>
  <c r="C68" i="31"/>
  <c r="C53" i="31"/>
  <c r="C92" i="31"/>
  <c r="C99" i="31"/>
  <c r="C87" i="31"/>
  <c r="C62" i="31"/>
  <c r="C74" i="31"/>
  <c r="C75" i="31"/>
  <c r="C61" i="31"/>
  <c r="C57" i="31"/>
  <c r="C36" i="31"/>
  <c r="C41" i="31"/>
  <c r="C80" i="31"/>
  <c r="C97" i="31"/>
  <c r="C43" i="31"/>
  <c r="C49" i="31"/>
  <c r="C50" i="31"/>
  <c r="C94" i="31"/>
  <c r="C103" i="31"/>
  <c r="C98" i="31"/>
  <c r="C48" i="31"/>
  <c r="C78" i="31"/>
  <c r="C88" i="31"/>
  <c r="C35" i="31"/>
  <c r="C93" i="31"/>
  <c r="C70" i="31"/>
  <c r="C79" i="31"/>
  <c r="C42" i="31"/>
  <c r="C55" i="31"/>
  <c r="C101" i="31"/>
  <c r="C40" i="31"/>
  <c r="C81" i="31"/>
  <c r="C66" i="31"/>
  <c r="C56" i="31"/>
  <c r="C60" i="31"/>
  <c r="C67" i="31"/>
  <c r="C102" i="31"/>
  <c r="C91" i="31"/>
  <c r="C65" i="31"/>
  <c r="C71" i="31"/>
  <c r="C52" i="31"/>
  <c r="C96" i="31"/>
  <c r="C69" i="31"/>
  <c r="C59" i="31"/>
  <c r="C72" i="31"/>
  <c r="C85" i="31"/>
  <c r="C58" i="31"/>
  <c r="C83" i="31"/>
  <c r="C39" i="31"/>
  <c r="C37" i="31"/>
  <c r="C46" i="31"/>
  <c r="C84" i="31"/>
  <c r="C45" i="31"/>
  <c r="C47" i="31"/>
  <c r="C51" i="31"/>
  <c r="C95" i="31"/>
  <c r="C89" i="31"/>
  <c r="C54" i="31"/>
  <c r="C82" i="31"/>
  <c r="C104" i="31"/>
  <c r="C76" i="31"/>
  <c r="C86" i="31"/>
  <c r="C90" i="31"/>
  <c r="C73" i="31"/>
  <c r="C38" i="31"/>
  <c r="H12" i="29"/>
  <c r="H14" i="29"/>
  <c r="H7" i="29"/>
  <c r="H8" i="29"/>
  <c r="H18" i="29"/>
  <c r="H19" i="29"/>
  <c r="H15" i="29"/>
  <c r="H11" i="29"/>
  <c r="H6" i="29"/>
  <c r="H10" i="29"/>
  <c r="H13" i="29"/>
  <c r="H17" i="29"/>
  <c r="H16" i="29"/>
  <c r="H9" i="29"/>
  <c r="X19" i="20" l="1"/>
  <c r="X20" i="20"/>
  <c r="X18" i="20"/>
  <c r="AI26" i="19"/>
  <c r="I5" i="29"/>
  <c r="H57" i="31" l="1"/>
  <c r="M57" i="31" s="1"/>
  <c r="G57" i="31" s="1"/>
  <c r="H36" i="31"/>
  <c r="M36" i="31" s="1"/>
  <c r="G36" i="31" s="1"/>
  <c r="H37" i="31"/>
  <c r="M37" i="31" s="1"/>
  <c r="G37" i="31" s="1"/>
  <c r="H93" i="31"/>
  <c r="M93" i="31" s="1"/>
  <c r="G93" i="31" s="1"/>
  <c r="H48" i="31"/>
  <c r="M48" i="31" s="1"/>
  <c r="G48" i="31" s="1"/>
  <c r="H41" i="31"/>
  <c r="M41" i="31" s="1"/>
  <c r="G41" i="31" s="1"/>
  <c r="H60" i="31"/>
  <c r="M60" i="31" s="1"/>
  <c r="G60" i="31" s="1"/>
  <c r="H84" i="31"/>
  <c r="M84" i="31" s="1"/>
  <c r="G84" i="31" s="1"/>
  <c r="H80" i="31"/>
  <c r="M80" i="31" s="1"/>
  <c r="G80" i="31" s="1"/>
  <c r="H86" i="31"/>
  <c r="M86" i="31" s="1"/>
  <c r="G86" i="31" s="1"/>
  <c r="H39" i="31"/>
  <c r="M39" i="31" s="1"/>
  <c r="G39" i="31" s="1"/>
  <c r="H67" i="31"/>
  <c r="M67" i="31" s="1"/>
  <c r="G67" i="31" s="1"/>
  <c r="H40" i="31"/>
  <c r="M40" i="31" s="1"/>
  <c r="G40" i="31" s="1"/>
  <c r="H47" i="31"/>
  <c r="M47" i="31" s="1"/>
  <c r="G47" i="31" s="1"/>
  <c r="H90" i="31"/>
  <c r="M90" i="31" s="1"/>
  <c r="G90" i="31" s="1"/>
  <c r="H74" i="31"/>
  <c r="M74" i="31" s="1"/>
  <c r="G74" i="31" s="1"/>
  <c r="H70" i="31"/>
  <c r="M70" i="31" s="1"/>
  <c r="G70" i="31" s="1"/>
  <c r="H101" i="31"/>
  <c r="M101" i="31" s="1"/>
  <c r="G101" i="31" s="1"/>
  <c r="H104" i="31"/>
  <c r="M104" i="31" s="1"/>
  <c r="G104" i="31" s="1"/>
  <c r="H43" i="31"/>
  <c r="M43" i="31" s="1"/>
  <c r="G43" i="31" s="1"/>
  <c r="H89" i="31"/>
  <c r="M89" i="31" s="1"/>
  <c r="G89" i="31" s="1"/>
  <c r="H59" i="31"/>
  <c r="M59" i="31" s="1"/>
  <c r="G59" i="31" s="1"/>
  <c r="H97" i="31"/>
  <c r="M97" i="31" s="1"/>
  <c r="G97" i="31" s="1"/>
  <c r="H85" i="31"/>
  <c r="M85" i="31" s="1"/>
  <c r="G85" i="31" s="1"/>
  <c r="H71" i="31"/>
  <c r="M71" i="31" s="1"/>
  <c r="G71" i="31" s="1"/>
  <c r="H100" i="31"/>
  <c r="M100" i="31" s="1"/>
  <c r="G100" i="31" s="1"/>
  <c r="H88" i="31"/>
  <c r="M88" i="31" s="1"/>
  <c r="G88" i="31" s="1"/>
  <c r="H68" i="31"/>
  <c r="M68" i="31" s="1"/>
  <c r="G68" i="31" s="1"/>
  <c r="H82" i="31"/>
  <c r="M82" i="31" s="1"/>
  <c r="G82" i="31" s="1"/>
  <c r="H98" i="31"/>
  <c r="M98" i="31" s="1"/>
  <c r="G98" i="31" s="1"/>
  <c r="H79" i="31"/>
  <c r="M79" i="31" s="1"/>
  <c r="G79" i="31" s="1"/>
  <c r="H42" i="31"/>
  <c r="M42" i="31" s="1"/>
  <c r="G42" i="31" s="1"/>
  <c r="H81" i="31"/>
  <c r="M81" i="31" s="1"/>
  <c r="G81" i="31" s="1"/>
  <c r="H78" i="31"/>
  <c r="M78" i="31" s="1"/>
  <c r="G78" i="31" s="1"/>
  <c r="H91" i="31"/>
  <c r="M91" i="31" s="1"/>
  <c r="G91" i="31" s="1"/>
  <c r="H55" i="31"/>
  <c r="M55" i="31" s="1"/>
  <c r="G55" i="31" s="1"/>
  <c r="H53" i="31"/>
  <c r="M53" i="31" s="1"/>
  <c r="G53" i="31" s="1"/>
  <c r="H51" i="31"/>
  <c r="M51" i="31" s="1"/>
  <c r="G51" i="31" s="1"/>
  <c r="H52" i="31"/>
  <c r="M52" i="31" s="1"/>
  <c r="G52" i="31" s="1"/>
  <c r="H73" i="31"/>
  <c r="M73" i="31" s="1"/>
  <c r="G73" i="31" s="1"/>
  <c r="H35" i="31"/>
  <c r="H50" i="31"/>
  <c r="M50" i="31" s="1"/>
  <c r="G50" i="31" s="1"/>
  <c r="H45" i="31"/>
  <c r="M45" i="31" s="1"/>
  <c r="G45" i="31" s="1"/>
  <c r="H54" i="31"/>
  <c r="M54" i="31" s="1"/>
  <c r="G54" i="31" s="1"/>
  <c r="H64" i="31"/>
  <c r="M64" i="31" s="1"/>
  <c r="G64" i="31" s="1"/>
  <c r="H75" i="31"/>
  <c r="M75" i="31" s="1"/>
  <c r="G75" i="31" s="1"/>
  <c r="H56" i="31"/>
  <c r="M56" i="31" s="1"/>
  <c r="G56" i="31" s="1"/>
  <c r="H63" i="31"/>
  <c r="M63" i="31" s="1"/>
  <c r="G63" i="31" s="1"/>
  <c r="H69" i="31"/>
  <c r="M69" i="31" s="1"/>
  <c r="G69" i="31" s="1"/>
  <c r="H66" i="31"/>
  <c r="M66" i="31" s="1"/>
  <c r="G66" i="31" s="1"/>
  <c r="H65" i="31"/>
  <c r="M65" i="31" s="1"/>
  <c r="G65" i="31" s="1"/>
  <c r="H103" i="31"/>
  <c r="M103" i="31" s="1"/>
  <c r="G103" i="31" s="1"/>
  <c r="H62" i="31"/>
  <c r="M62" i="31" s="1"/>
  <c r="G62" i="31" s="1"/>
  <c r="H76" i="31"/>
  <c r="M76" i="31" s="1"/>
  <c r="G76" i="31" s="1"/>
  <c r="H38" i="31"/>
  <c r="M38" i="31" s="1"/>
  <c r="G38" i="31" s="1"/>
  <c r="H99" i="31"/>
  <c r="M99" i="31" s="1"/>
  <c r="G99" i="31" s="1"/>
  <c r="H77" i="31"/>
  <c r="M77" i="31" s="1"/>
  <c r="G77" i="31" s="1"/>
  <c r="H102" i="31"/>
  <c r="M102" i="31" s="1"/>
  <c r="G102" i="31" s="1"/>
  <c r="H61" i="31"/>
  <c r="M61" i="31" s="1"/>
  <c r="G61" i="31" s="1"/>
  <c r="H58" i="31"/>
  <c r="M58" i="31" s="1"/>
  <c r="G58" i="31" s="1"/>
  <c r="H46" i="31"/>
  <c r="M46" i="31" s="1"/>
  <c r="G46" i="31" s="1"/>
  <c r="H94" i="31"/>
  <c r="M94" i="31" s="1"/>
  <c r="G94" i="31" s="1"/>
  <c r="H92" i="31"/>
  <c r="M92" i="31" s="1"/>
  <c r="G92" i="31" s="1"/>
  <c r="H72" i="31"/>
  <c r="M72" i="31" s="1"/>
  <c r="G72" i="31" s="1"/>
  <c r="H49" i="31"/>
  <c r="M49" i="31" s="1"/>
  <c r="G49" i="31" s="1"/>
  <c r="H95" i="31"/>
  <c r="M95" i="31" s="1"/>
  <c r="G95" i="31" s="1"/>
  <c r="H83" i="31"/>
  <c r="M83" i="31" s="1"/>
  <c r="G83" i="31" s="1"/>
  <c r="H87" i="31"/>
  <c r="M87" i="31" s="1"/>
  <c r="G87" i="31" s="1"/>
  <c r="H44" i="31"/>
  <c r="M44" i="31" s="1"/>
  <c r="G44" i="31" s="1"/>
  <c r="H96" i="31"/>
  <c r="M96" i="31" s="1"/>
  <c r="G96" i="31" s="1"/>
  <c r="N5" i="29"/>
  <c r="H5" i="29" s="1"/>
  <c r="AX25" i="19"/>
  <c r="AI49" i="19"/>
  <c r="AX48" i="19" s="1"/>
  <c r="Q5" i="29" l="1"/>
  <c r="M35" i="31"/>
  <c r="G35" i="31" s="1"/>
  <c r="X17" i="20"/>
  <c r="K14" i="20" l="1"/>
  <c r="AP14" i="20" s="1"/>
</calcChain>
</file>

<file path=xl/comments1.xml><?xml version="1.0" encoding="utf-8"?>
<comments xmlns="http://schemas.openxmlformats.org/spreadsheetml/2006/main">
  <authors>
    <author>厚生労働省ネットワークシステム</author>
    <author>髙田　実咲</author>
  </authors>
  <commentList>
    <comment ref="AN14" authorId="0" shapeId="0">
      <text>
        <r>
          <rPr>
            <b/>
            <sz val="9"/>
            <color indexed="81"/>
            <rFont val="MS P ゴシック"/>
            <family val="3"/>
            <charset val="128"/>
          </rPr>
          <t>申請額:</t>
        </r>
        <r>
          <rPr>
            <sz val="9"/>
            <color indexed="81"/>
            <rFont val="MS P ゴシック"/>
            <family val="3"/>
            <charset val="128"/>
          </rPr>
          <t xml:space="preserve">
本欄の金額と別添(事業所一覧)の合計額と一致しない場合には、上記のチェック欄に「！」と表示されます。
申請書への反映漏れなどがないか確認して下さい。</t>
        </r>
      </text>
    </comment>
    <comment ref="AN16" authorId="0" shapeId="0">
      <text>
        <r>
          <rPr>
            <b/>
            <sz val="9"/>
            <color indexed="81"/>
            <rFont val="MS P ゴシック"/>
            <family val="3"/>
            <charset val="128"/>
          </rPr>
          <t xml:space="preserve">慰労金の申請者数:
</t>
        </r>
        <r>
          <rPr>
            <sz val="9"/>
            <color indexed="81"/>
            <rFont val="MS P ゴシック"/>
            <family val="3"/>
            <charset val="128"/>
          </rPr>
          <t>慰労金の受給申請者として職員表に記載された人数と、個票の「慰労金の区分・人数」に記載された人数の合計が一致しない場合は、上記のチェック欄に「！」と表示されます。重複申請や記載誤りがないか確認して下さい。</t>
        </r>
      </text>
    </comment>
    <comment ref="AB31" authorId="1" shapeId="0">
      <text>
        <r>
          <rPr>
            <b/>
            <sz val="16"/>
            <color indexed="81"/>
            <rFont val="ＭＳ Ｐゴシック"/>
            <family val="3"/>
            <charset val="128"/>
          </rPr>
          <t>○を付けた事業所等は、慰労金のみを申請してください。
その他の補助金は別途申請書を作成してください。</t>
        </r>
      </text>
    </comment>
  </commentList>
</comments>
</file>

<file path=xl/comments2.xml><?xml version="1.0" encoding="utf-8"?>
<comments xmlns="http://schemas.openxmlformats.org/spreadsheetml/2006/main">
  <authors>
    <author>shien09</author>
    <author>厚生労働省ネットワークシステム</author>
  </authors>
  <commentList>
    <comment ref="N2" authorId="0" shapeId="0">
      <text>
        <r>
          <rPr>
            <b/>
            <sz val="9"/>
            <color indexed="81"/>
            <rFont val="MS P ゴシック"/>
            <family val="3"/>
            <charset val="128"/>
          </rPr>
          <t>同じ事業所番号で、異なるサービス種別をしている場合は、事業所番号ごとに補助予定額を合算してください。</t>
        </r>
      </text>
    </comment>
    <comment ref="N3" authorId="1" shapeId="0">
      <text>
        <r>
          <rPr>
            <b/>
            <sz val="9"/>
            <color indexed="81"/>
            <rFont val="MS P ゴシック"/>
            <family val="3"/>
            <charset val="128"/>
          </rPr>
          <t xml:space="preserve">「都道府県使用欄」：
</t>
        </r>
        <r>
          <rPr>
            <sz val="9"/>
            <color indexed="81"/>
            <rFont val="MS P ゴシック"/>
            <family val="3"/>
            <charset val="128"/>
          </rPr>
          <t>各事業所における記入は不要です</t>
        </r>
      </text>
    </comment>
  </commentList>
</comments>
</file>

<file path=xl/comments3.xml><?xml version="1.0" encoding="utf-8"?>
<comments xmlns="http://schemas.openxmlformats.org/spreadsheetml/2006/main">
  <authors>
    <author>厚生労働省ネットワークシステム</author>
  </authors>
  <commentList>
    <comment ref="N1" authorId="0" shapeId="0">
      <text>
        <r>
          <rPr>
            <b/>
            <sz val="9"/>
            <color indexed="81"/>
            <rFont val="MS P ゴシック"/>
            <family val="3"/>
            <charset val="128"/>
          </rPr>
          <t>事業所・施設別申請額一覧(全般):</t>
        </r>
        <r>
          <rPr>
            <sz val="9"/>
            <color indexed="81"/>
            <rFont val="MS P ゴシック"/>
            <family val="3"/>
            <charset val="128"/>
          </rPr>
          <t xml:space="preserve">
この様式の記載内容は、全て他の様式の記載事項から反映されるため、各事業所において直接記入する必要はありません。正しく反映されているか確認して下さい。
本表の事業所数と個票の枚数が一致しない場合、下記に「！」が表示されます。
個票のシート名に誤りがないか確認して下さい。</t>
        </r>
      </text>
    </comment>
  </commentList>
</comments>
</file>

<file path=xl/comments4.xml><?xml version="1.0" encoding="utf-8"?>
<comments xmlns="http://schemas.openxmlformats.org/spreadsheetml/2006/main">
  <authors>
    <author>shien09</author>
    <author>厚生労働省ネットワークシステム</author>
  </authors>
  <commentList>
    <comment ref="H7" authorId="0" shapeId="0">
      <text>
        <r>
          <rPr>
            <b/>
            <sz val="9"/>
            <color indexed="81"/>
            <rFont val="MS P ゴシック"/>
            <family val="3"/>
            <charset val="128"/>
          </rPr>
          <t>指定の番号:</t>
        </r>
        <r>
          <rPr>
            <sz val="9"/>
            <color indexed="81"/>
            <rFont val="MS P ゴシック"/>
            <family val="3"/>
            <charset val="128"/>
          </rPr>
          <t>有料老人ホーム等介護保険事業所番号がない高齢者施設は県㏋の「介護保険外施設識別番号」を記入し、地域包括支援センター等市町村事業者は保険者番号を記入してください。</t>
        </r>
      </text>
    </comment>
    <comment ref="AV8" authorId="1" shapeId="0">
      <text>
        <r>
          <rPr>
            <b/>
            <sz val="9"/>
            <color indexed="81"/>
            <rFont val="MS P ゴシック"/>
            <family val="3"/>
            <charset val="128"/>
          </rPr>
          <t>「定員」：</t>
        </r>
        <r>
          <rPr>
            <sz val="9"/>
            <color indexed="81"/>
            <rFont val="MS P ゴシック"/>
            <family val="3"/>
            <charset val="128"/>
          </rPr>
          <t>訪問系サービスは記入不要です。</t>
        </r>
      </text>
    </comment>
    <comment ref="X10" authorId="0" shapeId="0">
      <text>
        <r>
          <rPr>
            <b/>
            <sz val="9"/>
            <color indexed="81"/>
            <rFont val="MS P ゴシック"/>
            <family val="3"/>
            <charset val="128"/>
          </rPr>
          <t xml:space="preserve">「サービス種類コード」：
</t>
        </r>
        <r>
          <rPr>
            <sz val="9"/>
            <color indexed="81"/>
            <rFont val="MS P ゴシック"/>
            <family val="3"/>
            <charset val="128"/>
          </rPr>
          <t xml:space="preserve">介護保険外施設は「99」を入力してください。
</t>
        </r>
      </text>
    </comment>
    <comment ref="AV10" authorId="1" shapeId="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r>
          <rPr>
            <b/>
            <sz val="9"/>
            <color indexed="81"/>
            <rFont val="MS P ゴシック"/>
            <family val="3"/>
            <charset val="128"/>
          </rPr>
          <t xml:space="preserve">
</t>
        </r>
        <r>
          <rPr>
            <sz val="9"/>
            <color indexed="81"/>
            <rFont val="MS P ゴシック"/>
            <family val="3"/>
            <charset val="128"/>
          </rPr>
          <t>特定施設入居者生活介護事業所の場合には、当該有料老人ホーム等に従事する全ての職員（特定施設の従業者及びその他の職員）の数を記入して下さい。</t>
        </r>
      </text>
    </comment>
    <comment ref="AV21" authorId="1" shapeId="0">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2" authorId="1" shapeId="0">
      <text>
        <r>
          <rPr>
            <b/>
            <sz val="9"/>
            <color indexed="81"/>
            <rFont val="MS P ゴシック"/>
            <family val="3"/>
            <charset val="128"/>
          </rPr>
          <t xml:space="preserve">「慰労金の区分・人数」：
</t>
        </r>
        <r>
          <rPr>
            <sz val="9"/>
            <color indexed="81"/>
            <rFont val="MS P ゴシック"/>
            <family val="3"/>
            <charset val="128"/>
          </rPr>
          <t>様式３（介護慰労金受給職員表）の記入情報（事業所番号別、慰労金の額別の人数）と一致するようにして下さい。</t>
        </r>
      </text>
    </comment>
    <comment ref="AV25" authorId="1" shapeId="0">
      <text>
        <r>
          <rPr>
            <b/>
            <sz val="9"/>
            <color indexed="81"/>
            <rFont val="MS P ゴシック"/>
            <family val="3"/>
            <charset val="128"/>
          </rPr>
          <t xml:space="preserve">「補助上限額」：
</t>
        </r>
        <r>
          <rPr>
            <sz val="9"/>
            <color indexed="81"/>
            <rFont val="MS P ゴシック"/>
            <family val="3"/>
            <charset val="128"/>
          </rPr>
          <t xml:space="preserve">提供サービス及び定員をもとに自動算出されます。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
年度合計額が補助上限額を超過する場合、上欄に「補助上限額を超過しています」と表示されます。所要額を見直して下さい。</t>
        </r>
      </text>
    </comment>
    <comment ref="AV33" authorId="1" shapeId="0">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39" authorId="1" shapeId="0">
      <text>
        <r>
          <rPr>
            <b/>
            <sz val="9"/>
            <color indexed="81"/>
            <rFont val="MS P ゴシック"/>
            <family val="3"/>
            <charset val="128"/>
          </rPr>
          <t xml:space="preserve">「申請額③」：
</t>
        </r>
        <r>
          <rPr>
            <sz val="9"/>
            <color indexed="81"/>
            <rFont val="MS P ゴシック"/>
            <family val="3"/>
            <charset val="128"/>
          </rPr>
          <t>本事業は補助単価が百円単位のため、本事業分では千円未満切り捨ての端数処理を行いません。</t>
        </r>
      </text>
    </comment>
  </commentList>
</comments>
</file>

<file path=xl/comments5.xml><?xml version="1.0" encoding="utf-8"?>
<comments xmlns="http://schemas.openxmlformats.org/spreadsheetml/2006/main">
  <authors>
    <author>厚生労働省ネットワークシステム</author>
  </authors>
  <commentList>
    <comment ref="W5" authorId="0" shapeId="0">
      <text>
        <r>
          <rPr>
            <b/>
            <sz val="9"/>
            <color indexed="81"/>
            <rFont val="MS P ゴシック"/>
            <family val="3"/>
            <charset val="128"/>
          </rPr>
          <t xml:space="preserve">「介護慰労金受給職員表」（全体）：
</t>
        </r>
        <r>
          <rPr>
            <sz val="9"/>
            <color indexed="81"/>
            <rFont val="MS P ゴシック"/>
            <family val="3"/>
            <charset val="128"/>
          </rPr>
          <t>本表は法人単位で作成して下さい。
法人一括申請を行わずに事業所ごとに申請する場合も同様の取扱いとします。（本表の記載内容は、同一法人であれば同一となります。）</t>
        </r>
      </text>
    </comment>
    <comment ref="W6" authorId="0" shapeId="0">
      <text>
        <r>
          <rPr>
            <b/>
            <sz val="9"/>
            <color indexed="81"/>
            <rFont val="MS P ゴシック"/>
            <family val="3"/>
            <charset val="128"/>
          </rPr>
          <t xml:space="preserve">「氏名（漢字、カナ）」：
</t>
        </r>
        <r>
          <rPr>
            <sz val="9"/>
            <color indexed="81"/>
            <rFont val="MS P ゴシック"/>
            <family val="3"/>
            <charset val="128"/>
          </rPr>
          <t>姓と名の間はスペースを空けないで下さい。</t>
        </r>
      </text>
    </comment>
    <comment ref="W8" authorId="0" shapeId="0">
      <text>
        <r>
          <rPr>
            <b/>
            <sz val="9"/>
            <color indexed="81"/>
            <rFont val="MS P ゴシック"/>
            <family val="3"/>
            <charset val="128"/>
          </rPr>
          <t xml:space="preserve">「主たる勤務先」：
</t>
        </r>
        <r>
          <rPr>
            <sz val="9"/>
            <color indexed="81"/>
            <rFont val="MS P ゴシック"/>
            <family val="3"/>
            <charset val="128"/>
          </rPr>
          <t>慰労金は、本欄に記入された事業所に振り込まれ、当該事業所から支給されます。</t>
        </r>
      </text>
    </comment>
    <comment ref="W12" authorId="0" shapeId="0">
      <text>
        <r>
          <rPr>
            <b/>
            <sz val="9"/>
            <color indexed="81"/>
            <rFont val="MS P ゴシック"/>
            <family val="3"/>
            <charset val="128"/>
          </rPr>
          <t xml:space="preserve">「分類（施設区分、対応区分）」、「慰労金の額」：
</t>
        </r>
        <r>
          <rPr>
            <sz val="9"/>
            <color indexed="81"/>
            <rFont val="MS P ゴシック"/>
            <family val="3"/>
            <charset val="128"/>
          </rPr>
          <t>分類欄は各事業所において入力（プルダウンから選択）して下さい。
選択結果に応じて、当該職員の慰労金の額が自動算出されます。</t>
        </r>
      </text>
    </comment>
    <comment ref="W15" authorId="0" shapeId="0">
      <text>
        <r>
          <rPr>
            <b/>
            <sz val="9"/>
            <color indexed="81"/>
            <rFont val="MS P ゴシック"/>
            <family val="3"/>
            <charset val="128"/>
          </rPr>
          <t xml:space="preserve">「確認事項」：
</t>
        </r>
        <r>
          <rPr>
            <sz val="9"/>
            <color indexed="81"/>
            <rFont val="MS P ゴシック"/>
            <family val="3"/>
            <charset val="128"/>
          </rPr>
          <t xml:space="preserve">慰労金の受給は、医療機関や障害施設等に勤務する者への慰労金を含めて、１人につき１回限り受給できます。二重申請を防ぐため、法人本部において本欄の確認をお願いします。
</t>
        </r>
        <r>
          <rPr>
            <b/>
            <sz val="9"/>
            <color indexed="81"/>
            <rFont val="MS P ゴシック"/>
            <family val="3"/>
            <charset val="128"/>
          </rPr>
          <t>「委任状の有無」：</t>
        </r>
        <r>
          <rPr>
            <sz val="9"/>
            <color indexed="81"/>
            <rFont val="MS P ゴシック"/>
            <family val="3"/>
            <charset val="128"/>
          </rPr>
          <t xml:space="preserve">
事業所を通じて慰労金を受給する場合には、当該職員は、当該法人に対して代理受領委任状の提出が必要です。委任状を取得した上で「あり」を選択して下さい。「なし」の場合は給付されません。
</t>
        </r>
        <r>
          <rPr>
            <b/>
            <sz val="9"/>
            <color indexed="81"/>
            <rFont val="MS P ゴシック"/>
            <family val="3"/>
            <charset val="128"/>
          </rPr>
          <t>「他法人での慰労金の申請の有無」：</t>
        </r>
        <r>
          <rPr>
            <sz val="9"/>
            <color indexed="81"/>
            <rFont val="MS P ゴシック"/>
            <family val="3"/>
            <charset val="128"/>
          </rPr>
          <t xml:space="preserve">
職員への聞き取りや委任状の内容を踏まえ、他の法人で慰労金の申請がなことを確認した上で、「なし」を選択して下さい。「あり」の場合は給付されません。
</t>
        </r>
        <r>
          <rPr>
            <b/>
            <sz val="9"/>
            <color indexed="81"/>
            <rFont val="MS P ゴシック"/>
            <family val="3"/>
            <charset val="128"/>
          </rPr>
          <t>「重複申請者確認用」：</t>
        </r>
        <r>
          <rPr>
            <sz val="9"/>
            <color indexed="81"/>
            <rFont val="MS P ゴシック"/>
            <family val="3"/>
            <charset val="128"/>
          </rPr>
          <t xml:space="preserve">
氏名(漢字､カナ)及び生年月日が同一の職員が複数いる場合には、本欄に「可」が表示されません。氏名(漢字、カナ)及び生年月日が同一である職員について、別人であることが確認出来た場合には、法人本部において、プルダウンから「可」を選択して下さい。</t>
        </r>
      </text>
    </comment>
    <comment ref="W32" authorId="0" shapeId="0">
      <text>
        <r>
          <rPr>
            <b/>
            <sz val="9"/>
            <color indexed="81"/>
            <rFont val="MS P ゴシック"/>
            <family val="3"/>
            <charset val="128"/>
          </rPr>
          <t xml:space="preserve">「支払実績」：
</t>
        </r>
        <r>
          <rPr>
            <sz val="9"/>
            <color indexed="81"/>
            <rFont val="MS P ゴシック"/>
            <family val="3"/>
            <charset val="128"/>
          </rPr>
          <t>事業所が職員に対して、実際に慰労金を支給した日付及び支払金額を記入して下さい。（交付申請時は空欄可）
なお、各事業所が職員に支給したことを証明する資料（入金記録等）は、都道府県から求めがあった場合に速やかに提出できるよう、各事業所に適切に保管して下さい。</t>
        </r>
      </text>
    </comment>
    <comment ref="W95" authorId="0" shapeId="0">
      <text>
        <r>
          <rPr>
            <b/>
            <sz val="9"/>
            <color indexed="81"/>
            <rFont val="MS P ゴシック"/>
            <family val="3"/>
            <charset val="128"/>
          </rPr>
          <t xml:space="preserve">「支払実績」：
</t>
        </r>
        <r>
          <rPr>
            <sz val="9"/>
            <color indexed="81"/>
            <rFont val="MS P ゴシック"/>
            <family val="3"/>
            <charset val="128"/>
          </rPr>
          <t>事業所が職員に対して、実際に慰労金を支給した日付及び支払金額を記入して下さい。
なお、各事業所が職員に支給したことを証明する資料（入金記録等）は、都道府県から求めがあった場合に速やかに提出できるよう、各事業所に適切に保管して下さい。</t>
        </r>
      </text>
    </comment>
  </commentList>
</comments>
</file>

<file path=xl/sharedStrings.xml><?xml version="1.0" encoding="utf-8"?>
<sst xmlns="http://schemas.openxmlformats.org/spreadsheetml/2006/main" count="425" uniqueCount="278">
  <si>
    <t>殿</t>
    <rPh sb="0" eb="1">
      <t>トノ</t>
    </rPh>
    <phoneticPr fontId="4"/>
  </si>
  <si>
    <t>日</t>
    <rPh sb="0" eb="1">
      <t>ニチ</t>
    </rPh>
    <phoneticPr fontId="4"/>
  </si>
  <si>
    <t>月</t>
    <rPh sb="0" eb="1">
      <t>ゲツ</t>
    </rPh>
    <phoneticPr fontId="4"/>
  </si>
  <si>
    <t>年</t>
    <rPh sb="0" eb="1">
      <t>ネン</t>
    </rPh>
    <phoneticPr fontId="4"/>
  </si>
  <si>
    <t>電話番号</t>
    <rPh sb="0" eb="2">
      <t>デンワ</t>
    </rPh>
    <rPh sb="2" eb="4">
      <t>バンゴウ</t>
    </rPh>
    <phoneticPr fontId="4"/>
  </si>
  <si>
    <t>認知症対応型通所介護事業所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</si>
  <si>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</si>
  <si>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</si>
  <si>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</si>
  <si>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</si>
  <si>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</si>
  <si>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</si>
  <si>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</si>
  <si>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</si>
  <si>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</si>
  <si>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</si>
  <si>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</si>
  <si>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事業所・施設の名称</t>
    <rPh sb="0" eb="3">
      <t>ジギョウショ</t>
    </rPh>
    <rPh sb="4" eb="6">
      <t>シセツ</t>
    </rPh>
    <rPh sb="7" eb="9">
      <t>メイショウ</t>
    </rPh>
    <phoneticPr fontId="4"/>
  </si>
  <si>
    <t>事業区分</t>
    <rPh sb="0" eb="2">
      <t>ジギョウ</t>
    </rPh>
    <rPh sb="2" eb="4">
      <t>クブン</t>
    </rPh>
    <phoneticPr fontId="4"/>
  </si>
  <si>
    <t>用途・品目・数量等</t>
    <rPh sb="0" eb="2">
      <t>ヨウト</t>
    </rPh>
    <rPh sb="3" eb="5">
      <t>ヒンモク</t>
    </rPh>
    <rPh sb="6" eb="8">
      <t>スウリョウ</t>
    </rPh>
    <rPh sb="8" eb="9">
      <t>トウ</t>
    </rPh>
    <phoneticPr fontId="4"/>
  </si>
  <si>
    <t>短期入所生活介護事業所</t>
  </si>
  <si>
    <t>通所介護事業所（通常規模型）</t>
    <rPh sb="0" eb="2">
      <t>ツウショ</t>
    </rPh>
    <rPh sb="2" eb="4">
      <t>カイゴ</t>
    </rPh>
    <rPh sb="4" eb="7">
      <t>ジギョウショ</t>
    </rPh>
    <phoneticPr fontId="4"/>
  </si>
  <si>
    <t>通所介護事業所（大規模型（Ⅰ））</t>
    <rPh sb="0" eb="2">
      <t>ツウショ</t>
    </rPh>
    <rPh sb="2" eb="4">
      <t>カイゴ</t>
    </rPh>
    <rPh sb="4" eb="7">
      <t>ジギョウショ</t>
    </rPh>
    <phoneticPr fontId="4"/>
  </si>
  <si>
    <t>通所介護事業所（大規模型（Ⅱ））</t>
    <rPh sb="0" eb="2">
      <t>ツウショ</t>
    </rPh>
    <rPh sb="2" eb="4">
      <t>カイゴ</t>
    </rPh>
    <rPh sb="4" eb="7">
      <t>ジギョウショ</t>
    </rPh>
    <phoneticPr fontId="4"/>
  </si>
  <si>
    <t>養護老人ホーム（定員30人以上）</t>
    <rPh sb="0" eb="2">
      <t>ヨウゴ</t>
    </rPh>
    <rPh sb="2" eb="4">
      <t>ロウジン</t>
    </rPh>
    <rPh sb="8" eb="10">
      <t>テイイン</t>
    </rPh>
    <rPh sb="12" eb="15">
      <t>ニンイジョウ</t>
    </rPh>
    <phoneticPr fontId="4"/>
  </si>
  <si>
    <t>養護老人ホーム（定員29人以下）</t>
    <rPh sb="0" eb="2">
      <t>ヨウゴ</t>
    </rPh>
    <rPh sb="2" eb="4">
      <t>ロウジン</t>
    </rPh>
    <rPh sb="8" eb="10">
      <t>テイイン</t>
    </rPh>
    <rPh sb="12" eb="13">
      <t>ニン</t>
    </rPh>
    <rPh sb="13" eb="15">
      <t>イカ</t>
    </rPh>
    <phoneticPr fontId="4"/>
  </si>
  <si>
    <t>軽費老人ホーム（定員30人以上）</t>
    <rPh sb="0" eb="2">
      <t>ケイヒ</t>
    </rPh>
    <rPh sb="2" eb="4">
      <t>ロウジン</t>
    </rPh>
    <rPh sb="8" eb="10">
      <t>テイイン</t>
    </rPh>
    <rPh sb="12" eb="15">
      <t>ニンイジョウ</t>
    </rPh>
    <phoneticPr fontId="4"/>
  </si>
  <si>
    <t>軽費老人ホーム（定員29人以下）</t>
    <rPh sb="0" eb="2">
      <t>ケイヒ</t>
    </rPh>
    <rPh sb="2" eb="4">
      <t>ロウジン</t>
    </rPh>
    <rPh sb="8" eb="10">
      <t>テイイン</t>
    </rPh>
    <rPh sb="12" eb="15">
      <t>ニンイカ</t>
    </rPh>
    <phoneticPr fontId="4"/>
  </si>
  <si>
    <t>有料老人ホーム（定員30人以上）</t>
    <rPh sb="0" eb="2">
      <t>ユウリョウ</t>
    </rPh>
    <rPh sb="2" eb="4">
      <t>ロウジン</t>
    </rPh>
    <rPh sb="8" eb="10">
      <t>テイイン</t>
    </rPh>
    <rPh sb="12" eb="15">
      <t>ニンイジョウ</t>
    </rPh>
    <phoneticPr fontId="4"/>
  </si>
  <si>
    <t>有料老人ホーム（定員29人以下）</t>
    <rPh sb="0" eb="2">
      <t>ユウリョウ</t>
    </rPh>
    <rPh sb="2" eb="4">
      <t>ロウジン</t>
    </rPh>
    <rPh sb="8" eb="10">
      <t>テイイン</t>
    </rPh>
    <rPh sb="12" eb="13">
      <t>ニン</t>
    </rPh>
    <rPh sb="13" eb="15">
      <t>イカ</t>
    </rPh>
    <phoneticPr fontId="4"/>
  </si>
  <si>
    <t>サービス付き高齢者向け住宅（定員30人以上）</t>
    <rPh sb="4" eb="5">
      <t>ツ</t>
    </rPh>
    <rPh sb="6" eb="9">
      <t>コウレイシャ</t>
    </rPh>
    <rPh sb="9" eb="10">
      <t>ム</t>
    </rPh>
    <rPh sb="11" eb="13">
      <t>ジュウタク</t>
    </rPh>
    <rPh sb="14" eb="16">
      <t>テイイン</t>
    </rPh>
    <rPh sb="18" eb="21">
      <t>ニンイジョウ</t>
    </rPh>
    <phoneticPr fontId="4"/>
  </si>
  <si>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4"/>
  </si>
  <si>
    <t>千円</t>
    <rPh sb="0" eb="2">
      <t>センエン</t>
    </rPh>
    <phoneticPr fontId="4"/>
  </si>
  <si>
    <t>地域密着型通所介護事業所(療養通所介護事業所を含む)</t>
    <rPh sb="13" eb="15">
      <t>リョウヨウ</t>
    </rPh>
    <rPh sb="15" eb="17">
      <t>ツウショ</t>
    </rPh>
    <rPh sb="17" eb="19">
      <t>カイゴ</t>
    </rPh>
    <rPh sb="19" eb="22">
      <t>ジギョウショ</t>
    </rPh>
    <rPh sb="23" eb="24">
      <t>フク</t>
    </rPh>
    <phoneticPr fontId="4"/>
  </si>
  <si>
    <t>人</t>
    <rPh sb="0" eb="1">
      <t>ニン</t>
    </rPh>
    <phoneticPr fontId="4"/>
  </si>
  <si>
    <t>事業所・施設名</t>
    <rPh sb="0" eb="3">
      <t>ジギョウショ</t>
    </rPh>
    <rPh sb="4" eb="7">
      <t>シセツメイ</t>
    </rPh>
    <phoneticPr fontId="4"/>
  </si>
  <si>
    <t>サービス種別</t>
    <rPh sb="4" eb="6">
      <t>シュベツ</t>
    </rPh>
    <phoneticPr fontId="4"/>
  </si>
  <si>
    <t>合計</t>
    <rPh sb="0" eb="2">
      <t>ゴウケイ</t>
    </rPh>
    <phoneticPr fontId="4"/>
  </si>
  <si>
    <t>居宅療養管理指導事業所</t>
    <rPh sb="8" eb="11">
      <t>ジギョウショ</t>
    </rPh>
    <phoneticPr fontId="4"/>
  </si>
  <si>
    <t>　　令和</t>
    <rPh sb="2" eb="4">
      <t>レイワ</t>
    </rPh>
    <phoneticPr fontId="4"/>
  </si>
  <si>
    <t>※本シートは絶対に編集しないこと。</t>
    <rPh sb="1" eb="2">
      <t>ホン</t>
    </rPh>
    <rPh sb="6" eb="8">
      <t>ゼッタイ</t>
    </rPh>
    <rPh sb="9" eb="11">
      <t>ヘンシュウ</t>
    </rPh>
    <phoneticPr fontId="4"/>
  </si>
  <si>
    <t>事業所番号</t>
    <rPh sb="0" eb="3">
      <t>ジギョウショ</t>
    </rPh>
    <rPh sb="3" eb="5">
      <t>バンゴウ</t>
    </rPh>
    <phoneticPr fontId="4"/>
  </si>
  <si>
    <t>１．介護慰労金事業</t>
    <rPh sb="2" eb="4">
      <t>カイゴ</t>
    </rPh>
    <rPh sb="4" eb="7">
      <t>イロウキン</t>
    </rPh>
    <rPh sb="7" eb="9">
      <t>ジギョウ</t>
    </rPh>
    <phoneticPr fontId="4"/>
  </si>
  <si>
    <r>
      <t xml:space="preserve"> 介護慰労金事業　→　</t>
    </r>
    <r>
      <rPr>
        <sz val="8"/>
        <rFont val="ＭＳ Ｐ明朝"/>
        <family val="1"/>
        <charset val="128"/>
      </rPr>
      <t>1を記載</t>
    </r>
    <rPh sb="1" eb="3">
      <t>カイゴ</t>
    </rPh>
    <rPh sb="3" eb="6">
      <t>イロウキン</t>
    </rPh>
    <rPh sb="6" eb="8">
      <t>ジギョウ</t>
    </rPh>
    <rPh sb="13" eb="15">
      <t>キサイ</t>
    </rPh>
    <phoneticPr fontId="4"/>
  </si>
  <si>
    <t>人</t>
    <rPh sb="0" eb="1">
      <t>ニン</t>
    </rPh>
    <phoneticPr fontId="4"/>
  </si>
  <si>
    <t>円</t>
    <rPh sb="0" eb="1">
      <t>エン</t>
    </rPh>
    <phoneticPr fontId="4"/>
  </si>
  <si>
    <t>対象利用者数</t>
    <rPh sb="0" eb="2">
      <t>タイショウ</t>
    </rPh>
    <rPh sb="2" eb="5">
      <t>リヨウシャ</t>
    </rPh>
    <rPh sb="5" eb="6">
      <t>スウ</t>
    </rPh>
    <phoneticPr fontId="4"/>
  </si>
  <si>
    <t>既申請分</t>
    <rPh sb="0" eb="1">
      <t>スデ</t>
    </rPh>
    <rPh sb="1" eb="4">
      <t>シンセイブン</t>
    </rPh>
    <phoneticPr fontId="4"/>
  </si>
  <si>
    <t>年度合計額</t>
    <rPh sb="0" eb="2">
      <t>ネンド</t>
    </rPh>
    <rPh sb="2" eb="5">
      <t>ゴウケイガク</t>
    </rPh>
    <phoneticPr fontId="4"/>
  </si>
  <si>
    <t>主たる勤務先</t>
    <rPh sb="0" eb="1">
      <t>シュ</t>
    </rPh>
    <rPh sb="3" eb="6">
      <t>キンムサキ</t>
    </rPh>
    <phoneticPr fontId="4"/>
  </si>
  <si>
    <t>本人の住所</t>
    <rPh sb="0" eb="2">
      <t>ホンニン</t>
    </rPh>
    <rPh sb="3" eb="5">
      <t>ジュウショ</t>
    </rPh>
    <phoneticPr fontId="4"/>
  </si>
  <si>
    <t>今回申請分④</t>
    <rPh sb="0" eb="2">
      <t>コンカイ</t>
    </rPh>
    <rPh sb="2" eb="5">
      <t>シンセイブン</t>
    </rPh>
    <phoneticPr fontId="4"/>
  </si>
  <si>
    <t>施設区分</t>
    <rPh sb="0" eb="2">
      <t>シセツ</t>
    </rPh>
    <rPh sb="2" eb="4">
      <t>クブン</t>
    </rPh>
    <phoneticPr fontId="4"/>
  </si>
  <si>
    <t>対応区分</t>
    <rPh sb="0" eb="2">
      <t>タイオウ</t>
    </rPh>
    <rPh sb="2" eb="4">
      <t>クブン</t>
    </rPh>
    <phoneticPr fontId="4"/>
  </si>
  <si>
    <t>分類</t>
    <rPh sb="0" eb="2">
      <t>ブンルイ</t>
    </rPh>
    <phoneticPr fontId="4"/>
  </si>
  <si>
    <t>その他の施設</t>
    <rPh sb="2" eb="3">
      <t>タ</t>
    </rPh>
    <rPh sb="4" eb="6">
      <t>シセツ</t>
    </rPh>
    <phoneticPr fontId="4"/>
  </si>
  <si>
    <t>慰労金単価</t>
    <rPh sb="0" eb="3">
      <t>イロウキン</t>
    </rPh>
    <rPh sb="3" eb="5">
      <t>タンカ</t>
    </rPh>
    <phoneticPr fontId="4"/>
  </si>
  <si>
    <t>慰労金
(万円)</t>
    <rPh sb="0" eb="3">
      <t>イロウキン</t>
    </rPh>
    <rPh sb="5" eb="7">
      <t>マンエン</t>
    </rPh>
    <phoneticPr fontId="4"/>
  </si>
  <si>
    <t>(計算用)</t>
    <rPh sb="1" eb="3">
      <t>ケイサン</t>
    </rPh>
    <rPh sb="3" eb="4">
      <t>ヨウ</t>
    </rPh>
    <phoneticPr fontId="4"/>
  </si>
  <si>
    <t>なし</t>
    <phoneticPr fontId="4"/>
  </si>
  <si>
    <t>あり</t>
    <phoneticPr fontId="4"/>
  </si>
  <si>
    <t>慰労金の区分・人数</t>
    <rPh sb="0" eb="3">
      <t>イロウキン</t>
    </rPh>
    <rPh sb="4" eb="6">
      <t>クブン</t>
    </rPh>
    <rPh sb="7" eb="9">
      <t>ニンズウ</t>
    </rPh>
    <phoneticPr fontId="4"/>
  </si>
  <si>
    <t>20万円対象</t>
    <rPh sb="2" eb="4">
      <t>マンエン</t>
    </rPh>
    <rPh sb="4" eb="6">
      <t>タイショウ</t>
    </rPh>
    <phoneticPr fontId="4"/>
  </si>
  <si>
    <t>人</t>
    <rPh sb="0" eb="1">
      <t>ニン</t>
    </rPh>
    <phoneticPr fontId="4"/>
  </si>
  <si>
    <t>5万円対象</t>
    <rPh sb="1" eb="3">
      <t>マンエン</t>
    </rPh>
    <rPh sb="3" eb="5">
      <t>タイショウ</t>
    </rPh>
    <phoneticPr fontId="4"/>
  </si>
  <si>
    <t>定員</t>
    <rPh sb="0" eb="2">
      <t>テイイン</t>
    </rPh>
    <phoneticPr fontId="4"/>
  </si>
  <si>
    <t>（確認用）</t>
    <rPh sb="1" eb="3">
      <t>カクニン</t>
    </rPh>
    <rPh sb="3" eb="4">
      <t>ヨウ</t>
    </rPh>
    <phoneticPr fontId="4"/>
  </si>
  <si>
    <t>（１）①　</t>
  </si>
  <si>
    <t>-</t>
  </si>
  <si>
    <t>共通</t>
    <rPh sb="0" eb="2">
      <t>キョウツウ</t>
    </rPh>
    <phoneticPr fontId="4"/>
  </si>
  <si>
    <t>2．感染症対策を徹底した上での介護サービス提供支援事業</t>
    <rPh sb="2" eb="5">
      <t>カンセンショウ</t>
    </rPh>
    <rPh sb="5" eb="7">
      <t>タイサク</t>
    </rPh>
    <rPh sb="8" eb="10">
      <t>テッテイ</t>
    </rPh>
    <rPh sb="12" eb="13">
      <t>ウエ</t>
    </rPh>
    <rPh sb="15" eb="17">
      <t>カイゴ</t>
    </rPh>
    <rPh sb="21" eb="23">
      <t>テイキョウ</t>
    </rPh>
    <rPh sb="23" eb="25">
      <t>シエン</t>
    </rPh>
    <rPh sb="25" eb="27">
      <t>ジギョウ</t>
    </rPh>
    <phoneticPr fontId="4"/>
  </si>
  <si>
    <r>
      <t xml:space="preserve">  感染対策費用助成事業　</t>
    </r>
    <r>
      <rPr>
        <sz val="8"/>
        <rFont val="ＭＳ Ｐ明朝"/>
        <family val="1"/>
        <charset val="128"/>
      </rPr>
      <t>→ 2を記載</t>
    </r>
    <rPh sb="17" eb="19">
      <t>キサイ</t>
    </rPh>
    <phoneticPr fontId="4"/>
  </si>
  <si>
    <t>3．在宅サービス事業所による利用者への再開支援への助成事業</t>
    <rPh sb="2" eb="4">
      <t>ザイタク</t>
    </rPh>
    <rPh sb="8" eb="11">
      <t>ジギョウショ</t>
    </rPh>
    <rPh sb="14" eb="17">
      <t>リヨウシャ</t>
    </rPh>
    <rPh sb="19" eb="21">
      <t>サイカイ</t>
    </rPh>
    <rPh sb="21" eb="23">
      <t>シエン</t>
    </rPh>
    <rPh sb="25" eb="27">
      <t>ジョセイ</t>
    </rPh>
    <rPh sb="27" eb="29">
      <t>ジギョウ</t>
    </rPh>
    <phoneticPr fontId="4"/>
  </si>
  <si>
    <t>4．在宅サービス事業所における環境整備への助成事業</t>
    <rPh sb="2" eb="4">
      <t>ザイタク</t>
    </rPh>
    <rPh sb="8" eb="11">
      <t>ジギョウショ</t>
    </rPh>
    <rPh sb="15" eb="17">
      <t>カンキョウ</t>
    </rPh>
    <rPh sb="17" eb="19">
      <t>セイビ</t>
    </rPh>
    <rPh sb="21" eb="23">
      <t>ジョセイ</t>
    </rPh>
    <rPh sb="23" eb="25">
      <t>ジギョウ</t>
    </rPh>
    <phoneticPr fontId="4"/>
  </si>
  <si>
    <r>
      <t>　再開環境整備助成事業　</t>
    </r>
    <r>
      <rPr>
        <sz val="8"/>
        <rFont val="ＭＳ Ｐ明朝"/>
        <family val="1"/>
        <charset val="128"/>
      </rPr>
      <t>→ 4を記載</t>
    </r>
    <rPh sb="7" eb="9">
      <t>ジョセイ</t>
    </rPh>
    <rPh sb="16" eb="18">
      <t>キサイ</t>
    </rPh>
    <phoneticPr fontId="4"/>
  </si>
  <si>
    <r>
      <t xml:space="preserve"> 個別再開支援助成事業　</t>
    </r>
    <r>
      <rPr>
        <sz val="8"/>
        <rFont val="ＭＳ Ｐ明朝"/>
        <family val="1"/>
        <charset val="128"/>
      </rPr>
      <t>→ 3を記載</t>
    </r>
    <rPh sb="7" eb="9">
      <t>ジョセイ</t>
    </rPh>
    <rPh sb="16" eb="18">
      <t>キサイ</t>
    </rPh>
    <phoneticPr fontId="4"/>
  </si>
  <si>
    <t>単価</t>
    <rPh sb="0" eb="2">
      <t>タンカ</t>
    </rPh>
    <phoneticPr fontId="4"/>
  </si>
  <si>
    <t>今回申請分②</t>
    <rPh sb="0" eb="2">
      <t>コンカイ</t>
    </rPh>
    <rPh sb="2" eb="5">
      <t>シンセイブン</t>
    </rPh>
    <phoneticPr fontId="4"/>
  </si>
  <si>
    <t>令和２年度新型コロナウイルス感染症緊急包括支援交付金（介護分）に係る交付申請書</t>
    <rPh sb="0" eb="2">
      <t>レイワ</t>
    </rPh>
    <rPh sb="3" eb="5">
      <t>ネンド</t>
    </rPh>
    <rPh sb="5" eb="7">
      <t>シンガタ</t>
    </rPh>
    <rPh sb="14" eb="17">
      <t>カンセンショウ</t>
    </rPh>
    <rPh sb="17" eb="19">
      <t>キンキュウ</t>
    </rPh>
    <rPh sb="19" eb="21">
      <t>ホウカツ</t>
    </rPh>
    <rPh sb="21" eb="23">
      <t>シエン</t>
    </rPh>
    <rPh sb="23" eb="26">
      <t>コウフキン</t>
    </rPh>
    <rPh sb="27" eb="29">
      <t>カイゴ</t>
    </rPh>
    <rPh sb="29" eb="30">
      <t>ブン</t>
    </rPh>
    <rPh sb="32" eb="33">
      <t>カカ</t>
    </rPh>
    <rPh sb="34" eb="36">
      <t>コウフ</t>
    </rPh>
    <rPh sb="36" eb="39">
      <t>シンセイショ</t>
    </rPh>
    <phoneticPr fontId="4"/>
  </si>
  <si>
    <t>　標記について、次により交付金を交付されるよう関係書類を添えて申請する。</t>
    <rPh sb="1" eb="3">
      <t>ヒョウキ</t>
    </rPh>
    <rPh sb="8" eb="9">
      <t>ツギ</t>
    </rPh>
    <rPh sb="12" eb="15">
      <t>コウフキン</t>
    </rPh>
    <rPh sb="16" eb="18">
      <t>コウフ</t>
    </rPh>
    <rPh sb="23" eb="25">
      <t>カンケイ</t>
    </rPh>
    <rPh sb="25" eb="27">
      <t>ショルイ</t>
    </rPh>
    <rPh sb="28" eb="29">
      <t>ソ</t>
    </rPh>
    <rPh sb="31" eb="33">
      <t>シンセイ</t>
    </rPh>
    <phoneticPr fontId="4"/>
  </si>
  <si>
    <t>２　新型コロナウイルス感染症緊急包括支援交付金（介護分）に関する事業実施計画書</t>
    <rPh sb="2" eb="4">
      <t>シンガタ</t>
    </rPh>
    <rPh sb="11" eb="14">
      <t>カンセンショウ</t>
    </rPh>
    <rPh sb="14" eb="16">
      <t>キンキュウ</t>
    </rPh>
    <rPh sb="16" eb="18">
      <t>ホウカツ</t>
    </rPh>
    <rPh sb="18" eb="20">
      <t>シエン</t>
    </rPh>
    <rPh sb="20" eb="23">
      <t>コウフキン</t>
    </rPh>
    <rPh sb="24" eb="26">
      <t>カイゴ</t>
    </rPh>
    <rPh sb="26" eb="27">
      <t>ブン</t>
    </rPh>
    <rPh sb="29" eb="30">
      <t>カン</t>
    </rPh>
    <rPh sb="32" eb="34">
      <t>ジギョウ</t>
    </rPh>
    <rPh sb="34" eb="36">
      <t>ジッシ</t>
    </rPh>
    <rPh sb="36" eb="39">
      <t>ケイカクショ</t>
    </rPh>
    <phoneticPr fontId="4"/>
  </si>
  <si>
    <t>施設概要</t>
    <rPh sb="0" eb="2">
      <t>シセツ</t>
    </rPh>
    <rPh sb="2" eb="4">
      <t>ガイヨウ</t>
    </rPh>
    <phoneticPr fontId="4"/>
  </si>
  <si>
    <t>事業所名称</t>
    <rPh sb="0" eb="3">
      <t>ジギョウショ</t>
    </rPh>
    <rPh sb="3" eb="5">
      <t>メイショウ</t>
    </rPh>
    <phoneticPr fontId="4"/>
  </si>
  <si>
    <t>所在地</t>
    <rPh sb="0" eb="3">
      <t>ショザイチ</t>
    </rPh>
    <phoneticPr fontId="4"/>
  </si>
  <si>
    <t>都道府県名</t>
    <rPh sb="0" eb="4">
      <t>トドウフケン</t>
    </rPh>
    <rPh sb="4" eb="5">
      <t>メイ</t>
    </rPh>
    <phoneticPr fontId="4"/>
  </si>
  <si>
    <t>住所</t>
    <rPh sb="0" eb="2">
      <t>ジュウショ</t>
    </rPh>
    <phoneticPr fontId="4"/>
  </si>
  <si>
    <t>連絡先</t>
    <rPh sb="0" eb="3">
      <t>レンラクサキ</t>
    </rPh>
    <phoneticPr fontId="4"/>
  </si>
  <si>
    <t>電話番号</t>
    <rPh sb="0" eb="2">
      <t>デンワ</t>
    </rPh>
    <rPh sb="2" eb="4">
      <t>バンゴウ</t>
    </rPh>
    <phoneticPr fontId="4"/>
  </si>
  <si>
    <t>担当部署名</t>
    <rPh sb="0" eb="2">
      <t>タントウ</t>
    </rPh>
    <rPh sb="2" eb="5">
      <t>ブショメイ</t>
    </rPh>
    <phoneticPr fontId="4"/>
  </si>
  <si>
    <t>岐阜県</t>
    <rPh sb="0" eb="3">
      <t>ギフケン</t>
    </rPh>
    <phoneticPr fontId="5"/>
  </si>
  <si>
    <t>静岡県</t>
    <rPh sb="0" eb="3">
      <t>シズオカケン</t>
    </rPh>
    <phoneticPr fontId="5"/>
  </si>
  <si>
    <t>愛知県</t>
    <rPh sb="0" eb="3">
      <t>アイチケン</t>
    </rPh>
    <phoneticPr fontId="5"/>
  </si>
  <si>
    <t>三重県</t>
    <rPh sb="0" eb="3">
      <t>ミエケン</t>
    </rPh>
    <phoneticPr fontId="5"/>
  </si>
  <si>
    <t>滋賀県</t>
    <rPh sb="0" eb="3">
      <t>シガケン</t>
    </rPh>
    <phoneticPr fontId="5"/>
  </si>
  <si>
    <t>京都府</t>
    <rPh sb="0" eb="3">
      <t>キョウトフ</t>
    </rPh>
    <phoneticPr fontId="5"/>
  </si>
  <si>
    <t>大阪府</t>
    <rPh sb="0" eb="3">
      <t>オオサカフ</t>
    </rPh>
    <phoneticPr fontId="5"/>
  </si>
  <si>
    <t>兵庫県</t>
    <rPh sb="0" eb="3">
      <t>ヒョウゴケン</t>
    </rPh>
    <phoneticPr fontId="5"/>
  </si>
  <si>
    <t>奈良県</t>
    <rPh sb="0" eb="3">
      <t>ナラケン</t>
    </rPh>
    <phoneticPr fontId="5"/>
  </si>
  <si>
    <t>和歌山県</t>
    <rPh sb="0" eb="4">
      <t>ワカヤマケン</t>
    </rPh>
    <phoneticPr fontId="5"/>
  </si>
  <si>
    <t>鳥取県</t>
    <rPh sb="0" eb="3">
      <t>トットリケン</t>
    </rPh>
    <phoneticPr fontId="5"/>
  </si>
  <si>
    <t>島根県</t>
    <rPh sb="0" eb="3">
      <t>シマネケン</t>
    </rPh>
    <phoneticPr fontId="5"/>
  </si>
  <si>
    <t>岡山県</t>
    <rPh sb="0" eb="3">
      <t>オカヤマケン</t>
    </rPh>
    <phoneticPr fontId="5"/>
  </si>
  <si>
    <t>広島県</t>
    <rPh sb="0" eb="3">
      <t>ヒロシマケン</t>
    </rPh>
    <phoneticPr fontId="5"/>
  </si>
  <si>
    <t>山口県</t>
    <rPh sb="0" eb="3">
      <t>ヤマグチケン</t>
    </rPh>
    <phoneticPr fontId="5"/>
  </si>
  <si>
    <t>徳島県</t>
    <rPh sb="0" eb="3">
      <t>トクシマケン</t>
    </rPh>
    <phoneticPr fontId="5"/>
  </si>
  <si>
    <t>香川県</t>
    <rPh sb="0" eb="3">
      <t>カガワケン</t>
    </rPh>
    <phoneticPr fontId="5"/>
  </si>
  <si>
    <t>愛媛県</t>
    <rPh sb="0" eb="3">
      <t>エヒメケン</t>
    </rPh>
    <phoneticPr fontId="5"/>
  </si>
  <si>
    <t>高知県</t>
    <rPh sb="0" eb="3">
      <t>コウチケン</t>
    </rPh>
    <phoneticPr fontId="5"/>
  </si>
  <si>
    <t>福岡県</t>
    <rPh sb="0" eb="3">
      <t>フクオカケン</t>
    </rPh>
    <phoneticPr fontId="5"/>
  </si>
  <si>
    <t>佐賀県</t>
    <rPh sb="0" eb="3">
      <t>サガケン</t>
    </rPh>
    <phoneticPr fontId="5"/>
  </si>
  <si>
    <t>長崎県</t>
    <rPh sb="0" eb="3">
      <t>ナガサキケン</t>
    </rPh>
    <phoneticPr fontId="5"/>
  </si>
  <si>
    <t>熊本県</t>
    <rPh sb="0" eb="3">
      <t>クマモトケン</t>
    </rPh>
    <phoneticPr fontId="5"/>
  </si>
  <si>
    <t>大分県</t>
    <rPh sb="0" eb="3">
      <t>オオイタケン</t>
    </rPh>
    <phoneticPr fontId="5"/>
  </si>
  <si>
    <t>宮崎県</t>
    <rPh sb="0" eb="3">
      <t>ミヤザキケン</t>
    </rPh>
    <phoneticPr fontId="5"/>
  </si>
  <si>
    <t>鹿児島県</t>
    <rPh sb="0" eb="4">
      <t>カゴシマケン</t>
    </rPh>
    <phoneticPr fontId="5"/>
  </si>
  <si>
    <t>支出予定額</t>
    <rPh sb="0" eb="2">
      <t>シシュツ</t>
    </rPh>
    <rPh sb="2" eb="5">
      <t>ヨテイガク</t>
    </rPh>
    <phoneticPr fontId="4"/>
  </si>
  <si>
    <t>【感染拡大防止対策や介護サービスの提供体制の確保のための経費】</t>
    <rPh sb="1" eb="3">
      <t>カンセン</t>
    </rPh>
    <rPh sb="3" eb="5">
      <t>カクダイ</t>
    </rPh>
    <rPh sb="5" eb="7">
      <t>ボウシ</t>
    </rPh>
    <rPh sb="7" eb="9">
      <t>タイサク</t>
    </rPh>
    <rPh sb="10" eb="12">
      <t>カイゴ</t>
    </rPh>
    <rPh sb="17" eb="19">
      <t>テイキョウ</t>
    </rPh>
    <rPh sb="19" eb="21">
      <t>タイセイ</t>
    </rPh>
    <rPh sb="22" eb="24">
      <t>カクホ</t>
    </rPh>
    <rPh sb="28" eb="30">
      <t>ケイヒ</t>
    </rPh>
    <phoneticPr fontId="4"/>
  </si>
  <si>
    <t>科目</t>
    <rPh sb="0" eb="2">
      <t>カモク</t>
    </rPh>
    <phoneticPr fontId="4"/>
  </si>
  <si>
    <t>所要額（円）</t>
    <rPh sb="0" eb="3">
      <t>ショヨウガク</t>
    </rPh>
    <rPh sb="4" eb="5">
      <t>エン</t>
    </rPh>
    <phoneticPr fontId="4"/>
  </si>
  <si>
    <t>賃金・報酬</t>
    <rPh sb="0" eb="2">
      <t>チンギン</t>
    </rPh>
    <rPh sb="3" eb="5">
      <t>ホウシュウ</t>
    </rPh>
    <phoneticPr fontId="4"/>
  </si>
  <si>
    <t>謝金</t>
    <rPh sb="0" eb="2">
      <t>シャキン</t>
    </rPh>
    <phoneticPr fontId="4"/>
  </si>
  <si>
    <t>会議費</t>
    <rPh sb="0" eb="3">
      <t>カイギヒ</t>
    </rPh>
    <phoneticPr fontId="4"/>
  </si>
  <si>
    <t>旅費</t>
    <rPh sb="0" eb="2">
      <t>リョヒ</t>
    </rPh>
    <phoneticPr fontId="4"/>
  </si>
  <si>
    <t>需用費</t>
    <rPh sb="0" eb="3">
      <t>ジュヨウヒ</t>
    </rPh>
    <phoneticPr fontId="4"/>
  </si>
  <si>
    <t>役務費</t>
    <rPh sb="0" eb="2">
      <t>エキム</t>
    </rPh>
    <phoneticPr fontId="4"/>
  </si>
  <si>
    <t>委託料</t>
    <rPh sb="0" eb="3">
      <t>イタクリョウ</t>
    </rPh>
    <phoneticPr fontId="4"/>
  </si>
  <si>
    <t>使用料及び賃借料</t>
    <rPh sb="0" eb="3">
      <t>シヨウリョウ</t>
    </rPh>
    <rPh sb="3" eb="4">
      <t>オヨ</t>
    </rPh>
    <rPh sb="5" eb="8">
      <t>チンシャクリョウ</t>
    </rPh>
    <phoneticPr fontId="4"/>
  </si>
  <si>
    <t>備品購入費</t>
    <rPh sb="0" eb="2">
      <t>ビヒン</t>
    </rPh>
    <rPh sb="2" eb="5">
      <t>コウニュウヒ</t>
    </rPh>
    <phoneticPr fontId="4"/>
  </si>
  <si>
    <t>申請額</t>
    <rPh sb="0" eb="3">
      <t>シンセイガク</t>
    </rPh>
    <phoneticPr fontId="4"/>
  </si>
  <si>
    <t>申請額①</t>
    <rPh sb="0" eb="3">
      <t>シンセイガク</t>
    </rPh>
    <phoneticPr fontId="4"/>
  </si>
  <si>
    <t>申請額③</t>
    <rPh sb="0" eb="3">
      <t>シンセイガク</t>
    </rPh>
    <phoneticPr fontId="4"/>
  </si>
  <si>
    <t>補助上限額</t>
    <rPh sb="0" eb="2">
      <t>ホジョ</t>
    </rPh>
    <rPh sb="2" eb="5">
      <t>ジョウゲンガク</t>
    </rPh>
    <phoneticPr fontId="4"/>
  </si>
  <si>
    <t>補助予定額（千円）</t>
    <rPh sb="0" eb="2">
      <t>ホジョ</t>
    </rPh>
    <rPh sb="2" eb="5">
      <t>ヨテイガク</t>
    </rPh>
    <rPh sb="6" eb="8">
      <t>センエン</t>
    </rPh>
    <phoneticPr fontId="4"/>
  </si>
  <si>
    <r>
      <rPr>
        <sz val="9"/>
        <rFont val="ＭＳ Ｐ明朝"/>
        <family val="1"/>
        <charset val="128"/>
      </rPr>
      <t>職員数</t>
    </r>
    <r>
      <rPr>
        <sz val="10"/>
        <rFont val="ＭＳ Ｐ明朝"/>
        <family val="1"/>
        <charset val="128"/>
      </rPr>
      <t xml:space="preserve">
</t>
    </r>
    <r>
      <rPr>
        <sz val="6"/>
        <rFont val="ＭＳ Ｐ明朝"/>
        <family val="1"/>
        <charset val="128"/>
      </rPr>
      <t>(派遣含む)</t>
    </r>
    <rPh sb="0" eb="3">
      <t>ショクインスウ</t>
    </rPh>
    <rPh sb="5" eb="7">
      <t>ハケン</t>
    </rPh>
    <rPh sb="7" eb="8">
      <t>フク</t>
    </rPh>
    <phoneticPr fontId="4"/>
  </si>
  <si>
    <t>【在宅サービス事業所における環境整備のための経費】</t>
    <rPh sb="1" eb="3">
      <t>ザイタク</t>
    </rPh>
    <rPh sb="7" eb="10">
      <t>ジギョウショ</t>
    </rPh>
    <rPh sb="14" eb="16">
      <t>カンキョウ</t>
    </rPh>
    <rPh sb="16" eb="18">
      <t>セイビ</t>
    </rPh>
    <rPh sb="22" eb="24">
      <t>ケイヒ</t>
    </rPh>
    <phoneticPr fontId="4"/>
  </si>
  <si>
    <t>20万円
対象者の
有無</t>
    <rPh sb="2" eb="4">
      <t>マンエン</t>
    </rPh>
    <rPh sb="5" eb="7">
      <t>タイショウ</t>
    </rPh>
    <rPh sb="7" eb="8">
      <t>シャ</t>
    </rPh>
    <rPh sb="10" eb="12">
      <t>ウム</t>
    </rPh>
    <phoneticPr fontId="4"/>
  </si>
  <si>
    <t>※　本表は法人単位でまとめて記載すること。</t>
    <rPh sb="2" eb="4">
      <t>ホンピョウ</t>
    </rPh>
    <rPh sb="5" eb="7">
      <t>ホウジン</t>
    </rPh>
    <rPh sb="7" eb="9">
      <t>タンイ</t>
    </rPh>
    <rPh sb="14" eb="16">
      <t>キサイ</t>
    </rPh>
    <phoneticPr fontId="4"/>
  </si>
  <si>
    <t>No.</t>
    <phoneticPr fontId="4"/>
  </si>
  <si>
    <t>（法人名）</t>
    <rPh sb="1" eb="3">
      <t>ホウジン</t>
    </rPh>
    <rPh sb="3" eb="4">
      <t>メイ</t>
    </rPh>
    <phoneticPr fontId="4"/>
  </si>
  <si>
    <t>（役職・代表者名）</t>
    <rPh sb="1" eb="3">
      <t>ヤクショク</t>
    </rPh>
    <rPh sb="4" eb="7">
      <t>ダイヒョウシャ</t>
    </rPh>
    <rPh sb="7" eb="8">
      <t>メイ</t>
    </rPh>
    <phoneticPr fontId="4"/>
  </si>
  <si>
    <t>（様式１）事業所・施設別申請額一覧</t>
    <rPh sb="1" eb="3">
      <t>ヨウシキ</t>
    </rPh>
    <rPh sb="5" eb="8">
      <t>ジギョウショ</t>
    </rPh>
    <rPh sb="9" eb="11">
      <t>シセツ</t>
    </rPh>
    <rPh sb="11" eb="12">
      <t>ベツ</t>
    </rPh>
    <rPh sb="12" eb="15">
      <t>シンセイガク</t>
    </rPh>
    <rPh sb="15" eb="17">
      <t>イチラン</t>
    </rPh>
    <phoneticPr fontId="4"/>
  </si>
  <si>
    <t>審査
結果</t>
    <rPh sb="0" eb="2">
      <t>シンサ</t>
    </rPh>
    <rPh sb="3" eb="5">
      <t>ケッカ</t>
    </rPh>
    <phoneticPr fontId="4"/>
  </si>
  <si>
    <t>手順</t>
    <rPh sb="0" eb="2">
      <t>テジュン</t>
    </rPh>
    <phoneticPr fontId="4"/>
  </si>
  <si>
    <t>事業者（法人本部）の作業</t>
    <rPh sb="0" eb="3">
      <t>ジギョウシャ</t>
    </rPh>
    <rPh sb="4" eb="6">
      <t>ホウジン</t>
    </rPh>
    <rPh sb="6" eb="8">
      <t>ホンブ</t>
    </rPh>
    <rPh sb="10" eb="12">
      <t>サギョウ</t>
    </rPh>
    <phoneticPr fontId="4"/>
  </si>
  <si>
    <t>各事業所の作業</t>
    <rPh sb="0" eb="1">
      <t>カク</t>
    </rPh>
    <rPh sb="1" eb="4">
      <t>ジギョウショ</t>
    </rPh>
    <rPh sb="5" eb="7">
      <t>サギョウ</t>
    </rPh>
    <phoneticPr fontId="4"/>
  </si>
  <si>
    <t>（様式３）介護慰労金受給職員表（法人単位）</t>
    <rPh sb="1" eb="3">
      <t>ヨウシキ</t>
    </rPh>
    <rPh sb="5" eb="7">
      <t>カイゴ</t>
    </rPh>
    <rPh sb="7" eb="10">
      <t>イロウキン</t>
    </rPh>
    <rPh sb="10" eb="12">
      <t>ジュキュウ</t>
    </rPh>
    <rPh sb="12" eb="14">
      <t>ショクイン</t>
    </rPh>
    <rPh sb="14" eb="15">
      <t>ヒョウ</t>
    </rPh>
    <rPh sb="16" eb="18">
      <t>ホウジン</t>
    </rPh>
    <rPh sb="18" eb="20">
      <t>タンイ</t>
    </rPh>
    <phoneticPr fontId="4"/>
  </si>
  <si>
    <t>電話番号</t>
    <rPh sb="0" eb="2">
      <t>デンワ</t>
    </rPh>
    <rPh sb="2" eb="4">
      <t>バンゴウ</t>
    </rPh>
    <phoneticPr fontId="4"/>
  </si>
  <si>
    <t xml:space="preserve"> 部署名</t>
    <rPh sb="1" eb="4">
      <t>ブショメイ</t>
    </rPh>
    <phoneticPr fontId="4"/>
  </si>
  <si>
    <t xml:space="preserve"> 担当者氏名</t>
    <rPh sb="1" eb="4">
      <t>タントウシャ</t>
    </rPh>
    <rPh sb="4" eb="6">
      <t>シメイ</t>
    </rPh>
    <phoneticPr fontId="4"/>
  </si>
  <si>
    <t xml:space="preserve"> 連絡先</t>
    <rPh sb="1" eb="4">
      <t>レンラクサキ</t>
    </rPh>
    <phoneticPr fontId="4"/>
  </si>
  <si>
    <t>e-mail</t>
    <phoneticPr fontId="4"/>
  </si>
  <si>
    <t xml:space="preserve"> ※対象職員の氏名等について、様式３を作成すること。</t>
    <phoneticPr fontId="4"/>
  </si>
  <si>
    <t>振込手数料</t>
    <rPh sb="0" eb="5">
      <t>フリコミテスウリョウ</t>
    </rPh>
    <phoneticPr fontId="4"/>
  </si>
  <si>
    <t>（様式２）</t>
    <rPh sb="1" eb="3">
      <t>ヨウシキ</t>
    </rPh>
    <phoneticPr fontId="4"/>
  </si>
  <si>
    <t>本申請書の使い方、申請の手順</t>
    <rPh sb="0" eb="1">
      <t>ホン</t>
    </rPh>
    <rPh sb="1" eb="4">
      <t>シンセイショ</t>
    </rPh>
    <rPh sb="5" eb="6">
      <t>ツカ</t>
    </rPh>
    <rPh sb="7" eb="8">
      <t>カタ</t>
    </rPh>
    <rPh sb="9" eb="11">
      <t>シンセイ</t>
    </rPh>
    <rPh sb="12" eb="14">
      <t>テジュン</t>
    </rPh>
    <phoneticPr fontId="4"/>
  </si>
  <si>
    <t>支払実績</t>
    <rPh sb="0" eb="2">
      <t>シハライ</t>
    </rPh>
    <rPh sb="2" eb="4">
      <t>ジッセキ</t>
    </rPh>
    <phoneticPr fontId="4"/>
  </si>
  <si>
    <t>他法人での慰労金の申請の有無</t>
    <rPh sb="0" eb="3">
      <t>タホウジン</t>
    </rPh>
    <rPh sb="5" eb="8">
      <t>イロウキン</t>
    </rPh>
    <rPh sb="9" eb="11">
      <t>シンセイ</t>
    </rPh>
    <rPh sb="12" eb="14">
      <t>ウム</t>
    </rPh>
    <phoneticPr fontId="4"/>
  </si>
  <si>
    <t>委任状の有無</t>
    <rPh sb="0" eb="3">
      <t>イニンジョウ</t>
    </rPh>
    <rPh sb="4" eb="6">
      <t>ウム</t>
    </rPh>
    <phoneticPr fontId="4"/>
  </si>
  <si>
    <t>確認事項</t>
    <rPh sb="0" eb="2">
      <t>カクニン</t>
    </rPh>
    <rPh sb="2" eb="4">
      <t>ジコウ</t>
    </rPh>
    <phoneticPr fontId="4"/>
  </si>
  <si>
    <t>重複
申請者確認用</t>
    <rPh sb="0" eb="2">
      <t>チョウフク</t>
    </rPh>
    <rPh sb="3" eb="6">
      <t>シンセイシャ</t>
    </rPh>
    <rPh sb="6" eb="8">
      <t>カクニン</t>
    </rPh>
    <rPh sb="8" eb="9">
      <t>ヨウ</t>
    </rPh>
    <phoneticPr fontId="4"/>
  </si>
  <si>
    <t>生年月日
（西暦）</t>
    <rPh sb="0" eb="2">
      <t>セイネン</t>
    </rPh>
    <rPh sb="2" eb="4">
      <t>ガッピ</t>
    </rPh>
    <rPh sb="6" eb="8">
      <t>セイレキ</t>
    </rPh>
    <phoneticPr fontId="4"/>
  </si>
  <si>
    <t>支払金額
（円）</t>
    <rPh sb="0" eb="2">
      <t>シハライ</t>
    </rPh>
    <rPh sb="2" eb="4">
      <t>キンガク</t>
    </rPh>
    <rPh sb="6" eb="7">
      <t>エン</t>
    </rPh>
    <phoneticPr fontId="4"/>
  </si>
  <si>
    <t>支払年月日
(西暦)</t>
    <rPh sb="0" eb="2">
      <t>シハライ</t>
    </rPh>
    <rPh sb="2" eb="5">
      <t>ネンガッピ</t>
    </rPh>
    <rPh sb="7" eb="9">
      <t>セイレキ</t>
    </rPh>
    <phoneticPr fontId="4"/>
  </si>
  <si>
    <t>業務委託による
従事者</t>
    <rPh sb="0" eb="2">
      <t>ギョウム</t>
    </rPh>
    <rPh sb="2" eb="4">
      <t>イタク</t>
    </rPh>
    <rPh sb="8" eb="11">
      <t>ジュウジシャ</t>
    </rPh>
    <phoneticPr fontId="4"/>
  </si>
  <si>
    <r>
      <t>千円</t>
    </r>
    <r>
      <rPr>
        <sz val="6"/>
        <rFont val="ＭＳ Ｐ明朝"/>
        <family val="1"/>
        <charset val="128"/>
      </rPr>
      <t>（千円未満切り捨て）</t>
    </r>
    <rPh sb="0" eb="2">
      <t>センエン</t>
    </rPh>
    <rPh sb="7" eb="8">
      <t>キ</t>
    </rPh>
    <rPh sb="9" eb="10">
      <t>ス</t>
    </rPh>
    <phoneticPr fontId="4"/>
  </si>
  <si>
    <t>介護予防・生活支援サービス事業の事業者</t>
    <rPh sb="0" eb="2">
      <t>カイゴ</t>
    </rPh>
    <rPh sb="2" eb="4">
      <t>ヨボウ</t>
    </rPh>
    <rPh sb="5" eb="7">
      <t>セイカツ</t>
    </rPh>
    <rPh sb="7" eb="9">
      <t>シエン</t>
    </rPh>
    <rPh sb="13" eb="15">
      <t>ジギョウ</t>
    </rPh>
    <rPh sb="16" eb="19">
      <t>ジギョウシャ</t>
    </rPh>
    <phoneticPr fontId="4"/>
  </si>
  <si>
    <t>他の施設等との期間通算がある場合その施設名</t>
    <rPh sb="14" eb="16">
      <t>バアイ</t>
    </rPh>
    <rPh sb="18" eb="21">
      <t>シセツメイ</t>
    </rPh>
    <phoneticPr fontId="4"/>
  </si>
  <si>
    <t>　</t>
    <phoneticPr fontId="4"/>
  </si>
  <si>
    <t>（注）行が不足する場合には、「本申請書の使い方」に従って、行を追加すること。列の挿入は絶対に行わないこと。</t>
    <rPh sb="1" eb="2">
      <t>チュウ</t>
    </rPh>
    <rPh sb="15" eb="16">
      <t>ホン</t>
    </rPh>
    <rPh sb="16" eb="19">
      <t>シンセイショ</t>
    </rPh>
    <rPh sb="20" eb="21">
      <t>ツカ</t>
    </rPh>
    <rPh sb="22" eb="23">
      <t>カタ</t>
    </rPh>
    <rPh sb="25" eb="26">
      <t>シタガ</t>
    </rPh>
    <phoneticPr fontId="4"/>
  </si>
  <si>
    <t>（注）２．及び４．の事業の申請額（今回申請分）は、補助上限額と所要額を比較していずれか低い方の額が入力される。</t>
    <rPh sb="1" eb="2">
      <t>チュウ</t>
    </rPh>
    <rPh sb="5" eb="6">
      <t>オヨ</t>
    </rPh>
    <rPh sb="10" eb="12">
      <t>ジギョウ</t>
    </rPh>
    <rPh sb="13" eb="16">
      <t>シンセイガク</t>
    </rPh>
    <rPh sb="17" eb="19">
      <t>コンカイ</t>
    </rPh>
    <rPh sb="19" eb="22">
      <t>シンセイブン</t>
    </rPh>
    <rPh sb="25" eb="27">
      <t>ホジョ</t>
    </rPh>
    <rPh sb="27" eb="30">
      <t>ジョウゲンガク</t>
    </rPh>
    <rPh sb="31" eb="33">
      <t>ショヨウ</t>
    </rPh>
    <rPh sb="33" eb="34">
      <t>ガク</t>
    </rPh>
    <rPh sb="35" eb="37">
      <t>ヒカク</t>
    </rPh>
    <rPh sb="43" eb="44">
      <t>ヒク</t>
    </rPh>
    <rPh sb="45" eb="46">
      <t>ホウ</t>
    </rPh>
    <rPh sb="47" eb="48">
      <t>ガク</t>
    </rPh>
    <rPh sb="49" eb="51">
      <t>ニュウリョク</t>
    </rPh>
    <phoneticPr fontId="4"/>
  </si>
  <si>
    <t>住所</t>
    <rPh sb="0" eb="2">
      <t>ジュウショ</t>
    </rPh>
    <phoneticPr fontId="4"/>
  </si>
  <si>
    <t>代表となる
事業所・施設名</t>
    <rPh sb="0" eb="2">
      <t>ダイヒョウ</t>
    </rPh>
    <rPh sb="6" eb="9">
      <t>ジギョウショ</t>
    </rPh>
    <rPh sb="10" eb="13">
      <t>シセツメイ</t>
    </rPh>
    <phoneticPr fontId="4"/>
  </si>
  <si>
    <t>千円</t>
    <rPh sb="0" eb="2">
      <t>センエン</t>
    </rPh>
    <phoneticPr fontId="4"/>
  </si>
  <si>
    <t>（内訳）</t>
    <rPh sb="1" eb="3">
      <t>ウチワケ</t>
    </rPh>
    <phoneticPr fontId="4"/>
  </si>
  <si>
    <t>1．介護慰労金事業</t>
    <rPh sb="2" eb="4">
      <t>カイゴ</t>
    </rPh>
    <rPh sb="4" eb="7">
      <t>イロウキン</t>
    </rPh>
    <rPh sb="7" eb="9">
      <t>ジギョウ</t>
    </rPh>
    <phoneticPr fontId="4"/>
  </si>
  <si>
    <t>（事業所単位）（様式２）</t>
    <rPh sb="8" eb="10">
      <t>ヨウシキ</t>
    </rPh>
    <phoneticPr fontId="4"/>
  </si>
  <si>
    <t>３　介護慰労金受給職員表（法人単位）（様式３）</t>
    <rPh sb="2" eb="4">
      <t>カイゴ</t>
    </rPh>
    <rPh sb="4" eb="7">
      <t>イロウキン</t>
    </rPh>
    <rPh sb="7" eb="9">
      <t>ジュキュウ</t>
    </rPh>
    <rPh sb="9" eb="11">
      <t>ショクイン</t>
    </rPh>
    <rPh sb="11" eb="12">
      <t>ヒョウ</t>
    </rPh>
    <rPh sb="13" eb="15">
      <t>ホウジン</t>
    </rPh>
    <rPh sb="15" eb="17">
      <t>タンイ</t>
    </rPh>
    <rPh sb="19" eb="21">
      <t>ヨウシキ</t>
    </rPh>
    <phoneticPr fontId="4"/>
  </si>
  <si>
    <t>　　申　請　額　：　</t>
    <rPh sb="2" eb="3">
      <t>サル</t>
    </rPh>
    <rPh sb="4" eb="5">
      <t>ショウ</t>
    </rPh>
    <rPh sb="6" eb="7">
      <t>ガク</t>
    </rPh>
    <phoneticPr fontId="4"/>
  </si>
  <si>
    <t>（添付書類）</t>
    <rPh sb="1" eb="3">
      <t>テンプ</t>
    </rPh>
    <rPh sb="3" eb="5">
      <t>ショルイ</t>
    </rPh>
    <phoneticPr fontId="4"/>
  </si>
  <si>
    <t>再開環境
整備助成
事業</t>
    <rPh sb="0" eb="2">
      <t>サイカイ</t>
    </rPh>
    <rPh sb="2" eb="4">
      <t>カンキョウ</t>
    </rPh>
    <rPh sb="5" eb="7">
      <t>セイビ</t>
    </rPh>
    <rPh sb="7" eb="9">
      <t>ジョセイ</t>
    </rPh>
    <rPh sb="10" eb="12">
      <t>ジギョウ</t>
    </rPh>
    <phoneticPr fontId="4"/>
  </si>
  <si>
    <t>個別再開
支援助成
事業</t>
    <rPh sb="0" eb="2">
      <t>コベツ</t>
    </rPh>
    <rPh sb="2" eb="4">
      <t>サイカイ</t>
    </rPh>
    <rPh sb="5" eb="7">
      <t>シエン</t>
    </rPh>
    <rPh sb="7" eb="9">
      <t>ジョセイ</t>
    </rPh>
    <rPh sb="10" eb="12">
      <t>ジギョウ</t>
    </rPh>
    <phoneticPr fontId="4"/>
  </si>
  <si>
    <t>感染対策
費用助成
事業</t>
    <rPh sb="0" eb="2">
      <t>カンセン</t>
    </rPh>
    <rPh sb="2" eb="4">
      <t>タイサク</t>
    </rPh>
    <rPh sb="5" eb="7">
      <t>ヒヨウ</t>
    </rPh>
    <rPh sb="7" eb="8">
      <t>スケ</t>
    </rPh>
    <rPh sb="8" eb="9">
      <t>シゲル</t>
    </rPh>
    <rPh sb="10" eb="12">
      <t>ジギョウ</t>
    </rPh>
    <phoneticPr fontId="4"/>
  </si>
  <si>
    <t>介護
慰労金</t>
    <rPh sb="0" eb="2">
      <t>カイゴ</t>
    </rPh>
    <rPh sb="3" eb="6">
      <t>イロウキン</t>
    </rPh>
    <phoneticPr fontId="4"/>
  </si>
  <si>
    <t>岩手県</t>
    <phoneticPr fontId="4"/>
  </si>
  <si>
    <t>秋田県</t>
    <phoneticPr fontId="4"/>
  </si>
  <si>
    <t>栃木県</t>
    <phoneticPr fontId="4"/>
  </si>
  <si>
    <t>群馬県</t>
    <phoneticPr fontId="4"/>
  </si>
  <si>
    <t>東京都</t>
    <phoneticPr fontId="4"/>
  </si>
  <si>
    <t>千葉県</t>
    <phoneticPr fontId="4"/>
  </si>
  <si>
    <t>埼玉県</t>
    <phoneticPr fontId="4"/>
  </si>
  <si>
    <t>神奈川県</t>
    <phoneticPr fontId="4"/>
  </si>
  <si>
    <t>新潟県</t>
    <phoneticPr fontId="4"/>
  </si>
  <si>
    <t>富山県</t>
    <phoneticPr fontId="4"/>
  </si>
  <si>
    <t>石川県</t>
    <phoneticPr fontId="4"/>
  </si>
  <si>
    <t>福井県</t>
    <phoneticPr fontId="4"/>
  </si>
  <si>
    <t>山梨県</t>
    <phoneticPr fontId="4"/>
  </si>
  <si>
    <t>長野県</t>
    <phoneticPr fontId="4"/>
  </si>
  <si>
    <t>茨城県</t>
    <phoneticPr fontId="4"/>
  </si>
  <si>
    <t>福島県</t>
    <phoneticPr fontId="4"/>
  </si>
  <si>
    <t>山形県</t>
    <phoneticPr fontId="4"/>
  </si>
  <si>
    <t>電話による確認</t>
    <rPh sb="0" eb="2">
      <t>デンワ</t>
    </rPh>
    <rPh sb="5" eb="7">
      <t>カクニン</t>
    </rPh>
    <phoneticPr fontId="4"/>
  </si>
  <si>
    <t>訪問による確認</t>
    <rPh sb="0" eb="2">
      <t>ホウモン</t>
    </rPh>
    <rPh sb="5" eb="7">
      <t>カクニン</t>
    </rPh>
    <phoneticPr fontId="4"/>
  </si>
  <si>
    <t>居宅介護支援のみ
右欄に記載</t>
    <rPh sb="0" eb="2">
      <t>キョタク</t>
    </rPh>
    <rPh sb="2" eb="4">
      <t>カイゴ</t>
    </rPh>
    <rPh sb="4" eb="6">
      <t>シエン</t>
    </rPh>
    <rPh sb="9" eb="11">
      <t>ウラン</t>
    </rPh>
    <rPh sb="12" eb="14">
      <t>キサイ</t>
    </rPh>
    <phoneticPr fontId="4"/>
  </si>
  <si>
    <t>電話による確認（看護師等が協力した場合）</t>
    <rPh sb="0" eb="2">
      <t>デンワ</t>
    </rPh>
    <rPh sb="5" eb="7">
      <t>カクニン</t>
    </rPh>
    <rPh sb="8" eb="11">
      <t>カンゴシ</t>
    </rPh>
    <rPh sb="11" eb="12">
      <t>トウ</t>
    </rPh>
    <rPh sb="13" eb="15">
      <t>キョウリョク</t>
    </rPh>
    <rPh sb="17" eb="19">
      <t>バアイ</t>
    </rPh>
    <phoneticPr fontId="4"/>
  </si>
  <si>
    <t>訪問による確認（看護師等が協力した場合）</t>
    <rPh sb="0" eb="2">
      <t>ホウモン</t>
    </rPh>
    <rPh sb="5" eb="7">
      <t>カクニン</t>
    </rPh>
    <rPh sb="8" eb="11">
      <t>カンゴシ</t>
    </rPh>
    <rPh sb="11" eb="12">
      <t>トウ</t>
    </rPh>
    <rPh sb="13" eb="15">
      <t>キョウリョク</t>
    </rPh>
    <rPh sb="17" eb="19">
      <t>バアイ</t>
    </rPh>
    <phoneticPr fontId="4"/>
  </si>
  <si>
    <t>利用者１人あたり単価
　（居宅介護支援以外共通）</t>
    <rPh sb="0" eb="3">
      <t>リヨウシャ</t>
    </rPh>
    <rPh sb="3" eb="5">
      <t>ヒトリ</t>
    </rPh>
    <rPh sb="8" eb="10">
      <t>タンカ</t>
    </rPh>
    <rPh sb="13" eb="15">
      <t>キョタク</t>
    </rPh>
    <rPh sb="15" eb="17">
      <t>カイゴ</t>
    </rPh>
    <rPh sb="17" eb="19">
      <t>シエン</t>
    </rPh>
    <rPh sb="19" eb="21">
      <t>イガイ</t>
    </rPh>
    <rPh sb="21" eb="23">
      <t>キョウツウ</t>
    </rPh>
    <phoneticPr fontId="4"/>
  </si>
  <si>
    <t>（別添２）</t>
    <rPh sb="1" eb="3">
      <t>ベッテン</t>
    </rPh>
    <phoneticPr fontId="4"/>
  </si>
  <si>
    <t xml:space="preserve"> 申請法人住所</t>
    <rPh sb="1" eb="3">
      <t>シンセイ</t>
    </rPh>
    <rPh sb="3" eb="5">
      <t>ホウジン</t>
    </rPh>
    <rPh sb="5" eb="7">
      <t>ジュウショ</t>
    </rPh>
    <phoneticPr fontId="4"/>
  </si>
  <si>
    <t>新型コロナウイルス感染症緊急包括支援交付金（介護分）に関する事業実施計画書（事業所単位）</t>
    <rPh sb="38" eb="41">
      <t>ジギョウショ</t>
    </rPh>
    <rPh sb="41" eb="43">
      <t>タンイ</t>
    </rPh>
    <phoneticPr fontId="4"/>
  </si>
  <si>
    <t>陽性者(濃厚接触者)発生施設</t>
    <phoneticPr fontId="4"/>
  </si>
  <si>
    <t>対象期間の勤務が９日以下</t>
    <phoneticPr fontId="4"/>
  </si>
  <si>
    <t>対象期間に10日以上勤務</t>
  </si>
  <si>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4"/>
  </si>
  <si>
    <t>通所系･施設系で1日以上勤務又は訪問系で陽性者等に1日以上対応</t>
    <rPh sb="0" eb="2">
      <t>ツウショ</t>
    </rPh>
    <rPh sb="2" eb="3">
      <t>ケイ</t>
    </rPh>
    <rPh sb="4" eb="6">
      <t>シセツ</t>
    </rPh>
    <rPh sb="6" eb="7">
      <t>ケイ</t>
    </rPh>
    <rPh sb="9" eb="12">
      <t>ニチイジョウ</t>
    </rPh>
    <rPh sb="12" eb="14">
      <t>キンム</t>
    </rPh>
    <rPh sb="14" eb="15">
      <t>マタ</t>
    </rPh>
    <rPh sb="16" eb="18">
      <t>ホウモン</t>
    </rPh>
    <rPh sb="18" eb="19">
      <t>ケイ</t>
    </rPh>
    <rPh sb="20" eb="22">
      <t>ヨウセイ</t>
    </rPh>
    <rPh sb="22" eb="24">
      <t>シャナド</t>
    </rPh>
    <rPh sb="26" eb="29">
      <t>ニチイジョウ</t>
    </rPh>
    <rPh sb="29" eb="31">
      <t>タイオウ</t>
    </rPh>
    <phoneticPr fontId="4"/>
  </si>
  <si>
    <t>対象期間の勤務が9日以下</t>
    <phoneticPr fontId="4"/>
  </si>
  <si>
    <t>氏名
（全角カナ）</t>
    <rPh sb="0" eb="2">
      <t>シメイ</t>
    </rPh>
    <rPh sb="4" eb="6">
      <t>ゼンカク</t>
    </rPh>
    <phoneticPr fontId="4"/>
  </si>
  <si>
    <t>氏名
（漢字）</t>
    <rPh sb="0" eb="2">
      <t>シメイ</t>
    </rPh>
    <rPh sb="4" eb="6">
      <t>カンジ</t>
    </rPh>
    <phoneticPr fontId="4"/>
  </si>
  <si>
    <t>〒</t>
    <phoneticPr fontId="4"/>
  </si>
  <si>
    <t>郵便番号</t>
    <rPh sb="0" eb="2">
      <t>ユウビン</t>
    </rPh>
    <rPh sb="2" eb="4">
      <t>バンゴウ</t>
    </rPh>
    <phoneticPr fontId="4"/>
  </si>
  <si>
    <t>青森県</t>
    <phoneticPr fontId="4"/>
  </si>
  <si>
    <t>宮城県</t>
    <phoneticPr fontId="4"/>
  </si>
  <si>
    <t>沖縄県</t>
    <rPh sb="0" eb="3">
      <t>オキナワケン</t>
    </rPh>
    <phoneticPr fontId="4"/>
  </si>
  <si>
    <t>北海道</t>
    <phoneticPr fontId="4"/>
  </si>
  <si>
    <t>（別添）事業所・施設別申請額一覧（サービス別一覧）</t>
    <rPh sb="1" eb="3">
      <t>ベッテン</t>
    </rPh>
    <rPh sb="4" eb="7">
      <t>ジギョウショ</t>
    </rPh>
    <rPh sb="8" eb="10">
      <t>シセツ</t>
    </rPh>
    <rPh sb="10" eb="11">
      <t>ベツ</t>
    </rPh>
    <rPh sb="11" eb="14">
      <t>シンセイガク</t>
    </rPh>
    <rPh sb="14" eb="16">
      <t>イチラン</t>
    </rPh>
    <rPh sb="21" eb="22">
      <t>ベツ</t>
    </rPh>
    <rPh sb="22" eb="24">
      <t>イチラン</t>
    </rPh>
    <phoneticPr fontId="4"/>
  </si>
  <si>
    <t>提供サービス</t>
    <rPh sb="0" eb="2">
      <t>テイキョウ</t>
    </rPh>
    <phoneticPr fontId="4"/>
  </si>
  <si>
    <t>サービス種類コード</t>
    <rPh sb="4" eb="6">
      <t>シュルイ</t>
    </rPh>
    <phoneticPr fontId="4"/>
  </si>
  <si>
    <t>１　事業所・施設別申請額一覧（様式１及び別添）</t>
    <rPh sb="15" eb="17">
      <t>ヨウシキ</t>
    </rPh>
    <rPh sb="18" eb="19">
      <t>オヨ</t>
    </rPh>
    <rPh sb="20" eb="22">
      <t>ベッテン</t>
    </rPh>
    <phoneticPr fontId="4"/>
  </si>
  <si>
    <r>
      <t xml:space="preserve">各事業所の様式３（職員表）を法人単位で一覧表として取りまとめ
兼務する複数の介護サービス事業所等から重複して申請している者がいないかを確認
</t>
    </r>
    <r>
      <rPr>
        <sz val="10"/>
        <color rgb="FF0070C0"/>
        <rFont val="ＭＳ ゴシック"/>
        <family val="3"/>
        <charset val="128"/>
      </rPr>
      <t>※氏名（漢字、カナ）、生年月日が一致する者がいる場合、「重複申請者確認用」欄に「可」と表示されません。
※記入欄が不足する場合は、6行目～85行目を行ごとコピーし、86行目に右クリック→「コピーしたセルの挿入」で挿入。</t>
    </r>
    <rPh sb="0" eb="1">
      <t>カク</t>
    </rPh>
    <rPh sb="1" eb="4">
      <t>ジギョウショ</t>
    </rPh>
    <rPh sb="5" eb="7">
      <t>ヨウシキ</t>
    </rPh>
    <rPh sb="9" eb="11">
      <t>ショクイン</t>
    </rPh>
    <rPh sb="11" eb="12">
      <t>ヒョウ</t>
    </rPh>
    <rPh sb="14" eb="16">
      <t>ホウジン</t>
    </rPh>
    <rPh sb="16" eb="18">
      <t>タンイ</t>
    </rPh>
    <rPh sb="19" eb="22">
      <t>イチランヒョウ</t>
    </rPh>
    <rPh sb="25" eb="26">
      <t>ト</t>
    </rPh>
    <rPh sb="31" eb="33">
      <t>ケンム</t>
    </rPh>
    <rPh sb="35" eb="37">
      <t>フクスウ</t>
    </rPh>
    <rPh sb="38" eb="40">
      <t>カイゴ</t>
    </rPh>
    <rPh sb="44" eb="48">
      <t>ジギョウショトウ</t>
    </rPh>
    <rPh sb="50" eb="52">
      <t>チョウフク</t>
    </rPh>
    <rPh sb="54" eb="56">
      <t>シンセイ</t>
    </rPh>
    <rPh sb="60" eb="61">
      <t>モノ</t>
    </rPh>
    <rPh sb="67" eb="69">
      <t>カクニン</t>
    </rPh>
    <rPh sb="71" eb="73">
      <t>シメイ</t>
    </rPh>
    <rPh sb="74" eb="76">
      <t>カンジ</t>
    </rPh>
    <rPh sb="81" eb="83">
      <t>セイネン</t>
    </rPh>
    <rPh sb="83" eb="85">
      <t>ガッピ</t>
    </rPh>
    <rPh sb="86" eb="88">
      <t>イッチ</t>
    </rPh>
    <rPh sb="90" eb="91">
      <t>モノ</t>
    </rPh>
    <rPh sb="94" eb="96">
      <t>バアイ</t>
    </rPh>
    <rPh sb="107" eb="108">
      <t>ラン</t>
    </rPh>
    <rPh sb="110" eb="111">
      <t>カ</t>
    </rPh>
    <rPh sb="113" eb="115">
      <t>ヒョウジ</t>
    </rPh>
    <rPh sb="123" eb="126">
      <t>キニュウラン</t>
    </rPh>
    <rPh sb="127" eb="129">
      <t>フソク</t>
    </rPh>
    <rPh sb="131" eb="133">
      <t>バアイ</t>
    </rPh>
    <phoneticPr fontId="4"/>
  </si>
  <si>
    <t>各事業所の個票のシートを１つのExcelファイルに集約し、個票シート名を「個票●」（●は１からの通し番号）に修正</t>
    <rPh sb="0" eb="1">
      <t>カク</t>
    </rPh>
    <rPh sb="1" eb="4">
      <t>ジギョウショ</t>
    </rPh>
    <rPh sb="5" eb="7">
      <t>コヒョウ</t>
    </rPh>
    <rPh sb="25" eb="27">
      <t>シュウヤク</t>
    </rPh>
    <rPh sb="29" eb="31">
      <t>コヒョウ</t>
    </rPh>
    <rPh sb="34" eb="35">
      <t>メイ</t>
    </rPh>
    <rPh sb="37" eb="39">
      <t>コヒョウ</t>
    </rPh>
    <rPh sb="48" eb="49">
      <t>トオ</t>
    </rPh>
    <rPh sb="50" eb="52">
      <t>バンゴウ</t>
    </rPh>
    <rPh sb="54" eb="56">
      <t>シュウセイ</t>
    </rPh>
    <phoneticPr fontId="4"/>
  </si>
  <si>
    <r>
      <t xml:space="preserve">様式２（個票）の内容が、別添（サービス別一覧）に正しく反映されていることを確認
</t>
    </r>
    <r>
      <rPr>
        <sz val="10"/>
        <color rgb="FF0070C0"/>
        <rFont val="ＭＳ ゴシック"/>
        <family val="3"/>
        <charset val="128"/>
      </rPr>
      <t>※別添の記入欄が不足する場合は、6行目～20行目を行ごとコピーし、21行目に右クリック→「コピーしたセルの挿入」で挿入。</t>
    </r>
    <rPh sb="0" eb="2">
      <t>ヨウシキ</t>
    </rPh>
    <rPh sb="4" eb="6">
      <t>コヒョウ</t>
    </rPh>
    <rPh sb="8" eb="10">
      <t>ナイヨウ</t>
    </rPh>
    <rPh sb="12" eb="14">
      <t>ベッテン</t>
    </rPh>
    <rPh sb="19" eb="20">
      <t>ベツ</t>
    </rPh>
    <rPh sb="20" eb="22">
      <t>イチラン</t>
    </rPh>
    <rPh sb="24" eb="25">
      <t>タダ</t>
    </rPh>
    <rPh sb="25" eb="26">
      <t>テキセイ</t>
    </rPh>
    <rPh sb="27" eb="29">
      <t>ハンエイ</t>
    </rPh>
    <rPh sb="37" eb="39">
      <t>カクニン</t>
    </rPh>
    <rPh sb="41" eb="43">
      <t>ベッテン</t>
    </rPh>
    <rPh sb="44" eb="47">
      <t>キニュウラン</t>
    </rPh>
    <rPh sb="48" eb="50">
      <t>フソク</t>
    </rPh>
    <rPh sb="52" eb="54">
      <t>バアイ</t>
    </rPh>
    <rPh sb="65" eb="66">
      <t>ギョウ</t>
    </rPh>
    <rPh sb="78" eb="79">
      <t>ミギ</t>
    </rPh>
    <phoneticPr fontId="4"/>
  </si>
  <si>
    <t>【申請内容に関する連絡先】</t>
    <rPh sb="1" eb="3">
      <t>シンセイ</t>
    </rPh>
    <rPh sb="3" eb="5">
      <t>ナイヨウ</t>
    </rPh>
    <rPh sb="6" eb="7">
      <t>カン</t>
    </rPh>
    <rPh sb="9" eb="11">
      <t>レンラク</t>
    </rPh>
    <rPh sb="11" eb="12">
      <t>サキ</t>
    </rPh>
    <phoneticPr fontId="4"/>
  </si>
  <si>
    <t>20万円</t>
    <rPh sb="2" eb="4">
      <t>マンエン</t>
    </rPh>
    <phoneticPr fontId="4"/>
  </si>
  <si>
    <t>人</t>
    <rPh sb="0" eb="1">
      <t>ニン</t>
    </rPh>
    <phoneticPr fontId="4"/>
  </si>
  <si>
    <t>5万円</t>
    <rPh sb="1" eb="3">
      <t>マンエン</t>
    </rPh>
    <phoneticPr fontId="4"/>
  </si>
  <si>
    <t>職員表計</t>
    <rPh sb="0" eb="2">
      <t>ショクイン</t>
    </rPh>
    <rPh sb="2" eb="3">
      <t>ヒョウ</t>
    </rPh>
    <rPh sb="3" eb="4">
      <t>ケイ</t>
    </rPh>
    <phoneticPr fontId="4"/>
  </si>
  <si>
    <t>個表計</t>
    <rPh sb="0" eb="1">
      <t>コ</t>
    </rPh>
    <rPh sb="1" eb="2">
      <t>ヒョウ</t>
    </rPh>
    <rPh sb="2" eb="3">
      <t>ケイ</t>
    </rPh>
    <phoneticPr fontId="4"/>
  </si>
  <si>
    <t>合計</t>
    <rPh sb="0" eb="2">
      <t>ゴウケイ</t>
    </rPh>
    <phoneticPr fontId="4"/>
  </si>
  <si>
    <t>岡山県知事</t>
    <rPh sb="0" eb="3">
      <t>オカヤマケン</t>
    </rPh>
    <rPh sb="3" eb="5">
      <t>チジ</t>
    </rPh>
    <phoneticPr fontId="4"/>
  </si>
  <si>
    <t>（市町村・公立施設向けチェック欄）</t>
    <rPh sb="1" eb="4">
      <t>シチョウソン</t>
    </rPh>
    <rPh sb="5" eb="7">
      <t>コウリツ</t>
    </rPh>
    <rPh sb="7" eb="9">
      <t>シセツ</t>
    </rPh>
    <rPh sb="9" eb="10">
      <t>ム</t>
    </rPh>
    <rPh sb="15" eb="16">
      <t>ラン</t>
    </rPh>
    <phoneticPr fontId="4"/>
  </si>
  <si>
    <t>予算措置の関係等から介護慰労金の代理受領が行えない事業所である。</t>
    <rPh sb="0" eb="2">
      <t>ヨサン</t>
    </rPh>
    <rPh sb="2" eb="4">
      <t>ソチ</t>
    </rPh>
    <rPh sb="5" eb="7">
      <t>カンケイ</t>
    </rPh>
    <rPh sb="7" eb="8">
      <t>トウ</t>
    </rPh>
    <rPh sb="10" eb="12">
      <t>カイゴ</t>
    </rPh>
    <rPh sb="12" eb="15">
      <t>イロウキン</t>
    </rPh>
    <rPh sb="16" eb="18">
      <t>ダイリ</t>
    </rPh>
    <rPh sb="18" eb="20">
      <t>ジュリョウ</t>
    </rPh>
    <rPh sb="21" eb="22">
      <t>オコナ</t>
    </rPh>
    <rPh sb="25" eb="28">
      <t>ジギョウショ</t>
    </rPh>
    <phoneticPr fontId="4"/>
  </si>
  <si>
    <r>
      <t>補助予定額</t>
    </r>
    <r>
      <rPr>
        <b/>
        <sz val="9"/>
        <rFont val="ＭＳ Ｐ明朝"/>
        <family val="1"/>
        <charset val="128"/>
      </rPr>
      <t>（千円）</t>
    </r>
    <rPh sb="0" eb="2">
      <t>ホジョ</t>
    </rPh>
    <rPh sb="2" eb="5">
      <t>ヨテイガク</t>
    </rPh>
    <rPh sb="6" eb="8">
      <t>センエン</t>
    </rPh>
    <phoneticPr fontId="4"/>
  </si>
  <si>
    <t>本Excelを各事業所に配布し、以下の様式への記入を依頼
・様式２（個票）
・様式３（職員表）</t>
    <rPh sb="16" eb="18">
      <t>イカ</t>
    </rPh>
    <rPh sb="19" eb="21">
      <t>ヨウシキ</t>
    </rPh>
    <rPh sb="23" eb="25">
      <t>キニュウ</t>
    </rPh>
    <rPh sb="26" eb="28">
      <t>イライ</t>
    </rPh>
    <rPh sb="39" eb="41">
      <t>ヨウシキ</t>
    </rPh>
    <rPh sb="43" eb="45">
      <t>ショクイン</t>
    </rPh>
    <rPh sb="45" eb="46">
      <t>ヒョウ</t>
    </rPh>
    <phoneticPr fontId="4"/>
  </si>
  <si>
    <t>介護保険
事業所番号
または指定の番号</t>
    <rPh sb="0" eb="2">
      <t>カイゴ</t>
    </rPh>
    <rPh sb="2" eb="4">
      <t>ホケン</t>
    </rPh>
    <rPh sb="5" eb="8">
      <t>ジギョウショ</t>
    </rPh>
    <rPh sb="8" eb="10">
      <t>バンゴウ</t>
    </rPh>
    <rPh sb="14" eb="16">
      <t>シテイ</t>
    </rPh>
    <rPh sb="17" eb="19">
      <t>バンゴウ</t>
    </rPh>
    <phoneticPr fontId="4"/>
  </si>
  <si>
    <t>直接、記入してください。</t>
    <rPh sb="0" eb="2">
      <t>チョクセツ</t>
    </rPh>
    <rPh sb="3" eb="5">
      <t>キニュウ</t>
    </rPh>
    <phoneticPr fontId="4"/>
  </si>
  <si>
    <t>介護保険事業所番号又は指定の番号</t>
    <rPh sb="0" eb="2">
      <t>カイゴ</t>
    </rPh>
    <rPh sb="2" eb="4">
      <t>ホケン</t>
    </rPh>
    <rPh sb="4" eb="7">
      <t>ジギョウショ</t>
    </rPh>
    <rPh sb="7" eb="9">
      <t>バンゴウ</t>
    </rPh>
    <rPh sb="9" eb="10">
      <t>マタ</t>
    </rPh>
    <rPh sb="11" eb="13">
      <t>シテイ</t>
    </rPh>
    <rPh sb="14" eb="16">
      <t>バンゴウ</t>
    </rPh>
    <phoneticPr fontId="4"/>
  </si>
  <si>
    <t>様式１（申請額一覧）の水色のセルを記入する。
同じ事業所番号で異なるサービスを実施している場合は、事業所番号ごとに合算してください。</t>
    <rPh sb="11" eb="13">
      <t>ミズイロ</t>
    </rPh>
    <rPh sb="17" eb="19">
      <t>キニュウ</t>
    </rPh>
    <rPh sb="23" eb="24">
      <t>オナ</t>
    </rPh>
    <rPh sb="25" eb="28">
      <t>ジギョウショ</t>
    </rPh>
    <rPh sb="28" eb="30">
      <t>バンゴウ</t>
    </rPh>
    <rPh sb="31" eb="32">
      <t>コト</t>
    </rPh>
    <rPh sb="39" eb="41">
      <t>ジッシ</t>
    </rPh>
    <rPh sb="45" eb="47">
      <t>バアイ</t>
    </rPh>
    <rPh sb="49" eb="52">
      <t>ジギョウショ</t>
    </rPh>
    <rPh sb="52" eb="54">
      <t>バンゴウ</t>
    </rPh>
    <rPh sb="57" eb="59">
      <t>ガッサン</t>
    </rPh>
    <phoneticPr fontId="4"/>
  </si>
  <si>
    <r>
      <t xml:space="preserve">Excelファイル名を代表となる事業所の事業所番号（指定した番号）、事業所名、申請日に変更
光ディスク等にExcelファイルを保存して提出する場合は、光ディスク等の盤面に所要の事項（※）を記載したラベルを貼付又はフェルトペン等で記入
</t>
    </r>
    <r>
      <rPr>
        <sz val="10"/>
        <color theme="4"/>
        <rFont val="ＭＳ 明朝"/>
        <family val="1"/>
        <charset val="128"/>
      </rPr>
      <t>※盤面に記載する事項
・新型コロナ支援交付金(介護分)申請書
・代表となる事業所番号及び事業所名
・申請年月日（申請書に記載した日付）
・媒体枚数（　枚中　枚目）</t>
    </r>
    <rPh sb="26" eb="28">
      <t>シテイ</t>
    </rPh>
    <rPh sb="30" eb="32">
      <t>バンゴウ</t>
    </rPh>
    <rPh sb="34" eb="37">
      <t>ジギョウショ</t>
    </rPh>
    <rPh sb="37" eb="38">
      <t>メイ</t>
    </rPh>
    <rPh sb="39" eb="42">
      <t>シンセイビ</t>
    </rPh>
    <rPh sb="129" eb="131">
      <t>シンガタ</t>
    </rPh>
    <rPh sb="134" eb="136">
      <t>シエン</t>
    </rPh>
    <rPh sb="136" eb="139">
      <t>コウフキン</t>
    </rPh>
    <rPh sb="140" eb="142">
      <t>カイゴ</t>
    </rPh>
    <rPh sb="142" eb="143">
      <t>ブン</t>
    </rPh>
    <rPh sb="144" eb="147">
      <t>シンセイショ</t>
    </rPh>
    <phoneticPr fontId="4"/>
  </si>
  <si>
    <t>以下の作業を行った上で、事業者（法人本部）へ返送
【様式２（個票）】
・水色セル：必要情報を入力
・緑色セル：プルダウンから選択
【様式３（職員表）】
・当該事業所の従事者から、慰労金代理受領委任状を受領
・当該委任状の提出のあった職員について、様式３に取りまとめ(青色及び緑色のセルに入力)</t>
    <rPh sb="0" eb="2">
      <t>イカ</t>
    </rPh>
    <rPh sb="3" eb="5">
      <t>サギョウ</t>
    </rPh>
    <rPh sb="6" eb="7">
      <t>オコナ</t>
    </rPh>
    <rPh sb="9" eb="10">
      <t>ウエ</t>
    </rPh>
    <rPh sb="12" eb="15">
      <t>ジギョウシャ</t>
    </rPh>
    <rPh sb="16" eb="18">
      <t>ホウジン</t>
    </rPh>
    <rPh sb="18" eb="20">
      <t>ホンブ</t>
    </rPh>
    <rPh sb="22" eb="24">
      <t>ヘンソウ</t>
    </rPh>
    <rPh sb="26" eb="28">
      <t>ヨウシキ</t>
    </rPh>
    <rPh sb="30" eb="32">
      <t>コヒョウ</t>
    </rPh>
    <rPh sb="36" eb="38">
      <t>ミズイロ</t>
    </rPh>
    <rPh sb="41" eb="43">
      <t>ヒツヨウ</t>
    </rPh>
    <rPh sb="43" eb="45">
      <t>ジョウホウ</t>
    </rPh>
    <rPh sb="46" eb="48">
      <t>ニュウリョク</t>
    </rPh>
    <rPh sb="50" eb="52">
      <t>ミドリイロ</t>
    </rPh>
    <rPh sb="62" eb="64">
      <t>センタク</t>
    </rPh>
    <rPh sb="66" eb="68">
      <t>ヨウシキ</t>
    </rPh>
    <rPh sb="70" eb="72">
      <t>ショクイン</t>
    </rPh>
    <rPh sb="72" eb="73">
      <t>ヒョウ</t>
    </rPh>
    <rPh sb="77" eb="79">
      <t>トウガイ</t>
    </rPh>
    <rPh sb="79" eb="82">
      <t>ジギョウショ</t>
    </rPh>
    <rPh sb="83" eb="86">
      <t>ジュウジシャ</t>
    </rPh>
    <rPh sb="89" eb="92">
      <t>イロウキン</t>
    </rPh>
    <rPh sb="92" eb="94">
      <t>ダイリ</t>
    </rPh>
    <rPh sb="94" eb="96">
      <t>ジュリョウ</t>
    </rPh>
    <rPh sb="96" eb="99">
      <t>イニンジョウ</t>
    </rPh>
    <rPh sb="100" eb="102">
      <t>ジュリョウ</t>
    </rPh>
    <rPh sb="104" eb="106">
      <t>トウガイ</t>
    </rPh>
    <rPh sb="106" eb="109">
      <t>イニンジョウ</t>
    </rPh>
    <rPh sb="110" eb="112">
      <t>テイシュツ</t>
    </rPh>
    <rPh sb="116" eb="118">
      <t>ショクイン</t>
    </rPh>
    <rPh sb="123" eb="125">
      <t>ヨウシキ</t>
    </rPh>
    <rPh sb="127" eb="128">
      <t>ト</t>
    </rPh>
    <rPh sb="133" eb="135">
      <t>アオイロ</t>
    </rPh>
    <rPh sb="135" eb="136">
      <t>オヨ</t>
    </rPh>
    <rPh sb="137" eb="139">
      <t>ミドリイロ</t>
    </rPh>
    <rPh sb="143" eb="145">
      <t>ニュウリョク</t>
    </rPh>
    <phoneticPr fontId="4"/>
  </si>
  <si>
    <t>申請書に、申請者の法人名、代表者名、日付、連絡先を入力
※予算措置等の関係で迅速に職員に慰労金が支給できない場合は、県から直接個人に慰労金を支払うので、チェック欄に〇をつけてください。</t>
    <rPh sb="0" eb="3">
      <t>シンセイショ</t>
    </rPh>
    <rPh sb="5" eb="8">
      <t>シンセイシャ</t>
    </rPh>
    <rPh sb="9" eb="11">
      <t>ホウジン</t>
    </rPh>
    <rPh sb="11" eb="12">
      <t>メイ</t>
    </rPh>
    <rPh sb="13" eb="16">
      <t>ダイヒョウシャ</t>
    </rPh>
    <rPh sb="16" eb="17">
      <t>メイ</t>
    </rPh>
    <rPh sb="18" eb="20">
      <t>ヒヅケ</t>
    </rPh>
    <rPh sb="21" eb="24">
      <t>レンラクサキ</t>
    </rPh>
    <rPh sb="25" eb="27">
      <t>ニュウリョク</t>
    </rPh>
    <rPh sb="29" eb="31">
      <t>ヨサン</t>
    </rPh>
    <rPh sb="31" eb="33">
      <t>ソチ</t>
    </rPh>
    <rPh sb="33" eb="34">
      <t>トウ</t>
    </rPh>
    <rPh sb="35" eb="37">
      <t>カンケイ</t>
    </rPh>
    <rPh sb="38" eb="40">
      <t>ジンソク</t>
    </rPh>
    <rPh sb="41" eb="43">
      <t>ショクイン</t>
    </rPh>
    <rPh sb="44" eb="47">
      <t>イロウキン</t>
    </rPh>
    <rPh sb="48" eb="50">
      <t>シキュウ</t>
    </rPh>
    <rPh sb="54" eb="56">
      <t>バアイ</t>
    </rPh>
    <rPh sb="58" eb="59">
      <t>ケン</t>
    </rPh>
    <rPh sb="61" eb="63">
      <t>チョクセツ</t>
    </rPh>
    <rPh sb="63" eb="65">
      <t>コジン</t>
    </rPh>
    <rPh sb="66" eb="69">
      <t>イロウキン</t>
    </rPh>
    <rPh sb="70" eb="72">
      <t>シハラ</t>
    </rPh>
    <rPh sb="80" eb="81">
      <t>ラン</t>
    </rPh>
    <phoneticPr fontId="4"/>
  </si>
  <si>
    <r>
      <rPr>
        <b/>
        <sz val="12"/>
        <color theme="1"/>
        <rFont val="ＭＳ 明朝"/>
        <family val="1"/>
        <charset val="128"/>
      </rPr>
      <t>岡山県電子申請サービス（県㏋リンクあり）から申請書を提出する。</t>
    </r>
    <r>
      <rPr>
        <sz val="12"/>
        <color theme="1"/>
        <rFont val="ＭＳ 明朝"/>
        <family val="1"/>
        <charset val="128"/>
      </rPr>
      <t xml:space="preserve">
難しい場合は、ＣＤ等にデータを保存して郵送で岡山県医療・福祉従事者支援センター（岡山市北区丸の内１－１－４全日信販ビル２階）提出する。（封筒に「新型コロナ支援交付金(介護分)申請書在中」と明記）</t>
    </r>
    <rPh sb="0" eb="3">
      <t>オカヤマケン</t>
    </rPh>
    <rPh sb="3" eb="5">
      <t>デンシ</t>
    </rPh>
    <rPh sb="5" eb="7">
      <t>シンセイ</t>
    </rPh>
    <rPh sb="12" eb="13">
      <t>ケン</t>
    </rPh>
    <rPh sb="22" eb="25">
      <t>シンセイショ</t>
    </rPh>
    <rPh sb="26" eb="28">
      <t>テイシュツ</t>
    </rPh>
    <rPh sb="32" eb="33">
      <t>ムズカ</t>
    </rPh>
    <rPh sb="35" eb="37">
      <t>バアイ</t>
    </rPh>
    <rPh sb="41" eb="42">
      <t>トウ</t>
    </rPh>
    <rPh sb="47" eb="49">
      <t>ホゾン</t>
    </rPh>
    <rPh sb="51" eb="53">
      <t>ユウソウ</t>
    </rPh>
    <rPh sb="54" eb="57">
      <t>オカヤマケン</t>
    </rPh>
    <rPh sb="57" eb="59">
      <t>イリョウ</t>
    </rPh>
    <rPh sb="60" eb="62">
      <t>フクシ</t>
    </rPh>
    <rPh sb="62" eb="65">
      <t>ジュウジシャ</t>
    </rPh>
    <rPh sb="65" eb="67">
      <t>シエン</t>
    </rPh>
    <rPh sb="72" eb="75">
      <t>オカヤマシ</t>
    </rPh>
    <rPh sb="75" eb="77">
      <t>キタク</t>
    </rPh>
    <rPh sb="77" eb="78">
      <t>マル</t>
    </rPh>
    <rPh sb="79" eb="80">
      <t>ウチ</t>
    </rPh>
    <rPh sb="85" eb="89">
      <t>ゼンニチシンパン</t>
    </rPh>
    <rPh sb="92" eb="93">
      <t>カイ</t>
    </rPh>
    <rPh sb="94" eb="96">
      <t>テイシュツ</t>
    </rPh>
    <rPh sb="104" eb="106">
      <t>シンガタ</t>
    </rPh>
    <rPh sb="109" eb="111">
      <t>シエン</t>
    </rPh>
    <rPh sb="111" eb="114">
      <t>コウフキン</t>
    </rPh>
    <rPh sb="115" eb="117">
      <t>カイゴ</t>
    </rPh>
    <rPh sb="117" eb="118">
      <t>ブン</t>
    </rPh>
    <rPh sb="122" eb="124">
      <t>ザイチュウ</t>
    </rPh>
    <rPh sb="126" eb="128">
      <t>メイキ</t>
    </rPh>
    <phoneticPr fontId="4"/>
  </si>
  <si>
    <t>受取口座情報</t>
    <rPh sb="0" eb="2">
      <t>ウケトリ</t>
    </rPh>
    <rPh sb="2" eb="4">
      <t>コウザ</t>
    </rPh>
    <rPh sb="4" eb="6">
      <t>ジョウホウ</t>
    </rPh>
    <phoneticPr fontId="4"/>
  </si>
  <si>
    <t>金融機関名</t>
    <rPh sb="0" eb="2">
      <t>キンユウ</t>
    </rPh>
    <rPh sb="2" eb="4">
      <t>キカン</t>
    </rPh>
    <rPh sb="4" eb="5">
      <t>メイ</t>
    </rPh>
    <phoneticPr fontId="4"/>
  </si>
  <si>
    <t>金融機関コード</t>
    <rPh sb="0" eb="2">
      <t>キンユウ</t>
    </rPh>
    <rPh sb="2" eb="4">
      <t>キカン</t>
    </rPh>
    <phoneticPr fontId="4"/>
  </si>
  <si>
    <t>支店名</t>
    <rPh sb="0" eb="3">
      <t>シテンメイ</t>
    </rPh>
    <phoneticPr fontId="4"/>
  </si>
  <si>
    <t>支店コード</t>
    <rPh sb="0" eb="2">
      <t>シテン</t>
    </rPh>
    <phoneticPr fontId="4"/>
  </si>
  <si>
    <t>分類</t>
    <rPh sb="0" eb="2">
      <t>ブンルイ</t>
    </rPh>
    <phoneticPr fontId="4"/>
  </si>
  <si>
    <t>口座番号（右詰め）</t>
    <rPh sb="0" eb="2">
      <t>コウザ</t>
    </rPh>
    <rPh sb="2" eb="4">
      <t>バンゴウ</t>
    </rPh>
    <rPh sb="5" eb="6">
      <t>ミギ</t>
    </rPh>
    <rPh sb="6" eb="7">
      <t>ヅ</t>
    </rPh>
    <phoneticPr fontId="4"/>
  </si>
  <si>
    <t>銀行</t>
    <rPh sb="0" eb="2">
      <t>ギンコウ</t>
    </rPh>
    <phoneticPr fontId="4"/>
  </si>
  <si>
    <t>金庫</t>
    <rPh sb="0" eb="2">
      <t>キンコ</t>
    </rPh>
    <phoneticPr fontId="4"/>
  </si>
  <si>
    <t>信組</t>
    <rPh sb="0" eb="2">
      <t>シンクミ</t>
    </rPh>
    <phoneticPr fontId="4"/>
  </si>
  <si>
    <t>信連</t>
    <rPh sb="0" eb="2">
      <t>シンレン</t>
    </rPh>
    <phoneticPr fontId="4"/>
  </si>
  <si>
    <t>ゆうちょ</t>
    <phoneticPr fontId="4"/>
  </si>
  <si>
    <t>その他</t>
    <rPh sb="2" eb="3">
      <t>タ</t>
    </rPh>
    <phoneticPr fontId="4"/>
  </si>
  <si>
    <t>普通</t>
    <rPh sb="0" eb="2">
      <t>フツウ</t>
    </rPh>
    <phoneticPr fontId="4"/>
  </si>
  <si>
    <t>当座</t>
    <rPh sb="0" eb="2">
      <t>トウザ</t>
    </rPh>
    <phoneticPr fontId="4"/>
  </si>
  <si>
    <t xml:space="preserve">
（カナ）
口座名義
</t>
    <rPh sb="6" eb="8">
      <t>コウザ</t>
    </rPh>
    <rPh sb="8" eb="10">
      <t>メイギ</t>
    </rPh>
    <phoneticPr fontId="4"/>
  </si>
  <si>
    <t>短期入所療養介護事業所</t>
    <rPh sb="0" eb="2">
      <t>タンキ</t>
    </rPh>
    <rPh sb="2" eb="4">
      <t>ニュウショ</t>
    </rPh>
    <rPh sb="4" eb="6">
      <t>リョウヨウ</t>
    </rPh>
    <rPh sb="6" eb="8">
      <t>カイゴ</t>
    </rPh>
    <rPh sb="8" eb="11">
      <t>ジギョウショ</t>
    </rPh>
    <phoneticPr fontId="4"/>
  </si>
  <si>
    <t>訪問介護事業所</t>
  </si>
  <si>
    <t>訪問入浴介護事業所</t>
  </si>
  <si>
    <t>訪問看護事業所</t>
  </si>
  <si>
    <t>訪問リハビリテーション事業所</t>
  </si>
  <si>
    <t>（２）②</t>
  </si>
  <si>
    <t>/事業所</t>
    <rPh sb="1" eb="4">
      <t>ジギョウショ</t>
    </rPh>
    <phoneticPr fontId="1"/>
  </si>
  <si>
    <t>通所リハビリテーション事業所（通常規模型）</t>
  </si>
  <si>
    <t>通所リハビリテーション事業所（大規模型（Ⅰ））</t>
  </si>
  <si>
    <t>通所リハビリテーション事業所（大規模型（Ⅱ））</t>
  </si>
  <si>
    <t>/定員</t>
    <rPh sb="1" eb="3">
      <t>テイイン</t>
    </rPh>
    <phoneticPr fontId="1"/>
  </si>
  <si>
    <t>定期巡回・随時対応型訪問介護看護事業所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</si>
</sst>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Red]\-#,##0\ "/>
    <numFmt numFmtId="178" formatCode="#,##0;\-#,##0;&quot;&quot;"/>
    <numFmt numFmtId="179" formatCode="[$-F800]dddd\,\ mmmm\ dd\,\ yyyy"/>
    <numFmt numFmtId="180" formatCode="yyyy&quot;年&quot;m&quot;月&quot;d&quot;日&quot;;@"/>
    <numFmt numFmtId="181" formatCode="#,##0.0_ "/>
    <numFmt numFmtId="182" formatCode="#,##0_);[Red]\(#,##0\)"/>
    <numFmt numFmtId="183" formatCode="0_ "/>
  </numFmts>
  <fonts count="2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6"/>
      <name val="ＭＳ Ｐ明朝"/>
      <family val="1"/>
      <charset val="128"/>
    </font>
    <font>
      <sz val="11"/>
      <name val="ＭＳ 明朝"/>
      <family val="1"/>
      <charset val="128"/>
    </font>
    <font>
      <b/>
      <sz val="11"/>
      <color rgb="FFFF0000"/>
      <name val="ＭＳ Ｐゴシック"/>
      <family val="3"/>
      <charset val="128"/>
    </font>
    <font>
      <sz val="9"/>
      <color indexed="81"/>
      <name val="MS P ゴシック"/>
      <family val="3"/>
      <charset val="128"/>
    </font>
    <font>
      <b/>
      <sz val="14"/>
      <color theme="1"/>
      <name val="ＭＳ 明朝"/>
      <family val="1"/>
      <charset val="128"/>
    </font>
    <font>
      <sz val="12"/>
      <color theme="1"/>
      <name val="ＭＳ 明朝"/>
      <family val="1"/>
      <charset val="128"/>
    </font>
    <font>
      <sz val="10"/>
      <color rgb="FF0070C0"/>
      <name val="ＭＳ ゴシック"/>
      <family val="3"/>
      <charset val="128"/>
    </font>
    <font>
      <b/>
      <sz val="11"/>
      <name val="ＭＳ Ｐ明朝"/>
      <family val="1"/>
      <charset val="128"/>
    </font>
    <font>
      <b/>
      <sz val="9"/>
      <color indexed="81"/>
      <name val="MS P ゴシック"/>
      <family val="3"/>
      <charset val="128"/>
    </font>
    <font>
      <b/>
      <sz val="12"/>
      <name val="ＭＳ Ｐ明朝"/>
      <family val="1"/>
      <charset val="128"/>
    </font>
    <font>
      <sz val="9"/>
      <name val="ＭＳ 明朝"/>
      <family val="1"/>
      <charset val="128"/>
    </font>
    <font>
      <sz val="10"/>
      <color theme="4"/>
      <name val="ＭＳ 明朝"/>
      <family val="1"/>
      <charset val="128"/>
    </font>
    <font>
      <b/>
      <sz val="10"/>
      <name val="ＭＳ 明朝"/>
      <family val="1"/>
      <charset val="128"/>
    </font>
    <font>
      <b/>
      <sz val="9"/>
      <name val="ＭＳ Ｐ明朝"/>
      <family val="1"/>
      <charset val="128"/>
    </font>
    <font>
      <b/>
      <sz val="12"/>
      <color theme="1"/>
      <name val="ＭＳ 明朝"/>
      <family val="1"/>
      <charset val="128"/>
    </font>
    <font>
      <b/>
      <sz val="16"/>
      <color indexed="81"/>
      <name val="ＭＳ Ｐゴシック"/>
      <family val="3"/>
      <charset val="128"/>
    </font>
  </fonts>
  <fills count="12">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59999389629810485"/>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0">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431">
    <xf numFmtId="0" fontId="0" fillId="0" borderId="0" xfId="0">
      <alignment vertical="center"/>
    </xf>
    <xf numFmtId="0" fontId="6" fillId="0" borderId="0" xfId="0" applyFont="1">
      <alignment vertical="center"/>
    </xf>
    <xf numFmtId="0" fontId="8" fillId="0" borderId="0" xfId="0" applyFont="1" applyFill="1">
      <alignment vertical="center"/>
    </xf>
    <xf numFmtId="0" fontId="9" fillId="0" borderId="0" xfId="0" applyFont="1" applyFill="1">
      <alignment vertical="center"/>
    </xf>
    <xf numFmtId="0" fontId="11" fillId="0" borderId="0" xfId="0" applyFont="1" applyFill="1">
      <alignment vertical="center"/>
    </xf>
    <xf numFmtId="0" fontId="8" fillId="0" borderId="0" xfId="0" applyFont="1">
      <alignment vertical="center"/>
    </xf>
    <xf numFmtId="0" fontId="9" fillId="0" borderId="0" xfId="0" applyFont="1">
      <alignment vertical="center"/>
    </xf>
    <xf numFmtId="0" fontId="9" fillId="0" borderId="0" xfId="0" applyFont="1" applyAlignment="1">
      <alignment horizontal="center" vertical="center"/>
    </xf>
    <xf numFmtId="0" fontId="15" fillId="0" borderId="0" xfId="0" applyFont="1">
      <alignment vertical="center"/>
    </xf>
    <xf numFmtId="0" fontId="9" fillId="0" borderId="25" xfId="0" applyFont="1" applyBorder="1">
      <alignment vertical="center"/>
    </xf>
    <xf numFmtId="0" fontId="9" fillId="0" borderId="0" xfId="0" applyFont="1" applyAlignment="1">
      <alignment horizontal="right" vertical="center"/>
    </xf>
    <xf numFmtId="0" fontId="10" fillId="0" borderId="0" xfId="0" applyFont="1">
      <alignment vertical="center"/>
    </xf>
    <xf numFmtId="0" fontId="0" fillId="5" borderId="0" xfId="0" applyFill="1">
      <alignment vertical="center"/>
    </xf>
    <xf numFmtId="0" fontId="4" fillId="0" borderId="0" xfId="0" applyFont="1">
      <alignment vertical="center"/>
    </xf>
    <xf numFmtId="179" fontId="9" fillId="3" borderId="25" xfId="0" applyNumberFormat="1" applyFont="1" applyFill="1" applyBorder="1" applyAlignment="1">
      <alignment vertical="center" shrinkToFit="1"/>
    </xf>
    <xf numFmtId="0" fontId="12" fillId="2" borderId="18" xfId="0" applyFont="1" applyFill="1" applyBorder="1" applyAlignment="1">
      <alignment horizontal="center" vertical="center"/>
    </xf>
    <xf numFmtId="0" fontId="12" fillId="7" borderId="16" xfId="0" applyFont="1" applyFill="1" applyBorder="1" applyAlignment="1">
      <alignment horizontal="center" vertical="center"/>
    </xf>
    <xf numFmtId="0" fontId="12" fillId="7" borderId="18" xfId="0" applyFont="1" applyFill="1" applyBorder="1" applyAlignment="1">
      <alignment horizontal="center" vertical="center"/>
    </xf>
    <xf numFmtId="0" fontId="9" fillId="0" borderId="25" xfId="0" applyFont="1" applyBorder="1" applyAlignment="1">
      <alignment horizontal="center" vertical="center"/>
    </xf>
    <xf numFmtId="0" fontId="9" fillId="6" borderId="25" xfId="0" applyFont="1" applyFill="1" applyBorder="1">
      <alignment vertical="center"/>
    </xf>
    <xf numFmtId="0" fontId="9" fillId="4" borderId="25" xfId="0" applyFont="1" applyFill="1" applyBorder="1" applyAlignment="1">
      <alignment horizontal="center" vertical="center"/>
    </xf>
    <xf numFmtId="0" fontId="9" fillId="0" borderId="3" xfId="0" applyFont="1" applyFill="1" applyBorder="1" applyAlignment="1">
      <alignment vertical="center"/>
    </xf>
    <xf numFmtId="0" fontId="12" fillId="2" borderId="0" xfId="0" applyFont="1" applyFill="1" applyBorder="1" applyAlignment="1">
      <alignment vertical="center"/>
    </xf>
    <xf numFmtId="0" fontId="9" fillId="2" borderId="0" xfId="0" applyFont="1" applyFill="1" applyBorder="1">
      <alignment vertical="center"/>
    </xf>
    <xf numFmtId="0" fontId="9" fillId="2" borderId="10" xfId="0" applyFont="1" applyFill="1" applyBorder="1">
      <alignment vertical="center"/>
    </xf>
    <xf numFmtId="0" fontId="9" fillId="2" borderId="2" xfId="0" applyFont="1" applyFill="1" applyBorder="1" applyAlignment="1">
      <alignment horizontal="center" vertical="center"/>
    </xf>
    <xf numFmtId="0" fontId="9" fillId="2" borderId="2" xfId="0" applyFont="1" applyFill="1" applyBorder="1" applyAlignment="1">
      <alignment vertical="center"/>
    </xf>
    <xf numFmtId="0" fontId="9" fillId="2" borderId="3" xfId="0" applyFont="1" applyFill="1" applyBorder="1" applyAlignment="1">
      <alignment vertical="center"/>
    </xf>
    <xf numFmtId="176" fontId="12" fillId="2" borderId="1" xfId="0" applyNumberFormat="1" applyFont="1" applyFill="1" applyBorder="1" applyAlignment="1" applyProtection="1">
      <alignment vertical="center"/>
      <protection locked="0"/>
    </xf>
    <xf numFmtId="176" fontId="12" fillId="2" borderId="2" xfId="0" applyNumberFormat="1" applyFont="1" applyFill="1" applyBorder="1" applyAlignment="1" applyProtection="1">
      <alignment vertical="center"/>
      <protection locked="0"/>
    </xf>
    <xf numFmtId="176" fontId="12" fillId="2" borderId="0" xfId="0" applyNumberFormat="1" applyFont="1" applyFill="1" applyBorder="1" applyAlignment="1" applyProtection="1">
      <alignment vertical="center"/>
      <protection locked="0"/>
    </xf>
    <xf numFmtId="0" fontId="9" fillId="2" borderId="3" xfId="0" applyFont="1" applyFill="1" applyBorder="1">
      <alignment vertical="center"/>
    </xf>
    <xf numFmtId="0" fontId="9" fillId="2" borderId="2" xfId="0" applyFont="1" applyFill="1" applyBorder="1">
      <alignment vertical="center"/>
    </xf>
    <xf numFmtId="0" fontId="14" fillId="6" borderId="0" xfId="0" applyFont="1" applyFill="1" applyAlignment="1">
      <alignment horizontal="center" vertical="center"/>
    </xf>
    <xf numFmtId="0" fontId="14" fillId="6" borderId="0" xfId="0" applyFont="1" applyFill="1">
      <alignment vertical="center"/>
    </xf>
    <xf numFmtId="0" fontId="14" fillId="6" borderId="0" xfId="0" applyFont="1" applyFill="1" applyBorder="1">
      <alignment vertical="center"/>
    </xf>
    <xf numFmtId="0" fontId="14" fillId="6" borderId="0" xfId="0" applyFont="1" applyFill="1" applyBorder="1" applyAlignment="1">
      <alignment horizontal="center" vertical="center"/>
    </xf>
    <xf numFmtId="0" fontId="14" fillId="6" borderId="0" xfId="0" applyFont="1" applyFill="1" applyAlignment="1">
      <alignment vertical="center"/>
    </xf>
    <xf numFmtId="0" fontId="14" fillId="6" borderId="0" xfId="0" applyFont="1" applyFill="1" applyAlignment="1">
      <alignment horizontal="right" vertical="center"/>
    </xf>
    <xf numFmtId="0" fontId="6" fillId="6" borderId="0" xfId="0" applyFont="1" applyFill="1">
      <alignment vertical="center"/>
    </xf>
    <xf numFmtId="0" fontId="12" fillId="6" borderId="0" xfId="0" applyFont="1" applyFill="1">
      <alignment vertical="center"/>
    </xf>
    <xf numFmtId="0" fontId="8" fillId="6" borderId="0"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5" xfId="0" applyFont="1" applyFill="1" applyBorder="1" applyAlignment="1">
      <alignment horizontal="left" vertical="center"/>
    </xf>
    <xf numFmtId="0" fontId="9" fillId="6" borderId="5" xfId="0" applyFont="1" applyFill="1" applyBorder="1">
      <alignment vertical="center"/>
    </xf>
    <xf numFmtId="0" fontId="9" fillId="6" borderId="5" xfId="0" applyFont="1" applyFill="1" applyBorder="1" applyAlignment="1">
      <alignment horizontal="center" vertical="center"/>
    </xf>
    <xf numFmtId="0" fontId="9" fillId="6" borderId="8" xfId="0" applyFont="1" applyFill="1" applyBorder="1" applyAlignment="1">
      <alignment horizontal="left" vertical="center"/>
    </xf>
    <xf numFmtId="0" fontId="9" fillId="6" borderId="8" xfId="0" applyFont="1" applyFill="1" applyBorder="1">
      <alignment vertical="center"/>
    </xf>
    <xf numFmtId="0" fontId="9" fillId="6" borderId="8" xfId="0" applyFont="1" applyFill="1" applyBorder="1" applyAlignment="1">
      <alignment horizontal="center" vertical="center"/>
    </xf>
    <xf numFmtId="0" fontId="9" fillId="6" borderId="6" xfId="0" applyFont="1" applyFill="1" applyBorder="1" applyAlignment="1">
      <alignment horizontal="center" vertical="center"/>
    </xf>
    <xf numFmtId="0" fontId="9" fillId="6" borderId="8" xfId="0" applyFont="1" applyFill="1" applyBorder="1" applyAlignment="1" applyProtection="1">
      <alignment vertical="center"/>
      <protection locked="0"/>
    </xf>
    <xf numFmtId="0" fontId="9" fillId="6" borderId="12" xfId="0" applyFont="1" applyFill="1" applyBorder="1" applyAlignment="1">
      <alignment horizontal="center" vertical="center"/>
    </xf>
    <xf numFmtId="0" fontId="12" fillId="6" borderId="0" xfId="0" applyFont="1" applyFill="1" applyBorder="1" applyAlignment="1">
      <alignment vertical="center"/>
    </xf>
    <xf numFmtId="0" fontId="9" fillId="6" borderId="0" xfId="0" applyFont="1" applyFill="1" applyBorder="1">
      <alignment vertical="center"/>
    </xf>
    <xf numFmtId="0" fontId="9" fillId="6" borderId="0" xfId="0" applyFont="1" applyFill="1" applyBorder="1" applyAlignment="1">
      <alignment horizontal="left" vertical="center"/>
    </xf>
    <xf numFmtId="0" fontId="9" fillId="6" borderId="0" xfId="0" applyFont="1" applyFill="1" applyBorder="1" applyAlignment="1">
      <alignment horizontal="center" vertical="center"/>
    </xf>
    <xf numFmtId="0" fontId="9" fillId="6" borderId="0" xfId="0" applyFont="1" applyFill="1">
      <alignment vertical="center"/>
    </xf>
    <xf numFmtId="0" fontId="9" fillId="6" borderId="0" xfId="0" applyFont="1" applyFill="1" applyBorder="1" applyAlignment="1">
      <alignment vertical="center"/>
    </xf>
    <xf numFmtId="0" fontId="9" fillId="6" borderId="0" xfId="0" applyFont="1" applyFill="1" applyBorder="1" applyAlignment="1" applyProtection="1">
      <alignment vertical="center"/>
      <protection locked="0"/>
    </xf>
    <xf numFmtId="0" fontId="7" fillId="6" borderId="0" xfId="0" applyFont="1" applyFill="1" applyBorder="1" applyAlignment="1">
      <alignment horizontal="left" vertical="center"/>
    </xf>
    <xf numFmtId="0" fontId="7" fillId="6" borderId="0" xfId="0" applyFont="1" applyFill="1" applyBorder="1">
      <alignment vertical="center"/>
    </xf>
    <xf numFmtId="0" fontId="10" fillId="6" borderId="0" xfId="0" applyFont="1" applyFill="1" applyBorder="1" applyAlignment="1">
      <alignment vertical="center"/>
    </xf>
    <xf numFmtId="0" fontId="9" fillId="6" borderId="0" xfId="0" applyFont="1" applyFill="1" applyBorder="1" applyAlignment="1" applyProtection="1">
      <alignment vertical="center" shrinkToFit="1"/>
      <protection locked="0"/>
    </xf>
    <xf numFmtId="0" fontId="9" fillId="6" borderId="0" xfId="0" applyFont="1" applyFill="1" applyBorder="1" applyAlignment="1">
      <alignment vertical="center" textRotation="255"/>
    </xf>
    <xf numFmtId="0" fontId="12" fillId="6" borderId="0" xfId="0" applyFont="1" applyFill="1" applyBorder="1">
      <alignment vertical="center"/>
    </xf>
    <xf numFmtId="0" fontId="8" fillId="6" borderId="0" xfId="0" applyFont="1" applyFill="1" applyBorder="1">
      <alignment vertical="center"/>
    </xf>
    <xf numFmtId="0" fontId="12" fillId="6" borderId="0" xfId="0" applyFont="1" applyFill="1" applyBorder="1" applyAlignment="1">
      <alignment horizontal="center" vertical="center"/>
    </xf>
    <xf numFmtId="0" fontId="9" fillId="6" borderId="3" xfId="0" applyFont="1" applyFill="1" applyBorder="1" applyAlignment="1">
      <alignment vertical="center"/>
    </xf>
    <xf numFmtId="49" fontId="12" fillId="6" borderId="19" xfId="0" applyNumberFormat="1" applyFont="1" applyFill="1" applyBorder="1" applyAlignment="1">
      <alignment vertical="center"/>
    </xf>
    <xf numFmtId="49" fontId="12" fillId="6" borderId="20" xfId="0" applyNumberFormat="1" applyFont="1" applyFill="1" applyBorder="1" applyAlignment="1">
      <alignment vertical="center" wrapText="1"/>
    </xf>
    <xf numFmtId="0" fontId="10" fillId="6" borderId="20" xfId="0" applyFont="1" applyFill="1" applyBorder="1" applyAlignment="1">
      <alignment vertical="center" shrinkToFit="1"/>
    </xf>
    <xf numFmtId="0" fontId="10" fillId="6" borderId="21" xfId="0" applyFont="1" applyFill="1" applyBorder="1" applyAlignment="1">
      <alignment vertical="center" shrinkToFit="1"/>
    </xf>
    <xf numFmtId="49" fontId="12" fillId="6" borderId="20" xfId="0" applyNumberFormat="1" applyFont="1" applyFill="1" applyBorder="1" applyAlignment="1">
      <alignment vertical="center"/>
    </xf>
    <xf numFmtId="49" fontId="12" fillId="6" borderId="21" xfId="0" applyNumberFormat="1" applyFont="1" applyFill="1" applyBorder="1" applyAlignment="1">
      <alignment vertical="center"/>
    </xf>
    <xf numFmtId="49" fontId="12" fillId="6" borderId="33" xfId="0" applyNumberFormat="1" applyFont="1" applyFill="1" applyBorder="1" applyAlignment="1">
      <alignment vertical="center"/>
    </xf>
    <xf numFmtId="49" fontId="12" fillId="6" borderId="34" xfId="0" applyNumberFormat="1" applyFont="1" applyFill="1" applyBorder="1" applyAlignment="1">
      <alignment vertical="center" wrapText="1"/>
    </xf>
    <xf numFmtId="0" fontId="10" fillId="6" borderId="34" xfId="0" applyFont="1" applyFill="1" applyBorder="1" applyAlignment="1">
      <alignment vertical="center" shrinkToFit="1"/>
    </xf>
    <xf numFmtId="0" fontId="10" fillId="6" borderId="35" xfId="0" applyFont="1" applyFill="1" applyBorder="1" applyAlignment="1">
      <alignment vertical="center" shrinkToFit="1"/>
    </xf>
    <xf numFmtId="49" fontId="12" fillId="6" borderId="1" xfId="0" applyNumberFormat="1" applyFont="1" applyFill="1" applyBorder="1" applyAlignment="1">
      <alignment vertical="center"/>
    </xf>
    <xf numFmtId="49" fontId="12" fillId="6" borderId="2" xfId="0" applyNumberFormat="1" applyFont="1" applyFill="1" applyBorder="1" applyAlignment="1">
      <alignment vertical="center" wrapText="1"/>
    </xf>
    <xf numFmtId="49" fontId="12" fillId="6" borderId="3" xfId="0" applyNumberFormat="1" applyFont="1" applyFill="1" applyBorder="1" applyAlignment="1">
      <alignment vertical="center" wrapText="1"/>
    </xf>
    <xf numFmtId="49" fontId="12" fillId="6" borderId="0" xfId="0" applyNumberFormat="1" applyFont="1" applyFill="1" applyBorder="1" applyAlignment="1">
      <alignment horizontal="center" vertical="center" wrapText="1"/>
    </xf>
    <xf numFmtId="49" fontId="12" fillId="6" borderId="0" xfId="0" applyNumberFormat="1" applyFont="1" applyFill="1" applyBorder="1" applyAlignment="1">
      <alignment vertical="center" wrapText="1"/>
    </xf>
    <xf numFmtId="177" fontId="8" fillId="6" borderId="0" xfId="4" applyNumberFormat="1" applyFont="1" applyFill="1" applyBorder="1" applyAlignment="1">
      <alignment vertical="center" shrinkToFit="1"/>
    </xf>
    <xf numFmtId="0" fontId="8" fillId="6" borderId="0" xfId="0" applyFont="1" applyFill="1" applyBorder="1" applyAlignment="1">
      <alignment vertical="center"/>
    </xf>
    <xf numFmtId="0" fontId="12" fillId="6" borderId="0" xfId="0" applyFont="1" applyFill="1" applyBorder="1" applyAlignment="1">
      <alignment vertical="center" wrapText="1"/>
    </xf>
    <xf numFmtId="49" fontId="12" fillId="6" borderId="2" xfId="0" applyNumberFormat="1" applyFont="1" applyFill="1" applyBorder="1" applyAlignment="1">
      <alignment vertical="center"/>
    </xf>
    <xf numFmtId="0" fontId="10" fillId="6" borderId="0" xfId="0" applyFont="1" applyFill="1" applyBorder="1" applyAlignment="1">
      <alignment vertical="center" shrinkToFit="1"/>
    </xf>
    <xf numFmtId="0" fontId="8" fillId="6" borderId="0" xfId="0" applyFont="1" applyFill="1">
      <alignment vertical="center"/>
    </xf>
    <xf numFmtId="177" fontId="10" fillId="6" borderId="0" xfId="4" applyNumberFormat="1" applyFont="1" applyFill="1" applyBorder="1" applyAlignment="1">
      <alignment vertical="center" shrinkToFit="1"/>
    </xf>
    <xf numFmtId="0" fontId="10" fillId="6" borderId="5" xfId="0" applyFont="1" applyFill="1" applyBorder="1" applyAlignment="1">
      <alignment vertical="center" shrinkToFit="1"/>
    </xf>
    <xf numFmtId="0" fontId="12" fillId="2" borderId="12" xfId="0" applyFont="1" applyFill="1" applyBorder="1" applyAlignment="1">
      <alignment horizontal="center" vertical="center"/>
    </xf>
    <xf numFmtId="0" fontId="12" fillId="2" borderId="4" xfId="0" applyFont="1" applyFill="1" applyBorder="1" applyAlignment="1">
      <alignment vertical="center"/>
    </xf>
    <xf numFmtId="0" fontId="12" fillId="2" borderId="5" xfId="0" applyFont="1" applyFill="1" applyBorder="1" applyAlignment="1">
      <alignment vertical="center"/>
    </xf>
    <xf numFmtId="0" fontId="12" fillId="2" borderId="11" xfId="0" applyFont="1" applyFill="1" applyBorder="1" applyAlignment="1">
      <alignment vertical="center"/>
    </xf>
    <xf numFmtId="0" fontId="12" fillId="2" borderId="8" xfId="0" applyFont="1" applyFill="1" applyBorder="1" applyAlignment="1">
      <alignment vertical="center"/>
    </xf>
    <xf numFmtId="0" fontId="8" fillId="6" borderId="36" xfId="0" applyFont="1" applyFill="1" applyBorder="1" applyAlignment="1">
      <alignment vertical="center"/>
    </xf>
    <xf numFmtId="0" fontId="12" fillId="2" borderId="26" xfId="0" applyFont="1" applyFill="1" applyBorder="1" applyAlignment="1">
      <alignment vertical="center"/>
    </xf>
    <xf numFmtId="0" fontId="12" fillId="2" borderId="27" xfId="0" applyFont="1" applyFill="1" applyBorder="1" applyAlignment="1">
      <alignment vertical="center"/>
    </xf>
    <xf numFmtId="0" fontId="12" fillId="2" borderId="28" xfId="0" applyFont="1" applyFill="1" applyBorder="1" applyAlignment="1">
      <alignment vertical="center"/>
    </xf>
    <xf numFmtId="0" fontId="12" fillId="2" borderId="8" xfId="0" applyFont="1" applyFill="1" applyBorder="1" applyAlignment="1">
      <alignment vertical="center" wrapText="1"/>
    </xf>
    <xf numFmtId="0" fontId="12" fillId="2" borderId="5" xfId="0" applyFont="1" applyFill="1" applyBorder="1" applyAlignment="1">
      <alignment vertical="center" wrapText="1"/>
    </xf>
    <xf numFmtId="0" fontId="12" fillId="2" borderId="32" xfId="0" applyFont="1" applyFill="1" applyBorder="1" applyAlignment="1">
      <alignment horizontal="center" vertical="center"/>
    </xf>
    <xf numFmtId="0" fontId="9" fillId="2" borderId="28" xfId="0" applyFont="1" applyFill="1" applyBorder="1">
      <alignment vertical="center"/>
    </xf>
    <xf numFmtId="0" fontId="9" fillId="2" borderId="32" xfId="0" applyFont="1" applyFill="1" applyBorder="1" applyAlignment="1">
      <alignment vertical="center"/>
    </xf>
    <xf numFmtId="0" fontId="9" fillId="2" borderId="12" xfId="0" applyFont="1" applyFill="1" applyBorder="1" applyAlignment="1">
      <alignment vertical="center"/>
    </xf>
    <xf numFmtId="0" fontId="14" fillId="6" borderId="0" xfId="0" applyFont="1" applyFill="1" applyAlignment="1">
      <alignment horizontal="right" vertical="center"/>
    </xf>
    <xf numFmtId="0" fontId="12" fillId="2" borderId="1"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7" fillId="0" borderId="0" xfId="0" applyFont="1" applyFill="1" applyBorder="1" applyAlignment="1">
      <alignment horizontal="left" vertical="center"/>
    </xf>
    <xf numFmtId="178" fontId="8" fillId="0" borderId="25" xfId="0" applyNumberFormat="1" applyFont="1" applyBorder="1" applyAlignment="1">
      <alignment horizontal="center" vertical="center" shrinkToFit="1"/>
    </xf>
    <xf numFmtId="0" fontId="9" fillId="0" borderId="0" xfId="0" applyFont="1" applyAlignment="1">
      <alignment horizontal="center" vertical="center" shrinkToFit="1"/>
    </xf>
    <xf numFmtId="0" fontId="9" fillId="0" borderId="0" xfId="0" applyFont="1" applyAlignment="1">
      <alignment horizontal="left" vertical="center"/>
    </xf>
    <xf numFmtId="0" fontId="6" fillId="0" borderId="0" xfId="0" applyFont="1" applyAlignment="1">
      <alignment horizontal="right" vertical="center"/>
    </xf>
    <xf numFmtId="178" fontId="8" fillId="0" borderId="25" xfId="4" applyNumberFormat="1" applyFont="1" applyBorder="1" applyAlignment="1">
      <alignment horizontal="right" vertical="center" shrinkToFit="1"/>
    </xf>
    <xf numFmtId="178" fontId="8" fillId="0" borderId="1" xfId="4" applyNumberFormat="1" applyFont="1" applyBorder="1" applyAlignment="1">
      <alignment horizontal="right" vertical="center" shrinkToFit="1"/>
    </xf>
    <xf numFmtId="0" fontId="14" fillId="0" borderId="0" xfId="0" applyFont="1" applyAlignment="1">
      <alignment horizontal="left" vertical="top"/>
    </xf>
    <xf numFmtId="0" fontId="18" fillId="0" borderId="0" xfId="0" applyFont="1" applyAlignment="1">
      <alignment horizontal="left" vertical="top"/>
    </xf>
    <xf numFmtId="0" fontId="14" fillId="0" borderId="0" xfId="0" applyFont="1">
      <alignment vertical="center"/>
    </xf>
    <xf numFmtId="0" fontId="14" fillId="0" borderId="25" xfId="0" applyFont="1" applyBorder="1" applyAlignment="1">
      <alignment horizontal="center" vertical="center"/>
    </xf>
    <xf numFmtId="0" fontId="18" fillId="0" borderId="25" xfId="0" applyFont="1" applyBorder="1" applyAlignment="1">
      <alignment horizontal="left" vertical="center" wrapText="1"/>
    </xf>
    <xf numFmtId="0" fontId="18" fillId="0" borderId="16" xfId="0" applyFont="1" applyBorder="1" applyAlignment="1">
      <alignment horizontal="left" vertical="center" wrapText="1"/>
    </xf>
    <xf numFmtId="0" fontId="18" fillId="0" borderId="16" xfId="0" applyFont="1" applyBorder="1" applyAlignment="1">
      <alignment vertical="center" wrapText="1"/>
    </xf>
    <xf numFmtId="0" fontId="6" fillId="2" borderId="0" xfId="0" applyFont="1" applyFill="1">
      <alignment vertical="center"/>
    </xf>
    <xf numFmtId="0" fontId="6" fillId="2" borderId="3" xfId="0" applyFont="1" applyFill="1" applyBorder="1">
      <alignment vertical="center"/>
    </xf>
    <xf numFmtId="0" fontId="6" fillId="2" borderId="12" xfId="0" applyFont="1" applyFill="1" applyBorder="1">
      <alignment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49" fontId="12" fillId="6" borderId="22" xfId="0" applyNumberFormat="1" applyFont="1" applyFill="1" applyBorder="1" applyAlignment="1">
      <alignment vertical="center"/>
    </xf>
    <xf numFmtId="49" fontId="12" fillId="6" borderId="23" xfId="0" applyNumberFormat="1" applyFont="1" applyFill="1" applyBorder="1" applyAlignment="1">
      <alignment vertical="center" wrapText="1"/>
    </xf>
    <xf numFmtId="0" fontId="10" fillId="6" borderId="23" xfId="0" applyFont="1" applyFill="1" applyBorder="1" applyAlignment="1">
      <alignment vertical="center" shrinkToFit="1"/>
    </xf>
    <xf numFmtId="0" fontId="10" fillId="6" borderId="24" xfId="0" applyFont="1" applyFill="1" applyBorder="1" applyAlignment="1">
      <alignment vertical="center" shrinkToFit="1"/>
    </xf>
    <xf numFmtId="0" fontId="12" fillId="2" borderId="25" xfId="0" applyFont="1" applyFill="1" applyBorder="1" applyAlignment="1">
      <alignment horizontal="center" vertical="center"/>
    </xf>
    <xf numFmtId="0" fontId="13" fillId="6" borderId="0" xfId="0" applyFont="1" applyFill="1" applyBorder="1" applyAlignment="1">
      <alignment horizontal="left" vertical="center"/>
    </xf>
    <xf numFmtId="0" fontId="13" fillId="6" borderId="8" xfId="0" applyFont="1" applyFill="1" applyBorder="1" applyAlignment="1">
      <alignment vertical="center"/>
    </xf>
    <xf numFmtId="0" fontId="14" fillId="7" borderId="25" xfId="0" applyFont="1" applyFill="1" applyBorder="1" applyAlignment="1">
      <alignment horizontal="center" vertical="center"/>
    </xf>
    <xf numFmtId="0" fontId="18" fillId="7" borderId="25" xfId="0" applyFont="1" applyFill="1" applyBorder="1" applyAlignment="1">
      <alignment horizontal="center" vertical="top"/>
    </xf>
    <xf numFmtId="0" fontId="14" fillId="0" borderId="10" xfId="0" applyFont="1" applyBorder="1">
      <alignment vertical="center"/>
    </xf>
    <xf numFmtId="0" fontId="10" fillId="2" borderId="25"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9" fillId="6" borderId="2" xfId="0" applyFont="1" applyFill="1" applyBorder="1" applyAlignment="1">
      <alignment horizontal="center" vertical="center"/>
    </xf>
    <xf numFmtId="0" fontId="10" fillId="2" borderId="18" xfId="0" applyFont="1" applyFill="1" applyBorder="1" applyAlignment="1">
      <alignment horizontal="center" vertical="center" wrapText="1"/>
    </xf>
    <xf numFmtId="0" fontId="9" fillId="3" borderId="25" xfId="0" applyFont="1" applyFill="1" applyBorder="1" applyAlignment="1">
      <alignment vertical="center" shrinkToFit="1"/>
    </xf>
    <xf numFmtId="49" fontId="12" fillId="3" borderId="25" xfId="0" applyNumberFormat="1" applyFont="1" applyFill="1" applyBorder="1" applyAlignment="1">
      <alignment horizontal="center" vertical="center" shrinkToFit="1"/>
    </xf>
    <xf numFmtId="179" fontId="13" fillId="4" borderId="25" xfId="0" applyNumberFormat="1" applyFont="1" applyFill="1" applyBorder="1" applyAlignment="1">
      <alignment vertical="center" shrinkToFit="1"/>
    </xf>
    <xf numFmtId="179" fontId="13" fillId="3" borderId="25" xfId="0" applyNumberFormat="1" applyFont="1" applyFill="1" applyBorder="1" applyAlignment="1">
      <alignment vertical="center" shrinkToFit="1"/>
    </xf>
    <xf numFmtId="0" fontId="12" fillId="6" borderId="31" xfId="0" applyFont="1" applyFill="1" applyBorder="1" applyAlignment="1">
      <alignment vertical="center"/>
    </xf>
    <xf numFmtId="0" fontId="9" fillId="3" borderId="25" xfId="0" applyFont="1" applyFill="1" applyBorder="1" applyAlignment="1">
      <alignment horizontal="center" vertical="center" shrinkToFit="1"/>
    </xf>
    <xf numFmtId="0" fontId="8" fillId="0" borderId="30" xfId="0" applyFont="1" applyBorder="1">
      <alignment vertical="center"/>
    </xf>
    <xf numFmtId="178" fontId="12" fillId="2" borderId="3" xfId="4" applyNumberFormat="1" applyFont="1" applyFill="1" applyBorder="1" applyAlignment="1">
      <alignment horizontal="center" vertical="center" shrinkToFit="1"/>
    </xf>
    <xf numFmtId="0" fontId="22" fillId="0" borderId="0" xfId="0" applyFont="1">
      <alignment vertical="center"/>
    </xf>
    <xf numFmtId="0" fontId="20" fillId="9" borderId="26" xfId="0" applyFont="1" applyFill="1" applyBorder="1" applyAlignment="1">
      <alignment vertical="center"/>
    </xf>
    <xf numFmtId="0" fontId="8" fillId="9" borderId="27" xfId="0" applyFont="1" applyFill="1" applyBorder="1">
      <alignment vertical="center"/>
    </xf>
    <xf numFmtId="0" fontId="23" fillId="6" borderId="0" xfId="0" applyFont="1" applyFill="1" applyAlignment="1">
      <alignment vertical="center"/>
    </xf>
    <xf numFmtId="0" fontId="14" fillId="3" borderId="0" xfId="0" applyFont="1" applyFill="1" applyAlignment="1">
      <alignment horizontal="right" vertical="center"/>
    </xf>
    <xf numFmtId="0" fontId="12" fillId="2" borderId="1" xfId="0" applyFont="1" applyFill="1" applyBorder="1" applyAlignment="1">
      <alignment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0" fontId="12" fillId="2" borderId="8" xfId="0" applyFont="1" applyFill="1" applyBorder="1" applyAlignment="1">
      <alignment vertical="center"/>
    </xf>
    <xf numFmtId="0" fontId="14" fillId="3" borderId="0" xfId="0" applyFont="1" applyFill="1" applyAlignment="1">
      <alignment vertical="center"/>
    </xf>
    <xf numFmtId="0" fontId="14" fillId="3" borderId="0" xfId="0" applyFont="1" applyFill="1" applyAlignment="1">
      <alignment horizontal="center" vertical="center"/>
    </xf>
    <xf numFmtId="49" fontId="8" fillId="0" borderId="25" xfId="0" applyNumberFormat="1" applyFont="1" applyBorder="1" applyAlignment="1">
      <alignment vertical="center" shrinkToFit="1"/>
    </xf>
    <xf numFmtId="49" fontId="8" fillId="0" borderId="25" xfId="4" applyNumberFormat="1" applyFont="1" applyBorder="1" applyAlignment="1">
      <alignment horizontal="center" vertical="center" shrinkToFit="1"/>
    </xf>
    <xf numFmtId="0" fontId="12" fillId="2" borderId="9" xfId="0" applyFont="1" applyFill="1" applyBorder="1" applyAlignment="1">
      <alignment vertical="center" wrapText="1"/>
    </xf>
    <xf numFmtId="0" fontId="12" fillId="2" borderId="11" xfId="0" applyFont="1" applyFill="1" applyBorder="1" applyAlignment="1">
      <alignment vertical="center" wrapText="1"/>
    </xf>
    <xf numFmtId="0" fontId="9" fillId="2" borderId="12" xfId="0" applyFont="1" applyFill="1" applyBorder="1">
      <alignment vertical="center"/>
    </xf>
    <xf numFmtId="176" fontId="12" fillId="2" borderId="8" xfId="0" applyNumberFormat="1" applyFont="1" applyFill="1" applyBorder="1" applyAlignment="1" applyProtection="1">
      <alignment vertical="center"/>
      <protection locked="0"/>
    </xf>
    <xf numFmtId="0" fontId="9" fillId="2" borderId="8" xfId="0" applyFont="1" applyFill="1" applyBorder="1">
      <alignment vertical="center"/>
    </xf>
    <xf numFmtId="0" fontId="9" fillId="2" borderId="17" xfId="0" applyFont="1" applyFill="1" applyBorder="1">
      <alignment vertical="center"/>
    </xf>
    <xf numFmtId="49" fontId="9" fillId="3" borderId="25" xfId="0" applyNumberFormat="1" applyFont="1" applyFill="1" applyBorder="1" applyAlignment="1">
      <alignment vertical="center" shrinkToFit="1"/>
    </xf>
    <xf numFmtId="0" fontId="6" fillId="6" borderId="4" xfId="0" applyFont="1" applyFill="1" applyBorder="1" applyAlignment="1">
      <alignment vertical="center" shrinkToFit="1"/>
    </xf>
    <xf numFmtId="0" fontId="6" fillId="6" borderId="5" xfId="0" applyFont="1" applyFill="1" applyBorder="1" applyAlignment="1">
      <alignment vertical="center" shrinkToFit="1"/>
    </xf>
    <xf numFmtId="0" fontId="6" fillId="6" borderId="6" xfId="0" applyFont="1" applyFill="1" applyBorder="1" applyAlignment="1">
      <alignment vertical="center" shrinkToFit="1"/>
    </xf>
    <xf numFmtId="0" fontId="12" fillId="2" borderId="1"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25" xfId="0" applyFont="1" applyFill="1" applyBorder="1" applyAlignment="1">
      <alignment horizontal="center" vertical="center"/>
    </xf>
    <xf numFmtId="0" fontId="9" fillId="7" borderId="25" xfId="0" applyFont="1" applyFill="1" applyBorder="1" applyAlignment="1" applyProtection="1">
      <alignment vertical="center" shrinkToFit="1"/>
      <protection locked="0"/>
    </xf>
    <xf numFmtId="0" fontId="8" fillId="0" borderId="25" xfId="0" applyNumberFormat="1" applyFont="1" applyBorder="1" applyAlignment="1">
      <alignment vertical="center" shrinkToFit="1"/>
    </xf>
    <xf numFmtId="178" fontId="8" fillId="0" borderId="1" xfId="0" applyNumberFormat="1" applyFont="1" applyBorder="1" applyAlignment="1">
      <alignment horizontal="center" vertical="center" shrinkToFit="1"/>
    </xf>
    <xf numFmtId="0" fontId="8" fillId="0" borderId="3" xfId="0" applyNumberFormat="1" applyFont="1" applyBorder="1" applyAlignment="1">
      <alignment vertical="center" shrinkToFit="1"/>
    </xf>
    <xf numFmtId="0" fontId="8" fillId="0" borderId="25" xfId="4" applyNumberFormat="1" applyFont="1" applyBorder="1" applyAlignment="1">
      <alignment horizontal="right" vertical="center" shrinkToFit="1"/>
    </xf>
    <xf numFmtId="0" fontId="13" fillId="2" borderId="18" xfId="0" applyFont="1" applyFill="1" applyBorder="1" applyAlignment="1">
      <alignment horizontal="center" vertical="center" wrapText="1"/>
    </xf>
    <xf numFmtId="0" fontId="10" fillId="2" borderId="18" xfId="0" applyFont="1" applyFill="1" applyBorder="1" applyAlignment="1">
      <alignment horizontal="center" vertical="center"/>
    </xf>
    <xf numFmtId="0" fontId="20" fillId="0" borderId="26" xfId="0" applyFont="1" applyFill="1" applyBorder="1">
      <alignment vertical="center"/>
    </xf>
    <xf numFmtId="0" fontId="20" fillId="0" borderId="27" xfId="0" applyFont="1" applyFill="1" applyBorder="1">
      <alignment vertical="center"/>
    </xf>
    <xf numFmtId="0" fontId="20" fillId="0" borderId="30" xfId="0" applyFont="1" applyFill="1" applyBorder="1">
      <alignment vertical="center"/>
    </xf>
    <xf numFmtId="0" fontId="8" fillId="9" borderId="0" xfId="0" applyFont="1" applyFill="1" applyBorder="1">
      <alignment vertical="center"/>
    </xf>
    <xf numFmtId="0" fontId="8" fillId="0" borderId="0" xfId="0" applyFont="1" applyBorder="1">
      <alignment vertical="center"/>
    </xf>
    <xf numFmtId="183" fontId="22" fillId="0" borderId="0" xfId="0" applyNumberFormat="1" applyFont="1">
      <alignment vertical="center"/>
    </xf>
    <xf numFmtId="0" fontId="20" fillId="9" borderId="0" xfId="0" applyNumberFormat="1" applyFont="1" applyFill="1" applyBorder="1" applyAlignment="1">
      <alignment vertical="center"/>
    </xf>
    <xf numFmtId="0" fontId="8" fillId="0" borderId="1" xfId="0" applyNumberFormat="1" applyFont="1" applyBorder="1" applyAlignment="1">
      <alignment vertical="center" shrinkToFit="1"/>
    </xf>
    <xf numFmtId="178" fontId="8" fillId="0" borderId="3" xfId="4" applyNumberFormat="1" applyFont="1" applyBorder="1" applyAlignment="1">
      <alignment horizontal="right" vertical="center" shrinkToFit="1"/>
    </xf>
    <xf numFmtId="0" fontId="25" fillId="0" borderId="26" xfId="0" applyFont="1" applyBorder="1">
      <alignment vertical="center"/>
    </xf>
    <xf numFmtId="0" fontId="6" fillId="0" borderId="27" xfId="0" applyFont="1" applyBorder="1">
      <alignment vertical="center"/>
    </xf>
    <xf numFmtId="0" fontId="6" fillId="0" borderId="30" xfId="0" applyFont="1" applyBorder="1">
      <alignment vertical="center"/>
    </xf>
    <xf numFmtId="178" fontId="8" fillId="0" borderId="25" xfId="4" applyNumberFormat="1" applyFont="1" applyBorder="1" applyAlignment="1">
      <alignment horizontal="center" vertical="center" shrinkToFit="1"/>
    </xf>
    <xf numFmtId="0" fontId="23" fillId="0" borderId="1" xfId="0" applyFont="1" applyBorder="1">
      <alignment vertical="center"/>
    </xf>
    <xf numFmtId="0" fontId="23" fillId="0" borderId="2" xfId="0" applyFont="1" applyBorder="1">
      <alignment vertical="center"/>
    </xf>
    <xf numFmtId="0" fontId="23" fillId="0" borderId="3" xfId="0" applyFont="1" applyBorder="1">
      <alignment vertical="center"/>
    </xf>
    <xf numFmtId="0" fontId="9" fillId="10" borderId="37" xfId="0" applyFont="1" applyFill="1" applyBorder="1">
      <alignment vertical="center"/>
    </xf>
    <xf numFmtId="0" fontId="9" fillId="10" borderId="38" xfId="0" applyFont="1" applyFill="1" applyBorder="1" applyAlignment="1">
      <alignment horizontal="left" vertical="center"/>
    </xf>
    <xf numFmtId="0" fontId="6" fillId="10" borderId="25" xfId="0" applyFont="1" applyFill="1" applyBorder="1">
      <alignment vertical="center"/>
    </xf>
    <xf numFmtId="0" fontId="8" fillId="11" borderId="3" xfId="0" applyNumberFormat="1" applyFont="1" applyFill="1" applyBorder="1" applyAlignment="1">
      <alignment vertical="center" shrinkToFit="1"/>
    </xf>
    <xf numFmtId="0" fontId="8" fillId="11" borderId="25" xfId="0" applyNumberFormat="1" applyFont="1" applyFill="1" applyBorder="1" applyAlignment="1">
      <alignment vertical="center" shrinkToFit="1"/>
    </xf>
    <xf numFmtId="178" fontId="8" fillId="11" borderId="25" xfId="4" applyNumberFormat="1" applyFont="1" applyFill="1" applyBorder="1" applyAlignment="1">
      <alignment horizontal="right" vertical="center" shrinkToFit="1"/>
    </xf>
    <xf numFmtId="178" fontId="8" fillId="11" borderId="25" xfId="4" applyNumberFormat="1" applyFont="1" applyFill="1" applyBorder="1" applyAlignment="1">
      <alignment horizontal="center" vertical="center" shrinkToFit="1"/>
    </xf>
    <xf numFmtId="0" fontId="8" fillId="11" borderId="25" xfId="4" applyNumberFormat="1" applyFont="1" applyFill="1" applyBorder="1" applyAlignment="1">
      <alignment horizontal="right" vertical="center" shrinkToFit="1"/>
    </xf>
    <xf numFmtId="0" fontId="8" fillId="11" borderId="1" xfId="0" applyNumberFormat="1" applyFont="1" applyFill="1" applyBorder="1" applyAlignment="1">
      <alignment vertical="center" shrinkToFit="1"/>
    </xf>
    <xf numFmtId="178" fontId="8" fillId="11" borderId="3" xfId="4" applyNumberFormat="1" applyFont="1" applyFill="1" applyBorder="1" applyAlignment="1">
      <alignment horizontal="right" vertical="center" shrinkToFit="1"/>
    </xf>
    <xf numFmtId="178" fontId="8" fillId="0" borderId="25" xfId="4" applyNumberFormat="1" applyFont="1" applyFill="1" applyBorder="1" applyAlignment="1">
      <alignment horizontal="right" vertical="center" shrinkToFit="1"/>
    </xf>
    <xf numFmtId="0" fontId="20" fillId="0" borderId="0" xfId="0" applyFont="1" applyAlignment="1">
      <alignment horizontal="right" vertical="center"/>
    </xf>
    <xf numFmtId="49" fontId="8" fillId="0" borderId="25" xfId="0" applyNumberFormat="1" applyFont="1" applyFill="1" applyBorder="1" applyAlignment="1">
      <alignment vertical="center" shrinkToFit="1"/>
    </xf>
    <xf numFmtId="180" fontId="9" fillId="6" borderId="25" xfId="0" applyNumberFormat="1" applyFont="1" applyFill="1" applyBorder="1" applyAlignment="1">
      <alignment vertical="center" shrinkToFit="1"/>
    </xf>
    <xf numFmtId="176" fontId="9" fillId="6" borderId="25" xfId="0" applyNumberFormat="1" applyFont="1" applyFill="1" applyBorder="1">
      <alignment vertical="center"/>
    </xf>
    <xf numFmtId="0" fontId="8" fillId="0" borderId="0" xfId="0" applyNumberFormat="1" applyFont="1">
      <alignment vertical="center"/>
    </xf>
    <xf numFmtId="0" fontId="0" fillId="11" borderId="25" xfId="0" applyNumberFormat="1" applyFill="1" applyBorder="1">
      <alignment vertical="center"/>
    </xf>
    <xf numFmtId="0" fontId="0" fillId="0" borderId="25" xfId="0" applyNumberFormat="1" applyBorder="1">
      <alignment vertical="center"/>
    </xf>
    <xf numFmtId="0" fontId="12" fillId="2" borderId="1" xfId="0" applyFont="1" applyFill="1" applyBorder="1" applyAlignment="1">
      <alignment vertical="center"/>
    </xf>
    <xf numFmtId="0" fontId="9" fillId="6" borderId="2" xfId="0" applyFont="1" applyFill="1" applyBorder="1" applyAlignment="1">
      <alignment horizontal="center" vertical="center"/>
    </xf>
    <xf numFmtId="0" fontId="12" fillId="2" borderId="1" xfId="0" applyFont="1" applyFill="1" applyBorder="1" applyAlignment="1">
      <alignment horizontal="left" vertical="center"/>
    </xf>
    <xf numFmtId="0" fontId="12" fillId="0" borderId="0" xfId="0" applyFont="1" applyFill="1" applyBorder="1" applyAlignment="1">
      <alignment vertical="center"/>
    </xf>
    <xf numFmtId="0" fontId="12" fillId="3" borderId="25" xfId="0" applyFont="1" applyFill="1" applyBorder="1" applyAlignment="1">
      <alignment vertical="center"/>
    </xf>
    <xf numFmtId="0" fontId="12" fillId="3" borderId="25" xfId="0" applyFont="1" applyFill="1" applyBorder="1" applyAlignment="1">
      <alignment horizontal="center" vertical="center"/>
    </xf>
    <xf numFmtId="0" fontId="17" fillId="0" borderId="0" xfId="0" applyFont="1" applyAlignment="1">
      <alignment horizontal="center" vertical="center"/>
    </xf>
    <xf numFmtId="0" fontId="6" fillId="3" borderId="18" xfId="0" applyFont="1" applyFill="1" applyBorder="1" applyAlignment="1">
      <alignment vertical="center" shrinkToFit="1"/>
    </xf>
    <xf numFmtId="0" fontId="6" fillId="2" borderId="4" xfId="0" applyFont="1" applyFill="1" applyBorder="1" applyAlignment="1">
      <alignment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6" fillId="2" borderId="11" xfId="0" applyFont="1" applyFill="1" applyBorder="1" applyAlignment="1">
      <alignment vertical="center"/>
    </xf>
    <xf numFmtId="0" fontId="6" fillId="2" borderId="8" xfId="0" applyFont="1" applyFill="1" applyBorder="1" applyAlignment="1">
      <alignment vertical="center"/>
    </xf>
    <xf numFmtId="0" fontId="6" fillId="2" borderId="12" xfId="0" applyFont="1" applyFill="1" applyBorder="1" applyAlignment="1">
      <alignment vertical="center"/>
    </xf>
    <xf numFmtId="0" fontId="6" fillId="3" borderId="5" xfId="0" applyFont="1" applyFill="1" applyBorder="1" applyAlignment="1">
      <alignment vertical="center" shrinkToFit="1"/>
    </xf>
    <xf numFmtId="0" fontId="25" fillId="0" borderId="26" xfId="0" applyFont="1" applyBorder="1" applyAlignment="1">
      <alignment horizontal="left" vertical="center"/>
    </xf>
    <xf numFmtId="0" fontId="25" fillId="0" borderId="27" xfId="0" applyFont="1" applyBorder="1" applyAlignment="1">
      <alignment horizontal="left" vertical="center"/>
    </xf>
    <xf numFmtId="0" fontId="25" fillId="0" borderId="30" xfId="0" applyFont="1" applyBorder="1" applyAlignment="1">
      <alignment horizontal="left" vertical="center"/>
    </xf>
    <xf numFmtId="0" fontId="14" fillId="6" borderId="0" xfId="0" applyFont="1" applyFill="1" applyAlignment="1">
      <alignment horizontal="right" vertical="center"/>
    </xf>
    <xf numFmtId="0" fontId="14" fillId="3" borderId="0" xfId="0" applyFont="1" applyFill="1" applyAlignment="1">
      <alignment horizontal="left" vertical="center"/>
    </xf>
    <xf numFmtId="0" fontId="23" fillId="6" borderId="0" xfId="0" applyNumberFormat="1" applyFont="1" applyFill="1" applyAlignment="1">
      <alignment vertical="center"/>
    </xf>
    <xf numFmtId="0" fontId="6" fillId="6" borderId="0" xfId="0" applyFont="1" applyFill="1" applyAlignment="1">
      <alignment horizontal="left" vertical="center"/>
    </xf>
    <xf numFmtId="0" fontId="23" fillId="6" borderId="0" xfId="0" applyFont="1" applyFill="1" applyBorder="1" applyAlignment="1">
      <alignment vertical="center"/>
    </xf>
    <xf numFmtId="0" fontId="6" fillId="3" borderId="25" xfId="0" applyFont="1" applyFill="1" applyBorder="1" applyAlignment="1">
      <alignment vertical="center" shrinkToFi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14" fillId="6" borderId="0" xfId="0" applyFont="1" applyFill="1" applyAlignment="1">
      <alignment horizontal="center"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14" fillId="6" borderId="0" xfId="0" applyFont="1" applyFill="1" applyAlignment="1">
      <alignment vertical="center"/>
    </xf>
    <xf numFmtId="0" fontId="14" fillId="6" borderId="0" xfId="0" applyNumberFormat="1" applyFont="1" applyFill="1" applyAlignment="1">
      <alignment vertical="center"/>
    </xf>
    <xf numFmtId="0" fontId="23" fillId="0" borderId="1" xfId="0" applyFont="1" applyBorder="1" applyAlignment="1">
      <alignment vertical="center"/>
    </xf>
    <xf numFmtId="0" fontId="23" fillId="0" borderId="2" xfId="0" applyFont="1" applyBorder="1" applyAlignment="1">
      <alignment vertical="center"/>
    </xf>
    <xf numFmtId="0" fontId="14" fillId="3" borderId="0" xfId="0" applyFont="1" applyFill="1" applyAlignment="1">
      <alignment horizontal="center" vertical="center"/>
    </xf>
    <xf numFmtId="0" fontId="9" fillId="2" borderId="6"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6"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12" fillId="2" borderId="25" xfId="0" applyFont="1" applyFill="1" applyBorder="1" applyAlignment="1">
      <alignment horizontal="center" vertical="center" shrinkToFit="1"/>
    </xf>
    <xf numFmtId="0" fontId="12" fillId="2" borderId="16" xfId="0" applyFont="1" applyFill="1" applyBorder="1" applyAlignment="1">
      <alignment horizontal="center" vertical="center" shrinkToFit="1"/>
    </xf>
    <xf numFmtId="0" fontId="12" fillId="2" borderId="6" xfId="0" applyFont="1" applyFill="1" applyBorder="1" applyAlignment="1">
      <alignment horizontal="center" vertical="center" wrapText="1"/>
    </xf>
    <xf numFmtId="0" fontId="12" fillId="2" borderId="12" xfId="0" applyFont="1" applyFill="1" applyBorder="1" applyAlignment="1">
      <alignment horizontal="center" vertical="center"/>
    </xf>
    <xf numFmtId="0" fontId="8" fillId="2" borderId="25" xfId="0" applyFont="1" applyFill="1" applyBorder="1" applyAlignment="1">
      <alignment horizontal="center" vertical="center" shrinkToFit="1"/>
    </xf>
    <xf numFmtId="0" fontId="9" fillId="2" borderId="25" xfId="0" applyFont="1" applyFill="1" applyBorder="1" applyAlignment="1">
      <alignment horizontal="center" vertical="center"/>
    </xf>
    <xf numFmtId="0" fontId="9" fillId="2" borderId="25" xfId="0" applyNumberFormat="1" applyFont="1" applyFill="1" applyBorder="1" applyAlignment="1">
      <alignment horizontal="center" vertical="center" wrapText="1"/>
    </xf>
    <xf numFmtId="0" fontId="9" fillId="2" borderId="16" xfId="0" applyNumberFormat="1" applyFont="1" applyFill="1" applyBorder="1" applyAlignment="1">
      <alignment horizontal="center" vertical="center" wrapText="1"/>
    </xf>
    <xf numFmtId="0" fontId="9" fillId="2" borderId="16"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25" xfId="0" applyFont="1" applyFill="1" applyBorder="1" applyAlignment="1">
      <alignment horizontal="center" vertical="center" wrapText="1"/>
    </xf>
    <xf numFmtId="177" fontId="12" fillId="3" borderId="20" xfId="4" applyNumberFormat="1" applyFont="1" applyFill="1" applyBorder="1" applyAlignment="1">
      <alignment vertical="center" shrinkToFit="1"/>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1"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10" borderId="1" xfId="0" applyFont="1" applyFill="1" applyBorder="1" applyAlignment="1">
      <alignment vertical="center" shrinkToFit="1"/>
    </xf>
    <xf numFmtId="0" fontId="12" fillId="10" borderId="5" xfId="0" applyFont="1" applyFill="1" applyBorder="1" applyAlignment="1">
      <alignment vertical="center" shrinkToFit="1"/>
    </xf>
    <xf numFmtId="0" fontId="12" fillId="10" borderId="2" xfId="0" applyFont="1" applyFill="1" applyBorder="1" applyAlignment="1">
      <alignment vertical="center" shrinkToFit="1"/>
    </xf>
    <xf numFmtId="0" fontId="12" fillId="10" borderId="3" xfId="0" applyFont="1" applyFill="1" applyBorder="1" applyAlignment="1">
      <alignment vertical="center" shrinkToFit="1"/>
    </xf>
    <xf numFmtId="0" fontId="12" fillId="3" borderId="1" xfId="0" applyFont="1" applyFill="1" applyBorder="1" applyAlignment="1">
      <alignment vertical="center"/>
    </xf>
    <xf numFmtId="0" fontId="12" fillId="3" borderId="2" xfId="0" applyFont="1" applyFill="1" applyBorder="1" applyAlignment="1">
      <alignment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32" xfId="0" applyFont="1" applyFill="1" applyBorder="1" applyAlignment="1">
      <alignment horizontal="center" vertical="center"/>
    </xf>
    <xf numFmtId="0" fontId="10" fillId="3" borderId="19" xfId="0" applyFont="1" applyFill="1" applyBorder="1" applyAlignment="1">
      <alignment vertical="center" shrinkToFit="1"/>
    </xf>
    <xf numFmtId="0" fontId="10" fillId="3" borderId="20" xfId="0" applyFont="1" applyFill="1" applyBorder="1" applyAlignment="1">
      <alignment vertical="center" shrinkToFit="1"/>
    </xf>
    <xf numFmtId="0" fontId="10" fillId="3" borderId="21" xfId="0" applyFont="1" applyFill="1" applyBorder="1" applyAlignment="1">
      <alignment vertical="center" shrinkToFit="1"/>
    </xf>
    <xf numFmtId="177" fontId="12" fillId="3" borderId="34" xfId="4" applyNumberFormat="1" applyFont="1" applyFill="1" applyBorder="1" applyAlignment="1">
      <alignment vertical="center" shrinkToFit="1"/>
    </xf>
    <xf numFmtId="0" fontId="10" fillId="3" borderId="14" xfId="0" applyFont="1" applyFill="1" applyBorder="1" applyAlignment="1">
      <alignment vertical="center" shrinkToFit="1"/>
    </xf>
    <xf numFmtId="0" fontId="10" fillId="3" borderId="7" xfId="0" applyFont="1" applyFill="1" applyBorder="1" applyAlignment="1">
      <alignment vertical="center" shrinkToFit="1"/>
    </xf>
    <xf numFmtId="0" fontId="10" fillId="3" borderId="15" xfId="0" applyFont="1" applyFill="1" applyBorder="1" applyAlignment="1">
      <alignment vertical="center" shrinkToFit="1"/>
    </xf>
    <xf numFmtId="49" fontId="12" fillId="0" borderId="1"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177" fontId="12" fillId="0" borderId="2" xfId="4" applyNumberFormat="1" applyFont="1" applyFill="1" applyBorder="1" applyAlignment="1">
      <alignment vertical="center" shrinkToFit="1"/>
    </xf>
    <xf numFmtId="177" fontId="12" fillId="0" borderId="3" xfId="4" applyNumberFormat="1" applyFont="1" applyFill="1" applyBorder="1" applyAlignment="1">
      <alignment vertical="center" shrinkToFit="1"/>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0" fillId="3" borderId="22" xfId="0" applyFont="1" applyFill="1" applyBorder="1" applyAlignment="1">
      <alignment vertical="center" shrinkToFit="1"/>
    </xf>
    <xf numFmtId="0" fontId="10" fillId="3" borderId="23" xfId="0" applyFont="1" applyFill="1" applyBorder="1" applyAlignment="1">
      <alignment vertical="center" shrinkToFit="1"/>
    </xf>
    <xf numFmtId="0" fontId="10" fillId="3" borderId="24" xfId="0" applyFont="1" applyFill="1" applyBorder="1" applyAlignment="1">
      <alignment vertical="center" shrinkToFit="1"/>
    </xf>
    <xf numFmtId="177" fontId="12" fillId="3" borderId="13" xfId="4" applyNumberFormat="1" applyFont="1" applyFill="1" applyBorder="1" applyAlignment="1">
      <alignment vertical="center" shrinkToFit="1"/>
    </xf>
    <xf numFmtId="0" fontId="12" fillId="6" borderId="8" xfId="0" applyFont="1" applyFill="1" applyBorder="1" applyAlignment="1">
      <alignment horizontal="center" vertical="center"/>
    </xf>
    <xf numFmtId="0" fontId="12" fillId="6" borderId="12" xfId="0" applyFont="1" applyFill="1" applyBorder="1" applyAlignment="1">
      <alignment horizontal="center" vertical="center"/>
    </xf>
    <xf numFmtId="182" fontId="12" fillId="0" borderId="4" xfId="0" applyNumberFormat="1" applyFont="1" applyFill="1" applyBorder="1" applyAlignment="1">
      <alignment vertical="center" shrinkToFit="1"/>
    </xf>
    <xf numFmtId="182" fontId="12" fillId="0" borderId="5" xfId="0" applyNumberFormat="1" applyFont="1" applyFill="1" applyBorder="1" applyAlignment="1">
      <alignment vertical="center" shrinkToFit="1"/>
    </xf>
    <xf numFmtId="0" fontId="12" fillId="6" borderId="5" xfId="0" applyFont="1" applyFill="1" applyBorder="1" applyAlignment="1">
      <alignment horizontal="center" vertical="center"/>
    </xf>
    <xf numFmtId="0" fontId="12" fillId="6" borderId="6" xfId="0" applyFont="1" applyFill="1" applyBorder="1" applyAlignment="1">
      <alignment horizontal="center" vertical="center"/>
    </xf>
    <xf numFmtId="178" fontId="12" fillId="3" borderId="11" xfId="0" applyNumberFormat="1" applyFont="1" applyFill="1" applyBorder="1" applyAlignment="1">
      <alignment vertical="center" shrinkToFit="1"/>
    </xf>
    <xf numFmtId="178" fontId="12" fillId="3" borderId="8" xfId="0" applyNumberFormat="1" applyFont="1" applyFill="1" applyBorder="1" applyAlignment="1">
      <alignment vertical="center" shrinkToFit="1"/>
    </xf>
    <xf numFmtId="182" fontId="12" fillId="3" borderId="11" xfId="0" applyNumberFormat="1" applyFont="1" applyFill="1" applyBorder="1" applyAlignment="1">
      <alignment vertical="center" shrinkToFit="1"/>
    </xf>
    <xf numFmtId="182" fontId="12" fillId="3" borderId="8" xfId="0" applyNumberFormat="1" applyFont="1" applyFill="1" applyBorder="1" applyAlignment="1">
      <alignment vertical="center" shrinkToFit="1"/>
    </xf>
    <xf numFmtId="0" fontId="8" fillId="8" borderId="1" xfId="0" applyFont="1" applyFill="1" applyBorder="1" applyAlignment="1">
      <alignment horizontal="center" vertical="center"/>
    </xf>
    <xf numFmtId="0" fontId="8" fillId="8" borderId="2" xfId="0" applyFont="1" applyFill="1" applyBorder="1" applyAlignment="1">
      <alignment horizontal="center" vertical="center"/>
    </xf>
    <xf numFmtId="0" fontId="8" fillId="8" borderId="3" xfId="0" applyFont="1" applyFill="1" applyBorder="1" applyAlignment="1">
      <alignment horizontal="center" vertical="center"/>
    </xf>
    <xf numFmtId="0" fontId="9" fillId="8" borderId="1" xfId="0" applyFont="1" applyFill="1" applyBorder="1" applyAlignment="1">
      <alignment horizontal="center" vertical="center"/>
    </xf>
    <xf numFmtId="0" fontId="9" fillId="8" borderId="2" xfId="0" applyFont="1" applyFill="1" applyBorder="1" applyAlignment="1">
      <alignment horizontal="center" vertical="center"/>
    </xf>
    <xf numFmtId="0" fontId="9" fillId="8"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8" xfId="0" applyFont="1" applyFill="1" applyBorder="1" applyAlignment="1">
      <alignment horizontal="center" vertical="center"/>
    </xf>
    <xf numFmtId="0" fontId="12" fillId="10" borderId="11" xfId="0" applyFont="1" applyFill="1" applyBorder="1" applyAlignment="1">
      <alignment horizontal="center" vertical="center"/>
    </xf>
    <xf numFmtId="0" fontId="12" fillId="10" borderId="8" xfId="0" applyFont="1" applyFill="1" applyBorder="1" applyAlignment="1">
      <alignment horizontal="center" vertical="center"/>
    </xf>
    <xf numFmtId="0" fontId="12" fillId="10" borderId="12" xfId="0" applyFont="1" applyFill="1" applyBorder="1" applyAlignment="1">
      <alignment horizontal="center" vertical="center"/>
    </xf>
    <xf numFmtId="0" fontId="6" fillId="3" borderId="11" xfId="0" applyNumberFormat="1" applyFont="1" applyFill="1" applyBorder="1" applyAlignment="1">
      <alignment horizontal="center" vertical="center" shrinkToFit="1"/>
    </xf>
    <xf numFmtId="0" fontId="6" fillId="3" borderId="8" xfId="0" applyNumberFormat="1" applyFont="1" applyFill="1" applyBorder="1" applyAlignment="1">
      <alignment horizontal="center" vertical="center" shrinkToFit="1"/>
    </xf>
    <xf numFmtId="0" fontId="6" fillId="3" borderId="12" xfId="0" applyNumberFormat="1" applyFont="1" applyFill="1" applyBorder="1" applyAlignment="1">
      <alignment horizontal="center" vertical="center" shrinkToFit="1"/>
    </xf>
    <xf numFmtId="0" fontId="9" fillId="3" borderId="1" xfId="0" applyFont="1" applyFill="1" applyBorder="1" applyAlignment="1">
      <alignment vertical="center" shrinkToFit="1"/>
    </xf>
    <xf numFmtId="0" fontId="9" fillId="3" borderId="2" xfId="0" applyFont="1" applyFill="1" applyBorder="1" applyAlignment="1">
      <alignment vertical="center" shrinkToFit="1"/>
    </xf>
    <xf numFmtId="0" fontId="9" fillId="3" borderId="3" xfId="0" applyFont="1" applyFill="1" applyBorder="1" applyAlignment="1">
      <alignment vertical="center" shrinkToFi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3" borderId="3" xfId="0" applyFont="1" applyFill="1" applyBorder="1" applyAlignment="1">
      <alignment vertical="center"/>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2" borderId="1"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3" borderId="1" xfId="0" applyFont="1" applyFill="1" applyBorder="1" applyAlignment="1">
      <alignment horizontal="center" vertical="center" shrinkToFit="1"/>
    </xf>
    <xf numFmtId="0" fontId="12" fillId="3" borderId="2" xfId="0" applyFont="1" applyFill="1" applyBorder="1" applyAlignment="1">
      <alignment horizontal="center" vertical="center" shrinkToFit="1"/>
    </xf>
    <xf numFmtId="0" fontId="12" fillId="3" borderId="3" xfId="0" applyFont="1" applyFill="1" applyBorder="1" applyAlignment="1">
      <alignment horizontal="center" vertical="center" shrinkToFit="1"/>
    </xf>
    <xf numFmtId="0" fontId="12" fillId="2" borderId="1" xfId="0" applyFont="1" applyFill="1" applyBorder="1" applyAlignment="1">
      <alignment horizontal="left" vertical="center"/>
    </xf>
    <xf numFmtId="0" fontId="12" fillId="2" borderId="2" xfId="0" applyFont="1" applyFill="1" applyBorder="1" applyAlignment="1">
      <alignment horizontal="left" vertical="center"/>
    </xf>
    <xf numFmtId="0" fontId="12" fillId="3" borderId="2" xfId="0" applyFont="1" applyFill="1" applyBorder="1" applyAlignment="1">
      <alignment horizontal="center" vertical="center" wrapText="1" shrinkToFit="1"/>
    </xf>
    <xf numFmtId="0" fontId="12" fillId="3" borderId="6" xfId="0" applyFont="1" applyFill="1" applyBorder="1" applyAlignment="1">
      <alignment horizontal="center" vertical="center" wrapText="1" shrinkToFit="1"/>
    </xf>
    <xf numFmtId="0" fontId="10" fillId="0" borderId="0" xfId="0" applyFont="1" applyFill="1" applyBorder="1" applyAlignment="1">
      <alignment horizontal="center" vertical="center"/>
    </xf>
    <xf numFmtId="0" fontId="12" fillId="6" borderId="27" xfId="0" applyFont="1" applyFill="1" applyBorder="1" applyAlignment="1">
      <alignment horizontal="center" vertical="center"/>
    </xf>
    <xf numFmtId="0" fontId="12" fillId="6" borderId="30" xfId="0" applyFont="1" applyFill="1" applyBorder="1" applyAlignment="1">
      <alignment horizontal="center" vertical="center"/>
    </xf>
    <xf numFmtId="0" fontId="9" fillId="2" borderId="1" xfId="0" applyFont="1" applyFill="1" applyBorder="1" applyAlignment="1" applyProtection="1">
      <alignment vertical="center"/>
      <protection locked="0"/>
    </xf>
    <xf numFmtId="0" fontId="9" fillId="2" borderId="2" xfId="0" applyFont="1" applyFill="1" applyBorder="1" applyAlignment="1" applyProtection="1">
      <alignment vertical="center"/>
      <protection locked="0"/>
    </xf>
    <xf numFmtId="0" fontId="9" fillId="2" borderId="3" xfId="0" applyFont="1" applyFill="1" applyBorder="1" applyAlignment="1" applyProtection="1">
      <alignment vertical="center"/>
      <protection locked="0"/>
    </xf>
    <xf numFmtId="0" fontId="9" fillId="3" borderId="1" xfId="0" applyFont="1" applyFill="1" applyBorder="1" applyAlignment="1" applyProtection="1">
      <alignment vertical="center"/>
      <protection locked="0"/>
    </xf>
    <xf numFmtId="0" fontId="9" fillId="3" borderId="2" xfId="0" applyFont="1" applyFill="1" applyBorder="1" applyAlignment="1" applyProtection="1">
      <alignment vertical="center"/>
      <protection locked="0"/>
    </xf>
    <xf numFmtId="0" fontId="12" fillId="2" borderId="1" xfId="0" applyFont="1" applyFill="1" applyBorder="1" applyAlignment="1">
      <alignment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0" fontId="9" fillId="2" borderId="1" xfId="0" applyFont="1" applyFill="1" applyBorder="1" applyAlignment="1">
      <alignment horizontal="center" vertical="center" wrapText="1" shrinkToFit="1"/>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12" fillId="2" borderId="1" xfId="0" applyFont="1" applyFill="1" applyBorder="1" applyAlignment="1">
      <alignment horizontal="center" vertical="center" wrapText="1" shrinkToFit="1"/>
    </xf>
    <xf numFmtId="0" fontId="12" fillId="2" borderId="4" xfId="0" applyFont="1" applyFill="1" applyBorder="1" applyAlignment="1">
      <alignment vertical="center"/>
    </xf>
    <xf numFmtId="0" fontId="12" fillId="2" borderId="5" xfId="0" applyFont="1" applyFill="1" applyBorder="1" applyAlignment="1">
      <alignment vertical="center"/>
    </xf>
    <xf numFmtId="0" fontId="12" fillId="2" borderId="11" xfId="0" applyFont="1" applyFill="1" applyBorder="1" applyAlignment="1">
      <alignment vertical="center"/>
    </xf>
    <xf numFmtId="0" fontId="12" fillId="2" borderId="8" xfId="0" applyFont="1" applyFill="1" applyBorder="1" applyAlignment="1">
      <alignment vertical="center"/>
    </xf>
    <xf numFmtId="182" fontId="12" fillId="0" borderId="29" xfId="0" applyNumberFormat="1" applyFont="1" applyFill="1" applyBorder="1" applyAlignment="1">
      <alignment vertical="center" shrinkToFit="1"/>
    </xf>
    <xf numFmtId="182" fontId="12" fillId="0" borderId="27" xfId="0" applyNumberFormat="1" applyFont="1" applyFill="1" applyBorder="1" applyAlignment="1">
      <alignment vertical="center" shrinkToFit="1"/>
    </xf>
    <xf numFmtId="0" fontId="12" fillId="2" borderId="11"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9" xfId="0" applyFont="1" applyFill="1" applyBorder="1" applyAlignment="1">
      <alignment horizontal="center" vertical="center" textRotation="255"/>
    </xf>
    <xf numFmtId="178" fontId="12" fillId="0" borderId="29" xfId="0" applyNumberFormat="1" applyFont="1" applyFill="1" applyBorder="1" applyAlignment="1">
      <alignment vertical="center" shrinkToFit="1"/>
    </xf>
    <xf numFmtId="178" fontId="12" fillId="0" borderId="27" xfId="0" applyNumberFormat="1" applyFont="1" applyFill="1" applyBorder="1" applyAlignment="1">
      <alignment vertical="center" shrinkToFit="1"/>
    </xf>
    <xf numFmtId="176" fontId="12" fillId="0" borderId="9" xfId="0" applyNumberFormat="1" applyFont="1" applyFill="1" applyBorder="1" applyAlignment="1">
      <alignment vertical="center" wrapText="1"/>
    </xf>
    <xf numFmtId="176" fontId="12" fillId="0" borderId="0" xfId="0" applyNumberFormat="1" applyFont="1" applyFill="1" applyBorder="1" applyAlignment="1">
      <alignment vertical="center" wrapText="1"/>
    </xf>
    <xf numFmtId="0" fontId="12" fillId="0" borderId="0" xfId="0" applyFont="1" applyFill="1" applyBorder="1" applyAlignment="1">
      <alignment vertical="center"/>
    </xf>
    <xf numFmtId="0" fontId="12" fillId="0" borderId="10" xfId="0" applyFont="1" applyFill="1" applyBorder="1" applyAlignment="1">
      <alignment vertical="center"/>
    </xf>
    <xf numFmtId="0" fontId="12" fillId="3" borderId="25" xfId="0" applyFont="1" applyFill="1" applyBorder="1" applyAlignment="1">
      <alignment horizontal="center" vertical="center"/>
    </xf>
    <xf numFmtId="0" fontId="12" fillId="2" borderId="4" xfId="0" applyFont="1" applyFill="1" applyBorder="1" applyAlignment="1">
      <alignment horizontal="center" vertical="center" wrapText="1"/>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176" fontId="12" fillId="6" borderId="2" xfId="0" applyNumberFormat="1" applyFont="1" applyFill="1" applyBorder="1" applyAlignment="1" applyProtection="1">
      <alignment vertical="center"/>
      <protection locked="0"/>
    </xf>
    <xf numFmtId="0" fontId="9" fillId="0" borderId="8" xfId="0" applyFont="1" applyFill="1" applyBorder="1" applyAlignment="1">
      <alignment horizontal="center" vertical="center"/>
    </xf>
    <xf numFmtId="0" fontId="9" fillId="0" borderId="12" xfId="0" applyFont="1" applyFill="1" applyBorder="1" applyAlignment="1">
      <alignment horizontal="center" vertical="center"/>
    </xf>
    <xf numFmtId="0" fontId="12" fillId="6" borderId="9" xfId="0" applyFont="1" applyFill="1" applyBorder="1" applyAlignment="1">
      <alignment horizontal="right" vertical="center" wrapText="1"/>
    </xf>
    <xf numFmtId="0" fontId="12" fillId="6" borderId="0" xfId="0" applyFont="1" applyFill="1" applyBorder="1" applyAlignment="1">
      <alignment horizontal="right" vertical="center" wrapText="1"/>
    </xf>
    <xf numFmtId="0" fontId="12" fillId="6" borderId="0" xfId="0" applyFont="1" applyFill="1" applyBorder="1" applyAlignment="1">
      <alignment vertical="center"/>
    </xf>
    <xf numFmtId="0" fontId="12" fillId="6" borderId="10" xfId="0" applyFont="1" applyFill="1" applyBorder="1" applyAlignment="1">
      <alignment vertical="center"/>
    </xf>
    <xf numFmtId="0" fontId="12" fillId="2" borderId="4" xfId="0" applyFont="1" applyFill="1" applyBorder="1" applyAlignment="1">
      <alignment horizontal="center" vertical="center" textRotation="255"/>
    </xf>
    <xf numFmtId="176" fontId="12" fillId="3" borderId="11" xfId="0" applyNumberFormat="1" applyFont="1" applyFill="1" applyBorder="1" applyAlignment="1">
      <alignment vertical="center" shrinkToFit="1"/>
    </xf>
    <xf numFmtId="176" fontId="12" fillId="3" borderId="8" xfId="0" applyNumberFormat="1" applyFont="1" applyFill="1" applyBorder="1" applyAlignment="1">
      <alignment vertical="center" shrinkToFit="1"/>
    </xf>
    <xf numFmtId="181" fontId="12" fillId="6" borderId="29" xfId="0" applyNumberFormat="1" applyFont="1" applyFill="1" applyBorder="1" applyAlignment="1">
      <alignment vertical="center" shrinkToFit="1"/>
    </xf>
    <xf numFmtId="181" fontId="12" fillId="6" borderId="27" xfId="0" applyNumberFormat="1" applyFont="1" applyFill="1" applyBorder="1" applyAlignment="1">
      <alignment vertical="center" shrinkToFit="1"/>
    </xf>
    <xf numFmtId="178" fontId="12" fillId="0" borderId="4" xfId="0" applyNumberFormat="1" applyFont="1" applyFill="1" applyBorder="1" applyAlignment="1">
      <alignment vertical="center" shrinkToFit="1"/>
    </xf>
    <xf numFmtId="178" fontId="12" fillId="0" borderId="5" xfId="0" applyNumberFormat="1" applyFont="1" applyFill="1" applyBorder="1" applyAlignment="1">
      <alignment vertical="center" shrinkToFit="1"/>
    </xf>
    <xf numFmtId="0" fontId="12" fillId="2" borderId="4" xfId="0" applyFont="1" applyFill="1" applyBorder="1" applyAlignment="1">
      <alignment vertical="center" wrapText="1"/>
    </xf>
    <xf numFmtId="0" fontId="12" fillId="2" borderId="6" xfId="0" applyFont="1" applyFill="1" applyBorder="1" applyAlignment="1">
      <alignment vertical="center"/>
    </xf>
    <xf numFmtId="0" fontId="12" fillId="2" borderId="9" xfId="0" applyFont="1" applyFill="1" applyBorder="1" applyAlignment="1">
      <alignment vertical="center"/>
    </xf>
    <xf numFmtId="0" fontId="12" fillId="2" borderId="12" xfId="0" applyFont="1" applyFill="1" applyBorder="1" applyAlignment="1">
      <alignment vertical="center"/>
    </xf>
    <xf numFmtId="0" fontId="12" fillId="2" borderId="4"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9"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2" fillId="2" borderId="12" xfId="0" applyFont="1" applyFill="1" applyBorder="1" applyAlignment="1">
      <alignment horizontal="left" vertical="center" wrapText="1"/>
    </xf>
    <xf numFmtId="0" fontId="12" fillId="10" borderId="1" xfId="0" applyFont="1" applyFill="1" applyBorder="1" applyAlignment="1">
      <alignment horizontal="center" vertical="center"/>
    </xf>
    <xf numFmtId="0" fontId="12" fillId="10" borderId="3"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2" fillId="10" borderId="4" xfId="0" applyFont="1" applyFill="1" applyBorder="1" applyAlignment="1">
      <alignment horizontal="center" vertical="center"/>
    </xf>
    <xf numFmtId="0" fontId="12" fillId="10" borderId="6" xfId="0" applyFont="1" applyFill="1" applyBorder="1" applyAlignment="1">
      <alignment horizontal="center" vertical="center"/>
    </xf>
    <xf numFmtId="0" fontId="12" fillId="2" borderId="25" xfId="0" applyFont="1" applyFill="1" applyBorder="1" applyAlignment="1">
      <alignment horizontal="center" vertical="center" wrapText="1"/>
    </xf>
    <xf numFmtId="0" fontId="12" fillId="2" borderId="16" xfId="0" applyFont="1" applyFill="1" applyBorder="1" applyAlignment="1">
      <alignment horizontal="center" vertical="center"/>
    </xf>
    <xf numFmtId="0" fontId="12" fillId="2" borderId="18" xfId="0" applyFont="1" applyFill="1" applyBorder="1" applyAlignment="1">
      <alignment horizontal="center" vertical="center"/>
    </xf>
    <xf numFmtId="0" fontId="10" fillId="2" borderId="25" xfId="0" applyFont="1" applyFill="1" applyBorder="1" applyAlignment="1">
      <alignment horizontal="center" vertical="center" wrapText="1"/>
    </xf>
    <xf numFmtId="0" fontId="10" fillId="2" borderId="25" xfId="0" applyFont="1" applyFill="1" applyBorder="1" applyAlignment="1">
      <alignment horizontal="center" vertical="center"/>
    </xf>
    <xf numFmtId="0" fontId="12" fillId="2" borderId="25" xfId="0" applyFont="1" applyFill="1" applyBorder="1" applyAlignment="1">
      <alignment horizontal="center" vertical="center"/>
    </xf>
    <xf numFmtId="0" fontId="0" fillId="0" borderId="0" xfId="0">
      <alignment vertical="center"/>
    </xf>
    <xf numFmtId="0" fontId="6" fillId="0" borderId="19" xfId="0" applyFont="1" applyBorder="1">
      <alignment vertical="center"/>
    </xf>
    <xf numFmtId="176" fontId="0" fillId="0" borderId="0" xfId="0" applyNumberFormat="1">
      <alignment vertical="center"/>
    </xf>
    <xf numFmtId="0" fontId="0" fillId="0" borderId="0" xfId="0" applyFill="1">
      <alignment vertical="center"/>
    </xf>
    <xf numFmtId="0" fontId="0" fillId="5" borderId="0" xfId="0" applyFill="1">
      <alignment vertical="center"/>
    </xf>
    <xf numFmtId="0" fontId="0" fillId="5" borderId="0" xfId="0" applyFill="1" applyAlignment="1">
      <alignment horizontal="center" vertical="center"/>
    </xf>
  </cellXfs>
  <cellStyles count="10">
    <cellStyle name="パーセント 2" xfId="2"/>
    <cellStyle name="桁区切り" xfId="4" builtinId="6"/>
    <cellStyle name="桁区切り 2" xfId="1"/>
    <cellStyle name="桁区切り 3" xfId="6"/>
    <cellStyle name="桁区切り 3 2" xfId="9"/>
    <cellStyle name="標準" xfId="0" builtinId="0"/>
    <cellStyle name="標準 2" xfId="3"/>
    <cellStyle name="標準 2 2" xfId="7"/>
    <cellStyle name="標準 3" xfId="5"/>
    <cellStyle name="標準 3 2" xfId="8"/>
  </cellStyles>
  <dxfs count="2">
    <dxf>
      <numFmt numFmtId="176" formatCode="#,##0_ "/>
    </dxf>
    <dxf>
      <numFmt numFmtId="184" formatCode="#,##0.#;[Red]\-#,##0.#"/>
    </dxf>
  </dxf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14"/>
  <sheetViews>
    <sheetView tabSelected="1" view="pageBreakPreview" zoomScaleNormal="100" zoomScaleSheetLayoutView="100" workbookViewId="0">
      <selection activeCell="B14" sqref="B14"/>
    </sheetView>
  </sheetViews>
  <sheetFormatPr defaultColWidth="9" defaultRowHeight="13.5"/>
  <cols>
    <col min="1" max="1" width="5.375" style="118" bestFit="1" customWidth="1"/>
    <col min="2" max="2" width="51" style="116" customWidth="1"/>
    <col min="3" max="3" width="41.375" style="116" customWidth="1"/>
    <col min="4" max="4" width="4.25" style="118" customWidth="1"/>
    <col min="5" max="16384" width="9" style="118"/>
  </cols>
  <sheetData>
    <row r="1" spans="1:3" ht="6.75" customHeight="1"/>
    <row r="2" spans="1:3" ht="17.25">
      <c r="A2" s="223" t="s">
        <v>154</v>
      </c>
      <c r="B2" s="223"/>
      <c r="C2" s="223"/>
    </row>
    <row r="3" spans="1:3" ht="9" customHeight="1">
      <c r="B3" s="117"/>
    </row>
    <row r="4" spans="1:3" ht="14.25">
      <c r="A4" s="135" t="s">
        <v>142</v>
      </c>
      <c r="B4" s="136" t="s">
        <v>143</v>
      </c>
      <c r="C4" s="136" t="s">
        <v>144</v>
      </c>
    </row>
    <row r="5" spans="1:3" ht="62.25" customHeight="1">
      <c r="A5" s="119">
        <v>1</v>
      </c>
      <c r="B5" s="120" t="s">
        <v>241</v>
      </c>
      <c r="C5" s="120"/>
    </row>
    <row r="6" spans="1:3" ht="163.5" customHeight="1">
      <c r="A6" s="119">
        <f t="shared" ref="A6:A13" si="0">A5+1</f>
        <v>2</v>
      </c>
      <c r="B6" s="120"/>
      <c r="C6" s="120" t="s">
        <v>247</v>
      </c>
    </row>
    <row r="7" spans="1:3" ht="55.5" customHeight="1">
      <c r="A7" s="119">
        <f t="shared" si="0"/>
        <v>3</v>
      </c>
      <c r="B7" s="120" t="s">
        <v>228</v>
      </c>
      <c r="C7" s="120"/>
    </row>
    <row r="8" spans="1:3" ht="125.25" customHeight="1">
      <c r="A8" s="119">
        <f t="shared" si="0"/>
        <v>4</v>
      </c>
      <c r="B8" s="120" t="s">
        <v>227</v>
      </c>
      <c r="C8" s="137"/>
    </row>
    <row r="9" spans="1:3" ht="90.75" customHeight="1">
      <c r="A9" s="119">
        <f t="shared" si="0"/>
        <v>5</v>
      </c>
      <c r="B9" s="120" t="s">
        <v>248</v>
      </c>
      <c r="C9" s="120"/>
    </row>
    <row r="10" spans="1:3" ht="82.5" customHeight="1">
      <c r="A10" s="119">
        <f t="shared" si="0"/>
        <v>6</v>
      </c>
      <c r="B10" s="121" t="s">
        <v>229</v>
      </c>
      <c r="C10" s="122"/>
    </row>
    <row r="11" spans="1:3" ht="67.5" customHeight="1">
      <c r="A11" s="119">
        <f t="shared" si="0"/>
        <v>7</v>
      </c>
      <c r="B11" s="121" t="s">
        <v>245</v>
      </c>
      <c r="C11" s="122"/>
    </row>
    <row r="12" spans="1:3" ht="143.25" customHeight="1">
      <c r="A12" s="119">
        <f t="shared" si="0"/>
        <v>8</v>
      </c>
      <c r="B12" s="120" t="s">
        <v>246</v>
      </c>
      <c r="C12" s="120"/>
    </row>
    <row r="13" spans="1:3" ht="114" customHeight="1">
      <c r="A13" s="119">
        <f t="shared" si="0"/>
        <v>9</v>
      </c>
      <c r="B13" s="120" t="s">
        <v>249</v>
      </c>
      <c r="C13" s="120"/>
    </row>
    <row r="14" spans="1:3" ht="54" customHeight="1"/>
  </sheetData>
  <mergeCells count="1">
    <mergeCell ref="A2:C2"/>
  </mergeCells>
  <phoneticPr fontId="4"/>
  <printOptions horizontalCentered="1"/>
  <pageMargins left="0.25" right="0.25" top="0.75" bottom="0.75" header="0.3" footer="0.3"/>
  <pageSetup paperSize="9" scale="7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BJ49"/>
  <sheetViews>
    <sheetView showZeros="0" view="pageBreakPreview" topLeftCell="D1" zoomScale="120" zoomScaleNormal="120" zoomScaleSheetLayoutView="120" workbookViewId="0">
      <selection activeCell="X18" sqref="X18:AB18"/>
    </sheetView>
  </sheetViews>
  <sheetFormatPr defaultColWidth="2.25" defaultRowHeight="12"/>
  <cols>
    <col min="1" max="1" width="2.625" style="1" customWidth="1"/>
    <col min="2" max="27" width="2.25" style="1"/>
    <col min="28" max="28" width="2.875" style="1" customWidth="1"/>
    <col min="29" max="41" width="2.25" style="1"/>
    <col min="42" max="42" width="4.75" style="1" customWidth="1"/>
    <col min="43" max="16384" width="2.25" style="1"/>
  </cols>
  <sheetData>
    <row r="1" spans="1:61" ht="13.5">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106" t="s">
        <v>206</v>
      </c>
    </row>
    <row r="2" spans="1:61" ht="22.5" customHeight="1">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row>
    <row r="3" spans="1:61" ht="13.5">
      <c r="A3" s="34"/>
      <c r="B3" s="35"/>
      <c r="C3" s="36"/>
      <c r="D3" s="36"/>
      <c r="E3" s="34"/>
      <c r="F3" s="34"/>
      <c r="G3" s="34"/>
      <c r="H3" s="34"/>
      <c r="I3" s="34"/>
      <c r="J3" s="34"/>
      <c r="K3" s="34"/>
      <c r="L3" s="34"/>
      <c r="M3" s="34"/>
      <c r="N3" s="34"/>
      <c r="O3" s="34"/>
      <c r="P3" s="34"/>
      <c r="Q3" s="34"/>
      <c r="R3" s="34"/>
      <c r="S3" s="34"/>
      <c r="T3" s="34"/>
      <c r="U3" s="34"/>
      <c r="V3" s="34"/>
      <c r="W3" s="34"/>
      <c r="X3" s="34"/>
      <c r="Y3" s="34"/>
      <c r="Z3" s="34"/>
      <c r="AA3" s="34"/>
      <c r="AB3" s="159"/>
      <c r="AC3" s="154" t="s">
        <v>39</v>
      </c>
      <c r="AD3" s="251"/>
      <c r="AE3" s="251"/>
      <c r="AF3" s="160" t="s">
        <v>3</v>
      </c>
      <c r="AG3" s="251"/>
      <c r="AH3" s="251"/>
      <c r="AI3" s="160" t="s">
        <v>2</v>
      </c>
      <c r="AJ3" s="251"/>
      <c r="AK3" s="251"/>
      <c r="AL3" s="160" t="s">
        <v>1</v>
      </c>
      <c r="AM3" s="33"/>
    </row>
    <row r="4" spans="1:61" ht="45" customHeight="1">
      <c r="A4" s="34"/>
      <c r="B4" s="35"/>
      <c r="C4" s="36"/>
      <c r="D4" s="36"/>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row>
    <row r="5" spans="1:61" ht="18" customHeight="1">
      <c r="A5" s="235" t="s">
        <v>237</v>
      </c>
      <c r="B5" s="235"/>
      <c r="C5" s="235"/>
      <c r="D5" s="235"/>
      <c r="E5" s="235"/>
      <c r="F5" s="235"/>
      <c r="G5" s="235"/>
      <c r="H5" s="34"/>
      <c r="I5" s="34" t="s">
        <v>0</v>
      </c>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row>
    <row r="6" spans="1:61" ht="45" customHeight="1">
      <c r="A6" s="38"/>
      <c r="B6" s="38"/>
      <c r="C6" s="38"/>
      <c r="D6" s="38"/>
      <c r="E6" s="38"/>
      <c r="F6" s="38"/>
      <c r="G6" s="38"/>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row>
    <row r="7" spans="1:61" ht="15.75" customHeight="1">
      <c r="A7" s="106"/>
      <c r="B7" s="106"/>
      <c r="C7" s="106"/>
      <c r="D7" s="106"/>
      <c r="E7" s="106"/>
      <c r="F7" s="106"/>
      <c r="G7" s="106"/>
      <c r="H7" s="34"/>
      <c r="I7" s="34"/>
      <c r="J7" s="34"/>
      <c r="K7" s="34"/>
      <c r="L7" s="34"/>
      <c r="M7" s="34"/>
      <c r="N7" s="34"/>
      <c r="O7" s="34"/>
      <c r="P7" s="34"/>
      <c r="Q7" s="34"/>
      <c r="R7" s="34"/>
      <c r="S7" s="34"/>
      <c r="T7" s="34"/>
      <c r="U7" s="34"/>
      <c r="V7" s="34"/>
      <c r="W7" s="236" t="s">
        <v>138</v>
      </c>
      <c r="X7" s="236"/>
      <c r="Y7" s="236"/>
      <c r="Z7" s="236"/>
      <c r="AA7" s="236"/>
      <c r="AB7" s="236"/>
      <c r="AC7" s="236"/>
      <c r="AD7" s="236"/>
      <c r="AE7" s="236"/>
      <c r="AF7" s="236"/>
      <c r="AG7" s="236"/>
      <c r="AH7" s="236"/>
      <c r="AI7" s="236"/>
      <c r="AJ7" s="236"/>
      <c r="AK7" s="236"/>
      <c r="AL7" s="38"/>
      <c r="AM7" s="34"/>
    </row>
    <row r="8" spans="1:61" ht="15.75" customHeight="1">
      <c r="A8" s="38"/>
      <c r="B8" s="38"/>
      <c r="C8" s="38"/>
      <c r="D8" s="38"/>
      <c r="E8" s="38"/>
      <c r="F8" s="38"/>
      <c r="G8" s="38"/>
      <c r="H8" s="34"/>
      <c r="I8" s="34"/>
      <c r="J8" s="34"/>
      <c r="K8" s="34"/>
      <c r="L8" s="34"/>
      <c r="M8" s="34"/>
      <c r="N8" s="34"/>
      <c r="O8" s="34"/>
      <c r="P8" s="34"/>
      <c r="Q8" s="34"/>
      <c r="R8" s="34"/>
      <c r="S8" s="34"/>
      <c r="T8" s="34"/>
      <c r="U8" s="34"/>
      <c r="V8" s="34"/>
      <c r="W8" s="236" t="s">
        <v>139</v>
      </c>
      <c r="X8" s="236"/>
      <c r="Y8" s="236"/>
      <c r="Z8" s="236"/>
      <c r="AA8" s="236"/>
      <c r="AB8" s="236"/>
      <c r="AC8" s="236"/>
      <c r="AD8" s="236"/>
      <c r="AE8" s="236"/>
      <c r="AF8" s="236"/>
      <c r="AG8" s="236"/>
      <c r="AH8" s="236"/>
      <c r="AI8" s="236"/>
      <c r="AJ8" s="236"/>
      <c r="AK8" s="236"/>
      <c r="AL8" s="113"/>
      <c r="AM8" s="34"/>
    </row>
    <row r="9" spans="1:61" ht="60" customHeight="1">
      <c r="A9" s="38"/>
      <c r="B9" s="38"/>
      <c r="C9" s="38"/>
      <c r="D9" s="38"/>
      <c r="E9" s="38"/>
      <c r="F9" s="38"/>
      <c r="G9" s="38"/>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row>
    <row r="10" spans="1:61" ht="18" customHeight="1">
      <c r="A10" s="244" t="s">
        <v>78</v>
      </c>
      <c r="B10" s="244"/>
      <c r="C10" s="244"/>
      <c r="D10" s="244"/>
      <c r="E10" s="244"/>
      <c r="F10" s="244"/>
      <c r="G10" s="244"/>
      <c r="H10" s="244"/>
      <c r="I10" s="244"/>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244"/>
      <c r="AK10" s="244"/>
      <c r="AL10" s="244"/>
      <c r="AM10" s="244"/>
    </row>
    <row r="11" spans="1:61" ht="56.25" customHeight="1">
      <c r="A11" s="34"/>
      <c r="B11" s="35"/>
      <c r="C11" s="36"/>
      <c r="D11" s="36"/>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row>
    <row r="12" spans="1:61" ht="13.5">
      <c r="A12" s="34" t="s">
        <v>79</v>
      </c>
      <c r="B12" s="35"/>
      <c r="C12" s="36"/>
      <c r="D12" s="36"/>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row>
    <row r="13" spans="1:61" ht="57" customHeight="1" thickBot="1">
      <c r="A13" s="34"/>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row>
    <row r="14" spans="1:61" ht="14.25" thickBot="1">
      <c r="A14" s="34"/>
      <c r="B14" s="247" t="s">
        <v>177</v>
      </c>
      <c r="C14" s="247"/>
      <c r="D14" s="247"/>
      <c r="E14" s="247"/>
      <c r="F14" s="247"/>
      <c r="G14" s="247"/>
      <c r="H14" s="247"/>
      <c r="I14" s="247"/>
      <c r="J14" s="247"/>
      <c r="K14" s="248">
        <f ca="1">SUM(申請額一覧!M5:M105)</f>
        <v>0</v>
      </c>
      <c r="L14" s="248"/>
      <c r="M14" s="248"/>
      <c r="N14" s="248"/>
      <c r="O14" s="248"/>
      <c r="P14" s="248"/>
      <c r="Q14" s="248"/>
      <c r="R14" s="248"/>
      <c r="S14" s="37" t="s">
        <v>172</v>
      </c>
      <c r="T14" s="37"/>
      <c r="U14" s="34"/>
      <c r="V14" s="34"/>
      <c r="W14" s="34"/>
      <c r="X14" s="34"/>
      <c r="Y14" s="34"/>
      <c r="Z14" s="34"/>
      <c r="AA14" s="34"/>
      <c r="AB14" s="34"/>
      <c r="AC14" s="34"/>
      <c r="AD14" s="34"/>
      <c r="AE14" s="34"/>
      <c r="AF14" s="34"/>
      <c r="AG14" s="34"/>
      <c r="AH14" s="34"/>
      <c r="AI14" s="34"/>
      <c r="AJ14" s="34"/>
      <c r="AK14" s="34"/>
      <c r="AL14" s="34"/>
      <c r="AM14" s="34"/>
      <c r="AP14" s="232" t="str">
        <f ca="1">IF(K14=SUM(別添!$N$5:$N$29),"○","! 別添(事業所一覧)の合計額と一致しません")</f>
        <v>○</v>
      </c>
      <c r="AQ14" s="233"/>
      <c r="AR14" s="233"/>
      <c r="AS14" s="233"/>
      <c r="AT14" s="233"/>
      <c r="AU14" s="233"/>
      <c r="AV14" s="233"/>
      <c r="AW14" s="233"/>
      <c r="AX14" s="233"/>
      <c r="AY14" s="233"/>
      <c r="AZ14" s="233"/>
      <c r="BA14" s="233"/>
      <c r="BB14" s="233"/>
      <c r="BC14" s="233"/>
      <c r="BD14" s="233"/>
      <c r="BE14" s="233"/>
      <c r="BF14" s="234"/>
    </row>
    <row r="15" spans="1:61" ht="7.5" customHeight="1" thickBot="1">
      <c r="A15" s="34"/>
      <c r="B15" s="37"/>
      <c r="C15" s="37"/>
      <c r="D15" s="37"/>
      <c r="E15" s="37"/>
      <c r="F15" s="37"/>
      <c r="G15" s="37"/>
      <c r="H15" s="37"/>
      <c r="I15" s="37"/>
      <c r="J15" s="37"/>
      <c r="K15" s="37"/>
      <c r="L15" s="37"/>
      <c r="M15" s="37"/>
      <c r="N15" s="37"/>
      <c r="O15" s="37"/>
      <c r="P15" s="37"/>
      <c r="Q15" s="37"/>
      <c r="R15" s="37"/>
      <c r="S15" s="37"/>
      <c r="T15" s="37"/>
      <c r="U15" s="34"/>
      <c r="V15" s="34"/>
      <c r="W15" s="34"/>
      <c r="X15" s="34"/>
      <c r="Y15" s="34"/>
      <c r="Z15" s="34"/>
      <c r="AA15" s="34"/>
      <c r="AB15" s="34"/>
      <c r="AC15" s="34"/>
      <c r="AD15" s="34"/>
      <c r="AE15" s="34"/>
      <c r="AF15" s="34"/>
      <c r="AG15" s="34"/>
      <c r="AH15" s="34"/>
      <c r="AI15" s="34"/>
      <c r="AJ15" s="34"/>
      <c r="AK15" s="34"/>
      <c r="AL15" s="34"/>
      <c r="AM15" s="34"/>
    </row>
    <row r="16" spans="1:61" ht="14.25" thickBot="1">
      <c r="A16" s="34"/>
      <c r="B16" s="153" t="s">
        <v>173</v>
      </c>
      <c r="D16" s="37"/>
      <c r="E16" s="37"/>
      <c r="F16" s="37"/>
      <c r="G16" s="37"/>
      <c r="H16" s="37"/>
      <c r="I16" s="37"/>
      <c r="L16" s="37"/>
      <c r="M16" s="37"/>
      <c r="N16" s="37"/>
      <c r="O16" s="37"/>
      <c r="P16" s="37"/>
      <c r="Q16" s="37"/>
      <c r="R16" s="37"/>
      <c r="S16" s="37"/>
      <c r="T16" s="37"/>
      <c r="U16" s="34"/>
      <c r="V16" s="34"/>
      <c r="W16" s="34"/>
      <c r="X16" s="34"/>
      <c r="Y16" s="34"/>
      <c r="Z16" s="34"/>
      <c r="AA16" s="34"/>
      <c r="AB16" s="34"/>
      <c r="AC16" s="34"/>
      <c r="AD16" s="34"/>
      <c r="AE16" s="34"/>
      <c r="AF16" s="34"/>
      <c r="AG16" s="34"/>
      <c r="AH16" s="34"/>
      <c r="AI16" s="34"/>
      <c r="AJ16" s="34"/>
      <c r="AK16" s="34"/>
      <c r="AL16" s="34"/>
      <c r="AM16" s="34"/>
      <c r="AP16" s="192" t="str">
        <f ca="1">IF(BH18=BH19,"○","! 職員表の合計人数と個票の合計人数が一致しません")</f>
        <v>○</v>
      </c>
      <c r="AQ16" s="193"/>
      <c r="AR16" s="193"/>
      <c r="AS16" s="193"/>
      <c r="AT16" s="193"/>
      <c r="AU16" s="193"/>
      <c r="AV16" s="193"/>
      <c r="AW16" s="193"/>
      <c r="AX16" s="193"/>
      <c r="AY16" s="193"/>
      <c r="AZ16" s="193"/>
      <c r="BA16" s="193"/>
      <c r="BB16" s="193"/>
      <c r="BC16" s="193"/>
      <c r="BD16" s="193"/>
      <c r="BE16" s="193"/>
      <c r="BF16" s="193"/>
      <c r="BG16" s="193"/>
      <c r="BH16" s="193"/>
      <c r="BI16" s="194"/>
    </row>
    <row r="17" spans="1:62" ht="13.5">
      <c r="A17" s="34"/>
      <c r="B17" s="37"/>
      <c r="C17" s="239" t="s">
        <v>174</v>
      </c>
      <c r="D17" s="239"/>
      <c r="E17" s="239"/>
      <c r="F17" s="239"/>
      <c r="G17" s="239"/>
      <c r="H17" s="239"/>
      <c r="I17" s="239"/>
      <c r="J17" s="239"/>
      <c r="K17" s="239"/>
      <c r="L17" s="239"/>
      <c r="M17" s="239"/>
      <c r="N17" s="239"/>
      <c r="O17" s="239"/>
      <c r="P17" s="239"/>
      <c r="Q17" s="239"/>
      <c r="R17" s="239"/>
      <c r="S17" s="239"/>
      <c r="T17" s="239"/>
      <c r="U17" s="239"/>
      <c r="V17" s="239"/>
      <c r="W17" s="239"/>
      <c r="X17" s="237">
        <f ca="1">SUM(申請額一覧!$H$5:$H$105)</f>
        <v>0</v>
      </c>
      <c r="Y17" s="237"/>
      <c r="Z17" s="237"/>
      <c r="AA17" s="237"/>
      <c r="AB17" s="237"/>
      <c r="AC17" s="34" t="s">
        <v>172</v>
      </c>
      <c r="AD17" s="34"/>
      <c r="AE17" s="34"/>
      <c r="AF17" s="34"/>
      <c r="AG17" s="34"/>
      <c r="AH17" s="34"/>
      <c r="AI17" s="34"/>
      <c r="AJ17" s="34"/>
      <c r="AK17" s="34"/>
      <c r="AL17" s="34"/>
      <c r="AM17" s="34"/>
    </row>
    <row r="18" spans="1:62" ht="13.5">
      <c r="A18" s="34"/>
      <c r="B18" s="37"/>
      <c r="C18" s="239" t="s">
        <v>70</v>
      </c>
      <c r="D18" s="239"/>
      <c r="E18" s="239"/>
      <c r="F18" s="239"/>
      <c r="G18" s="239"/>
      <c r="H18" s="239"/>
      <c r="I18" s="239"/>
      <c r="J18" s="239"/>
      <c r="K18" s="239"/>
      <c r="L18" s="239"/>
      <c r="M18" s="239"/>
      <c r="N18" s="239"/>
      <c r="O18" s="239"/>
      <c r="P18" s="239"/>
      <c r="Q18" s="239"/>
      <c r="R18" s="239"/>
      <c r="S18" s="239"/>
      <c r="T18" s="239"/>
      <c r="U18" s="239"/>
      <c r="V18" s="239"/>
      <c r="W18" s="239"/>
      <c r="X18" s="237">
        <f ca="1">SUM(申請額一覧!$J$5:$J$105)</f>
        <v>0</v>
      </c>
      <c r="Y18" s="237"/>
      <c r="Z18" s="237"/>
      <c r="AA18" s="237"/>
      <c r="AB18" s="237"/>
      <c r="AC18" s="34" t="s">
        <v>172</v>
      </c>
      <c r="AD18" s="34"/>
      <c r="AE18" s="34"/>
      <c r="AF18" s="34"/>
      <c r="AG18" s="34"/>
      <c r="AH18" s="34"/>
      <c r="AI18" s="34"/>
      <c r="AJ18" s="34"/>
      <c r="AK18" s="34"/>
      <c r="AL18" s="34"/>
      <c r="AM18" s="34"/>
      <c r="AP18" s="196" t="s">
        <v>234</v>
      </c>
      <c r="AQ18" s="197"/>
      <c r="AR18" s="198"/>
      <c r="AS18" s="196" t="s">
        <v>231</v>
      </c>
      <c r="AT18" s="197"/>
      <c r="AU18" s="198"/>
      <c r="AV18" s="249">
        <f>COUNTIFS(職員表!O6:O149,20)</f>
        <v>0</v>
      </c>
      <c r="AW18" s="250"/>
      <c r="AX18" s="198" t="s">
        <v>232</v>
      </c>
      <c r="AY18" s="196" t="s">
        <v>233</v>
      </c>
      <c r="AZ18" s="197"/>
      <c r="BA18" s="198"/>
      <c r="BB18" s="249">
        <f>COUNTIFS(職員表!O6:O149,5)</f>
        <v>0</v>
      </c>
      <c r="BC18" s="250"/>
      <c r="BD18" s="198" t="s">
        <v>232</v>
      </c>
      <c r="BE18" s="196" t="s">
        <v>236</v>
      </c>
      <c r="BF18" s="197"/>
      <c r="BG18" s="198"/>
      <c r="BH18" s="249">
        <f>SUM(AV18,BB18)</f>
        <v>0</v>
      </c>
      <c r="BI18" s="250"/>
      <c r="BJ18" s="198" t="s">
        <v>232</v>
      </c>
    </row>
    <row r="19" spans="1:62" ht="13.5">
      <c r="A19" s="34"/>
      <c r="B19" s="37"/>
      <c r="C19" s="239" t="s">
        <v>72</v>
      </c>
      <c r="D19" s="239"/>
      <c r="E19" s="239"/>
      <c r="F19" s="239"/>
      <c r="G19" s="239"/>
      <c r="H19" s="239"/>
      <c r="I19" s="239"/>
      <c r="J19" s="239"/>
      <c r="K19" s="239"/>
      <c r="L19" s="239"/>
      <c r="M19" s="239"/>
      <c r="N19" s="239"/>
      <c r="O19" s="239"/>
      <c r="P19" s="239"/>
      <c r="Q19" s="239"/>
      <c r="R19" s="239"/>
      <c r="S19" s="239"/>
      <c r="T19" s="239"/>
      <c r="U19" s="239"/>
      <c r="V19" s="239"/>
      <c r="W19" s="239"/>
      <c r="X19" s="237">
        <f ca="1">SUM(申請額一覧!$K$5:$K$105)</f>
        <v>0</v>
      </c>
      <c r="Y19" s="237"/>
      <c r="Z19" s="237"/>
      <c r="AA19" s="237"/>
      <c r="AB19" s="237"/>
      <c r="AC19" s="34" t="s">
        <v>172</v>
      </c>
      <c r="AD19" s="34"/>
      <c r="AE19" s="34"/>
      <c r="AF19" s="34"/>
      <c r="AG19" s="34"/>
      <c r="AH19" s="34"/>
      <c r="AI19" s="34"/>
      <c r="AJ19" s="34"/>
      <c r="AK19" s="34"/>
      <c r="AL19" s="34"/>
      <c r="AM19" s="34"/>
      <c r="AP19" s="196" t="s">
        <v>235</v>
      </c>
      <c r="AQ19" s="197"/>
      <c r="AR19" s="198"/>
      <c r="AS19" s="196" t="s">
        <v>231</v>
      </c>
      <c r="AT19" s="197"/>
      <c r="AU19" s="198"/>
      <c r="AV19" s="249">
        <f ca="1">SUM(別添!AM5:AM30)</f>
        <v>0</v>
      </c>
      <c r="AW19" s="250"/>
      <c r="AX19" s="198" t="s">
        <v>232</v>
      </c>
      <c r="AY19" s="196" t="s">
        <v>233</v>
      </c>
      <c r="AZ19" s="197"/>
      <c r="BA19" s="198"/>
      <c r="BB19" s="249">
        <f ca="1">SUM(別添!AN5:AN30)</f>
        <v>0</v>
      </c>
      <c r="BC19" s="250"/>
      <c r="BD19" s="198" t="s">
        <v>232</v>
      </c>
      <c r="BE19" s="196" t="s">
        <v>236</v>
      </c>
      <c r="BF19" s="197"/>
      <c r="BG19" s="198"/>
      <c r="BH19" s="249">
        <f ca="1">SUM(AV19,BB19)</f>
        <v>0</v>
      </c>
      <c r="BI19" s="250"/>
      <c r="BJ19" s="198" t="s">
        <v>232</v>
      </c>
    </row>
    <row r="20" spans="1:62" ht="13.5">
      <c r="A20" s="34"/>
      <c r="B20" s="37"/>
      <c r="C20" s="239" t="s">
        <v>73</v>
      </c>
      <c r="D20" s="239"/>
      <c r="E20" s="239"/>
      <c r="F20" s="239"/>
      <c r="G20" s="239"/>
      <c r="H20" s="239"/>
      <c r="I20" s="239"/>
      <c r="J20" s="239"/>
      <c r="K20" s="239"/>
      <c r="L20" s="239"/>
      <c r="M20" s="239"/>
      <c r="N20" s="239"/>
      <c r="O20" s="239"/>
      <c r="P20" s="239"/>
      <c r="Q20" s="239"/>
      <c r="R20" s="239"/>
      <c r="S20" s="239"/>
      <c r="T20" s="239"/>
      <c r="U20" s="239"/>
      <c r="V20" s="239"/>
      <c r="W20" s="239"/>
      <c r="X20" s="237">
        <f ca="1">SUM(申請額一覧!$L$5:$L$105)</f>
        <v>0</v>
      </c>
      <c r="Y20" s="237"/>
      <c r="Z20" s="237"/>
      <c r="AA20" s="237"/>
      <c r="AB20" s="237"/>
      <c r="AC20" s="34" t="s">
        <v>172</v>
      </c>
      <c r="AD20" s="34"/>
      <c r="AE20" s="34"/>
      <c r="AF20" s="34"/>
      <c r="AG20" s="34"/>
      <c r="AH20" s="34"/>
      <c r="AI20" s="34"/>
      <c r="AJ20" s="34"/>
      <c r="AK20" s="34"/>
      <c r="AL20" s="34"/>
      <c r="AM20" s="34"/>
    </row>
    <row r="21" spans="1:62">
      <c r="A21" s="39"/>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row>
    <row r="22" spans="1:62">
      <c r="A22" s="39"/>
      <c r="B22" s="39" t="s">
        <v>178</v>
      </c>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row>
    <row r="23" spans="1:62" ht="13.5">
      <c r="A23" s="39"/>
      <c r="B23" s="34" t="s">
        <v>226</v>
      </c>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row>
    <row r="24" spans="1:62" ht="13.5">
      <c r="A24" s="39"/>
      <c r="B24" s="34" t="s">
        <v>80</v>
      </c>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row>
    <row r="25" spans="1:62" ht="13.5">
      <c r="A25" s="39"/>
      <c r="B25" s="39"/>
      <c r="C25" s="39"/>
      <c r="D25" s="34" t="s">
        <v>175</v>
      </c>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row>
    <row r="26" spans="1:62" ht="13.5">
      <c r="A26" s="39"/>
      <c r="B26" s="34" t="s">
        <v>176</v>
      </c>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row>
    <row r="27" spans="1:62">
      <c r="A27" s="39"/>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row>
    <row r="28" spans="1:62">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row>
    <row r="29" spans="1:62">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row>
    <row r="30" spans="1:62">
      <c r="A30" s="39"/>
      <c r="B30" s="39" t="s">
        <v>238</v>
      </c>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row>
    <row r="31" spans="1:62">
      <c r="A31" s="39"/>
      <c r="B31" s="238" t="s">
        <v>239</v>
      </c>
      <c r="C31" s="238"/>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01"/>
      <c r="AC31" s="39"/>
      <c r="AD31" s="39"/>
      <c r="AE31" s="39"/>
      <c r="AF31" s="39"/>
      <c r="AG31" s="39"/>
      <c r="AH31" s="39"/>
      <c r="AI31" s="39"/>
      <c r="AJ31" s="39"/>
      <c r="AK31" s="39"/>
      <c r="AL31" s="39"/>
      <c r="AM31" s="39"/>
    </row>
    <row r="32" spans="1:62">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row>
    <row r="33" spans="1:39">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row>
    <row r="34" spans="1:39" ht="6" customHeight="1">
      <c r="A34" s="39"/>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row>
    <row r="35" spans="1:39">
      <c r="A35" s="39"/>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row>
    <row r="36" spans="1:39">
      <c r="A36" s="39"/>
      <c r="B36" s="39"/>
      <c r="C36" s="39"/>
      <c r="D36" s="39"/>
      <c r="E36" s="39"/>
      <c r="F36" s="39"/>
      <c r="G36" s="39"/>
      <c r="H36" s="39"/>
      <c r="I36" s="39"/>
      <c r="J36" s="39"/>
      <c r="K36" s="39"/>
      <c r="L36" s="39"/>
      <c r="M36" s="39"/>
      <c r="N36" s="39"/>
      <c r="O36" s="39"/>
      <c r="P36" s="39"/>
      <c r="Q36" s="39"/>
      <c r="R36" s="39"/>
      <c r="S36" s="39"/>
      <c r="T36" s="39" t="s">
        <v>230</v>
      </c>
      <c r="V36" s="39"/>
      <c r="W36" s="39"/>
      <c r="X36" s="39"/>
      <c r="Y36" s="39"/>
      <c r="Z36" s="39"/>
      <c r="AA36" s="39"/>
      <c r="AB36" s="39"/>
      <c r="AC36" s="39"/>
      <c r="AD36" s="39"/>
      <c r="AE36" s="39"/>
      <c r="AF36" s="39"/>
      <c r="AG36" s="39"/>
      <c r="AH36" s="39"/>
      <c r="AI36" s="39"/>
      <c r="AJ36" s="39"/>
      <c r="AK36" s="39"/>
      <c r="AL36" s="39"/>
      <c r="AM36" s="39"/>
    </row>
    <row r="37" spans="1:39" ht="6" customHeight="1">
      <c r="A37" s="39"/>
      <c r="B37" s="39"/>
      <c r="C37" s="39"/>
      <c r="D37" s="39"/>
      <c r="E37" s="39"/>
      <c r="F37" s="39"/>
      <c r="G37" s="39"/>
      <c r="H37" s="39"/>
      <c r="I37" s="39"/>
      <c r="J37" s="39"/>
      <c r="K37" s="39"/>
      <c r="L37" s="39"/>
      <c r="M37" s="39"/>
      <c r="N37" s="39"/>
      <c r="O37" s="39"/>
      <c r="P37" s="39"/>
      <c r="Q37" s="39"/>
      <c r="R37" s="39"/>
      <c r="S37" s="39"/>
      <c r="T37" s="39"/>
      <c r="X37" s="39"/>
      <c r="Z37" s="39"/>
      <c r="AA37" s="39"/>
      <c r="AB37" s="39"/>
      <c r="AC37" s="39"/>
      <c r="AD37" s="39"/>
      <c r="AE37" s="39"/>
      <c r="AF37" s="39"/>
      <c r="AG37" s="39"/>
      <c r="AH37" s="39"/>
      <c r="AI37" s="39"/>
      <c r="AJ37" s="39"/>
      <c r="AK37" s="39"/>
      <c r="AL37" s="39"/>
      <c r="AM37" s="39"/>
    </row>
    <row r="38" spans="1:39">
      <c r="A38" s="39"/>
      <c r="B38" s="39"/>
      <c r="C38" s="39"/>
      <c r="D38" s="39"/>
      <c r="E38" s="39"/>
      <c r="F38" s="39"/>
      <c r="G38" s="39"/>
      <c r="H38" s="39"/>
      <c r="I38" s="39"/>
      <c r="J38" s="39"/>
      <c r="K38" s="39"/>
      <c r="L38" s="39"/>
      <c r="M38" s="39"/>
      <c r="N38" s="39"/>
      <c r="O38" s="39"/>
      <c r="P38" s="39"/>
      <c r="Q38" s="39"/>
      <c r="R38" s="39"/>
      <c r="S38" s="39"/>
      <c r="T38" s="39"/>
      <c r="U38" s="225" t="s">
        <v>207</v>
      </c>
      <c r="V38" s="226"/>
      <c r="W38" s="226"/>
      <c r="X38" s="226"/>
      <c r="Y38" s="226"/>
      <c r="Z38" s="226"/>
      <c r="AA38" s="226"/>
      <c r="AB38" s="227"/>
      <c r="AC38" s="170" t="s">
        <v>217</v>
      </c>
      <c r="AD38" s="231"/>
      <c r="AE38" s="231"/>
      <c r="AF38" s="231"/>
      <c r="AG38" s="231"/>
      <c r="AH38" s="171"/>
      <c r="AI38" s="171"/>
      <c r="AJ38" s="171"/>
      <c r="AK38" s="172"/>
      <c r="AL38" s="39"/>
      <c r="AM38" s="39"/>
    </row>
    <row r="39" spans="1:39" ht="18" customHeight="1">
      <c r="A39" s="39"/>
      <c r="B39" s="39"/>
      <c r="C39" s="39"/>
      <c r="D39" s="39"/>
      <c r="E39" s="39"/>
      <c r="F39" s="39"/>
      <c r="G39" s="39"/>
      <c r="H39" s="39"/>
      <c r="I39" s="39"/>
      <c r="J39" s="39"/>
      <c r="K39" s="39"/>
      <c r="L39" s="39"/>
      <c r="M39" s="39"/>
      <c r="N39" s="39"/>
      <c r="O39" s="39"/>
      <c r="P39" s="39"/>
      <c r="Q39" s="39"/>
      <c r="R39" s="39"/>
      <c r="S39" s="39"/>
      <c r="T39" s="39"/>
      <c r="U39" s="228"/>
      <c r="V39" s="229"/>
      <c r="W39" s="229"/>
      <c r="X39" s="229"/>
      <c r="Y39" s="229"/>
      <c r="Z39" s="229"/>
      <c r="AA39" s="229"/>
      <c r="AB39" s="230"/>
      <c r="AC39" s="224"/>
      <c r="AD39" s="224"/>
      <c r="AE39" s="224"/>
      <c r="AF39" s="224"/>
      <c r="AG39" s="224"/>
      <c r="AH39" s="224"/>
      <c r="AI39" s="224"/>
      <c r="AJ39" s="224"/>
      <c r="AK39" s="224"/>
      <c r="AL39" s="39"/>
      <c r="AM39" s="39"/>
    </row>
    <row r="40" spans="1:39" ht="18.75" customHeight="1">
      <c r="A40" s="39"/>
      <c r="B40" s="39"/>
      <c r="C40" s="39"/>
      <c r="D40" s="39"/>
      <c r="E40" s="39"/>
      <c r="F40" s="39"/>
      <c r="G40" s="39"/>
      <c r="H40" s="39"/>
      <c r="I40" s="39"/>
      <c r="J40" s="39"/>
      <c r="K40" s="39"/>
      <c r="L40" s="39"/>
      <c r="M40" s="39"/>
      <c r="N40" s="39"/>
      <c r="O40" s="39"/>
      <c r="P40" s="39"/>
      <c r="Q40" s="39"/>
      <c r="R40" s="39"/>
      <c r="S40" s="39"/>
      <c r="T40" s="39"/>
      <c r="U40" s="245" t="s">
        <v>147</v>
      </c>
      <c r="V40" s="246"/>
      <c r="W40" s="246"/>
      <c r="X40" s="246"/>
      <c r="Y40" s="246"/>
      <c r="Z40" s="246"/>
      <c r="AA40" s="246"/>
      <c r="AB40" s="124"/>
      <c r="AC40" s="240"/>
      <c r="AD40" s="240"/>
      <c r="AE40" s="240"/>
      <c r="AF40" s="240"/>
      <c r="AG40" s="240"/>
      <c r="AH40" s="240"/>
      <c r="AI40" s="240"/>
      <c r="AJ40" s="240"/>
      <c r="AK40" s="240"/>
      <c r="AL40" s="39"/>
      <c r="AM40" s="39"/>
    </row>
    <row r="41" spans="1:39" ht="18.75" customHeight="1">
      <c r="A41" s="39"/>
      <c r="B41" s="39"/>
      <c r="C41" s="39"/>
      <c r="D41" s="39"/>
      <c r="E41" s="39"/>
      <c r="F41" s="39"/>
      <c r="G41" s="39"/>
      <c r="H41" s="39"/>
      <c r="I41" s="39"/>
      <c r="J41" s="39"/>
      <c r="K41" s="39"/>
      <c r="L41" s="39"/>
      <c r="M41" s="39"/>
      <c r="N41" s="39"/>
      <c r="O41" s="39"/>
      <c r="P41" s="39"/>
      <c r="Q41" s="39"/>
      <c r="R41" s="39"/>
      <c r="S41" s="39"/>
      <c r="T41" s="39"/>
      <c r="U41" s="245" t="s">
        <v>148</v>
      </c>
      <c r="V41" s="246"/>
      <c r="W41" s="246"/>
      <c r="X41" s="246"/>
      <c r="Y41" s="246"/>
      <c r="Z41" s="246"/>
      <c r="AA41" s="246"/>
      <c r="AB41" s="124"/>
      <c r="AC41" s="240"/>
      <c r="AD41" s="240"/>
      <c r="AE41" s="240"/>
      <c r="AF41" s="240"/>
      <c r="AG41" s="240"/>
      <c r="AH41" s="240"/>
      <c r="AI41" s="240"/>
      <c r="AJ41" s="240"/>
      <c r="AK41" s="240"/>
      <c r="AL41" s="39"/>
      <c r="AM41" s="39"/>
    </row>
    <row r="42" spans="1:39" ht="18.75" customHeight="1">
      <c r="A42" s="39"/>
      <c r="B42" s="39"/>
      <c r="C42" s="39"/>
      <c r="D42" s="39"/>
      <c r="E42" s="39"/>
      <c r="F42" s="39"/>
      <c r="G42" s="39"/>
      <c r="H42" s="39"/>
      <c r="I42" s="39"/>
      <c r="J42" s="39"/>
      <c r="K42" s="39"/>
      <c r="L42" s="39"/>
      <c r="M42" s="39"/>
      <c r="N42" s="39"/>
      <c r="O42" s="39"/>
      <c r="P42" s="39"/>
      <c r="Q42" s="39"/>
      <c r="R42" s="39"/>
      <c r="S42" s="39"/>
      <c r="T42" s="39"/>
      <c r="U42" s="225" t="s">
        <v>149</v>
      </c>
      <c r="V42" s="226"/>
      <c r="W42" s="226"/>
      <c r="X42" s="123"/>
      <c r="Y42" s="241" t="s">
        <v>146</v>
      </c>
      <c r="Z42" s="242"/>
      <c r="AA42" s="242"/>
      <c r="AB42" s="243"/>
      <c r="AC42" s="240"/>
      <c r="AD42" s="240"/>
      <c r="AE42" s="240"/>
      <c r="AF42" s="240"/>
      <c r="AG42" s="240"/>
      <c r="AH42" s="240"/>
      <c r="AI42" s="240"/>
      <c r="AJ42" s="240"/>
      <c r="AK42" s="240"/>
      <c r="AL42" s="39"/>
      <c r="AM42" s="39"/>
    </row>
    <row r="43" spans="1:39" ht="18.75" customHeight="1">
      <c r="A43" s="39"/>
      <c r="B43" s="39"/>
      <c r="C43" s="39"/>
      <c r="D43" s="39"/>
      <c r="E43" s="39"/>
      <c r="F43" s="39"/>
      <c r="G43" s="39"/>
      <c r="H43" s="39"/>
      <c r="I43" s="39"/>
      <c r="J43" s="39"/>
      <c r="K43" s="39"/>
      <c r="L43" s="39"/>
      <c r="M43" s="39"/>
      <c r="N43" s="39"/>
      <c r="O43" s="39"/>
      <c r="P43" s="39"/>
      <c r="Q43" s="39"/>
      <c r="R43" s="39"/>
      <c r="S43" s="39"/>
      <c r="T43" s="39"/>
      <c r="U43" s="228"/>
      <c r="V43" s="229"/>
      <c r="W43" s="229"/>
      <c r="X43" s="125"/>
      <c r="Y43" s="241" t="s">
        <v>150</v>
      </c>
      <c r="Z43" s="242"/>
      <c r="AA43" s="242"/>
      <c r="AB43" s="243"/>
      <c r="AC43" s="240"/>
      <c r="AD43" s="240"/>
      <c r="AE43" s="240"/>
      <c r="AF43" s="240"/>
      <c r="AG43" s="240"/>
      <c r="AH43" s="240"/>
      <c r="AI43" s="240"/>
      <c r="AJ43" s="240"/>
      <c r="AK43" s="240"/>
      <c r="AL43" s="39"/>
      <c r="AM43" s="39"/>
    </row>
    <row r="44" spans="1:39" ht="18.75" customHeight="1">
      <c r="A44" s="39"/>
      <c r="B44" s="39"/>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row>
    <row r="45" spans="1:39">
      <c r="A45" s="39"/>
      <c r="B45" s="39"/>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row>
    <row r="46" spans="1:39">
      <c r="A46" s="39"/>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row>
    <row r="47" spans="1:39">
      <c r="A47" s="39"/>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row>
    <row r="48" spans="1:39">
      <c r="A48" s="39"/>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row>
    <row r="49" spans="1:39">
      <c r="A49" s="39"/>
      <c r="B49" s="39"/>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row>
  </sheetData>
  <mergeCells count="37">
    <mergeCell ref="BH18:BI18"/>
    <mergeCell ref="BH19:BI19"/>
    <mergeCell ref="AJ3:AK3"/>
    <mergeCell ref="AG3:AH3"/>
    <mergeCell ref="AD3:AE3"/>
    <mergeCell ref="AV18:AW18"/>
    <mergeCell ref="BB18:BC18"/>
    <mergeCell ref="AV19:AW19"/>
    <mergeCell ref="BB19:BC19"/>
    <mergeCell ref="AC43:AK43"/>
    <mergeCell ref="U42:W43"/>
    <mergeCell ref="Y42:AB42"/>
    <mergeCell ref="Y43:AB43"/>
    <mergeCell ref="A10:AM10"/>
    <mergeCell ref="U40:AA40"/>
    <mergeCell ref="U41:AA41"/>
    <mergeCell ref="AC40:AK40"/>
    <mergeCell ref="AC41:AK41"/>
    <mergeCell ref="AC42:AK42"/>
    <mergeCell ref="B14:J14"/>
    <mergeCell ref="K14:R14"/>
    <mergeCell ref="C18:W18"/>
    <mergeCell ref="C17:W17"/>
    <mergeCell ref="X17:AB17"/>
    <mergeCell ref="X18:AB18"/>
    <mergeCell ref="AC39:AK39"/>
    <mergeCell ref="U38:AB39"/>
    <mergeCell ref="AD38:AG38"/>
    <mergeCell ref="AP14:BF14"/>
    <mergeCell ref="A5:G5"/>
    <mergeCell ref="W7:AK7"/>
    <mergeCell ref="W8:AK8"/>
    <mergeCell ref="X19:AB19"/>
    <mergeCell ref="X20:AB20"/>
    <mergeCell ref="B31:AA31"/>
    <mergeCell ref="C19:W19"/>
    <mergeCell ref="C20:W20"/>
  </mergeCells>
  <phoneticPr fontId="4"/>
  <dataValidations count="1">
    <dataValidation type="list" allowBlank="1" showInputMessage="1" showErrorMessage="1" sqref="AB31">
      <formula1>"○"</formula1>
    </dataValidation>
  </dataValidations>
  <printOptions horizontalCentered="1"/>
  <pageMargins left="0.70866141732283472" right="0.70866141732283472" top="0.94488188976377963" bottom="0.74803149606299213" header="0.31496062992125984" footer="0.31496062992125984"/>
  <pageSetup paperSize="9" scale="99"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M104"/>
  <sheetViews>
    <sheetView showZeros="0" view="pageBreakPreview" zoomScale="115" zoomScaleNormal="100" zoomScaleSheetLayoutView="115" workbookViewId="0">
      <selection activeCell="M6" sqref="M6"/>
    </sheetView>
  </sheetViews>
  <sheetFormatPr defaultColWidth="2.25" defaultRowHeight="13.5"/>
  <cols>
    <col min="1" max="1" width="3.125" style="5" customWidth="1"/>
    <col min="2" max="2" width="12.875" style="214" customWidth="1"/>
    <col min="3" max="3" width="30.25" style="5" customWidth="1"/>
    <col min="4" max="4" width="13.875" style="5" bestFit="1" customWidth="1"/>
    <col min="5" max="5" width="8.125" style="5" bestFit="1" customWidth="1"/>
    <col min="6" max="6" width="20.875" style="5" customWidth="1"/>
    <col min="7" max="7" width="13.875" style="5" customWidth="1"/>
    <col min="8" max="8" width="7.625" style="5" customWidth="1"/>
    <col min="9" max="9" width="7.375" style="5" bestFit="1" customWidth="1"/>
    <col min="10" max="12" width="7.625" style="5" customWidth="1"/>
    <col min="13" max="13" width="9.125" style="5" customWidth="1"/>
    <col min="14" max="14" width="4.375" style="5" bestFit="1" customWidth="1"/>
    <col min="15" max="16" width="2.25" style="5"/>
    <col min="17" max="17" width="4.375" style="5" bestFit="1" customWidth="1"/>
    <col min="18" max="24" width="2.25" style="5"/>
    <col min="25" max="25" width="3.625" style="5" bestFit="1" customWidth="1"/>
    <col min="26" max="37" width="2.25" style="5"/>
    <col min="38" max="38" width="3.375" style="5" bestFit="1" customWidth="1"/>
    <col min="39" max="16384" width="2.25" style="5"/>
  </cols>
  <sheetData>
    <row r="1" spans="1:39">
      <c r="A1" s="5" t="s">
        <v>140</v>
      </c>
    </row>
    <row r="2" spans="1:39">
      <c r="A2" s="109"/>
      <c r="N2" s="210" t="s">
        <v>243</v>
      </c>
    </row>
    <row r="3" spans="1:39">
      <c r="A3" s="260" t="s">
        <v>137</v>
      </c>
      <c r="B3" s="262" t="s">
        <v>242</v>
      </c>
      <c r="C3" s="261" t="s">
        <v>35</v>
      </c>
      <c r="D3" s="261" t="s">
        <v>4</v>
      </c>
      <c r="E3" s="264" t="s">
        <v>218</v>
      </c>
      <c r="F3" s="252" t="s">
        <v>85</v>
      </c>
      <c r="G3" s="254" t="s">
        <v>171</v>
      </c>
      <c r="H3" s="256" t="s">
        <v>240</v>
      </c>
      <c r="I3" s="256"/>
      <c r="J3" s="256"/>
      <c r="K3" s="256"/>
      <c r="L3" s="256"/>
      <c r="M3" s="257"/>
      <c r="N3" s="258" t="s">
        <v>141</v>
      </c>
    </row>
    <row r="4" spans="1:39" ht="33.75">
      <c r="A4" s="260"/>
      <c r="B4" s="263"/>
      <c r="C4" s="261"/>
      <c r="D4" s="261"/>
      <c r="E4" s="265"/>
      <c r="F4" s="253"/>
      <c r="G4" s="255"/>
      <c r="H4" s="174" t="s">
        <v>182</v>
      </c>
      <c r="I4" s="174" t="s">
        <v>135</v>
      </c>
      <c r="J4" s="174" t="s">
        <v>181</v>
      </c>
      <c r="K4" s="174" t="s">
        <v>180</v>
      </c>
      <c r="L4" s="173" t="s">
        <v>179</v>
      </c>
      <c r="M4" s="175" t="s">
        <v>37</v>
      </c>
      <c r="N4" s="259"/>
    </row>
    <row r="5" spans="1:39" ht="21" customHeight="1">
      <c r="A5" s="178">
        <f>ROW()-4</f>
        <v>1</v>
      </c>
      <c r="B5" s="203"/>
      <c r="C5" s="202"/>
      <c r="D5" s="203"/>
      <c r="E5" s="203"/>
      <c r="F5" s="203"/>
      <c r="G5" s="211" t="str">
        <f>IF(M5&gt;0,申請書!$W$7,"")</f>
        <v/>
      </c>
      <c r="H5" s="204"/>
      <c r="I5" s="205"/>
      <c r="J5" s="204"/>
      <c r="K5" s="206"/>
      <c r="L5" s="204"/>
      <c r="M5" s="209">
        <f>SUM(H5,J5,K5,L5)</f>
        <v>0</v>
      </c>
      <c r="N5" s="149"/>
      <c r="Q5" s="189"/>
      <c r="R5" s="186"/>
      <c r="S5" s="186"/>
      <c r="T5" s="186"/>
      <c r="U5" s="186"/>
      <c r="V5" s="186"/>
      <c r="W5" s="186"/>
      <c r="X5" s="186"/>
      <c r="Y5" s="186"/>
      <c r="Z5" s="186"/>
      <c r="AA5" s="186"/>
      <c r="AB5" s="186"/>
      <c r="AC5" s="186"/>
      <c r="AD5" s="186"/>
      <c r="AE5" s="186"/>
      <c r="AF5" s="186"/>
      <c r="AG5" s="186"/>
      <c r="AH5" s="186"/>
      <c r="AI5" s="186"/>
      <c r="AJ5" s="187"/>
      <c r="AK5" s="187"/>
      <c r="AL5" s="187"/>
      <c r="AM5" s="187"/>
    </row>
    <row r="6" spans="1:39" ht="21" customHeight="1">
      <c r="A6" s="178">
        <f t="shared" ref="A6:A69" si="0">ROW()-4</f>
        <v>2</v>
      </c>
      <c r="B6" s="215"/>
      <c r="C6" s="202"/>
      <c r="D6" s="203"/>
      <c r="E6" s="203"/>
      <c r="F6" s="203"/>
      <c r="G6" s="211" t="str">
        <f>IF(M6&gt;0,申請書!$W$7,"")</f>
        <v/>
      </c>
      <c r="H6" s="204"/>
      <c r="I6" s="205"/>
      <c r="J6" s="204"/>
      <c r="K6" s="206"/>
      <c r="L6" s="204"/>
      <c r="M6" s="209">
        <f t="shared" ref="M6:M69" si="1">SUM(H6,J6,K6,L6)</f>
        <v>0</v>
      </c>
      <c r="N6" s="149"/>
      <c r="Q6" s="150"/>
    </row>
    <row r="7" spans="1:39" ht="21" customHeight="1">
      <c r="A7" s="178">
        <f t="shared" si="0"/>
        <v>3</v>
      </c>
      <c r="B7" s="215"/>
      <c r="C7" s="202"/>
      <c r="D7" s="203"/>
      <c r="E7" s="203"/>
      <c r="F7" s="207"/>
      <c r="G7" s="211" t="str">
        <f>IF(M7&gt;0,申請書!$W$7,"")</f>
        <v/>
      </c>
      <c r="H7" s="208"/>
      <c r="I7" s="205"/>
      <c r="J7" s="204"/>
      <c r="K7" s="206"/>
      <c r="L7" s="204"/>
      <c r="M7" s="209">
        <f t="shared" si="1"/>
        <v>0</v>
      </c>
      <c r="N7" s="149"/>
      <c r="Q7" s="150"/>
    </row>
    <row r="8" spans="1:39" ht="21" customHeight="1">
      <c r="A8" s="178">
        <f t="shared" si="0"/>
        <v>4</v>
      </c>
      <c r="B8" s="215"/>
      <c r="C8" s="202"/>
      <c r="D8" s="203"/>
      <c r="E8" s="203"/>
      <c r="F8" s="207"/>
      <c r="G8" s="211" t="str">
        <f>IF(M8&gt;0,申請書!$W$7,"")</f>
        <v/>
      </c>
      <c r="H8" s="208"/>
      <c r="I8" s="205"/>
      <c r="J8" s="204"/>
      <c r="K8" s="206"/>
      <c r="L8" s="204"/>
      <c r="M8" s="209">
        <f t="shared" si="1"/>
        <v>0</v>
      </c>
      <c r="N8" s="149"/>
    </row>
    <row r="9" spans="1:39" ht="21" customHeight="1">
      <c r="A9" s="178">
        <f t="shared" si="0"/>
        <v>5</v>
      </c>
      <c r="B9" s="215"/>
      <c r="C9" s="202"/>
      <c r="D9" s="203"/>
      <c r="E9" s="203"/>
      <c r="F9" s="207"/>
      <c r="G9" s="211" t="str">
        <f>IF(M9&gt;0,申請書!$W$7,"")</f>
        <v/>
      </c>
      <c r="H9" s="208"/>
      <c r="I9" s="205"/>
      <c r="J9" s="204"/>
      <c r="K9" s="206"/>
      <c r="L9" s="204"/>
      <c r="M9" s="209">
        <f t="shared" si="1"/>
        <v>0</v>
      </c>
      <c r="N9" s="149"/>
      <c r="Y9" s="188"/>
    </row>
    <row r="10" spans="1:39" ht="21" customHeight="1">
      <c r="A10" s="178">
        <f t="shared" si="0"/>
        <v>6</v>
      </c>
      <c r="B10" s="215"/>
      <c r="C10" s="202"/>
      <c r="D10" s="203"/>
      <c r="E10" s="203"/>
      <c r="F10" s="207"/>
      <c r="G10" s="211" t="str">
        <f>IF(M10&gt;0,申請書!$W$7,"")</f>
        <v/>
      </c>
      <c r="H10" s="208"/>
      <c r="I10" s="205"/>
      <c r="J10" s="204"/>
      <c r="K10" s="206"/>
      <c r="L10" s="204"/>
      <c r="M10" s="209">
        <f t="shared" si="1"/>
        <v>0</v>
      </c>
      <c r="N10" s="149"/>
    </row>
    <row r="11" spans="1:39" ht="21" customHeight="1">
      <c r="A11" s="178">
        <f t="shared" si="0"/>
        <v>7</v>
      </c>
      <c r="B11" s="215"/>
      <c r="C11" s="202"/>
      <c r="D11" s="203"/>
      <c r="E11" s="203"/>
      <c r="F11" s="207"/>
      <c r="G11" s="211" t="str">
        <f>IF(M11&gt;0,申請書!$W$7,"")</f>
        <v/>
      </c>
      <c r="H11" s="208"/>
      <c r="I11" s="205"/>
      <c r="J11" s="204"/>
      <c r="K11" s="206"/>
      <c r="L11" s="204"/>
      <c r="M11" s="209">
        <f t="shared" si="1"/>
        <v>0</v>
      </c>
      <c r="N11" s="149"/>
    </row>
    <row r="12" spans="1:39" ht="21" customHeight="1">
      <c r="A12" s="178">
        <f t="shared" si="0"/>
        <v>8</v>
      </c>
      <c r="B12" s="215"/>
      <c r="C12" s="202"/>
      <c r="D12" s="203"/>
      <c r="E12" s="203"/>
      <c r="F12" s="207"/>
      <c r="G12" s="211" t="str">
        <f>IF(M12&gt;0,申請書!$W$7,"")</f>
        <v/>
      </c>
      <c r="H12" s="208"/>
      <c r="I12" s="205"/>
      <c r="J12" s="204"/>
      <c r="K12" s="206"/>
      <c r="L12" s="204"/>
      <c r="M12" s="209">
        <f t="shared" si="1"/>
        <v>0</v>
      </c>
      <c r="N12" s="149"/>
    </row>
    <row r="13" spans="1:39" ht="21" customHeight="1">
      <c r="A13" s="178">
        <f t="shared" si="0"/>
        <v>9</v>
      </c>
      <c r="B13" s="215"/>
      <c r="C13" s="202"/>
      <c r="D13" s="203"/>
      <c r="E13" s="203"/>
      <c r="F13" s="207"/>
      <c r="G13" s="211" t="str">
        <f>IF(M13&gt;0,申請書!$W$7,"")</f>
        <v/>
      </c>
      <c r="H13" s="208"/>
      <c r="I13" s="205"/>
      <c r="J13" s="204"/>
      <c r="K13" s="206"/>
      <c r="L13" s="204"/>
      <c r="M13" s="209">
        <f t="shared" si="1"/>
        <v>0</v>
      </c>
      <c r="N13" s="149"/>
    </row>
    <row r="14" spans="1:39" ht="21" customHeight="1">
      <c r="A14" s="178">
        <f t="shared" si="0"/>
        <v>10</v>
      </c>
      <c r="B14" s="215"/>
      <c r="C14" s="202"/>
      <c r="D14" s="203"/>
      <c r="E14" s="203"/>
      <c r="F14" s="207"/>
      <c r="G14" s="211" t="str">
        <f>IF(M14&gt;0,申請書!$W$7,"")</f>
        <v/>
      </c>
      <c r="H14" s="208"/>
      <c r="I14" s="205"/>
      <c r="J14" s="204"/>
      <c r="K14" s="206"/>
      <c r="L14" s="204"/>
      <c r="M14" s="209">
        <f t="shared" si="1"/>
        <v>0</v>
      </c>
      <c r="N14" s="149"/>
    </row>
    <row r="15" spans="1:39" ht="21" customHeight="1">
      <c r="A15" s="178">
        <f t="shared" si="0"/>
        <v>11</v>
      </c>
      <c r="B15" s="215"/>
      <c r="C15" s="202"/>
      <c r="D15" s="203"/>
      <c r="E15" s="203"/>
      <c r="F15" s="207"/>
      <c r="G15" s="211" t="str">
        <f>IF(M15&gt;0,申請書!$W$7,"")</f>
        <v/>
      </c>
      <c r="H15" s="208"/>
      <c r="I15" s="205"/>
      <c r="J15" s="204"/>
      <c r="K15" s="206"/>
      <c r="L15" s="204"/>
      <c r="M15" s="209">
        <f t="shared" si="1"/>
        <v>0</v>
      </c>
      <c r="N15" s="149"/>
    </row>
    <row r="16" spans="1:39" ht="21" customHeight="1">
      <c r="A16" s="178">
        <f t="shared" si="0"/>
        <v>12</v>
      </c>
      <c r="B16" s="215"/>
      <c r="C16" s="202"/>
      <c r="D16" s="203"/>
      <c r="E16" s="203"/>
      <c r="F16" s="207"/>
      <c r="G16" s="211" t="str">
        <f>IF(M16&gt;0,申請書!$W$7,"")</f>
        <v/>
      </c>
      <c r="H16" s="208"/>
      <c r="I16" s="205"/>
      <c r="J16" s="204"/>
      <c r="K16" s="206"/>
      <c r="L16" s="204"/>
      <c r="M16" s="209">
        <f t="shared" si="1"/>
        <v>0</v>
      </c>
      <c r="N16" s="149"/>
    </row>
    <row r="17" spans="1:14" ht="21" customHeight="1">
      <c r="A17" s="178">
        <f t="shared" si="0"/>
        <v>13</v>
      </c>
      <c r="B17" s="215"/>
      <c r="C17" s="202"/>
      <c r="D17" s="203"/>
      <c r="E17" s="203"/>
      <c r="F17" s="207"/>
      <c r="G17" s="211" t="str">
        <f>IF(M17&gt;0,申請書!$W$7,"")</f>
        <v/>
      </c>
      <c r="H17" s="208"/>
      <c r="I17" s="205"/>
      <c r="J17" s="204"/>
      <c r="K17" s="206"/>
      <c r="L17" s="204"/>
      <c r="M17" s="209">
        <f t="shared" si="1"/>
        <v>0</v>
      </c>
      <c r="N17" s="149"/>
    </row>
    <row r="18" spans="1:14" ht="21" customHeight="1">
      <c r="A18" s="178">
        <f t="shared" si="0"/>
        <v>14</v>
      </c>
      <c r="B18" s="215"/>
      <c r="C18" s="202"/>
      <c r="D18" s="203"/>
      <c r="E18" s="203"/>
      <c r="F18" s="207"/>
      <c r="G18" s="211" t="str">
        <f>IF(M18&gt;0,申請書!$W$7,"")</f>
        <v/>
      </c>
      <c r="H18" s="208"/>
      <c r="I18" s="205"/>
      <c r="J18" s="204"/>
      <c r="K18" s="206"/>
      <c r="L18" s="204"/>
      <c r="M18" s="209">
        <f t="shared" si="1"/>
        <v>0</v>
      </c>
      <c r="N18" s="149"/>
    </row>
    <row r="19" spans="1:14" ht="21" customHeight="1">
      <c r="A19" s="178">
        <f t="shared" si="0"/>
        <v>15</v>
      </c>
      <c r="B19" s="215"/>
      <c r="C19" s="202"/>
      <c r="D19" s="203"/>
      <c r="E19" s="203"/>
      <c r="F19" s="207"/>
      <c r="G19" s="211" t="str">
        <f>IF(M19&gt;0,申請書!$W$7,"")</f>
        <v/>
      </c>
      <c r="H19" s="208"/>
      <c r="I19" s="205"/>
      <c r="J19" s="204"/>
      <c r="K19" s="206"/>
      <c r="L19" s="204"/>
      <c r="M19" s="209">
        <f t="shared" si="1"/>
        <v>0</v>
      </c>
      <c r="N19" s="149"/>
    </row>
    <row r="20" spans="1:14" ht="21" customHeight="1">
      <c r="A20" s="178">
        <f t="shared" si="0"/>
        <v>16</v>
      </c>
      <c r="B20" s="215"/>
      <c r="C20" s="202"/>
      <c r="D20" s="203"/>
      <c r="E20" s="203"/>
      <c r="F20" s="207"/>
      <c r="G20" s="211" t="str">
        <f>IF(M20&gt;0,申請書!$W$7,"")</f>
        <v/>
      </c>
      <c r="H20" s="208"/>
      <c r="I20" s="205"/>
      <c r="J20" s="204"/>
      <c r="K20" s="206"/>
      <c r="L20" s="204"/>
      <c r="M20" s="209">
        <f t="shared" si="1"/>
        <v>0</v>
      </c>
      <c r="N20" s="149"/>
    </row>
    <row r="21" spans="1:14" ht="21" customHeight="1">
      <c r="A21" s="178">
        <f t="shared" si="0"/>
        <v>17</v>
      </c>
      <c r="B21" s="215"/>
      <c r="C21" s="202"/>
      <c r="D21" s="203"/>
      <c r="E21" s="203"/>
      <c r="F21" s="207"/>
      <c r="G21" s="211" t="str">
        <f>IF(M21&gt;0,申請書!$W$7,"")</f>
        <v/>
      </c>
      <c r="H21" s="208"/>
      <c r="I21" s="205"/>
      <c r="J21" s="204"/>
      <c r="K21" s="206"/>
      <c r="L21" s="204"/>
      <c r="M21" s="209">
        <f t="shared" si="1"/>
        <v>0</v>
      </c>
      <c r="N21" s="149"/>
    </row>
    <row r="22" spans="1:14" ht="21" customHeight="1">
      <c r="A22" s="178">
        <f t="shared" si="0"/>
        <v>18</v>
      </c>
      <c r="B22" s="215"/>
      <c r="C22" s="202"/>
      <c r="D22" s="203"/>
      <c r="E22" s="203"/>
      <c r="F22" s="207"/>
      <c r="G22" s="211" t="str">
        <f>IF(M22&gt;0,申請書!$W$7,"")</f>
        <v/>
      </c>
      <c r="H22" s="208"/>
      <c r="I22" s="205"/>
      <c r="J22" s="204"/>
      <c r="K22" s="206"/>
      <c r="L22" s="204"/>
      <c r="M22" s="209">
        <f t="shared" si="1"/>
        <v>0</v>
      </c>
      <c r="N22" s="149"/>
    </row>
    <row r="23" spans="1:14" ht="21" customHeight="1">
      <c r="A23" s="178">
        <f t="shared" si="0"/>
        <v>19</v>
      </c>
      <c r="B23" s="215"/>
      <c r="C23" s="202"/>
      <c r="D23" s="203"/>
      <c r="E23" s="203"/>
      <c r="F23" s="207"/>
      <c r="G23" s="211" t="str">
        <f>IF(M23&gt;0,申請書!$W$7,"")</f>
        <v/>
      </c>
      <c r="H23" s="208"/>
      <c r="I23" s="205"/>
      <c r="J23" s="204"/>
      <c r="K23" s="206"/>
      <c r="L23" s="204"/>
      <c r="M23" s="209">
        <f t="shared" si="1"/>
        <v>0</v>
      </c>
      <c r="N23" s="149"/>
    </row>
    <row r="24" spans="1:14" ht="21" customHeight="1">
      <c r="A24" s="178">
        <f t="shared" si="0"/>
        <v>20</v>
      </c>
      <c r="B24" s="215"/>
      <c r="C24" s="202"/>
      <c r="D24" s="203"/>
      <c r="E24" s="203"/>
      <c r="F24" s="207"/>
      <c r="G24" s="211" t="str">
        <f>IF(M24&gt;0,申請書!$W$7,"")</f>
        <v/>
      </c>
      <c r="H24" s="208"/>
      <c r="I24" s="205"/>
      <c r="J24" s="204"/>
      <c r="K24" s="206"/>
      <c r="L24" s="204"/>
      <c r="M24" s="209">
        <f t="shared" si="1"/>
        <v>0</v>
      </c>
      <c r="N24" s="149"/>
    </row>
    <row r="25" spans="1:14" ht="21" customHeight="1">
      <c r="A25" s="178">
        <f t="shared" si="0"/>
        <v>21</v>
      </c>
      <c r="B25" s="215"/>
      <c r="C25" s="202"/>
      <c r="D25" s="203"/>
      <c r="E25" s="203"/>
      <c r="F25" s="207"/>
      <c r="G25" s="211" t="str">
        <f>IF(M25&gt;0,申請書!$W$7,"")</f>
        <v/>
      </c>
      <c r="H25" s="208"/>
      <c r="I25" s="205"/>
      <c r="J25" s="204"/>
      <c r="K25" s="206"/>
      <c r="L25" s="204"/>
      <c r="M25" s="209">
        <f t="shared" si="1"/>
        <v>0</v>
      </c>
      <c r="N25" s="149"/>
    </row>
    <row r="26" spans="1:14" ht="21" customHeight="1">
      <c r="A26" s="178">
        <f t="shared" si="0"/>
        <v>22</v>
      </c>
      <c r="B26" s="215"/>
      <c r="C26" s="202"/>
      <c r="D26" s="203"/>
      <c r="E26" s="203"/>
      <c r="F26" s="207"/>
      <c r="G26" s="211" t="str">
        <f>IF(M26&gt;0,申請書!$W$7,"")</f>
        <v/>
      </c>
      <c r="H26" s="208"/>
      <c r="I26" s="205"/>
      <c r="J26" s="204"/>
      <c r="K26" s="206"/>
      <c r="L26" s="204"/>
      <c r="M26" s="209">
        <f t="shared" si="1"/>
        <v>0</v>
      </c>
      <c r="N26" s="149"/>
    </row>
    <row r="27" spans="1:14" ht="21" customHeight="1">
      <c r="A27" s="178">
        <f t="shared" si="0"/>
        <v>23</v>
      </c>
      <c r="B27" s="215"/>
      <c r="C27" s="202"/>
      <c r="D27" s="203"/>
      <c r="E27" s="203"/>
      <c r="F27" s="207"/>
      <c r="G27" s="211" t="str">
        <f>IF(M27&gt;0,申請書!$W$7,"")</f>
        <v/>
      </c>
      <c r="H27" s="208"/>
      <c r="I27" s="205"/>
      <c r="J27" s="204"/>
      <c r="K27" s="206"/>
      <c r="L27" s="204"/>
      <c r="M27" s="209">
        <f t="shared" si="1"/>
        <v>0</v>
      </c>
      <c r="N27" s="149"/>
    </row>
    <row r="28" spans="1:14" ht="21" customHeight="1">
      <c r="A28" s="178">
        <f t="shared" si="0"/>
        <v>24</v>
      </c>
      <c r="B28" s="215"/>
      <c r="C28" s="202"/>
      <c r="D28" s="203"/>
      <c r="E28" s="203"/>
      <c r="F28" s="207"/>
      <c r="G28" s="211" t="str">
        <f>IF(M28&gt;0,申請書!$W$7,"")</f>
        <v/>
      </c>
      <c r="H28" s="208"/>
      <c r="I28" s="205"/>
      <c r="J28" s="204"/>
      <c r="K28" s="206"/>
      <c r="L28" s="204"/>
      <c r="M28" s="209">
        <f t="shared" si="1"/>
        <v>0</v>
      </c>
      <c r="N28" s="149"/>
    </row>
    <row r="29" spans="1:14" ht="21" customHeight="1">
      <c r="A29" s="178">
        <f t="shared" si="0"/>
        <v>25</v>
      </c>
      <c r="B29" s="215"/>
      <c r="C29" s="202"/>
      <c r="D29" s="203"/>
      <c r="E29" s="203"/>
      <c r="F29" s="207"/>
      <c r="G29" s="211" t="str">
        <f>IF(M29&gt;0,申請書!$W$7,"")</f>
        <v/>
      </c>
      <c r="H29" s="208"/>
      <c r="I29" s="205"/>
      <c r="J29" s="204"/>
      <c r="K29" s="206"/>
      <c r="L29" s="204"/>
      <c r="M29" s="209">
        <f t="shared" si="1"/>
        <v>0</v>
      </c>
      <c r="N29" s="149"/>
    </row>
    <row r="30" spans="1:14" ht="21" customHeight="1">
      <c r="A30" s="178">
        <f t="shared" si="0"/>
        <v>26</v>
      </c>
      <c r="B30" s="215"/>
      <c r="C30" s="202"/>
      <c r="D30" s="203"/>
      <c r="E30" s="203"/>
      <c r="F30" s="207"/>
      <c r="G30" s="211" t="str">
        <f>IF(M30&gt;0,申請書!$W$7,"")</f>
        <v/>
      </c>
      <c r="H30" s="208"/>
      <c r="I30" s="205"/>
      <c r="J30" s="204"/>
      <c r="K30" s="206"/>
      <c r="L30" s="204"/>
      <c r="M30" s="209">
        <f t="shared" si="1"/>
        <v>0</v>
      </c>
      <c r="N30" s="149"/>
    </row>
    <row r="31" spans="1:14" ht="21" customHeight="1">
      <c r="A31" s="178">
        <f t="shared" si="0"/>
        <v>27</v>
      </c>
      <c r="B31" s="215"/>
      <c r="C31" s="202"/>
      <c r="D31" s="203"/>
      <c r="E31" s="203"/>
      <c r="F31" s="207"/>
      <c r="G31" s="211" t="str">
        <f>IF(M31&gt;0,申請書!$W$7,"")</f>
        <v/>
      </c>
      <c r="H31" s="208"/>
      <c r="I31" s="205"/>
      <c r="J31" s="204"/>
      <c r="K31" s="206"/>
      <c r="L31" s="204"/>
      <c r="M31" s="209">
        <f t="shared" si="1"/>
        <v>0</v>
      </c>
      <c r="N31" s="149"/>
    </row>
    <row r="32" spans="1:14" ht="21" customHeight="1">
      <c r="A32" s="178">
        <f t="shared" si="0"/>
        <v>28</v>
      </c>
      <c r="B32" s="215"/>
      <c r="C32" s="202"/>
      <c r="D32" s="203"/>
      <c r="E32" s="203"/>
      <c r="F32" s="207"/>
      <c r="G32" s="211" t="str">
        <f>IF(M32&gt;0,申請書!$W$7,"")</f>
        <v/>
      </c>
      <c r="H32" s="208"/>
      <c r="I32" s="205"/>
      <c r="J32" s="204"/>
      <c r="K32" s="206"/>
      <c r="L32" s="204"/>
      <c r="M32" s="209">
        <f t="shared" si="1"/>
        <v>0</v>
      </c>
      <c r="N32" s="149"/>
    </row>
    <row r="33" spans="1:14" ht="21" customHeight="1">
      <c r="A33" s="178">
        <f t="shared" si="0"/>
        <v>29</v>
      </c>
      <c r="B33" s="215"/>
      <c r="C33" s="202"/>
      <c r="D33" s="203"/>
      <c r="E33" s="203"/>
      <c r="F33" s="207"/>
      <c r="G33" s="211" t="str">
        <f>IF(M33&gt;0,申請書!$W$7,"")</f>
        <v/>
      </c>
      <c r="H33" s="208"/>
      <c r="I33" s="205"/>
      <c r="J33" s="204"/>
      <c r="K33" s="206"/>
      <c r="L33" s="204"/>
      <c r="M33" s="209">
        <f t="shared" si="1"/>
        <v>0</v>
      </c>
      <c r="N33" s="149"/>
    </row>
    <row r="34" spans="1:14" ht="21" customHeight="1">
      <c r="A34" s="178">
        <f t="shared" si="0"/>
        <v>30</v>
      </c>
      <c r="B34" s="215"/>
      <c r="C34" s="202"/>
      <c r="D34" s="203"/>
      <c r="E34" s="203"/>
      <c r="F34" s="207"/>
      <c r="G34" s="211" t="str">
        <f>IF(M34&gt;0,申請書!$W$7,"")</f>
        <v/>
      </c>
      <c r="H34" s="208"/>
      <c r="I34" s="205"/>
      <c r="J34" s="204"/>
      <c r="K34" s="206"/>
      <c r="L34" s="204"/>
      <c r="M34" s="209">
        <f t="shared" si="1"/>
        <v>0</v>
      </c>
      <c r="N34" s="149"/>
    </row>
    <row r="35" spans="1:14" ht="21" customHeight="1">
      <c r="A35" s="178">
        <f t="shared" si="0"/>
        <v>31</v>
      </c>
      <c r="B35" s="216"/>
      <c r="C35" s="179">
        <f ca="1">IFERROR(VLOOKUP($B35,別添!$B$5:$G$29,2,FALSE),"")</f>
        <v>0</v>
      </c>
      <c r="D35" s="177">
        <f ca="1">IFERROR(VLOOKUP($B35,別添!$B$5:$G$29,4,FALSE),"")</f>
        <v>0</v>
      </c>
      <c r="E35" s="177">
        <f ca="1">IFERROR(VLOOKUP($B35,別添!$B$5:$G$29,5,FALSE),"")</f>
        <v>0</v>
      </c>
      <c r="F35" s="190" t="str">
        <f ca="1">IFERROR(VLOOKUP($B35,別添!$B$5:$G$29,6,FALSE),"")</f>
        <v>岡山県</v>
      </c>
      <c r="G35" s="211" t="str">
        <f ca="1">IF(M35&gt;0,申請書!$W$7,"")</f>
        <v/>
      </c>
      <c r="H35" s="191">
        <f ca="1">SUMIFS(別添!I$5:I$29,別添!$B$5:$B$29,$B35)</f>
        <v>0</v>
      </c>
      <c r="I35" s="195" t="str">
        <f ca="1">IFERROR(IF(COUNTIFS(別添!$B$5:$B$29,B35,別添!$J$5:$J$29,"有")&gt;0,"有",""),"")</f>
        <v/>
      </c>
      <c r="J35" s="114">
        <f ca="1">SUMIFS(別添!K$5:K$29,別添!$B$5:$B$29,$B35)</f>
        <v>0</v>
      </c>
      <c r="K35" s="180">
        <f ca="1">SUMIFS(別添!L$5:L$29,別添!$B$5:$B$29,$B35)</f>
        <v>0</v>
      </c>
      <c r="L35" s="114">
        <f ca="1">SUMIFS(別添!M$5:M$29,別添!$B$5:$B$29,$B35)</f>
        <v>0</v>
      </c>
      <c r="M35" s="209">
        <f t="shared" ca="1" si="1"/>
        <v>0</v>
      </c>
      <c r="N35" s="149"/>
    </row>
    <row r="36" spans="1:14" ht="21" customHeight="1">
      <c r="A36" s="178">
        <f t="shared" si="0"/>
        <v>32</v>
      </c>
      <c r="B36" s="216"/>
      <c r="C36" s="179">
        <f ca="1">IFERROR(VLOOKUP($B36,別添!$B$5:$G$29,2,FALSE),"")</f>
        <v>0</v>
      </c>
      <c r="D36" s="177">
        <f ca="1">IFERROR(VLOOKUP($B36,別添!$B$5:$G$29,4,FALSE),"")</f>
        <v>0</v>
      </c>
      <c r="E36" s="177">
        <f ca="1">IFERROR(VLOOKUP($B36,別添!$B$5:$G$29,5,FALSE),"")</f>
        <v>0</v>
      </c>
      <c r="F36" s="190" t="str">
        <f ca="1">IFERROR(VLOOKUP($B36,別添!$B$5:$G$29,6,FALSE),"")</f>
        <v>岡山県</v>
      </c>
      <c r="G36" s="211" t="str">
        <f ca="1">IF(M36&gt;0,申請書!$W$7,"")</f>
        <v/>
      </c>
      <c r="H36" s="191">
        <f ca="1">SUMIFS(別添!I$5:I$29,別添!$B$5:$B$29,$B36)</f>
        <v>0</v>
      </c>
      <c r="I36" s="195" t="str">
        <f ca="1">IFERROR(IF(COUNTIFS(別添!$B$5:$B$29,B36,別添!$J$5:$J$29,"有")&gt;0,"有",""),"")</f>
        <v/>
      </c>
      <c r="J36" s="114">
        <f ca="1">SUMIFS(別添!K$5:K$29,別添!$B$5:$B$29,$B36)</f>
        <v>0</v>
      </c>
      <c r="K36" s="180">
        <f ca="1">SUMIFS(別添!L$5:L$29,別添!$B$5:$B$29,$B36)</f>
        <v>0</v>
      </c>
      <c r="L36" s="114">
        <f ca="1">SUMIFS(別添!M$5:M$29,別添!$B$5:$B$29,$B36)</f>
        <v>0</v>
      </c>
      <c r="M36" s="209">
        <f t="shared" ca="1" si="1"/>
        <v>0</v>
      </c>
      <c r="N36" s="149"/>
    </row>
    <row r="37" spans="1:14" ht="21" customHeight="1">
      <c r="A37" s="178">
        <f t="shared" si="0"/>
        <v>33</v>
      </c>
      <c r="B37" s="216"/>
      <c r="C37" s="179">
        <f ca="1">IFERROR(VLOOKUP($B37,別添!$B$5:$G$29,2,FALSE),"")</f>
        <v>0</v>
      </c>
      <c r="D37" s="177">
        <f ca="1">IFERROR(VLOOKUP($B37,別添!$B$5:$G$29,4,FALSE),"")</f>
        <v>0</v>
      </c>
      <c r="E37" s="177">
        <f ca="1">IFERROR(VLOOKUP($B37,別添!$B$5:$G$29,5,FALSE),"")</f>
        <v>0</v>
      </c>
      <c r="F37" s="190" t="str">
        <f ca="1">IFERROR(VLOOKUP($B37,別添!$B$5:$G$29,6,FALSE),"")</f>
        <v>岡山県</v>
      </c>
      <c r="G37" s="211" t="str">
        <f ca="1">IF(M37&gt;0,申請書!$W$7,"")</f>
        <v/>
      </c>
      <c r="H37" s="191">
        <f ca="1">SUMIFS(別添!I$5:I$29,別添!$B$5:$B$29,$B37)</f>
        <v>0</v>
      </c>
      <c r="I37" s="195" t="str">
        <f ca="1">IFERROR(IF(COUNTIFS(別添!$B$5:$B$29,B37,別添!$J$5:$J$29,"有")&gt;0,"有",""),"")</f>
        <v/>
      </c>
      <c r="J37" s="114">
        <f ca="1">SUMIFS(別添!K$5:K$29,別添!$B$5:$B$29,$B37)</f>
        <v>0</v>
      </c>
      <c r="K37" s="180">
        <f ca="1">SUMIFS(別添!L$5:L$29,別添!$B$5:$B$29,$B37)</f>
        <v>0</v>
      </c>
      <c r="L37" s="114">
        <f ca="1">SUMIFS(別添!M$5:M$29,別添!$B$5:$B$29,$B37)</f>
        <v>0</v>
      </c>
      <c r="M37" s="209">
        <f t="shared" ca="1" si="1"/>
        <v>0</v>
      </c>
      <c r="N37" s="149"/>
    </row>
    <row r="38" spans="1:14" ht="21" customHeight="1">
      <c r="A38" s="178">
        <f t="shared" si="0"/>
        <v>34</v>
      </c>
      <c r="B38" s="216"/>
      <c r="C38" s="179">
        <f ca="1">IFERROR(VLOOKUP($B38,別添!$B$5:$G$29,2,FALSE),"")</f>
        <v>0</v>
      </c>
      <c r="D38" s="177">
        <f ca="1">IFERROR(VLOOKUP($B38,別添!$B$5:$G$29,4,FALSE),"")</f>
        <v>0</v>
      </c>
      <c r="E38" s="177">
        <f ca="1">IFERROR(VLOOKUP($B38,別添!$B$5:$G$29,5,FALSE),"")</f>
        <v>0</v>
      </c>
      <c r="F38" s="190" t="str">
        <f ca="1">IFERROR(VLOOKUP($B38,別添!$B$5:$G$29,6,FALSE),"")</f>
        <v>岡山県</v>
      </c>
      <c r="G38" s="211" t="str">
        <f ca="1">IF(M38&gt;0,申請書!$W$7,"")</f>
        <v/>
      </c>
      <c r="H38" s="191">
        <f ca="1">SUMIFS(別添!I$5:I$29,別添!$B$5:$B$29,$B38)</f>
        <v>0</v>
      </c>
      <c r="I38" s="195" t="str">
        <f ca="1">IFERROR(IF(COUNTIFS(別添!$B$5:$B$29,B38,別添!$J$5:$J$29,"有")&gt;0,"有",""),"")</f>
        <v/>
      </c>
      <c r="J38" s="114">
        <f ca="1">SUMIFS(別添!K$5:K$29,別添!$B$5:$B$29,$B38)</f>
        <v>0</v>
      </c>
      <c r="K38" s="180">
        <f ca="1">SUMIFS(別添!L$5:L$29,別添!$B$5:$B$29,$B38)</f>
        <v>0</v>
      </c>
      <c r="L38" s="114">
        <f ca="1">SUMIFS(別添!M$5:M$29,別添!$B$5:$B$29,$B38)</f>
        <v>0</v>
      </c>
      <c r="M38" s="209">
        <f t="shared" ca="1" si="1"/>
        <v>0</v>
      </c>
      <c r="N38" s="149"/>
    </row>
    <row r="39" spans="1:14" ht="21" customHeight="1">
      <c r="A39" s="178">
        <f t="shared" si="0"/>
        <v>35</v>
      </c>
      <c r="B39" s="216"/>
      <c r="C39" s="179">
        <f ca="1">IFERROR(VLOOKUP($B39,別添!$B$5:$G$29,2,FALSE),"")</f>
        <v>0</v>
      </c>
      <c r="D39" s="177">
        <f ca="1">IFERROR(VLOOKUP($B39,別添!$B$5:$G$29,4,FALSE),"")</f>
        <v>0</v>
      </c>
      <c r="E39" s="177">
        <f ca="1">IFERROR(VLOOKUP($B39,別添!$B$5:$G$29,5,FALSE),"")</f>
        <v>0</v>
      </c>
      <c r="F39" s="190" t="str">
        <f ca="1">IFERROR(VLOOKUP($B39,別添!$B$5:$G$29,6,FALSE),"")</f>
        <v>岡山県</v>
      </c>
      <c r="G39" s="211" t="str">
        <f ca="1">IF(M39&gt;0,申請書!$W$7,"")</f>
        <v/>
      </c>
      <c r="H39" s="191">
        <f ca="1">SUMIFS(別添!I$5:I$29,別添!$B$5:$B$29,$B39)</f>
        <v>0</v>
      </c>
      <c r="I39" s="195" t="str">
        <f ca="1">IFERROR(IF(COUNTIFS(別添!$B$5:$B$29,B39,別添!$J$5:$J$29,"有")&gt;0,"有",""),"")</f>
        <v/>
      </c>
      <c r="J39" s="114">
        <f ca="1">SUMIFS(別添!K$5:K$29,別添!$B$5:$B$29,$B39)</f>
        <v>0</v>
      </c>
      <c r="K39" s="180">
        <f ca="1">SUMIFS(別添!L$5:L$29,別添!$B$5:$B$29,$B39)</f>
        <v>0</v>
      </c>
      <c r="L39" s="114">
        <f ca="1">SUMIFS(別添!M$5:M$29,別添!$B$5:$B$29,$B39)</f>
        <v>0</v>
      </c>
      <c r="M39" s="209">
        <f t="shared" ca="1" si="1"/>
        <v>0</v>
      </c>
      <c r="N39" s="149"/>
    </row>
    <row r="40" spans="1:14" ht="21" customHeight="1">
      <c r="A40" s="178">
        <f t="shared" si="0"/>
        <v>36</v>
      </c>
      <c r="B40" s="216"/>
      <c r="C40" s="179">
        <f ca="1">IFERROR(VLOOKUP($B40,別添!$B$5:$G$29,2,FALSE),"")</f>
        <v>0</v>
      </c>
      <c r="D40" s="177">
        <f ca="1">IFERROR(VLOOKUP($B40,別添!$B$5:$G$29,4,FALSE),"")</f>
        <v>0</v>
      </c>
      <c r="E40" s="177">
        <f ca="1">IFERROR(VLOOKUP($B40,別添!$B$5:$G$29,5,FALSE),"")</f>
        <v>0</v>
      </c>
      <c r="F40" s="190" t="str">
        <f ca="1">IFERROR(VLOOKUP($B40,別添!$B$5:$G$29,6,FALSE),"")</f>
        <v>岡山県</v>
      </c>
      <c r="G40" s="211" t="str">
        <f ca="1">IF(M40&gt;0,申請書!$W$7,"")</f>
        <v/>
      </c>
      <c r="H40" s="191">
        <f ca="1">SUMIFS(別添!I$5:I$29,別添!$B$5:$B$29,$B40)</f>
        <v>0</v>
      </c>
      <c r="I40" s="195" t="str">
        <f ca="1">IFERROR(IF(COUNTIFS(別添!$B$5:$B$29,B40,別添!$J$5:$J$29,"有")&gt;0,"有",""),"")</f>
        <v/>
      </c>
      <c r="J40" s="114">
        <f ca="1">SUMIFS(別添!K$5:K$29,別添!$B$5:$B$29,$B40)</f>
        <v>0</v>
      </c>
      <c r="K40" s="180">
        <f ca="1">SUMIFS(別添!L$5:L$29,別添!$B$5:$B$29,$B40)</f>
        <v>0</v>
      </c>
      <c r="L40" s="114">
        <f ca="1">SUMIFS(別添!M$5:M$29,別添!$B$5:$B$29,$B40)</f>
        <v>0</v>
      </c>
      <c r="M40" s="209">
        <f t="shared" ca="1" si="1"/>
        <v>0</v>
      </c>
      <c r="N40" s="149"/>
    </row>
    <row r="41" spans="1:14" ht="21" customHeight="1">
      <c r="A41" s="178">
        <f t="shared" si="0"/>
        <v>37</v>
      </c>
      <c r="B41" s="216"/>
      <c r="C41" s="179">
        <f ca="1">IFERROR(VLOOKUP($B41,別添!$B$5:$G$29,2,FALSE),"")</f>
        <v>0</v>
      </c>
      <c r="D41" s="177">
        <f ca="1">IFERROR(VLOOKUP($B41,別添!$B$5:$G$29,4,FALSE),"")</f>
        <v>0</v>
      </c>
      <c r="E41" s="177">
        <f ca="1">IFERROR(VLOOKUP($B41,別添!$B$5:$G$29,5,FALSE),"")</f>
        <v>0</v>
      </c>
      <c r="F41" s="190" t="str">
        <f ca="1">IFERROR(VLOOKUP($B41,別添!$B$5:$G$29,6,FALSE),"")</f>
        <v>岡山県</v>
      </c>
      <c r="G41" s="211" t="str">
        <f ca="1">IF(M41&gt;0,申請書!$W$7,"")</f>
        <v/>
      </c>
      <c r="H41" s="191">
        <f ca="1">SUMIFS(別添!I$5:I$29,別添!$B$5:$B$29,$B41)</f>
        <v>0</v>
      </c>
      <c r="I41" s="195" t="str">
        <f ca="1">IFERROR(IF(COUNTIFS(別添!$B$5:$B$29,B41,別添!$J$5:$J$29,"有")&gt;0,"有",""),"")</f>
        <v/>
      </c>
      <c r="J41" s="114">
        <f ca="1">SUMIFS(別添!K$5:K$29,別添!$B$5:$B$29,$B41)</f>
        <v>0</v>
      </c>
      <c r="K41" s="180">
        <f ca="1">SUMIFS(別添!L$5:L$29,別添!$B$5:$B$29,$B41)</f>
        <v>0</v>
      </c>
      <c r="L41" s="114">
        <f ca="1">SUMIFS(別添!M$5:M$29,別添!$B$5:$B$29,$B41)</f>
        <v>0</v>
      </c>
      <c r="M41" s="209">
        <f t="shared" ca="1" si="1"/>
        <v>0</v>
      </c>
      <c r="N41" s="149"/>
    </row>
    <row r="42" spans="1:14" ht="21" customHeight="1">
      <c r="A42" s="178">
        <f t="shared" si="0"/>
        <v>38</v>
      </c>
      <c r="B42" s="216"/>
      <c r="C42" s="179">
        <f ca="1">IFERROR(VLOOKUP($B42,別添!$B$5:$G$29,2,FALSE),"")</f>
        <v>0</v>
      </c>
      <c r="D42" s="177">
        <f ca="1">IFERROR(VLOOKUP($B42,別添!$B$5:$G$29,4,FALSE),"")</f>
        <v>0</v>
      </c>
      <c r="E42" s="177">
        <f ca="1">IFERROR(VLOOKUP($B42,別添!$B$5:$G$29,5,FALSE),"")</f>
        <v>0</v>
      </c>
      <c r="F42" s="190" t="str">
        <f ca="1">IFERROR(VLOOKUP($B42,別添!$B$5:$G$29,6,FALSE),"")</f>
        <v>岡山県</v>
      </c>
      <c r="G42" s="211" t="str">
        <f ca="1">IF(M42&gt;0,申請書!$W$7,"")</f>
        <v/>
      </c>
      <c r="H42" s="191">
        <f ca="1">SUMIFS(別添!I$5:I$29,別添!$B$5:$B$29,$B42)</f>
        <v>0</v>
      </c>
      <c r="I42" s="195" t="str">
        <f ca="1">IFERROR(IF(COUNTIFS(別添!$B$5:$B$29,B42,別添!$J$5:$J$29,"有")&gt;0,"有",""),"")</f>
        <v/>
      </c>
      <c r="J42" s="114">
        <f ca="1">SUMIFS(別添!K$5:K$29,別添!$B$5:$B$29,$B42)</f>
        <v>0</v>
      </c>
      <c r="K42" s="180">
        <f ca="1">SUMIFS(別添!L$5:L$29,別添!$B$5:$B$29,$B42)</f>
        <v>0</v>
      </c>
      <c r="L42" s="114">
        <f ca="1">SUMIFS(別添!M$5:M$29,別添!$B$5:$B$29,$B42)</f>
        <v>0</v>
      </c>
      <c r="M42" s="209">
        <f t="shared" ca="1" si="1"/>
        <v>0</v>
      </c>
      <c r="N42" s="149"/>
    </row>
    <row r="43" spans="1:14" ht="21" customHeight="1">
      <c r="A43" s="178">
        <f t="shared" si="0"/>
        <v>39</v>
      </c>
      <c r="B43" s="216"/>
      <c r="C43" s="179">
        <f ca="1">IFERROR(VLOOKUP($B43,別添!$B$5:$G$29,2,FALSE),"")</f>
        <v>0</v>
      </c>
      <c r="D43" s="177">
        <f ca="1">IFERROR(VLOOKUP($B43,別添!$B$5:$G$29,4,FALSE),"")</f>
        <v>0</v>
      </c>
      <c r="E43" s="177">
        <f ca="1">IFERROR(VLOOKUP($B43,別添!$B$5:$G$29,5,FALSE),"")</f>
        <v>0</v>
      </c>
      <c r="F43" s="190" t="str">
        <f ca="1">IFERROR(VLOOKUP($B43,別添!$B$5:$G$29,6,FALSE),"")</f>
        <v>岡山県</v>
      </c>
      <c r="G43" s="211" t="str">
        <f ca="1">IF(M43&gt;0,申請書!$W$7,"")</f>
        <v/>
      </c>
      <c r="H43" s="191">
        <f ca="1">SUMIFS(別添!I$5:I$29,別添!$B$5:$B$29,$B43)</f>
        <v>0</v>
      </c>
      <c r="I43" s="195" t="str">
        <f ca="1">IFERROR(IF(COUNTIFS(別添!$B$5:$B$29,B43,別添!$J$5:$J$29,"有")&gt;0,"有",""),"")</f>
        <v/>
      </c>
      <c r="J43" s="114">
        <f ca="1">SUMIFS(別添!K$5:K$29,別添!$B$5:$B$29,$B43)</f>
        <v>0</v>
      </c>
      <c r="K43" s="180">
        <f ca="1">SUMIFS(別添!L$5:L$29,別添!$B$5:$B$29,$B43)</f>
        <v>0</v>
      </c>
      <c r="L43" s="114">
        <f ca="1">SUMIFS(別添!M$5:M$29,別添!$B$5:$B$29,$B43)</f>
        <v>0</v>
      </c>
      <c r="M43" s="209">
        <f t="shared" ca="1" si="1"/>
        <v>0</v>
      </c>
      <c r="N43" s="149"/>
    </row>
    <row r="44" spans="1:14" ht="21" customHeight="1">
      <c r="A44" s="178">
        <f t="shared" si="0"/>
        <v>40</v>
      </c>
      <c r="B44" s="216"/>
      <c r="C44" s="179">
        <f ca="1">IFERROR(VLOOKUP($B44,別添!$B$5:$G$29,2,FALSE),"")</f>
        <v>0</v>
      </c>
      <c r="D44" s="177">
        <f ca="1">IFERROR(VLOOKUP($B44,別添!$B$5:$G$29,4,FALSE),"")</f>
        <v>0</v>
      </c>
      <c r="E44" s="177">
        <f ca="1">IFERROR(VLOOKUP($B44,別添!$B$5:$G$29,5,FALSE),"")</f>
        <v>0</v>
      </c>
      <c r="F44" s="190" t="str">
        <f ca="1">IFERROR(VLOOKUP($B44,別添!$B$5:$G$29,6,FALSE),"")</f>
        <v>岡山県</v>
      </c>
      <c r="G44" s="211" t="str">
        <f ca="1">IF(M44&gt;0,申請書!$W$7,"")</f>
        <v/>
      </c>
      <c r="H44" s="191">
        <f ca="1">SUMIFS(別添!I$5:I$29,別添!$B$5:$B$29,$B44)</f>
        <v>0</v>
      </c>
      <c r="I44" s="195" t="str">
        <f ca="1">IFERROR(IF(COUNTIFS(別添!$B$5:$B$29,B44,別添!$J$5:$J$29,"有")&gt;0,"有",""),"")</f>
        <v/>
      </c>
      <c r="J44" s="114">
        <f ca="1">SUMIFS(別添!K$5:K$29,別添!$B$5:$B$29,$B44)</f>
        <v>0</v>
      </c>
      <c r="K44" s="180">
        <f ca="1">SUMIFS(別添!L$5:L$29,別添!$B$5:$B$29,$B44)</f>
        <v>0</v>
      </c>
      <c r="L44" s="114">
        <f ca="1">SUMIFS(別添!M$5:M$29,別添!$B$5:$B$29,$B44)</f>
        <v>0</v>
      </c>
      <c r="M44" s="209">
        <f t="shared" ca="1" si="1"/>
        <v>0</v>
      </c>
      <c r="N44" s="149"/>
    </row>
    <row r="45" spans="1:14" ht="21" customHeight="1">
      <c r="A45" s="178">
        <f t="shared" si="0"/>
        <v>41</v>
      </c>
      <c r="B45" s="216"/>
      <c r="C45" s="179">
        <f ca="1">IFERROR(VLOOKUP($B45,別添!$B$5:$G$29,2,FALSE),"")</f>
        <v>0</v>
      </c>
      <c r="D45" s="177">
        <f ca="1">IFERROR(VLOOKUP($B45,別添!$B$5:$G$29,4,FALSE),"")</f>
        <v>0</v>
      </c>
      <c r="E45" s="177">
        <f ca="1">IFERROR(VLOOKUP($B45,別添!$B$5:$G$29,5,FALSE),"")</f>
        <v>0</v>
      </c>
      <c r="F45" s="190" t="str">
        <f ca="1">IFERROR(VLOOKUP($B45,別添!$B$5:$G$29,6,FALSE),"")</f>
        <v>岡山県</v>
      </c>
      <c r="G45" s="211" t="str">
        <f ca="1">IF(M45&gt;0,申請書!$W$7,"")</f>
        <v/>
      </c>
      <c r="H45" s="191">
        <f ca="1">SUMIFS(別添!I$5:I$29,別添!$B$5:$B$29,$B45)</f>
        <v>0</v>
      </c>
      <c r="I45" s="195" t="str">
        <f ca="1">IFERROR(IF(COUNTIFS(別添!$B$5:$B$29,B45,別添!$J$5:$J$29,"有")&gt;0,"有",""),"")</f>
        <v/>
      </c>
      <c r="J45" s="114">
        <f ca="1">SUMIFS(別添!K$5:K$29,別添!$B$5:$B$29,$B45)</f>
        <v>0</v>
      </c>
      <c r="K45" s="180">
        <f ca="1">SUMIFS(別添!L$5:L$29,別添!$B$5:$B$29,$B45)</f>
        <v>0</v>
      </c>
      <c r="L45" s="114">
        <f ca="1">SUMIFS(別添!M$5:M$29,別添!$B$5:$B$29,$B45)</f>
        <v>0</v>
      </c>
      <c r="M45" s="209">
        <f t="shared" ca="1" si="1"/>
        <v>0</v>
      </c>
      <c r="N45" s="149"/>
    </row>
    <row r="46" spans="1:14" ht="21" customHeight="1">
      <c r="A46" s="178">
        <f t="shared" si="0"/>
        <v>42</v>
      </c>
      <c r="B46" s="216"/>
      <c r="C46" s="179">
        <f ca="1">IFERROR(VLOOKUP($B46,別添!$B$5:$G$29,2,FALSE),"")</f>
        <v>0</v>
      </c>
      <c r="D46" s="177">
        <f ca="1">IFERROR(VLOOKUP($B46,別添!$B$5:$G$29,4,FALSE),"")</f>
        <v>0</v>
      </c>
      <c r="E46" s="177">
        <f ca="1">IFERROR(VLOOKUP($B46,別添!$B$5:$G$29,5,FALSE),"")</f>
        <v>0</v>
      </c>
      <c r="F46" s="190" t="str">
        <f ca="1">IFERROR(VLOOKUP($B46,別添!$B$5:$G$29,6,FALSE),"")</f>
        <v>岡山県</v>
      </c>
      <c r="G46" s="211" t="str">
        <f ca="1">IF(M46&gt;0,申請書!$W$7,"")</f>
        <v/>
      </c>
      <c r="H46" s="191">
        <f ca="1">SUMIFS(別添!I$5:I$29,別添!$B$5:$B$29,$B46)</f>
        <v>0</v>
      </c>
      <c r="I46" s="195" t="str">
        <f ca="1">IFERROR(IF(COUNTIFS(別添!$B$5:$B$29,B46,別添!$J$5:$J$29,"有")&gt;0,"有",""),"")</f>
        <v/>
      </c>
      <c r="J46" s="114">
        <f ca="1">SUMIFS(別添!K$5:K$29,別添!$B$5:$B$29,$B46)</f>
        <v>0</v>
      </c>
      <c r="K46" s="180">
        <f ca="1">SUMIFS(別添!L$5:L$29,別添!$B$5:$B$29,$B46)</f>
        <v>0</v>
      </c>
      <c r="L46" s="114">
        <f ca="1">SUMIFS(別添!M$5:M$29,別添!$B$5:$B$29,$B46)</f>
        <v>0</v>
      </c>
      <c r="M46" s="209">
        <f t="shared" ca="1" si="1"/>
        <v>0</v>
      </c>
      <c r="N46" s="149"/>
    </row>
    <row r="47" spans="1:14" ht="21" customHeight="1">
      <c r="A47" s="178">
        <f t="shared" si="0"/>
        <v>43</v>
      </c>
      <c r="B47" s="216"/>
      <c r="C47" s="179">
        <f ca="1">IFERROR(VLOOKUP($B47,別添!$B$5:$G$29,2,FALSE),"")</f>
        <v>0</v>
      </c>
      <c r="D47" s="177">
        <f ca="1">IFERROR(VLOOKUP($B47,別添!$B$5:$G$29,4,FALSE),"")</f>
        <v>0</v>
      </c>
      <c r="E47" s="177">
        <f ca="1">IFERROR(VLOOKUP($B47,別添!$B$5:$G$29,5,FALSE),"")</f>
        <v>0</v>
      </c>
      <c r="F47" s="190" t="str">
        <f ca="1">IFERROR(VLOOKUP($B47,別添!$B$5:$G$29,6,FALSE),"")</f>
        <v>岡山県</v>
      </c>
      <c r="G47" s="211" t="str">
        <f ca="1">IF(M47&gt;0,申請書!$W$7,"")</f>
        <v/>
      </c>
      <c r="H47" s="191">
        <f ca="1">SUMIFS(別添!I$5:I$29,別添!$B$5:$B$29,$B47)</f>
        <v>0</v>
      </c>
      <c r="I47" s="195" t="str">
        <f ca="1">IFERROR(IF(COUNTIFS(別添!$B$5:$B$29,B47,別添!$J$5:$J$29,"有")&gt;0,"有",""),"")</f>
        <v/>
      </c>
      <c r="J47" s="114">
        <f ca="1">SUMIFS(別添!K$5:K$29,別添!$B$5:$B$29,$B47)</f>
        <v>0</v>
      </c>
      <c r="K47" s="180">
        <f ca="1">SUMIFS(別添!L$5:L$29,別添!$B$5:$B$29,$B47)</f>
        <v>0</v>
      </c>
      <c r="L47" s="114">
        <f ca="1">SUMIFS(別添!M$5:M$29,別添!$B$5:$B$29,$B47)</f>
        <v>0</v>
      </c>
      <c r="M47" s="209">
        <f t="shared" ca="1" si="1"/>
        <v>0</v>
      </c>
      <c r="N47" s="149"/>
    </row>
    <row r="48" spans="1:14" ht="21" customHeight="1">
      <c r="A48" s="178">
        <f t="shared" si="0"/>
        <v>44</v>
      </c>
      <c r="B48" s="216"/>
      <c r="C48" s="179">
        <f ca="1">IFERROR(VLOOKUP($B48,別添!$B$5:$G$29,2,FALSE),"")</f>
        <v>0</v>
      </c>
      <c r="D48" s="177">
        <f ca="1">IFERROR(VLOOKUP($B48,別添!$B$5:$G$29,4,FALSE),"")</f>
        <v>0</v>
      </c>
      <c r="E48" s="177">
        <f ca="1">IFERROR(VLOOKUP($B48,別添!$B$5:$G$29,5,FALSE),"")</f>
        <v>0</v>
      </c>
      <c r="F48" s="190" t="str">
        <f ca="1">IFERROR(VLOOKUP($B48,別添!$B$5:$G$29,6,FALSE),"")</f>
        <v>岡山県</v>
      </c>
      <c r="G48" s="211" t="str">
        <f ca="1">IF(M48&gt;0,申請書!$W$7,"")</f>
        <v/>
      </c>
      <c r="H48" s="191">
        <f ca="1">SUMIFS(別添!I$5:I$29,別添!$B$5:$B$29,$B48)</f>
        <v>0</v>
      </c>
      <c r="I48" s="195" t="str">
        <f ca="1">IFERROR(IF(COUNTIFS(別添!$B$5:$B$29,B48,別添!$J$5:$J$29,"有")&gt;0,"有",""),"")</f>
        <v/>
      </c>
      <c r="J48" s="114">
        <f ca="1">SUMIFS(別添!K$5:K$29,別添!$B$5:$B$29,$B48)</f>
        <v>0</v>
      </c>
      <c r="K48" s="180">
        <f ca="1">SUMIFS(別添!L$5:L$29,別添!$B$5:$B$29,$B48)</f>
        <v>0</v>
      </c>
      <c r="L48" s="114">
        <f ca="1">SUMIFS(別添!M$5:M$29,別添!$B$5:$B$29,$B48)</f>
        <v>0</v>
      </c>
      <c r="M48" s="209">
        <f t="shared" ca="1" si="1"/>
        <v>0</v>
      </c>
      <c r="N48" s="149"/>
    </row>
    <row r="49" spans="1:14" ht="21" customHeight="1">
      <c r="A49" s="178">
        <f t="shared" si="0"/>
        <v>45</v>
      </c>
      <c r="B49" s="216"/>
      <c r="C49" s="179">
        <f ca="1">IFERROR(VLOOKUP($B49,別添!$B$5:$G$29,2,FALSE),"")</f>
        <v>0</v>
      </c>
      <c r="D49" s="177">
        <f ca="1">IFERROR(VLOOKUP($B49,別添!$B$5:$G$29,4,FALSE),"")</f>
        <v>0</v>
      </c>
      <c r="E49" s="177">
        <f ca="1">IFERROR(VLOOKUP($B49,別添!$B$5:$G$29,5,FALSE),"")</f>
        <v>0</v>
      </c>
      <c r="F49" s="190" t="str">
        <f ca="1">IFERROR(VLOOKUP($B49,別添!$B$5:$G$29,6,FALSE),"")</f>
        <v>岡山県</v>
      </c>
      <c r="G49" s="211" t="str">
        <f ca="1">IF(M49&gt;0,申請書!$W$7,"")</f>
        <v/>
      </c>
      <c r="H49" s="191">
        <f ca="1">SUMIFS(別添!I$5:I$29,別添!$B$5:$B$29,$B49)</f>
        <v>0</v>
      </c>
      <c r="I49" s="195" t="str">
        <f ca="1">IFERROR(IF(COUNTIFS(別添!$B$5:$B$29,B49,別添!$J$5:$J$29,"有")&gt;0,"有",""),"")</f>
        <v/>
      </c>
      <c r="J49" s="114">
        <f ca="1">SUMIFS(別添!K$5:K$29,別添!$B$5:$B$29,$B49)</f>
        <v>0</v>
      </c>
      <c r="K49" s="180">
        <f ca="1">SUMIFS(別添!L$5:L$29,別添!$B$5:$B$29,$B49)</f>
        <v>0</v>
      </c>
      <c r="L49" s="114">
        <f ca="1">SUMIFS(別添!M$5:M$29,別添!$B$5:$B$29,$B49)</f>
        <v>0</v>
      </c>
      <c r="M49" s="209">
        <f t="shared" ca="1" si="1"/>
        <v>0</v>
      </c>
      <c r="N49" s="149"/>
    </row>
    <row r="50" spans="1:14" ht="21" customHeight="1">
      <c r="A50" s="178">
        <f t="shared" si="0"/>
        <v>46</v>
      </c>
      <c r="B50" s="216"/>
      <c r="C50" s="179">
        <f ca="1">IFERROR(VLOOKUP($B50,別添!$B$5:$G$29,2,FALSE),"")</f>
        <v>0</v>
      </c>
      <c r="D50" s="177">
        <f ca="1">IFERROR(VLOOKUP($B50,別添!$B$5:$G$29,4,FALSE),"")</f>
        <v>0</v>
      </c>
      <c r="E50" s="177">
        <f ca="1">IFERROR(VLOOKUP($B50,別添!$B$5:$G$29,5,FALSE),"")</f>
        <v>0</v>
      </c>
      <c r="F50" s="190" t="str">
        <f ca="1">IFERROR(VLOOKUP($B50,別添!$B$5:$G$29,6,FALSE),"")</f>
        <v>岡山県</v>
      </c>
      <c r="G50" s="211" t="str">
        <f ca="1">IF(M50&gt;0,申請書!$W$7,"")</f>
        <v/>
      </c>
      <c r="H50" s="191">
        <f ca="1">SUMIFS(別添!I$5:I$29,別添!$B$5:$B$29,$B50)</f>
        <v>0</v>
      </c>
      <c r="I50" s="195" t="str">
        <f ca="1">IFERROR(IF(COUNTIFS(別添!$B$5:$B$29,B50,別添!$J$5:$J$29,"有")&gt;0,"有",""),"")</f>
        <v/>
      </c>
      <c r="J50" s="114">
        <f ca="1">SUMIFS(別添!K$5:K$29,別添!$B$5:$B$29,$B50)</f>
        <v>0</v>
      </c>
      <c r="K50" s="180">
        <f ca="1">SUMIFS(別添!L$5:L$29,別添!$B$5:$B$29,$B50)</f>
        <v>0</v>
      </c>
      <c r="L50" s="114">
        <f ca="1">SUMIFS(別添!M$5:M$29,別添!$B$5:$B$29,$B50)</f>
        <v>0</v>
      </c>
      <c r="M50" s="209">
        <f t="shared" ca="1" si="1"/>
        <v>0</v>
      </c>
      <c r="N50" s="149"/>
    </row>
    <row r="51" spans="1:14" ht="21" customHeight="1">
      <c r="A51" s="178">
        <f t="shared" si="0"/>
        <v>47</v>
      </c>
      <c r="B51" s="216"/>
      <c r="C51" s="179">
        <f ca="1">IFERROR(VLOOKUP($B51,別添!$B$5:$G$29,2,FALSE),"")</f>
        <v>0</v>
      </c>
      <c r="D51" s="177">
        <f ca="1">IFERROR(VLOOKUP($B51,別添!$B$5:$G$29,4,FALSE),"")</f>
        <v>0</v>
      </c>
      <c r="E51" s="177">
        <f ca="1">IFERROR(VLOOKUP($B51,別添!$B$5:$G$29,5,FALSE),"")</f>
        <v>0</v>
      </c>
      <c r="F51" s="190" t="str">
        <f ca="1">IFERROR(VLOOKUP($B51,別添!$B$5:$G$29,6,FALSE),"")</f>
        <v>岡山県</v>
      </c>
      <c r="G51" s="211" t="str">
        <f ca="1">IF(M51&gt;0,申請書!$W$7,"")</f>
        <v/>
      </c>
      <c r="H51" s="191">
        <f ca="1">SUMIFS(別添!I$5:I$29,別添!$B$5:$B$29,$B51)</f>
        <v>0</v>
      </c>
      <c r="I51" s="195" t="str">
        <f ca="1">IFERROR(IF(COUNTIFS(別添!$B$5:$B$29,B51,別添!$J$5:$J$29,"有")&gt;0,"有",""),"")</f>
        <v/>
      </c>
      <c r="J51" s="114">
        <f ca="1">SUMIFS(別添!K$5:K$29,別添!$B$5:$B$29,$B51)</f>
        <v>0</v>
      </c>
      <c r="K51" s="180">
        <f ca="1">SUMIFS(別添!L$5:L$29,別添!$B$5:$B$29,$B51)</f>
        <v>0</v>
      </c>
      <c r="L51" s="114">
        <f ca="1">SUMIFS(別添!M$5:M$29,別添!$B$5:$B$29,$B51)</f>
        <v>0</v>
      </c>
      <c r="M51" s="209">
        <f t="shared" ca="1" si="1"/>
        <v>0</v>
      </c>
      <c r="N51" s="149"/>
    </row>
    <row r="52" spans="1:14" ht="21" customHeight="1">
      <c r="A52" s="178">
        <f t="shared" si="0"/>
        <v>48</v>
      </c>
      <c r="B52" s="216"/>
      <c r="C52" s="179">
        <f ca="1">IFERROR(VLOOKUP($B52,別添!$B$5:$G$29,2,FALSE),"")</f>
        <v>0</v>
      </c>
      <c r="D52" s="177">
        <f ca="1">IFERROR(VLOOKUP($B52,別添!$B$5:$G$29,4,FALSE),"")</f>
        <v>0</v>
      </c>
      <c r="E52" s="177">
        <f ca="1">IFERROR(VLOOKUP($B52,別添!$B$5:$G$29,5,FALSE),"")</f>
        <v>0</v>
      </c>
      <c r="F52" s="190" t="str">
        <f ca="1">IFERROR(VLOOKUP($B52,別添!$B$5:$G$29,6,FALSE),"")</f>
        <v>岡山県</v>
      </c>
      <c r="G52" s="211" t="str">
        <f ca="1">IF(M52&gt;0,申請書!$W$7,"")</f>
        <v/>
      </c>
      <c r="H52" s="191">
        <f ca="1">SUMIFS(別添!I$5:I$29,別添!$B$5:$B$29,$B52)</f>
        <v>0</v>
      </c>
      <c r="I52" s="195" t="str">
        <f ca="1">IFERROR(IF(COUNTIFS(別添!$B$5:$B$29,B52,別添!$J$5:$J$29,"有")&gt;0,"有",""),"")</f>
        <v/>
      </c>
      <c r="J52" s="114">
        <f ca="1">SUMIFS(別添!K$5:K$29,別添!$B$5:$B$29,$B52)</f>
        <v>0</v>
      </c>
      <c r="K52" s="180">
        <f ca="1">SUMIFS(別添!L$5:L$29,別添!$B$5:$B$29,$B52)</f>
        <v>0</v>
      </c>
      <c r="L52" s="114">
        <f ca="1">SUMIFS(別添!M$5:M$29,別添!$B$5:$B$29,$B52)</f>
        <v>0</v>
      </c>
      <c r="M52" s="209">
        <f t="shared" ca="1" si="1"/>
        <v>0</v>
      </c>
      <c r="N52" s="149"/>
    </row>
    <row r="53" spans="1:14" ht="21" customHeight="1">
      <c r="A53" s="178">
        <f t="shared" si="0"/>
        <v>49</v>
      </c>
      <c r="B53" s="216"/>
      <c r="C53" s="179">
        <f ca="1">IFERROR(VLOOKUP($B53,別添!$B$5:$G$29,2,FALSE),"")</f>
        <v>0</v>
      </c>
      <c r="D53" s="177">
        <f ca="1">IFERROR(VLOOKUP($B53,別添!$B$5:$G$29,4,FALSE),"")</f>
        <v>0</v>
      </c>
      <c r="E53" s="177">
        <f ca="1">IFERROR(VLOOKUP($B53,別添!$B$5:$G$29,5,FALSE),"")</f>
        <v>0</v>
      </c>
      <c r="F53" s="190" t="str">
        <f ca="1">IFERROR(VLOOKUP($B53,別添!$B$5:$G$29,6,FALSE),"")</f>
        <v>岡山県</v>
      </c>
      <c r="G53" s="211" t="str">
        <f ca="1">IF(M53&gt;0,申請書!$W$7,"")</f>
        <v/>
      </c>
      <c r="H53" s="191">
        <f ca="1">SUMIFS(別添!I$5:I$29,別添!$B$5:$B$29,$B53)</f>
        <v>0</v>
      </c>
      <c r="I53" s="195" t="str">
        <f ca="1">IFERROR(IF(COUNTIFS(別添!$B$5:$B$29,B53,別添!$J$5:$J$29,"有")&gt;0,"有",""),"")</f>
        <v/>
      </c>
      <c r="J53" s="114">
        <f ca="1">SUMIFS(別添!K$5:K$29,別添!$B$5:$B$29,$B53)</f>
        <v>0</v>
      </c>
      <c r="K53" s="180">
        <f ca="1">SUMIFS(別添!L$5:L$29,別添!$B$5:$B$29,$B53)</f>
        <v>0</v>
      </c>
      <c r="L53" s="114">
        <f ca="1">SUMIFS(別添!M$5:M$29,別添!$B$5:$B$29,$B53)</f>
        <v>0</v>
      </c>
      <c r="M53" s="209">
        <f t="shared" ca="1" si="1"/>
        <v>0</v>
      </c>
      <c r="N53" s="149"/>
    </row>
    <row r="54" spans="1:14" ht="21" customHeight="1">
      <c r="A54" s="178">
        <f t="shared" si="0"/>
        <v>50</v>
      </c>
      <c r="B54" s="216"/>
      <c r="C54" s="179">
        <f ca="1">IFERROR(VLOOKUP($B54,別添!$B$5:$G$29,2,FALSE),"")</f>
        <v>0</v>
      </c>
      <c r="D54" s="177">
        <f ca="1">IFERROR(VLOOKUP($B54,別添!$B$5:$G$29,4,FALSE),"")</f>
        <v>0</v>
      </c>
      <c r="E54" s="177">
        <f ca="1">IFERROR(VLOOKUP($B54,別添!$B$5:$G$29,5,FALSE),"")</f>
        <v>0</v>
      </c>
      <c r="F54" s="190" t="str">
        <f ca="1">IFERROR(VLOOKUP($B54,別添!$B$5:$G$29,6,FALSE),"")</f>
        <v>岡山県</v>
      </c>
      <c r="G54" s="211" t="str">
        <f ca="1">IF(M54&gt;0,申請書!$W$7,"")</f>
        <v/>
      </c>
      <c r="H54" s="191">
        <f ca="1">SUMIFS(別添!I$5:I$29,別添!$B$5:$B$29,$B54)</f>
        <v>0</v>
      </c>
      <c r="I54" s="195" t="str">
        <f ca="1">IFERROR(IF(COUNTIFS(別添!$B$5:$B$29,B54,別添!$J$5:$J$29,"有")&gt;0,"有",""),"")</f>
        <v/>
      </c>
      <c r="J54" s="114">
        <f ca="1">SUMIFS(別添!K$5:K$29,別添!$B$5:$B$29,$B54)</f>
        <v>0</v>
      </c>
      <c r="K54" s="180">
        <f ca="1">SUMIFS(別添!L$5:L$29,別添!$B$5:$B$29,$B54)</f>
        <v>0</v>
      </c>
      <c r="L54" s="114">
        <f ca="1">SUMIFS(別添!M$5:M$29,別添!$B$5:$B$29,$B54)</f>
        <v>0</v>
      </c>
      <c r="M54" s="209">
        <f t="shared" ca="1" si="1"/>
        <v>0</v>
      </c>
      <c r="N54" s="149"/>
    </row>
    <row r="55" spans="1:14" ht="21" customHeight="1">
      <c r="A55" s="178">
        <f t="shared" si="0"/>
        <v>51</v>
      </c>
      <c r="B55" s="216"/>
      <c r="C55" s="179">
        <f ca="1">IFERROR(VLOOKUP($B55,別添!$B$5:$G$29,2,FALSE),"")</f>
        <v>0</v>
      </c>
      <c r="D55" s="177">
        <f ca="1">IFERROR(VLOOKUP($B55,別添!$B$5:$G$29,4,FALSE),"")</f>
        <v>0</v>
      </c>
      <c r="E55" s="177">
        <f ca="1">IFERROR(VLOOKUP($B55,別添!$B$5:$G$29,5,FALSE),"")</f>
        <v>0</v>
      </c>
      <c r="F55" s="190" t="str">
        <f ca="1">IFERROR(VLOOKUP($B55,別添!$B$5:$G$29,6,FALSE),"")</f>
        <v>岡山県</v>
      </c>
      <c r="G55" s="211" t="str">
        <f ca="1">IF(M55&gt;0,申請書!$W$7,"")</f>
        <v/>
      </c>
      <c r="H55" s="191">
        <f ca="1">SUMIFS(別添!I$5:I$29,別添!$B$5:$B$29,$B55)</f>
        <v>0</v>
      </c>
      <c r="I55" s="195" t="str">
        <f ca="1">IFERROR(IF(COUNTIFS(別添!$B$5:$B$29,B55,別添!$J$5:$J$29,"有")&gt;0,"有",""),"")</f>
        <v/>
      </c>
      <c r="J55" s="114">
        <f ca="1">SUMIFS(別添!K$5:K$29,別添!$B$5:$B$29,$B55)</f>
        <v>0</v>
      </c>
      <c r="K55" s="180">
        <f ca="1">SUMIFS(別添!L$5:L$29,別添!$B$5:$B$29,$B55)</f>
        <v>0</v>
      </c>
      <c r="L55" s="114">
        <f ca="1">SUMIFS(別添!M$5:M$29,別添!$B$5:$B$29,$B55)</f>
        <v>0</v>
      </c>
      <c r="M55" s="209">
        <f t="shared" ca="1" si="1"/>
        <v>0</v>
      </c>
      <c r="N55" s="149"/>
    </row>
    <row r="56" spans="1:14" ht="21" customHeight="1">
      <c r="A56" s="178">
        <f t="shared" si="0"/>
        <v>52</v>
      </c>
      <c r="B56" s="216"/>
      <c r="C56" s="179">
        <f ca="1">IFERROR(VLOOKUP($B56,別添!$B$5:$G$29,2,FALSE),"")</f>
        <v>0</v>
      </c>
      <c r="D56" s="177">
        <f ca="1">IFERROR(VLOOKUP($B56,別添!$B$5:$G$29,4,FALSE),"")</f>
        <v>0</v>
      </c>
      <c r="E56" s="177">
        <f ca="1">IFERROR(VLOOKUP($B56,別添!$B$5:$G$29,5,FALSE),"")</f>
        <v>0</v>
      </c>
      <c r="F56" s="190" t="str">
        <f ca="1">IFERROR(VLOOKUP($B56,別添!$B$5:$G$29,6,FALSE),"")</f>
        <v>岡山県</v>
      </c>
      <c r="G56" s="211" t="str">
        <f ca="1">IF(M56&gt;0,申請書!$W$7,"")</f>
        <v/>
      </c>
      <c r="H56" s="191">
        <f ca="1">SUMIFS(別添!I$5:I$29,別添!$B$5:$B$29,$B56)</f>
        <v>0</v>
      </c>
      <c r="I56" s="195" t="str">
        <f ca="1">IFERROR(IF(COUNTIFS(別添!$B$5:$B$29,B56,別添!$J$5:$J$29,"有")&gt;0,"有",""),"")</f>
        <v/>
      </c>
      <c r="J56" s="114">
        <f ca="1">SUMIFS(別添!K$5:K$29,別添!$B$5:$B$29,$B56)</f>
        <v>0</v>
      </c>
      <c r="K56" s="180">
        <f ca="1">SUMIFS(別添!L$5:L$29,別添!$B$5:$B$29,$B56)</f>
        <v>0</v>
      </c>
      <c r="L56" s="114">
        <f ca="1">SUMIFS(別添!M$5:M$29,別添!$B$5:$B$29,$B56)</f>
        <v>0</v>
      </c>
      <c r="M56" s="209">
        <f t="shared" ca="1" si="1"/>
        <v>0</v>
      </c>
      <c r="N56" s="149"/>
    </row>
    <row r="57" spans="1:14" ht="21" customHeight="1">
      <c r="A57" s="178">
        <f t="shared" si="0"/>
        <v>53</v>
      </c>
      <c r="B57" s="216"/>
      <c r="C57" s="179">
        <f ca="1">IFERROR(VLOOKUP($B57,別添!$B$5:$G$29,2,FALSE),"")</f>
        <v>0</v>
      </c>
      <c r="D57" s="177">
        <f ca="1">IFERROR(VLOOKUP($B57,別添!$B$5:$G$29,4,FALSE),"")</f>
        <v>0</v>
      </c>
      <c r="E57" s="177">
        <f ca="1">IFERROR(VLOOKUP($B57,別添!$B$5:$G$29,5,FALSE),"")</f>
        <v>0</v>
      </c>
      <c r="F57" s="190" t="str">
        <f ca="1">IFERROR(VLOOKUP($B57,別添!$B$5:$G$29,6,FALSE),"")</f>
        <v>岡山県</v>
      </c>
      <c r="G57" s="211" t="str">
        <f ca="1">IF(M57&gt;0,申請書!$W$7,"")</f>
        <v/>
      </c>
      <c r="H57" s="191">
        <f ca="1">SUMIFS(別添!I$5:I$29,別添!$B$5:$B$29,$B57)</f>
        <v>0</v>
      </c>
      <c r="I57" s="195" t="str">
        <f ca="1">IFERROR(IF(COUNTIFS(別添!$B$5:$B$29,B57,別添!$J$5:$J$29,"有")&gt;0,"有",""),"")</f>
        <v/>
      </c>
      <c r="J57" s="114">
        <f ca="1">SUMIFS(別添!K$5:K$29,別添!$B$5:$B$29,$B57)</f>
        <v>0</v>
      </c>
      <c r="K57" s="180">
        <f ca="1">SUMIFS(別添!L$5:L$29,別添!$B$5:$B$29,$B57)</f>
        <v>0</v>
      </c>
      <c r="L57" s="114">
        <f ca="1">SUMIFS(別添!M$5:M$29,別添!$B$5:$B$29,$B57)</f>
        <v>0</v>
      </c>
      <c r="M57" s="209">
        <f t="shared" ca="1" si="1"/>
        <v>0</v>
      </c>
      <c r="N57" s="149"/>
    </row>
    <row r="58" spans="1:14" ht="21" customHeight="1">
      <c r="A58" s="178">
        <f t="shared" si="0"/>
        <v>54</v>
      </c>
      <c r="B58" s="216"/>
      <c r="C58" s="179">
        <f ca="1">IFERROR(VLOOKUP($B58,別添!$B$5:$G$29,2,FALSE),"")</f>
        <v>0</v>
      </c>
      <c r="D58" s="177">
        <f ca="1">IFERROR(VLOOKUP($B58,別添!$B$5:$G$29,4,FALSE),"")</f>
        <v>0</v>
      </c>
      <c r="E58" s="177">
        <f ca="1">IFERROR(VLOOKUP($B58,別添!$B$5:$G$29,5,FALSE),"")</f>
        <v>0</v>
      </c>
      <c r="F58" s="190" t="str">
        <f ca="1">IFERROR(VLOOKUP($B58,別添!$B$5:$G$29,6,FALSE),"")</f>
        <v>岡山県</v>
      </c>
      <c r="G58" s="211" t="str">
        <f ca="1">IF(M58&gt;0,申請書!$W$7,"")</f>
        <v/>
      </c>
      <c r="H58" s="191">
        <f ca="1">SUMIFS(別添!I$5:I$29,別添!$B$5:$B$29,$B58)</f>
        <v>0</v>
      </c>
      <c r="I58" s="195" t="str">
        <f ca="1">IFERROR(IF(COUNTIFS(別添!$B$5:$B$29,B58,別添!$J$5:$J$29,"有")&gt;0,"有",""),"")</f>
        <v/>
      </c>
      <c r="J58" s="114">
        <f ca="1">SUMIFS(別添!K$5:K$29,別添!$B$5:$B$29,$B58)</f>
        <v>0</v>
      </c>
      <c r="K58" s="180">
        <f ca="1">SUMIFS(別添!L$5:L$29,別添!$B$5:$B$29,$B58)</f>
        <v>0</v>
      </c>
      <c r="L58" s="114">
        <f ca="1">SUMIFS(別添!M$5:M$29,別添!$B$5:$B$29,$B58)</f>
        <v>0</v>
      </c>
      <c r="M58" s="209">
        <f t="shared" ca="1" si="1"/>
        <v>0</v>
      </c>
      <c r="N58" s="149"/>
    </row>
    <row r="59" spans="1:14" ht="21" customHeight="1">
      <c r="A59" s="178">
        <f t="shared" si="0"/>
        <v>55</v>
      </c>
      <c r="B59" s="216"/>
      <c r="C59" s="179">
        <f ca="1">IFERROR(VLOOKUP($B59,別添!$B$5:$G$29,2,FALSE),"")</f>
        <v>0</v>
      </c>
      <c r="D59" s="177">
        <f ca="1">IFERROR(VLOOKUP($B59,別添!$B$5:$G$29,4,FALSE),"")</f>
        <v>0</v>
      </c>
      <c r="E59" s="177">
        <f ca="1">IFERROR(VLOOKUP($B59,別添!$B$5:$G$29,5,FALSE),"")</f>
        <v>0</v>
      </c>
      <c r="F59" s="190" t="str">
        <f ca="1">IFERROR(VLOOKUP($B59,別添!$B$5:$G$29,6,FALSE),"")</f>
        <v>岡山県</v>
      </c>
      <c r="G59" s="211" t="str">
        <f ca="1">IF(M59&gt;0,申請書!$W$7,"")</f>
        <v/>
      </c>
      <c r="H59" s="191">
        <f ca="1">SUMIFS(別添!I$5:I$29,別添!$B$5:$B$29,$B59)</f>
        <v>0</v>
      </c>
      <c r="I59" s="195" t="str">
        <f ca="1">IFERROR(IF(COUNTIFS(別添!$B$5:$B$29,B59,別添!$J$5:$J$29,"有")&gt;0,"有",""),"")</f>
        <v/>
      </c>
      <c r="J59" s="114">
        <f ca="1">SUMIFS(別添!K$5:K$29,別添!$B$5:$B$29,$B59)</f>
        <v>0</v>
      </c>
      <c r="K59" s="180">
        <f ca="1">SUMIFS(別添!L$5:L$29,別添!$B$5:$B$29,$B59)</f>
        <v>0</v>
      </c>
      <c r="L59" s="114">
        <f ca="1">SUMIFS(別添!M$5:M$29,別添!$B$5:$B$29,$B59)</f>
        <v>0</v>
      </c>
      <c r="M59" s="209">
        <f t="shared" ca="1" si="1"/>
        <v>0</v>
      </c>
      <c r="N59" s="149"/>
    </row>
    <row r="60" spans="1:14" ht="21" customHeight="1">
      <c r="A60" s="178">
        <f t="shared" si="0"/>
        <v>56</v>
      </c>
      <c r="B60" s="216"/>
      <c r="C60" s="179">
        <f ca="1">IFERROR(VLOOKUP($B60,別添!$B$5:$G$29,2,FALSE),"")</f>
        <v>0</v>
      </c>
      <c r="D60" s="177">
        <f ca="1">IFERROR(VLOOKUP($B60,別添!$B$5:$G$29,4,FALSE),"")</f>
        <v>0</v>
      </c>
      <c r="E60" s="177">
        <f ca="1">IFERROR(VLOOKUP($B60,別添!$B$5:$G$29,5,FALSE),"")</f>
        <v>0</v>
      </c>
      <c r="F60" s="190" t="str">
        <f ca="1">IFERROR(VLOOKUP($B60,別添!$B$5:$G$29,6,FALSE),"")</f>
        <v>岡山県</v>
      </c>
      <c r="G60" s="211" t="str">
        <f ca="1">IF(M60&gt;0,申請書!$W$7,"")</f>
        <v/>
      </c>
      <c r="H60" s="191">
        <f ca="1">SUMIFS(別添!I$5:I$29,別添!$B$5:$B$29,$B60)</f>
        <v>0</v>
      </c>
      <c r="I60" s="195" t="str">
        <f ca="1">IFERROR(IF(COUNTIFS(別添!$B$5:$B$29,B60,別添!$J$5:$J$29,"有")&gt;0,"有",""),"")</f>
        <v/>
      </c>
      <c r="J60" s="114">
        <f ca="1">SUMIFS(別添!K$5:K$29,別添!$B$5:$B$29,$B60)</f>
        <v>0</v>
      </c>
      <c r="K60" s="180">
        <f ca="1">SUMIFS(別添!L$5:L$29,別添!$B$5:$B$29,$B60)</f>
        <v>0</v>
      </c>
      <c r="L60" s="114">
        <f ca="1">SUMIFS(別添!M$5:M$29,別添!$B$5:$B$29,$B60)</f>
        <v>0</v>
      </c>
      <c r="M60" s="209">
        <f t="shared" ca="1" si="1"/>
        <v>0</v>
      </c>
      <c r="N60" s="149"/>
    </row>
    <row r="61" spans="1:14" ht="21" customHeight="1">
      <c r="A61" s="178">
        <f t="shared" si="0"/>
        <v>57</v>
      </c>
      <c r="B61" s="216"/>
      <c r="C61" s="179">
        <f ca="1">IFERROR(VLOOKUP($B61,別添!$B$5:$G$29,2,FALSE),"")</f>
        <v>0</v>
      </c>
      <c r="D61" s="177">
        <f ca="1">IFERROR(VLOOKUP($B61,別添!$B$5:$G$29,4,FALSE),"")</f>
        <v>0</v>
      </c>
      <c r="E61" s="177">
        <f ca="1">IFERROR(VLOOKUP($B61,別添!$B$5:$G$29,5,FALSE),"")</f>
        <v>0</v>
      </c>
      <c r="F61" s="190" t="str">
        <f ca="1">IFERROR(VLOOKUP($B61,別添!$B$5:$G$29,6,FALSE),"")</f>
        <v>岡山県</v>
      </c>
      <c r="G61" s="211" t="str">
        <f ca="1">IF(M61&gt;0,申請書!$W$7,"")</f>
        <v/>
      </c>
      <c r="H61" s="191">
        <f ca="1">SUMIFS(別添!I$5:I$29,別添!$B$5:$B$29,$B61)</f>
        <v>0</v>
      </c>
      <c r="I61" s="195" t="str">
        <f ca="1">IFERROR(IF(COUNTIFS(別添!$B$5:$B$29,B61,別添!$J$5:$J$29,"有")&gt;0,"有",""),"")</f>
        <v/>
      </c>
      <c r="J61" s="114">
        <f ca="1">SUMIFS(別添!K$5:K$29,別添!$B$5:$B$29,$B61)</f>
        <v>0</v>
      </c>
      <c r="K61" s="180">
        <f ca="1">SUMIFS(別添!L$5:L$29,別添!$B$5:$B$29,$B61)</f>
        <v>0</v>
      </c>
      <c r="L61" s="114">
        <f ca="1">SUMIFS(別添!M$5:M$29,別添!$B$5:$B$29,$B61)</f>
        <v>0</v>
      </c>
      <c r="M61" s="209">
        <f t="shared" ca="1" si="1"/>
        <v>0</v>
      </c>
      <c r="N61" s="149"/>
    </row>
    <row r="62" spans="1:14" ht="21" customHeight="1">
      <c r="A62" s="178">
        <f t="shared" si="0"/>
        <v>58</v>
      </c>
      <c r="B62" s="216"/>
      <c r="C62" s="179">
        <f ca="1">IFERROR(VLOOKUP($B62,別添!$B$5:$G$29,2,FALSE),"")</f>
        <v>0</v>
      </c>
      <c r="D62" s="177">
        <f ca="1">IFERROR(VLOOKUP($B62,別添!$B$5:$G$29,4,FALSE),"")</f>
        <v>0</v>
      </c>
      <c r="E62" s="177">
        <f ca="1">IFERROR(VLOOKUP($B62,別添!$B$5:$G$29,5,FALSE),"")</f>
        <v>0</v>
      </c>
      <c r="F62" s="190" t="str">
        <f ca="1">IFERROR(VLOOKUP($B62,別添!$B$5:$G$29,6,FALSE),"")</f>
        <v>岡山県</v>
      </c>
      <c r="G62" s="211" t="str">
        <f ca="1">IF(M62&gt;0,申請書!$W$7,"")</f>
        <v/>
      </c>
      <c r="H62" s="191">
        <f ca="1">SUMIFS(別添!I$5:I$29,別添!$B$5:$B$29,$B62)</f>
        <v>0</v>
      </c>
      <c r="I62" s="195" t="str">
        <f ca="1">IFERROR(IF(COUNTIFS(別添!$B$5:$B$29,B62,別添!$J$5:$J$29,"有")&gt;0,"有",""),"")</f>
        <v/>
      </c>
      <c r="J62" s="114">
        <f ca="1">SUMIFS(別添!K$5:K$29,別添!$B$5:$B$29,$B62)</f>
        <v>0</v>
      </c>
      <c r="K62" s="180">
        <f ca="1">SUMIFS(別添!L$5:L$29,別添!$B$5:$B$29,$B62)</f>
        <v>0</v>
      </c>
      <c r="L62" s="114">
        <f ca="1">SUMIFS(別添!M$5:M$29,別添!$B$5:$B$29,$B62)</f>
        <v>0</v>
      </c>
      <c r="M62" s="209">
        <f t="shared" ca="1" si="1"/>
        <v>0</v>
      </c>
      <c r="N62" s="149"/>
    </row>
    <row r="63" spans="1:14" ht="21" customHeight="1">
      <c r="A63" s="178">
        <f t="shared" si="0"/>
        <v>59</v>
      </c>
      <c r="B63" s="216"/>
      <c r="C63" s="179">
        <f ca="1">IFERROR(VLOOKUP($B63,別添!$B$5:$G$29,2,FALSE),"")</f>
        <v>0</v>
      </c>
      <c r="D63" s="177">
        <f ca="1">IFERROR(VLOOKUP($B63,別添!$B$5:$G$29,4,FALSE),"")</f>
        <v>0</v>
      </c>
      <c r="E63" s="177">
        <f ca="1">IFERROR(VLOOKUP($B63,別添!$B$5:$G$29,5,FALSE),"")</f>
        <v>0</v>
      </c>
      <c r="F63" s="190" t="str">
        <f ca="1">IFERROR(VLOOKUP($B63,別添!$B$5:$G$29,6,FALSE),"")</f>
        <v>岡山県</v>
      </c>
      <c r="G63" s="211" t="str">
        <f ca="1">IF(M63&gt;0,申請書!$W$7,"")</f>
        <v/>
      </c>
      <c r="H63" s="191">
        <f ca="1">SUMIFS(別添!I$5:I$29,別添!$B$5:$B$29,$B63)</f>
        <v>0</v>
      </c>
      <c r="I63" s="195" t="str">
        <f ca="1">IFERROR(IF(COUNTIFS(別添!$B$5:$B$29,B63,別添!$J$5:$J$29,"有")&gt;0,"有",""),"")</f>
        <v/>
      </c>
      <c r="J63" s="114">
        <f ca="1">SUMIFS(別添!K$5:K$29,別添!$B$5:$B$29,$B63)</f>
        <v>0</v>
      </c>
      <c r="K63" s="180">
        <f ca="1">SUMIFS(別添!L$5:L$29,別添!$B$5:$B$29,$B63)</f>
        <v>0</v>
      </c>
      <c r="L63" s="114">
        <f ca="1">SUMIFS(別添!M$5:M$29,別添!$B$5:$B$29,$B63)</f>
        <v>0</v>
      </c>
      <c r="M63" s="209">
        <f t="shared" ca="1" si="1"/>
        <v>0</v>
      </c>
      <c r="N63" s="149"/>
    </row>
    <row r="64" spans="1:14" ht="21" customHeight="1">
      <c r="A64" s="178">
        <f t="shared" si="0"/>
        <v>60</v>
      </c>
      <c r="B64" s="216"/>
      <c r="C64" s="179">
        <f ca="1">IFERROR(VLOOKUP($B64,別添!$B$5:$G$29,2,FALSE),"")</f>
        <v>0</v>
      </c>
      <c r="D64" s="177">
        <f ca="1">IFERROR(VLOOKUP($B64,別添!$B$5:$G$29,4,FALSE),"")</f>
        <v>0</v>
      </c>
      <c r="E64" s="177">
        <f ca="1">IFERROR(VLOOKUP($B64,別添!$B$5:$G$29,5,FALSE),"")</f>
        <v>0</v>
      </c>
      <c r="F64" s="190" t="str">
        <f ca="1">IFERROR(VLOOKUP($B64,別添!$B$5:$G$29,6,FALSE),"")</f>
        <v>岡山県</v>
      </c>
      <c r="G64" s="211" t="str">
        <f ca="1">IF(M64&gt;0,申請書!$W$7,"")</f>
        <v/>
      </c>
      <c r="H64" s="191">
        <f ca="1">SUMIFS(別添!I$5:I$29,別添!$B$5:$B$29,$B64)</f>
        <v>0</v>
      </c>
      <c r="I64" s="195" t="str">
        <f ca="1">IFERROR(IF(COUNTIFS(別添!$B$5:$B$29,B64,別添!$J$5:$J$29,"有")&gt;0,"有",""),"")</f>
        <v/>
      </c>
      <c r="J64" s="114">
        <f ca="1">SUMIFS(別添!K$5:K$29,別添!$B$5:$B$29,$B64)</f>
        <v>0</v>
      </c>
      <c r="K64" s="180">
        <f ca="1">SUMIFS(別添!L$5:L$29,別添!$B$5:$B$29,$B64)</f>
        <v>0</v>
      </c>
      <c r="L64" s="114">
        <f ca="1">SUMIFS(別添!M$5:M$29,別添!$B$5:$B$29,$B64)</f>
        <v>0</v>
      </c>
      <c r="M64" s="209">
        <f t="shared" ca="1" si="1"/>
        <v>0</v>
      </c>
      <c r="N64" s="149"/>
    </row>
    <row r="65" spans="1:14" ht="21" customHeight="1">
      <c r="A65" s="178">
        <f t="shared" si="0"/>
        <v>61</v>
      </c>
      <c r="B65" s="216"/>
      <c r="C65" s="179">
        <f ca="1">IFERROR(VLOOKUP($B65,別添!$B$5:$G$29,2,FALSE),"")</f>
        <v>0</v>
      </c>
      <c r="D65" s="177">
        <f ca="1">IFERROR(VLOOKUP($B65,別添!$B$5:$G$29,4,FALSE),"")</f>
        <v>0</v>
      </c>
      <c r="E65" s="177">
        <f ca="1">IFERROR(VLOOKUP($B65,別添!$B$5:$G$29,5,FALSE),"")</f>
        <v>0</v>
      </c>
      <c r="F65" s="190" t="str">
        <f ca="1">IFERROR(VLOOKUP($B65,別添!$B$5:$G$29,6,FALSE),"")</f>
        <v>岡山県</v>
      </c>
      <c r="G65" s="211" t="str">
        <f ca="1">IF(M65&gt;0,申請書!$W$7,"")</f>
        <v/>
      </c>
      <c r="H65" s="191">
        <f ca="1">SUMIFS(別添!I$5:I$29,別添!$B$5:$B$29,$B65)</f>
        <v>0</v>
      </c>
      <c r="I65" s="195" t="str">
        <f ca="1">IFERROR(IF(COUNTIFS(別添!$B$5:$B$29,B65,別添!$J$5:$J$29,"有")&gt;0,"有",""),"")</f>
        <v/>
      </c>
      <c r="J65" s="114">
        <f ca="1">SUMIFS(別添!K$5:K$29,別添!$B$5:$B$29,$B65)</f>
        <v>0</v>
      </c>
      <c r="K65" s="180">
        <f ca="1">SUMIFS(別添!L$5:L$29,別添!$B$5:$B$29,$B65)</f>
        <v>0</v>
      </c>
      <c r="L65" s="114">
        <f ca="1">SUMIFS(別添!M$5:M$29,別添!$B$5:$B$29,$B65)</f>
        <v>0</v>
      </c>
      <c r="M65" s="209">
        <f t="shared" ca="1" si="1"/>
        <v>0</v>
      </c>
      <c r="N65" s="149"/>
    </row>
    <row r="66" spans="1:14" ht="21" customHeight="1">
      <c r="A66" s="178">
        <f t="shared" si="0"/>
        <v>62</v>
      </c>
      <c r="B66" s="216"/>
      <c r="C66" s="179">
        <f ca="1">IFERROR(VLOOKUP($B66,別添!$B$5:$G$29,2,FALSE),"")</f>
        <v>0</v>
      </c>
      <c r="D66" s="177">
        <f ca="1">IFERROR(VLOOKUP($B66,別添!$B$5:$G$29,4,FALSE),"")</f>
        <v>0</v>
      </c>
      <c r="E66" s="177">
        <f ca="1">IFERROR(VLOOKUP($B66,別添!$B$5:$G$29,5,FALSE),"")</f>
        <v>0</v>
      </c>
      <c r="F66" s="190" t="str">
        <f ca="1">IFERROR(VLOOKUP($B66,別添!$B$5:$G$29,6,FALSE),"")</f>
        <v>岡山県</v>
      </c>
      <c r="G66" s="211" t="str">
        <f ca="1">IF(M66&gt;0,申請書!$W$7,"")</f>
        <v/>
      </c>
      <c r="H66" s="191">
        <f ca="1">SUMIFS(別添!I$5:I$29,別添!$B$5:$B$29,$B66)</f>
        <v>0</v>
      </c>
      <c r="I66" s="195" t="str">
        <f ca="1">IFERROR(IF(COUNTIFS(別添!$B$5:$B$29,B66,別添!$J$5:$J$29,"有")&gt;0,"有",""),"")</f>
        <v/>
      </c>
      <c r="J66" s="114">
        <f ca="1">SUMIFS(別添!K$5:K$29,別添!$B$5:$B$29,$B66)</f>
        <v>0</v>
      </c>
      <c r="K66" s="180">
        <f ca="1">SUMIFS(別添!L$5:L$29,別添!$B$5:$B$29,$B66)</f>
        <v>0</v>
      </c>
      <c r="L66" s="114">
        <f ca="1">SUMIFS(別添!M$5:M$29,別添!$B$5:$B$29,$B66)</f>
        <v>0</v>
      </c>
      <c r="M66" s="209">
        <f t="shared" ca="1" si="1"/>
        <v>0</v>
      </c>
      <c r="N66" s="149"/>
    </row>
    <row r="67" spans="1:14" ht="21" customHeight="1">
      <c r="A67" s="178">
        <f t="shared" si="0"/>
        <v>63</v>
      </c>
      <c r="B67" s="216"/>
      <c r="C67" s="179">
        <f ca="1">IFERROR(VLOOKUP($B67,別添!$B$5:$G$29,2,FALSE),"")</f>
        <v>0</v>
      </c>
      <c r="D67" s="177">
        <f ca="1">IFERROR(VLOOKUP($B67,別添!$B$5:$G$29,4,FALSE),"")</f>
        <v>0</v>
      </c>
      <c r="E67" s="177">
        <f ca="1">IFERROR(VLOOKUP($B67,別添!$B$5:$G$29,5,FALSE),"")</f>
        <v>0</v>
      </c>
      <c r="F67" s="190" t="str">
        <f ca="1">IFERROR(VLOOKUP($B67,別添!$B$5:$G$29,6,FALSE),"")</f>
        <v>岡山県</v>
      </c>
      <c r="G67" s="211" t="str">
        <f ca="1">IF(M67&gt;0,申請書!$W$7,"")</f>
        <v/>
      </c>
      <c r="H67" s="191">
        <f ca="1">SUMIFS(別添!I$5:I$29,別添!$B$5:$B$29,$B67)</f>
        <v>0</v>
      </c>
      <c r="I67" s="195" t="str">
        <f ca="1">IFERROR(IF(COUNTIFS(別添!$B$5:$B$29,B67,別添!$J$5:$J$29,"有")&gt;0,"有",""),"")</f>
        <v/>
      </c>
      <c r="J67" s="114">
        <f ca="1">SUMIFS(別添!K$5:K$29,別添!$B$5:$B$29,$B67)</f>
        <v>0</v>
      </c>
      <c r="K67" s="180">
        <f ca="1">SUMIFS(別添!L$5:L$29,別添!$B$5:$B$29,$B67)</f>
        <v>0</v>
      </c>
      <c r="L67" s="114">
        <f ca="1">SUMIFS(別添!M$5:M$29,別添!$B$5:$B$29,$B67)</f>
        <v>0</v>
      </c>
      <c r="M67" s="209">
        <f t="shared" ca="1" si="1"/>
        <v>0</v>
      </c>
      <c r="N67" s="149"/>
    </row>
    <row r="68" spans="1:14" ht="21" customHeight="1">
      <c r="A68" s="178">
        <f t="shared" si="0"/>
        <v>64</v>
      </c>
      <c r="B68" s="216"/>
      <c r="C68" s="179">
        <f ca="1">IFERROR(VLOOKUP($B68,別添!$B$5:$G$29,2,FALSE),"")</f>
        <v>0</v>
      </c>
      <c r="D68" s="177">
        <f ca="1">IFERROR(VLOOKUP($B68,別添!$B$5:$G$29,4,FALSE),"")</f>
        <v>0</v>
      </c>
      <c r="E68" s="177">
        <f ca="1">IFERROR(VLOOKUP($B68,別添!$B$5:$G$29,5,FALSE),"")</f>
        <v>0</v>
      </c>
      <c r="F68" s="190" t="str">
        <f ca="1">IFERROR(VLOOKUP($B68,別添!$B$5:$G$29,6,FALSE),"")</f>
        <v>岡山県</v>
      </c>
      <c r="G68" s="211" t="str">
        <f ca="1">IF(M68&gt;0,申請書!$W$7,"")</f>
        <v/>
      </c>
      <c r="H68" s="191">
        <f ca="1">SUMIFS(別添!I$5:I$29,別添!$B$5:$B$29,$B68)</f>
        <v>0</v>
      </c>
      <c r="I68" s="195" t="str">
        <f ca="1">IFERROR(IF(COUNTIFS(別添!$B$5:$B$29,B68,別添!$J$5:$J$29,"有")&gt;0,"有",""),"")</f>
        <v/>
      </c>
      <c r="J68" s="114">
        <f ca="1">SUMIFS(別添!K$5:K$29,別添!$B$5:$B$29,$B68)</f>
        <v>0</v>
      </c>
      <c r="K68" s="180">
        <f ca="1">SUMIFS(別添!L$5:L$29,別添!$B$5:$B$29,$B68)</f>
        <v>0</v>
      </c>
      <c r="L68" s="114">
        <f ca="1">SUMIFS(別添!M$5:M$29,別添!$B$5:$B$29,$B68)</f>
        <v>0</v>
      </c>
      <c r="M68" s="209">
        <f t="shared" ca="1" si="1"/>
        <v>0</v>
      </c>
      <c r="N68" s="149"/>
    </row>
    <row r="69" spans="1:14" ht="21" customHeight="1">
      <c r="A69" s="178">
        <f t="shared" si="0"/>
        <v>65</v>
      </c>
      <c r="B69" s="216"/>
      <c r="C69" s="179">
        <f ca="1">IFERROR(VLOOKUP($B69,別添!$B$5:$G$29,2,FALSE),"")</f>
        <v>0</v>
      </c>
      <c r="D69" s="177">
        <f ca="1">IFERROR(VLOOKUP($B69,別添!$B$5:$G$29,4,FALSE),"")</f>
        <v>0</v>
      </c>
      <c r="E69" s="177">
        <f ca="1">IFERROR(VLOOKUP($B69,別添!$B$5:$G$29,5,FALSE),"")</f>
        <v>0</v>
      </c>
      <c r="F69" s="190" t="str">
        <f ca="1">IFERROR(VLOOKUP($B69,別添!$B$5:$G$29,6,FALSE),"")</f>
        <v>岡山県</v>
      </c>
      <c r="G69" s="211" t="str">
        <f ca="1">IF(M69&gt;0,申請書!$W$7,"")</f>
        <v/>
      </c>
      <c r="H69" s="191">
        <f ca="1">SUMIFS(別添!I$5:I$29,別添!$B$5:$B$29,$B69)</f>
        <v>0</v>
      </c>
      <c r="I69" s="195" t="str">
        <f ca="1">IFERROR(IF(COUNTIFS(別添!$B$5:$B$29,B69,別添!$J$5:$J$29,"有")&gt;0,"有",""),"")</f>
        <v/>
      </c>
      <c r="J69" s="114">
        <f ca="1">SUMIFS(別添!K$5:K$29,別添!$B$5:$B$29,$B69)</f>
        <v>0</v>
      </c>
      <c r="K69" s="180">
        <f ca="1">SUMIFS(別添!L$5:L$29,別添!$B$5:$B$29,$B69)</f>
        <v>0</v>
      </c>
      <c r="L69" s="114">
        <f ca="1">SUMIFS(別添!M$5:M$29,別添!$B$5:$B$29,$B69)</f>
        <v>0</v>
      </c>
      <c r="M69" s="209">
        <f t="shared" ca="1" si="1"/>
        <v>0</v>
      </c>
      <c r="N69" s="149"/>
    </row>
    <row r="70" spans="1:14" ht="21" customHeight="1">
      <c r="A70" s="178">
        <f t="shared" ref="A70:A104" si="2">ROW()-4</f>
        <v>66</v>
      </c>
      <c r="B70" s="216"/>
      <c r="C70" s="179">
        <f ca="1">IFERROR(VLOOKUP($B70,別添!$B$5:$G$29,2,FALSE),"")</f>
        <v>0</v>
      </c>
      <c r="D70" s="177">
        <f ca="1">IFERROR(VLOOKUP($B70,別添!$B$5:$G$29,4,FALSE),"")</f>
        <v>0</v>
      </c>
      <c r="E70" s="177">
        <f ca="1">IFERROR(VLOOKUP($B70,別添!$B$5:$G$29,5,FALSE),"")</f>
        <v>0</v>
      </c>
      <c r="F70" s="190" t="str">
        <f ca="1">IFERROR(VLOOKUP($B70,別添!$B$5:$G$29,6,FALSE),"")</f>
        <v>岡山県</v>
      </c>
      <c r="G70" s="211" t="str">
        <f ca="1">IF(M70&gt;0,申請書!$W$7,"")</f>
        <v/>
      </c>
      <c r="H70" s="191">
        <f ca="1">SUMIFS(別添!I$5:I$29,別添!$B$5:$B$29,$B70)</f>
        <v>0</v>
      </c>
      <c r="I70" s="195" t="str">
        <f ca="1">IFERROR(IF(COUNTIFS(別添!$B$5:$B$29,B70,別添!$J$5:$J$29,"有")&gt;0,"有",""),"")</f>
        <v/>
      </c>
      <c r="J70" s="114">
        <f ca="1">SUMIFS(別添!K$5:K$29,別添!$B$5:$B$29,$B70)</f>
        <v>0</v>
      </c>
      <c r="K70" s="180">
        <f ca="1">SUMIFS(別添!L$5:L$29,別添!$B$5:$B$29,$B70)</f>
        <v>0</v>
      </c>
      <c r="L70" s="114">
        <f ca="1">SUMIFS(別添!M$5:M$29,別添!$B$5:$B$29,$B70)</f>
        <v>0</v>
      </c>
      <c r="M70" s="209">
        <f t="shared" ref="M70:M104" ca="1" si="3">SUM(H70,J70,K70,L70)</f>
        <v>0</v>
      </c>
      <c r="N70" s="149"/>
    </row>
    <row r="71" spans="1:14" ht="21" customHeight="1">
      <c r="A71" s="178">
        <f t="shared" si="2"/>
        <v>67</v>
      </c>
      <c r="B71" s="216"/>
      <c r="C71" s="179">
        <f ca="1">IFERROR(VLOOKUP($B71,別添!$B$5:$G$29,2,FALSE),"")</f>
        <v>0</v>
      </c>
      <c r="D71" s="177">
        <f ca="1">IFERROR(VLOOKUP($B71,別添!$B$5:$G$29,4,FALSE),"")</f>
        <v>0</v>
      </c>
      <c r="E71" s="177">
        <f ca="1">IFERROR(VLOOKUP($B71,別添!$B$5:$G$29,5,FALSE),"")</f>
        <v>0</v>
      </c>
      <c r="F71" s="190" t="str">
        <f ca="1">IFERROR(VLOOKUP($B71,別添!$B$5:$G$29,6,FALSE),"")</f>
        <v>岡山県</v>
      </c>
      <c r="G71" s="211" t="str">
        <f ca="1">IF(M71&gt;0,申請書!$W$7,"")</f>
        <v/>
      </c>
      <c r="H71" s="191">
        <f ca="1">SUMIFS(別添!I$5:I$29,別添!$B$5:$B$29,$B71)</f>
        <v>0</v>
      </c>
      <c r="I71" s="195" t="str">
        <f ca="1">IFERROR(IF(COUNTIFS(別添!$B$5:$B$29,B71,別添!$J$5:$J$29,"有")&gt;0,"有",""),"")</f>
        <v/>
      </c>
      <c r="J71" s="114">
        <f ca="1">SUMIFS(別添!K$5:K$29,別添!$B$5:$B$29,$B71)</f>
        <v>0</v>
      </c>
      <c r="K71" s="180">
        <f ca="1">SUMIFS(別添!L$5:L$29,別添!$B$5:$B$29,$B71)</f>
        <v>0</v>
      </c>
      <c r="L71" s="114">
        <f ca="1">SUMIFS(別添!M$5:M$29,別添!$B$5:$B$29,$B71)</f>
        <v>0</v>
      </c>
      <c r="M71" s="209">
        <f t="shared" ca="1" si="3"/>
        <v>0</v>
      </c>
      <c r="N71" s="149"/>
    </row>
    <row r="72" spans="1:14" ht="21" customHeight="1">
      <c r="A72" s="178">
        <f t="shared" si="2"/>
        <v>68</v>
      </c>
      <c r="B72" s="216"/>
      <c r="C72" s="179">
        <f ca="1">IFERROR(VLOOKUP($B72,別添!$B$5:$G$29,2,FALSE),"")</f>
        <v>0</v>
      </c>
      <c r="D72" s="177">
        <f ca="1">IFERROR(VLOOKUP($B72,別添!$B$5:$G$29,4,FALSE),"")</f>
        <v>0</v>
      </c>
      <c r="E72" s="177">
        <f ca="1">IFERROR(VLOOKUP($B72,別添!$B$5:$G$29,5,FALSE),"")</f>
        <v>0</v>
      </c>
      <c r="F72" s="190" t="str">
        <f ca="1">IFERROR(VLOOKUP($B72,別添!$B$5:$G$29,6,FALSE),"")</f>
        <v>岡山県</v>
      </c>
      <c r="G72" s="211" t="str">
        <f ca="1">IF(M72&gt;0,申請書!$W$7,"")</f>
        <v/>
      </c>
      <c r="H72" s="191">
        <f ca="1">SUMIFS(別添!I$5:I$29,別添!$B$5:$B$29,$B72)</f>
        <v>0</v>
      </c>
      <c r="I72" s="195" t="str">
        <f ca="1">IFERROR(IF(COUNTIFS(別添!$B$5:$B$29,B72,別添!$J$5:$J$29,"有")&gt;0,"有",""),"")</f>
        <v/>
      </c>
      <c r="J72" s="114">
        <f ca="1">SUMIFS(別添!K$5:K$29,別添!$B$5:$B$29,$B72)</f>
        <v>0</v>
      </c>
      <c r="K72" s="180">
        <f ca="1">SUMIFS(別添!L$5:L$29,別添!$B$5:$B$29,$B72)</f>
        <v>0</v>
      </c>
      <c r="L72" s="114">
        <f ca="1">SUMIFS(別添!M$5:M$29,別添!$B$5:$B$29,$B72)</f>
        <v>0</v>
      </c>
      <c r="M72" s="209">
        <f t="shared" ca="1" si="3"/>
        <v>0</v>
      </c>
      <c r="N72" s="149"/>
    </row>
    <row r="73" spans="1:14" ht="21" customHeight="1">
      <c r="A73" s="178">
        <f t="shared" si="2"/>
        <v>69</v>
      </c>
      <c r="B73" s="216"/>
      <c r="C73" s="179">
        <f ca="1">IFERROR(VLOOKUP($B73,別添!$B$5:$G$29,2,FALSE),"")</f>
        <v>0</v>
      </c>
      <c r="D73" s="177">
        <f ca="1">IFERROR(VLOOKUP($B73,別添!$B$5:$G$29,4,FALSE),"")</f>
        <v>0</v>
      </c>
      <c r="E73" s="177">
        <f ca="1">IFERROR(VLOOKUP($B73,別添!$B$5:$G$29,5,FALSE),"")</f>
        <v>0</v>
      </c>
      <c r="F73" s="190" t="str">
        <f ca="1">IFERROR(VLOOKUP($B73,別添!$B$5:$G$29,6,FALSE),"")</f>
        <v>岡山県</v>
      </c>
      <c r="G73" s="211" t="str">
        <f ca="1">IF(M73&gt;0,申請書!$W$7,"")</f>
        <v/>
      </c>
      <c r="H73" s="191">
        <f ca="1">SUMIFS(別添!I$5:I$29,別添!$B$5:$B$29,$B73)</f>
        <v>0</v>
      </c>
      <c r="I73" s="195" t="str">
        <f ca="1">IFERROR(IF(COUNTIFS(別添!$B$5:$B$29,B73,別添!$J$5:$J$29,"有")&gt;0,"有",""),"")</f>
        <v/>
      </c>
      <c r="J73" s="114">
        <f ca="1">SUMIFS(別添!K$5:K$29,別添!$B$5:$B$29,$B73)</f>
        <v>0</v>
      </c>
      <c r="K73" s="180">
        <f ca="1">SUMIFS(別添!L$5:L$29,別添!$B$5:$B$29,$B73)</f>
        <v>0</v>
      </c>
      <c r="L73" s="114">
        <f ca="1">SUMIFS(別添!M$5:M$29,別添!$B$5:$B$29,$B73)</f>
        <v>0</v>
      </c>
      <c r="M73" s="209">
        <f t="shared" ca="1" si="3"/>
        <v>0</v>
      </c>
      <c r="N73" s="149"/>
    </row>
    <row r="74" spans="1:14" ht="21" customHeight="1">
      <c r="A74" s="178">
        <f t="shared" si="2"/>
        <v>70</v>
      </c>
      <c r="B74" s="216"/>
      <c r="C74" s="179">
        <f ca="1">IFERROR(VLOOKUP($B74,別添!$B$5:$G$29,2,FALSE),"")</f>
        <v>0</v>
      </c>
      <c r="D74" s="177">
        <f ca="1">IFERROR(VLOOKUP($B74,別添!$B$5:$G$29,4,FALSE),"")</f>
        <v>0</v>
      </c>
      <c r="E74" s="177">
        <f ca="1">IFERROR(VLOOKUP($B74,別添!$B$5:$G$29,5,FALSE),"")</f>
        <v>0</v>
      </c>
      <c r="F74" s="190" t="str">
        <f ca="1">IFERROR(VLOOKUP($B74,別添!$B$5:$G$29,6,FALSE),"")</f>
        <v>岡山県</v>
      </c>
      <c r="G74" s="211" t="str">
        <f ca="1">IF(M74&gt;0,申請書!$W$7,"")</f>
        <v/>
      </c>
      <c r="H74" s="191">
        <f ca="1">SUMIFS(別添!I$5:I$29,別添!$B$5:$B$29,$B74)</f>
        <v>0</v>
      </c>
      <c r="I74" s="195" t="str">
        <f ca="1">IFERROR(IF(COUNTIFS(別添!$B$5:$B$29,B74,別添!$J$5:$J$29,"有")&gt;0,"有",""),"")</f>
        <v/>
      </c>
      <c r="J74" s="114">
        <f ca="1">SUMIFS(別添!K$5:K$29,別添!$B$5:$B$29,$B74)</f>
        <v>0</v>
      </c>
      <c r="K74" s="180">
        <f ca="1">SUMIFS(別添!L$5:L$29,別添!$B$5:$B$29,$B74)</f>
        <v>0</v>
      </c>
      <c r="L74" s="114">
        <f ca="1">SUMIFS(別添!M$5:M$29,別添!$B$5:$B$29,$B74)</f>
        <v>0</v>
      </c>
      <c r="M74" s="209">
        <f t="shared" ca="1" si="3"/>
        <v>0</v>
      </c>
      <c r="N74" s="149"/>
    </row>
    <row r="75" spans="1:14" ht="21" customHeight="1">
      <c r="A75" s="178">
        <f t="shared" si="2"/>
        <v>71</v>
      </c>
      <c r="B75" s="216"/>
      <c r="C75" s="179">
        <f ca="1">IFERROR(VLOOKUP($B75,別添!$B$5:$G$29,2,FALSE),"")</f>
        <v>0</v>
      </c>
      <c r="D75" s="177">
        <f ca="1">IFERROR(VLOOKUP($B75,別添!$B$5:$G$29,4,FALSE),"")</f>
        <v>0</v>
      </c>
      <c r="E75" s="177">
        <f ca="1">IFERROR(VLOOKUP($B75,別添!$B$5:$G$29,5,FALSE),"")</f>
        <v>0</v>
      </c>
      <c r="F75" s="190" t="str">
        <f ca="1">IFERROR(VLOOKUP($B75,別添!$B$5:$G$29,6,FALSE),"")</f>
        <v>岡山県</v>
      </c>
      <c r="G75" s="211" t="str">
        <f ca="1">IF(M75&gt;0,申請書!$W$7,"")</f>
        <v/>
      </c>
      <c r="H75" s="191">
        <f ca="1">SUMIFS(別添!I$5:I$29,別添!$B$5:$B$29,$B75)</f>
        <v>0</v>
      </c>
      <c r="I75" s="195" t="str">
        <f ca="1">IFERROR(IF(COUNTIFS(別添!$B$5:$B$29,B75,別添!$J$5:$J$29,"有")&gt;0,"有",""),"")</f>
        <v/>
      </c>
      <c r="J75" s="114">
        <f ca="1">SUMIFS(別添!K$5:K$29,別添!$B$5:$B$29,$B75)</f>
        <v>0</v>
      </c>
      <c r="K75" s="180">
        <f ca="1">SUMIFS(別添!L$5:L$29,別添!$B$5:$B$29,$B75)</f>
        <v>0</v>
      </c>
      <c r="L75" s="114">
        <f ca="1">SUMIFS(別添!M$5:M$29,別添!$B$5:$B$29,$B75)</f>
        <v>0</v>
      </c>
      <c r="M75" s="209">
        <f t="shared" ca="1" si="3"/>
        <v>0</v>
      </c>
      <c r="N75" s="149"/>
    </row>
    <row r="76" spans="1:14" ht="21" customHeight="1">
      <c r="A76" s="178">
        <f t="shared" si="2"/>
        <v>72</v>
      </c>
      <c r="B76" s="216"/>
      <c r="C76" s="179">
        <f ca="1">IFERROR(VLOOKUP($B76,別添!$B$5:$G$29,2,FALSE),"")</f>
        <v>0</v>
      </c>
      <c r="D76" s="177">
        <f ca="1">IFERROR(VLOOKUP($B76,別添!$B$5:$G$29,4,FALSE),"")</f>
        <v>0</v>
      </c>
      <c r="E76" s="177">
        <f ca="1">IFERROR(VLOOKUP($B76,別添!$B$5:$G$29,5,FALSE),"")</f>
        <v>0</v>
      </c>
      <c r="F76" s="190" t="str">
        <f ca="1">IFERROR(VLOOKUP($B76,別添!$B$5:$G$29,6,FALSE),"")</f>
        <v>岡山県</v>
      </c>
      <c r="G76" s="211" t="str">
        <f ca="1">IF(M76&gt;0,申請書!$W$7,"")</f>
        <v/>
      </c>
      <c r="H76" s="191">
        <f ca="1">SUMIFS(別添!I$5:I$29,別添!$B$5:$B$29,$B76)</f>
        <v>0</v>
      </c>
      <c r="I76" s="195" t="str">
        <f ca="1">IFERROR(IF(COUNTIFS(別添!$B$5:$B$29,B76,別添!$J$5:$J$29,"有")&gt;0,"有",""),"")</f>
        <v/>
      </c>
      <c r="J76" s="114">
        <f ca="1">SUMIFS(別添!K$5:K$29,別添!$B$5:$B$29,$B76)</f>
        <v>0</v>
      </c>
      <c r="K76" s="180">
        <f ca="1">SUMIFS(別添!L$5:L$29,別添!$B$5:$B$29,$B76)</f>
        <v>0</v>
      </c>
      <c r="L76" s="114">
        <f ca="1">SUMIFS(別添!M$5:M$29,別添!$B$5:$B$29,$B76)</f>
        <v>0</v>
      </c>
      <c r="M76" s="209">
        <f t="shared" ca="1" si="3"/>
        <v>0</v>
      </c>
      <c r="N76" s="149"/>
    </row>
    <row r="77" spans="1:14" ht="21" customHeight="1">
      <c r="A77" s="178">
        <f t="shared" si="2"/>
        <v>73</v>
      </c>
      <c r="B77" s="216"/>
      <c r="C77" s="179">
        <f ca="1">IFERROR(VLOOKUP($B77,別添!$B$5:$G$29,2,FALSE),"")</f>
        <v>0</v>
      </c>
      <c r="D77" s="177">
        <f ca="1">IFERROR(VLOOKUP($B77,別添!$B$5:$G$29,4,FALSE),"")</f>
        <v>0</v>
      </c>
      <c r="E77" s="177">
        <f ca="1">IFERROR(VLOOKUP($B77,別添!$B$5:$G$29,5,FALSE),"")</f>
        <v>0</v>
      </c>
      <c r="F77" s="190" t="str">
        <f ca="1">IFERROR(VLOOKUP($B77,別添!$B$5:$G$29,6,FALSE),"")</f>
        <v>岡山県</v>
      </c>
      <c r="G77" s="211" t="str">
        <f ca="1">IF(M77&gt;0,申請書!$W$7,"")</f>
        <v/>
      </c>
      <c r="H77" s="191">
        <f ca="1">SUMIFS(別添!I$5:I$29,別添!$B$5:$B$29,$B77)</f>
        <v>0</v>
      </c>
      <c r="I77" s="195" t="str">
        <f ca="1">IFERROR(IF(COUNTIFS(別添!$B$5:$B$29,B77,別添!$J$5:$J$29,"有")&gt;0,"有",""),"")</f>
        <v/>
      </c>
      <c r="J77" s="114">
        <f ca="1">SUMIFS(別添!K$5:K$29,別添!$B$5:$B$29,$B77)</f>
        <v>0</v>
      </c>
      <c r="K77" s="180">
        <f ca="1">SUMIFS(別添!L$5:L$29,別添!$B$5:$B$29,$B77)</f>
        <v>0</v>
      </c>
      <c r="L77" s="114">
        <f ca="1">SUMIFS(別添!M$5:M$29,別添!$B$5:$B$29,$B77)</f>
        <v>0</v>
      </c>
      <c r="M77" s="209">
        <f t="shared" ca="1" si="3"/>
        <v>0</v>
      </c>
      <c r="N77" s="149"/>
    </row>
    <row r="78" spans="1:14" ht="21" customHeight="1">
      <c r="A78" s="178">
        <f t="shared" si="2"/>
        <v>74</v>
      </c>
      <c r="B78" s="216"/>
      <c r="C78" s="179">
        <f ca="1">IFERROR(VLOOKUP($B78,別添!$B$5:$G$29,2,FALSE),"")</f>
        <v>0</v>
      </c>
      <c r="D78" s="177">
        <f ca="1">IFERROR(VLOOKUP($B78,別添!$B$5:$G$29,4,FALSE),"")</f>
        <v>0</v>
      </c>
      <c r="E78" s="177">
        <f ca="1">IFERROR(VLOOKUP($B78,別添!$B$5:$G$29,5,FALSE),"")</f>
        <v>0</v>
      </c>
      <c r="F78" s="190" t="str">
        <f ca="1">IFERROR(VLOOKUP($B78,別添!$B$5:$G$29,6,FALSE),"")</f>
        <v>岡山県</v>
      </c>
      <c r="G78" s="211" t="str">
        <f ca="1">IF(M78&gt;0,申請書!$W$7,"")</f>
        <v/>
      </c>
      <c r="H78" s="191">
        <f ca="1">SUMIFS(別添!I$5:I$29,別添!$B$5:$B$29,$B78)</f>
        <v>0</v>
      </c>
      <c r="I78" s="195" t="str">
        <f ca="1">IFERROR(IF(COUNTIFS(別添!$B$5:$B$29,B78,別添!$J$5:$J$29,"有")&gt;0,"有",""),"")</f>
        <v/>
      </c>
      <c r="J78" s="114">
        <f ca="1">SUMIFS(別添!K$5:K$29,別添!$B$5:$B$29,$B78)</f>
        <v>0</v>
      </c>
      <c r="K78" s="180">
        <f ca="1">SUMIFS(別添!L$5:L$29,別添!$B$5:$B$29,$B78)</f>
        <v>0</v>
      </c>
      <c r="L78" s="114">
        <f ca="1">SUMIFS(別添!M$5:M$29,別添!$B$5:$B$29,$B78)</f>
        <v>0</v>
      </c>
      <c r="M78" s="209">
        <f t="shared" ca="1" si="3"/>
        <v>0</v>
      </c>
      <c r="N78" s="149"/>
    </row>
    <row r="79" spans="1:14" ht="21" customHeight="1">
      <c r="A79" s="178">
        <f t="shared" si="2"/>
        <v>75</v>
      </c>
      <c r="B79" s="216"/>
      <c r="C79" s="179">
        <f ca="1">IFERROR(VLOOKUP($B79,別添!$B$5:$G$29,2,FALSE),"")</f>
        <v>0</v>
      </c>
      <c r="D79" s="177">
        <f ca="1">IFERROR(VLOOKUP($B79,別添!$B$5:$G$29,4,FALSE),"")</f>
        <v>0</v>
      </c>
      <c r="E79" s="177">
        <f ca="1">IFERROR(VLOOKUP($B79,別添!$B$5:$G$29,5,FALSE),"")</f>
        <v>0</v>
      </c>
      <c r="F79" s="190" t="str">
        <f ca="1">IFERROR(VLOOKUP($B79,別添!$B$5:$G$29,6,FALSE),"")</f>
        <v>岡山県</v>
      </c>
      <c r="G79" s="211" t="str">
        <f ca="1">IF(M79&gt;0,申請書!$W$7,"")</f>
        <v/>
      </c>
      <c r="H79" s="191">
        <f ca="1">SUMIFS(別添!I$5:I$29,別添!$B$5:$B$29,$B79)</f>
        <v>0</v>
      </c>
      <c r="I79" s="195" t="str">
        <f ca="1">IFERROR(IF(COUNTIFS(別添!$B$5:$B$29,B79,別添!$J$5:$J$29,"有")&gt;0,"有",""),"")</f>
        <v/>
      </c>
      <c r="J79" s="114">
        <f ca="1">SUMIFS(別添!K$5:K$29,別添!$B$5:$B$29,$B79)</f>
        <v>0</v>
      </c>
      <c r="K79" s="180">
        <f ca="1">SUMIFS(別添!L$5:L$29,別添!$B$5:$B$29,$B79)</f>
        <v>0</v>
      </c>
      <c r="L79" s="114">
        <f ca="1">SUMIFS(別添!M$5:M$29,別添!$B$5:$B$29,$B79)</f>
        <v>0</v>
      </c>
      <c r="M79" s="209">
        <f t="shared" ca="1" si="3"/>
        <v>0</v>
      </c>
      <c r="N79" s="149"/>
    </row>
    <row r="80" spans="1:14" ht="21" customHeight="1">
      <c r="A80" s="178">
        <f t="shared" si="2"/>
        <v>76</v>
      </c>
      <c r="B80" s="216"/>
      <c r="C80" s="179">
        <f ca="1">IFERROR(VLOOKUP($B80,別添!$B$5:$G$29,2,FALSE),"")</f>
        <v>0</v>
      </c>
      <c r="D80" s="177">
        <f ca="1">IFERROR(VLOOKUP($B80,別添!$B$5:$G$29,4,FALSE),"")</f>
        <v>0</v>
      </c>
      <c r="E80" s="177">
        <f ca="1">IFERROR(VLOOKUP($B80,別添!$B$5:$G$29,5,FALSE),"")</f>
        <v>0</v>
      </c>
      <c r="F80" s="190" t="str">
        <f ca="1">IFERROR(VLOOKUP($B80,別添!$B$5:$G$29,6,FALSE),"")</f>
        <v>岡山県</v>
      </c>
      <c r="G80" s="211" t="str">
        <f ca="1">IF(M80&gt;0,申請書!$W$7,"")</f>
        <v/>
      </c>
      <c r="H80" s="191">
        <f ca="1">SUMIFS(別添!I$5:I$29,別添!$B$5:$B$29,$B80)</f>
        <v>0</v>
      </c>
      <c r="I80" s="195" t="str">
        <f ca="1">IFERROR(IF(COUNTIFS(別添!$B$5:$B$29,B80,別添!$J$5:$J$29,"有")&gt;0,"有",""),"")</f>
        <v/>
      </c>
      <c r="J80" s="114">
        <f ca="1">SUMIFS(別添!K$5:K$29,別添!$B$5:$B$29,$B80)</f>
        <v>0</v>
      </c>
      <c r="K80" s="180">
        <f ca="1">SUMIFS(別添!L$5:L$29,別添!$B$5:$B$29,$B80)</f>
        <v>0</v>
      </c>
      <c r="L80" s="114">
        <f ca="1">SUMIFS(別添!M$5:M$29,別添!$B$5:$B$29,$B80)</f>
        <v>0</v>
      </c>
      <c r="M80" s="209">
        <f t="shared" ca="1" si="3"/>
        <v>0</v>
      </c>
      <c r="N80" s="149"/>
    </row>
    <row r="81" spans="1:14" ht="21" customHeight="1">
      <c r="A81" s="178">
        <f t="shared" si="2"/>
        <v>77</v>
      </c>
      <c r="B81" s="216"/>
      <c r="C81" s="179">
        <f ca="1">IFERROR(VLOOKUP($B81,別添!$B$5:$G$29,2,FALSE),"")</f>
        <v>0</v>
      </c>
      <c r="D81" s="177">
        <f ca="1">IFERROR(VLOOKUP($B81,別添!$B$5:$G$29,4,FALSE),"")</f>
        <v>0</v>
      </c>
      <c r="E81" s="177">
        <f ca="1">IFERROR(VLOOKUP($B81,別添!$B$5:$G$29,5,FALSE),"")</f>
        <v>0</v>
      </c>
      <c r="F81" s="190" t="str">
        <f ca="1">IFERROR(VLOOKUP($B81,別添!$B$5:$G$29,6,FALSE),"")</f>
        <v>岡山県</v>
      </c>
      <c r="G81" s="211" t="str">
        <f ca="1">IF(M81&gt;0,申請書!$W$7,"")</f>
        <v/>
      </c>
      <c r="H81" s="191">
        <f ca="1">SUMIFS(別添!I$5:I$29,別添!$B$5:$B$29,$B81)</f>
        <v>0</v>
      </c>
      <c r="I81" s="195" t="str">
        <f ca="1">IFERROR(IF(COUNTIFS(別添!$B$5:$B$29,B81,別添!$J$5:$J$29,"有")&gt;0,"有",""),"")</f>
        <v/>
      </c>
      <c r="J81" s="114">
        <f ca="1">SUMIFS(別添!K$5:K$29,別添!$B$5:$B$29,$B81)</f>
        <v>0</v>
      </c>
      <c r="K81" s="180">
        <f ca="1">SUMIFS(別添!L$5:L$29,別添!$B$5:$B$29,$B81)</f>
        <v>0</v>
      </c>
      <c r="L81" s="114">
        <f ca="1">SUMIFS(別添!M$5:M$29,別添!$B$5:$B$29,$B81)</f>
        <v>0</v>
      </c>
      <c r="M81" s="209">
        <f t="shared" ca="1" si="3"/>
        <v>0</v>
      </c>
      <c r="N81" s="149"/>
    </row>
    <row r="82" spans="1:14" ht="21" customHeight="1">
      <c r="A82" s="178">
        <f t="shared" si="2"/>
        <v>78</v>
      </c>
      <c r="B82" s="216"/>
      <c r="C82" s="179">
        <f ca="1">IFERROR(VLOOKUP($B82,別添!$B$5:$G$29,2,FALSE),"")</f>
        <v>0</v>
      </c>
      <c r="D82" s="177">
        <f ca="1">IFERROR(VLOOKUP($B82,別添!$B$5:$G$29,4,FALSE),"")</f>
        <v>0</v>
      </c>
      <c r="E82" s="177">
        <f ca="1">IFERROR(VLOOKUP($B82,別添!$B$5:$G$29,5,FALSE),"")</f>
        <v>0</v>
      </c>
      <c r="F82" s="190" t="str">
        <f ca="1">IFERROR(VLOOKUP($B82,別添!$B$5:$G$29,6,FALSE),"")</f>
        <v>岡山県</v>
      </c>
      <c r="G82" s="211" t="str">
        <f ca="1">IF(M82&gt;0,申請書!$W$7,"")</f>
        <v/>
      </c>
      <c r="H82" s="191">
        <f ca="1">SUMIFS(別添!I$5:I$29,別添!$B$5:$B$29,$B82)</f>
        <v>0</v>
      </c>
      <c r="I82" s="195" t="str">
        <f ca="1">IFERROR(IF(COUNTIFS(別添!$B$5:$B$29,B82,別添!$J$5:$J$29,"有")&gt;0,"有",""),"")</f>
        <v/>
      </c>
      <c r="J82" s="114">
        <f ca="1">SUMIFS(別添!K$5:K$29,別添!$B$5:$B$29,$B82)</f>
        <v>0</v>
      </c>
      <c r="K82" s="180">
        <f ca="1">SUMIFS(別添!L$5:L$29,別添!$B$5:$B$29,$B82)</f>
        <v>0</v>
      </c>
      <c r="L82" s="114">
        <f ca="1">SUMIFS(別添!M$5:M$29,別添!$B$5:$B$29,$B82)</f>
        <v>0</v>
      </c>
      <c r="M82" s="209">
        <f t="shared" ca="1" si="3"/>
        <v>0</v>
      </c>
      <c r="N82" s="149"/>
    </row>
    <row r="83" spans="1:14" ht="21" customHeight="1">
      <c r="A83" s="178">
        <f t="shared" si="2"/>
        <v>79</v>
      </c>
      <c r="B83" s="216"/>
      <c r="C83" s="179">
        <f ca="1">IFERROR(VLOOKUP($B83,別添!$B$5:$G$29,2,FALSE),"")</f>
        <v>0</v>
      </c>
      <c r="D83" s="177">
        <f ca="1">IFERROR(VLOOKUP($B83,別添!$B$5:$G$29,4,FALSE),"")</f>
        <v>0</v>
      </c>
      <c r="E83" s="177">
        <f ca="1">IFERROR(VLOOKUP($B83,別添!$B$5:$G$29,5,FALSE),"")</f>
        <v>0</v>
      </c>
      <c r="F83" s="190" t="str">
        <f ca="1">IFERROR(VLOOKUP($B83,別添!$B$5:$G$29,6,FALSE),"")</f>
        <v>岡山県</v>
      </c>
      <c r="G83" s="211" t="str">
        <f ca="1">IF(M83&gt;0,申請書!$W$7,"")</f>
        <v/>
      </c>
      <c r="H83" s="191">
        <f ca="1">SUMIFS(別添!I$5:I$29,別添!$B$5:$B$29,$B83)</f>
        <v>0</v>
      </c>
      <c r="I83" s="195" t="str">
        <f ca="1">IFERROR(IF(COUNTIFS(別添!$B$5:$B$29,B83,別添!$J$5:$J$29,"有")&gt;0,"有",""),"")</f>
        <v/>
      </c>
      <c r="J83" s="114">
        <f ca="1">SUMIFS(別添!K$5:K$29,別添!$B$5:$B$29,$B83)</f>
        <v>0</v>
      </c>
      <c r="K83" s="180">
        <f ca="1">SUMIFS(別添!L$5:L$29,別添!$B$5:$B$29,$B83)</f>
        <v>0</v>
      </c>
      <c r="L83" s="114">
        <f ca="1">SUMIFS(別添!M$5:M$29,別添!$B$5:$B$29,$B83)</f>
        <v>0</v>
      </c>
      <c r="M83" s="209">
        <f t="shared" ca="1" si="3"/>
        <v>0</v>
      </c>
      <c r="N83" s="149"/>
    </row>
    <row r="84" spans="1:14" ht="21" customHeight="1">
      <c r="A84" s="178">
        <f t="shared" si="2"/>
        <v>80</v>
      </c>
      <c r="B84" s="216"/>
      <c r="C84" s="179">
        <f ca="1">IFERROR(VLOOKUP($B84,別添!$B$5:$G$29,2,FALSE),"")</f>
        <v>0</v>
      </c>
      <c r="D84" s="177">
        <f ca="1">IFERROR(VLOOKUP($B84,別添!$B$5:$G$29,4,FALSE),"")</f>
        <v>0</v>
      </c>
      <c r="E84" s="177">
        <f ca="1">IFERROR(VLOOKUP($B84,別添!$B$5:$G$29,5,FALSE),"")</f>
        <v>0</v>
      </c>
      <c r="F84" s="190" t="str">
        <f ca="1">IFERROR(VLOOKUP($B84,別添!$B$5:$G$29,6,FALSE),"")</f>
        <v>岡山県</v>
      </c>
      <c r="G84" s="211" t="str">
        <f ca="1">IF(M84&gt;0,申請書!$W$7,"")</f>
        <v/>
      </c>
      <c r="H84" s="191">
        <f ca="1">SUMIFS(別添!I$5:I$29,別添!$B$5:$B$29,$B84)</f>
        <v>0</v>
      </c>
      <c r="I84" s="195" t="str">
        <f ca="1">IFERROR(IF(COUNTIFS(別添!$B$5:$B$29,B84,別添!$J$5:$J$29,"有")&gt;0,"有",""),"")</f>
        <v/>
      </c>
      <c r="J84" s="114">
        <f ca="1">SUMIFS(別添!K$5:K$29,別添!$B$5:$B$29,$B84)</f>
        <v>0</v>
      </c>
      <c r="K84" s="180">
        <f ca="1">SUMIFS(別添!L$5:L$29,別添!$B$5:$B$29,$B84)</f>
        <v>0</v>
      </c>
      <c r="L84" s="114">
        <f ca="1">SUMIFS(別添!M$5:M$29,別添!$B$5:$B$29,$B84)</f>
        <v>0</v>
      </c>
      <c r="M84" s="209">
        <f t="shared" ca="1" si="3"/>
        <v>0</v>
      </c>
      <c r="N84" s="149"/>
    </row>
    <row r="85" spans="1:14" ht="21" customHeight="1">
      <c r="A85" s="178">
        <f t="shared" si="2"/>
        <v>81</v>
      </c>
      <c r="B85" s="216"/>
      <c r="C85" s="179">
        <f ca="1">IFERROR(VLOOKUP($B85,別添!$B$5:$G$29,2,FALSE),"")</f>
        <v>0</v>
      </c>
      <c r="D85" s="177">
        <f ca="1">IFERROR(VLOOKUP($B85,別添!$B$5:$G$29,4,FALSE),"")</f>
        <v>0</v>
      </c>
      <c r="E85" s="177">
        <f ca="1">IFERROR(VLOOKUP($B85,別添!$B$5:$G$29,5,FALSE),"")</f>
        <v>0</v>
      </c>
      <c r="F85" s="190" t="str">
        <f ca="1">IFERROR(VLOOKUP($B85,別添!$B$5:$G$29,6,FALSE),"")</f>
        <v>岡山県</v>
      </c>
      <c r="G85" s="211" t="str">
        <f ca="1">IF(M85&gt;0,申請書!$W$7,"")</f>
        <v/>
      </c>
      <c r="H85" s="191">
        <f ca="1">SUMIFS(別添!I$5:I$29,別添!$B$5:$B$29,$B85)</f>
        <v>0</v>
      </c>
      <c r="I85" s="195" t="str">
        <f ca="1">IFERROR(IF(COUNTIFS(別添!$B$5:$B$29,B85,別添!$J$5:$J$29,"有")&gt;0,"有",""),"")</f>
        <v/>
      </c>
      <c r="J85" s="114">
        <f ca="1">SUMIFS(別添!K$5:K$29,別添!$B$5:$B$29,$B85)</f>
        <v>0</v>
      </c>
      <c r="K85" s="180">
        <f ca="1">SUMIFS(別添!L$5:L$29,別添!$B$5:$B$29,$B85)</f>
        <v>0</v>
      </c>
      <c r="L85" s="114">
        <f ca="1">SUMIFS(別添!M$5:M$29,別添!$B$5:$B$29,$B85)</f>
        <v>0</v>
      </c>
      <c r="M85" s="209">
        <f t="shared" ca="1" si="3"/>
        <v>0</v>
      </c>
      <c r="N85" s="149"/>
    </row>
    <row r="86" spans="1:14" ht="21" customHeight="1">
      <c r="A86" s="178">
        <f t="shared" si="2"/>
        <v>82</v>
      </c>
      <c r="B86" s="216"/>
      <c r="C86" s="179">
        <f ca="1">IFERROR(VLOOKUP($B86,別添!$B$5:$G$29,2,FALSE),"")</f>
        <v>0</v>
      </c>
      <c r="D86" s="177">
        <f ca="1">IFERROR(VLOOKUP($B86,別添!$B$5:$G$29,4,FALSE),"")</f>
        <v>0</v>
      </c>
      <c r="E86" s="177">
        <f ca="1">IFERROR(VLOOKUP($B86,別添!$B$5:$G$29,5,FALSE),"")</f>
        <v>0</v>
      </c>
      <c r="F86" s="190" t="str">
        <f ca="1">IFERROR(VLOOKUP($B86,別添!$B$5:$G$29,6,FALSE),"")</f>
        <v>岡山県</v>
      </c>
      <c r="G86" s="211" t="str">
        <f ca="1">IF(M86&gt;0,申請書!$W$7,"")</f>
        <v/>
      </c>
      <c r="H86" s="191">
        <f ca="1">SUMIFS(別添!I$5:I$29,別添!$B$5:$B$29,$B86)</f>
        <v>0</v>
      </c>
      <c r="I86" s="195" t="str">
        <f ca="1">IFERROR(IF(COUNTIFS(別添!$B$5:$B$29,B86,別添!$J$5:$J$29,"有")&gt;0,"有",""),"")</f>
        <v/>
      </c>
      <c r="J86" s="114">
        <f ca="1">SUMIFS(別添!K$5:K$29,別添!$B$5:$B$29,$B86)</f>
        <v>0</v>
      </c>
      <c r="K86" s="180">
        <f ca="1">SUMIFS(別添!L$5:L$29,別添!$B$5:$B$29,$B86)</f>
        <v>0</v>
      </c>
      <c r="L86" s="114">
        <f ca="1">SUMIFS(別添!M$5:M$29,別添!$B$5:$B$29,$B86)</f>
        <v>0</v>
      </c>
      <c r="M86" s="209">
        <f t="shared" ca="1" si="3"/>
        <v>0</v>
      </c>
      <c r="N86" s="149"/>
    </row>
    <row r="87" spans="1:14" ht="21" customHeight="1">
      <c r="A87" s="178">
        <f t="shared" si="2"/>
        <v>83</v>
      </c>
      <c r="B87" s="216"/>
      <c r="C87" s="179">
        <f ca="1">IFERROR(VLOOKUP($B87,別添!$B$5:$G$29,2,FALSE),"")</f>
        <v>0</v>
      </c>
      <c r="D87" s="177">
        <f ca="1">IFERROR(VLOOKUP($B87,別添!$B$5:$G$29,4,FALSE),"")</f>
        <v>0</v>
      </c>
      <c r="E87" s="177">
        <f ca="1">IFERROR(VLOOKUP($B87,別添!$B$5:$G$29,5,FALSE),"")</f>
        <v>0</v>
      </c>
      <c r="F87" s="190" t="str">
        <f ca="1">IFERROR(VLOOKUP($B87,別添!$B$5:$G$29,6,FALSE),"")</f>
        <v>岡山県</v>
      </c>
      <c r="G87" s="211" t="str">
        <f ca="1">IF(M87&gt;0,申請書!$W$7,"")</f>
        <v/>
      </c>
      <c r="H87" s="191">
        <f ca="1">SUMIFS(別添!I$5:I$29,別添!$B$5:$B$29,$B87)</f>
        <v>0</v>
      </c>
      <c r="I87" s="195" t="str">
        <f ca="1">IFERROR(IF(COUNTIFS(別添!$B$5:$B$29,B87,別添!$J$5:$J$29,"有")&gt;0,"有",""),"")</f>
        <v/>
      </c>
      <c r="J87" s="114">
        <f ca="1">SUMIFS(別添!K$5:K$29,別添!$B$5:$B$29,$B87)</f>
        <v>0</v>
      </c>
      <c r="K87" s="180">
        <f ca="1">SUMIFS(別添!L$5:L$29,別添!$B$5:$B$29,$B87)</f>
        <v>0</v>
      </c>
      <c r="L87" s="114">
        <f ca="1">SUMIFS(別添!M$5:M$29,別添!$B$5:$B$29,$B87)</f>
        <v>0</v>
      </c>
      <c r="M87" s="209">
        <f t="shared" ca="1" si="3"/>
        <v>0</v>
      </c>
      <c r="N87" s="149"/>
    </row>
    <row r="88" spans="1:14" ht="21" customHeight="1">
      <c r="A88" s="178">
        <f t="shared" si="2"/>
        <v>84</v>
      </c>
      <c r="B88" s="216"/>
      <c r="C88" s="179">
        <f ca="1">IFERROR(VLOOKUP($B88,別添!$B$5:$G$29,2,FALSE),"")</f>
        <v>0</v>
      </c>
      <c r="D88" s="177">
        <f ca="1">IFERROR(VLOOKUP($B88,別添!$B$5:$G$29,4,FALSE),"")</f>
        <v>0</v>
      </c>
      <c r="E88" s="177">
        <f ca="1">IFERROR(VLOOKUP($B88,別添!$B$5:$G$29,5,FALSE),"")</f>
        <v>0</v>
      </c>
      <c r="F88" s="190" t="str">
        <f ca="1">IFERROR(VLOOKUP($B88,別添!$B$5:$G$29,6,FALSE),"")</f>
        <v>岡山県</v>
      </c>
      <c r="G88" s="211" t="str">
        <f ca="1">IF(M88&gt;0,申請書!$W$7,"")</f>
        <v/>
      </c>
      <c r="H88" s="191">
        <f ca="1">SUMIFS(別添!I$5:I$29,別添!$B$5:$B$29,$B88)</f>
        <v>0</v>
      </c>
      <c r="I88" s="195" t="str">
        <f ca="1">IFERROR(IF(COUNTIFS(別添!$B$5:$B$29,B88,別添!$J$5:$J$29,"有")&gt;0,"有",""),"")</f>
        <v/>
      </c>
      <c r="J88" s="114">
        <f ca="1">SUMIFS(別添!K$5:K$29,別添!$B$5:$B$29,$B88)</f>
        <v>0</v>
      </c>
      <c r="K88" s="180">
        <f ca="1">SUMIFS(別添!L$5:L$29,別添!$B$5:$B$29,$B88)</f>
        <v>0</v>
      </c>
      <c r="L88" s="114">
        <f ca="1">SUMIFS(別添!M$5:M$29,別添!$B$5:$B$29,$B88)</f>
        <v>0</v>
      </c>
      <c r="M88" s="209">
        <f t="shared" ca="1" si="3"/>
        <v>0</v>
      </c>
      <c r="N88" s="149"/>
    </row>
    <row r="89" spans="1:14" ht="21" customHeight="1">
      <c r="A89" s="178">
        <f t="shared" si="2"/>
        <v>85</v>
      </c>
      <c r="B89" s="216"/>
      <c r="C89" s="179">
        <f ca="1">IFERROR(VLOOKUP($B89,別添!$B$5:$G$29,2,FALSE),"")</f>
        <v>0</v>
      </c>
      <c r="D89" s="177">
        <f ca="1">IFERROR(VLOOKUP($B89,別添!$B$5:$G$29,4,FALSE),"")</f>
        <v>0</v>
      </c>
      <c r="E89" s="177">
        <f ca="1">IFERROR(VLOOKUP($B89,別添!$B$5:$G$29,5,FALSE),"")</f>
        <v>0</v>
      </c>
      <c r="F89" s="190" t="str">
        <f ca="1">IFERROR(VLOOKUP($B89,別添!$B$5:$G$29,6,FALSE),"")</f>
        <v>岡山県</v>
      </c>
      <c r="G89" s="211" t="str">
        <f ca="1">IF(M89&gt;0,申請書!$W$7,"")</f>
        <v/>
      </c>
      <c r="H89" s="191">
        <f ca="1">SUMIFS(別添!I$5:I$29,別添!$B$5:$B$29,$B89)</f>
        <v>0</v>
      </c>
      <c r="I89" s="195" t="str">
        <f ca="1">IFERROR(IF(COUNTIFS(別添!$B$5:$B$29,B89,別添!$J$5:$J$29,"有")&gt;0,"有",""),"")</f>
        <v/>
      </c>
      <c r="J89" s="114">
        <f ca="1">SUMIFS(別添!K$5:K$29,別添!$B$5:$B$29,$B89)</f>
        <v>0</v>
      </c>
      <c r="K89" s="180">
        <f ca="1">SUMIFS(別添!L$5:L$29,別添!$B$5:$B$29,$B89)</f>
        <v>0</v>
      </c>
      <c r="L89" s="114">
        <f ca="1">SUMIFS(別添!M$5:M$29,別添!$B$5:$B$29,$B89)</f>
        <v>0</v>
      </c>
      <c r="M89" s="209">
        <f t="shared" ca="1" si="3"/>
        <v>0</v>
      </c>
      <c r="N89" s="149"/>
    </row>
    <row r="90" spans="1:14" ht="21" customHeight="1">
      <c r="A90" s="178">
        <f t="shared" si="2"/>
        <v>86</v>
      </c>
      <c r="B90" s="216"/>
      <c r="C90" s="179">
        <f ca="1">IFERROR(VLOOKUP($B90,別添!$B$5:$G$29,2,FALSE),"")</f>
        <v>0</v>
      </c>
      <c r="D90" s="177">
        <f ca="1">IFERROR(VLOOKUP($B90,別添!$B$5:$G$29,4,FALSE),"")</f>
        <v>0</v>
      </c>
      <c r="E90" s="177">
        <f ca="1">IFERROR(VLOOKUP($B90,別添!$B$5:$G$29,5,FALSE),"")</f>
        <v>0</v>
      </c>
      <c r="F90" s="190" t="str">
        <f ca="1">IFERROR(VLOOKUP($B90,別添!$B$5:$G$29,6,FALSE),"")</f>
        <v>岡山県</v>
      </c>
      <c r="G90" s="211" t="str">
        <f ca="1">IF(M90&gt;0,申請書!$W$7,"")</f>
        <v/>
      </c>
      <c r="H90" s="191">
        <f ca="1">SUMIFS(別添!I$5:I$29,別添!$B$5:$B$29,$B90)</f>
        <v>0</v>
      </c>
      <c r="I90" s="195" t="str">
        <f ca="1">IFERROR(IF(COUNTIFS(別添!$B$5:$B$29,B90,別添!$J$5:$J$29,"有")&gt;0,"有",""),"")</f>
        <v/>
      </c>
      <c r="J90" s="114">
        <f ca="1">SUMIFS(別添!K$5:K$29,別添!$B$5:$B$29,$B90)</f>
        <v>0</v>
      </c>
      <c r="K90" s="180">
        <f ca="1">SUMIFS(別添!L$5:L$29,別添!$B$5:$B$29,$B90)</f>
        <v>0</v>
      </c>
      <c r="L90" s="114">
        <f ca="1">SUMIFS(別添!M$5:M$29,別添!$B$5:$B$29,$B90)</f>
        <v>0</v>
      </c>
      <c r="M90" s="209">
        <f t="shared" ca="1" si="3"/>
        <v>0</v>
      </c>
      <c r="N90" s="149"/>
    </row>
    <row r="91" spans="1:14" ht="21" customHeight="1">
      <c r="A91" s="178">
        <f t="shared" si="2"/>
        <v>87</v>
      </c>
      <c r="B91" s="216"/>
      <c r="C91" s="179">
        <f ca="1">IFERROR(VLOOKUP($B91,別添!$B$5:$G$29,2,FALSE),"")</f>
        <v>0</v>
      </c>
      <c r="D91" s="177">
        <f ca="1">IFERROR(VLOOKUP($B91,別添!$B$5:$G$29,4,FALSE),"")</f>
        <v>0</v>
      </c>
      <c r="E91" s="177">
        <f ca="1">IFERROR(VLOOKUP($B91,別添!$B$5:$G$29,5,FALSE),"")</f>
        <v>0</v>
      </c>
      <c r="F91" s="190" t="str">
        <f ca="1">IFERROR(VLOOKUP($B91,別添!$B$5:$G$29,6,FALSE),"")</f>
        <v>岡山県</v>
      </c>
      <c r="G91" s="211" t="str">
        <f ca="1">IF(M91&gt;0,申請書!$W$7,"")</f>
        <v/>
      </c>
      <c r="H91" s="191">
        <f ca="1">SUMIFS(別添!I$5:I$29,別添!$B$5:$B$29,$B91)</f>
        <v>0</v>
      </c>
      <c r="I91" s="195" t="str">
        <f ca="1">IFERROR(IF(COUNTIFS(別添!$B$5:$B$29,B91,別添!$J$5:$J$29,"有")&gt;0,"有",""),"")</f>
        <v/>
      </c>
      <c r="J91" s="114">
        <f ca="1">SUMIFS(別添!K$5:K$29,別添!$B$5:$B$29,$B91)</f>
        <v>0</v>
      </c>
      <c r="K91" s="180">
        <f ca="1">SUMIFS(別添!L$5:L$29,別添!$B$5:$B$29,$B91)</f>
        <v>0</v>
      </c>
      <c r="L91" s="114">
        <f ca="1">SUMIFS(別添!M$5:M$29,別添!$B$5:$B$29,$B91)</f>
        <v>0</v>
      </c>
      <c r="M91" s="209">
        <f t="shared" ca="1" si="3"/>
        <v>0</v>
      </c>
      <c r="N91" s="149"/>
    </row>
    <row r="92" spans="1:14" ht="21" customHeight="1">
      <c r="A92" s="178">
        <f t="shared" si="2"/>
        <v>88</v>
      </c>
      <c r="B92" s="216"/>
      <c r="C92" s="179">
        <f ca="1">IFERROR(VLOOKUP($B92,別添!$B$5:$G$29,2,FALSE),"")</f>
        <v>0</v>
      </c>
      <c r="D92" s="177">
        <f ca="1">IFERROR(VLOOKUP($B92,別添!$B$5:$G$29,4,FALSE),"")</f>
        <v>0</v>
      </c>
      <c r="E92" s="177">
        <f ca="1">IFERROR(VLOOKUP($B92,別添!$B$5:$G$29,5,FALSE),"")</f>
        <v>0</v>
      </c>
      <c r="F92" s="190" t="str">
        <f ca="1">IFERROR(VLOOKUP($B92,別添!$B$5:$G$29,6,FALSE),"")</f>
        <v>岡山県</v>
      </c>
      <c r="G92" s="211" t="str">
        <f ca="1">IF(M92&gt;0,申請書!$W$7,"")</f>
        <v/>
      </c>
      <c r="H92" s="191">
        <f ca="1">SUMIFS(別添!I$5:I$29,別添!$B$5:$B$29,$B92)</f>
        <v>0</v>
      </c>
      <c r="I92" s="195" t="str">
        <f ca="1">IFERROR(IF(COUNTIFS(別添!$B$5:$B$29,B92,別添!$J$5:$J$29,"有")&gt;0,"有",""),"")</f>
        <v/>
      </c>
      <c r="J92" s="114">
        <f ca="1">SUMIFS(別添!K$5:K$29,別添!$B$5:$B$29,$B92)</f>
        <v>0</v>
      </c>
      <c r="K92" s="180">
        <f ca="1">SUMIFS(別添!L$5:L$29,別添!$B$5:$B$29,$B92)</f>
        <v>0</v>
      </c>
      <c r="L92" s="114">
        <f ca="1">SUMIFS(別添!M$5:M$29,別添!$B$5:$B$29,$B92)</f>
        <v>0</v>
      </c>
      <c r="M92" s="209">
        <f t="shared" ca="1" si="3"/>
        <v>0</v>
      </c>
      <c r="N92" s="149"/>
    </row>
    <row r="93" spans="1:14" ht="21" customHeight="1">
      <c r="A93" s="178">
        <f t="shared" si="2"/>
        <v>89</v>
      </c>
      <c r="B93" s="216"/>
      <c r="C93" s="179">
        <f ca="1">IFERROR(VLOOKUP($B93,別添!$B$5:$G$29,2,FALSE),"")</f>
        <v>0</v>
      </c>
      <c r="D93" s="177">
        <f ca="1">IFERROR(VLOOKUP($B93,別添!$B$5:$G$29,4,FALSE),"")</f>
        <v>0</v>
      </c>
      <c r="E93" s="177">
        <f ca="1">IFERROR(VLOOKUP($B93,別添!$B$5:$G$29,5,FALSE),"")</f>
        <v>0</v>
      </c>
      <c r="F93" s="190" t="str">
        <f ca="1">IFERROR(VLOOKUP($B93,別添!$B$5:$G$29,6,FALSE),"")</f>
        <v>岡山県</v>
      </c>
      <c r="G93" s="211" t="str">
        <f ca="1">IF(M93&gt;0,申請書!$W$7,"")</f>
        <v/>
      </c>
      <c r="H93" s="191">
        <f ca="1">SUMIFS(別添!I$5:I$29,別添!$B$5:$B$29,$B93)</f>
        <v>0</v>
      </c>
      <c r="I93" s="195" t="str">
        <f ca="1">IFERROR(IF(COUNTIFS(別添!$B$5:$B$29,B93,別添!$J$5:$J$29,"有")&gt;0,"有",""),"")</f>
        <v/>
      </c>
      <c r="J93" s="114">
        <f ca="1">SUMIFS(別添!K$5:K$29,別添!$B$5:$B$29,$B93)</f>
        <v>0</v>
      </c>
      <c r="K93" s="180">
        <f ca="1">SUMIFS(別添!L$5:L$29,別添!$B$5:$B$29,$B93)</f>
        <v>0</v>
      </c>
      <c r="L93" s="114">
        <f ca="1">SUMIFS(別添!M$5:M$29,別添!$B$5:$B$29,$B93)</f>
        <v>0</v>
      </c>
      <c r="M93" s="209">
        <f t="shared" ca="1" si="3"/>
        <v>0</v>
      </c>
      <c r="N93" s="149"/>
    </row>
    <row r="94" spans="1:14" ht="21" customHeight="1">
      <c r="A94" s="178">
        <f t="shared" si="2"/>
        <v>90</v>
      </c>
      <c r="B94" s="216"/>
      <c r="C94" s="179">
        <f ca="1">IFERROR(VLOOKUP($B94,別添!$B$5:$G$29,2,FALSE),"")</f>
        <v>0</v>
      </c>
      <c r="D94" s="177">
        <f ca="1">IFERROR(VLOOKUP($B94,別添!$B$5:$G$29,4,FALSE),"")</f>
        <v>0</v>
      </c>
      <c r="E94" s="177">
        <f ca="1">IFERROR(VLOOKUP($B94,別添!$B$5:$G$29,5,FALSE),"")</f>
        <v>0</v>
      </c>
      <c r="F94" s="190" t="str">
        <f ca="1">IFERROR(VLOOKUP($B94,別添!$B$5:$G$29,6,FALSE),"")</f>
        <v>岡山県</v>
      </c>
      <c r="G94" s="211" t="str">
        <f ca="1">IF(M94&gt;0,申請書!$W$7,"")</f>
        <v/>
      </c>
      <c r="H94" s="191">
        <f ca="1">SUMIFS(別添!I$5:I$29,別添!$B$5:$B$29,$B94)</f>
        <v>0</v>
      </c>
      <c r="I94" s="195" t="str">
        <f ca="1">IFERROR(IF(COUNTIFS(別添!$B$5:$B$29,B94,別添!$J$5:$J$29,"有")&gt;0,"有",""),"")</f>
        <v/>
      </c>
      <c r="J94" s="114">
        <f ca="1">SUMIFS(別添!K$5:K$29,別添!$B$5:$B$29,$B94)</f>
        <v>0</v>
      </c>
      <c r="K94" s="180">
        <f ca="1">SUMIFS(別添!L$5:L$29,別添!$B$5:$B$29,$B94)</f>
        <v>0</v>
      </c>
      <c r="L94" s="114">
        <f ca="1">SUMIFS(別添!M$5:M$29,別添!$B$5:$B$29,$B94)</f>
        <v>0</v>
      </c>
      <c r="M94" s="209">
        <f t="shared" ca="1" si="3"/>
        <v>0</v>
      </c>
      <c r="N94" s="149"/>
    </row>
    <row r="95" spans="1:14" ht="21" customHeight="1">
      <c r="A95" s="178">
        <f t="shared" si="2"/>
        <v>91</v>
      </c>
      <c r="B95" s="216"/>
      <c r="C95" s="179">
        <f ca="1">IFERROR(VLOOKUP($B95,別添!$B$5:$G$29,2,FALSE),"")</f>
        <v>0</v>
      </c>
      <c r="D95" s="177">
        <f ca="1">IFERROR(VLOOKUP($B95,別添!$B$5:$G$29,4,FALSE),"")</f>
        <v>0</v>
      </c>
      <c r="E95" s="177">
        <f ca="1">IFERROR(VLOOKUP($B95,別添!$B$5:$G$29,5,FALSE),"")</f>
        <v>0</v>
      </c>
      <c r="F95" s="190" t="str">
        <f ca="1">IFERROR(VLOOKUP($B95,別添!$B$5:$G$29,6,FALSE),"")</f>
        <v>岡山県</v>
      </c>
      <c r="G95" s="211" t="str">
        <f ca="1">IF(M95&gt;0,申請書!$W$7,"")</f>
        <v/>
      </c>
      <c r="H95" s="191">
        <f ca="1">SUMIFS(別添!I$5:I$29,別添!$B$5:$B$29,$B95)</f>
        <v>0</v>
      </c>
      <c r="I95" s="195" t="str">
        <f ca="1">IFERROR(IF(COUNTIFS(別添!$B$5:$B$29,B95,別添!$J$5:$J$29,"有")&gt;0,"有",""),"")</f>
        <v/>
      </c>
      <c r="J95" s="114">
        <f ca="1">SUMIFS(別添!K$5:K$29,別添!$B$5:$B$29,$B95)</f>
        <v>0</v>
      </c>
      <c r="K95" s="180">
        <f ca="1">SUMIFS(別添!L$5:L$29,別添!$B$5:$B$29,$B95)</f>
        <v>0</v>
      </c>
      <c r="L95" s="114">
        <f ca="1">SUMIFS(別添!M$5:M$29,別添!$B$5:$B$29,$B95)</f>
        <v>0</v>
      </c>
      <c r="M95" s="209">
        <f t="shared" ca="1" si="3"/>
        <v>0</v>
      </c>
      <c r="N95" s="149"/>
    </row>
    <row r="96" spans="1:14" ht="21" customHeight="1">
      <c r="A96" s="178">
        <f t="shared" si="2"/>
        <v>92</v>
      </c>
      <c r="B96" s="216"/>
      <c r="C96" s="179">
        <f ca="1">IFERROR(VLOOKUP($B96,別添!$B$5:$G$29,2,FALSE),"")</f>
        <v>0</v>
      </c>
      <c r="D96" s="177">
        <f ca="1">IFERROR(VLOOKUP($B96,別添!$B$5:$G$29,4,FALSE),"")</f>
        <v>0</v>
      </c>
      <c r="E96" s="177">
        <f ca="1">IFERROR(VLOOKUP($B96,別添!$B$5:$G$29,5,FALSE),"")</f>
        <v>0</v>
      </c>
      <c r="F96" s="190" t="str">
        <f ca="1">IFERROR(VLOOKUP($B96,別添!$B$5:$G$29,6,FALSE),"")</f>
        <v>岡山県</v>
      </c>
      <c r="G96" s="211" t="str">
        <f ca="1">IF(M96&gt;0,申請書!$W$7,"")</f>
        <v/>
      </c>
      <c r="H96" s="191">
        <f ca="1">SUMIFS(別添!I$5:I$29,別添!$B$5:$B$29,$B96)</f>
        <v>0</v>
      </c>
      <c r="I96" s="195" t="str">
        <f ca="1">IFERROR(IF(COUNTIFS(別添!$B$5:$B$29,B96,別添!$J$5:$J$29,"有")&gt;0,"有",""),"")</f>
        <v/>
      </c>
      <c r="J96" s="114">
        <f ca="1">SUMIFS(別添!K$5:K$29,別添!$B$5:$B$29,$B96)</f>
        <v>0</v>
      </c>
      <c r="K96" s="180">
        <f ca="1">SUMIFS(別添!L$5:L$29,別添!$B$5:$B$29,$B96)</f>
        <v>0</v>
      </c>
      <c r="L96" s="114">
        <f ca="1">SUMIFS(別添!M$5:M$29,別添!$B$5:$B$29,$B96)</f>
        <v>0</v>
      </c>
      <c r="M96" s="209">
        <f t="shared" ca="1" si="3"/>
        <v>0</v>
      </c>
      <c r="N96" s="149"/>
    </row>
    <row r="97" spans="1:14" ht="21" customHeight="1">
      <c r="A97" s="178">
        <f t="shared" si="2"/>
        <v>93</v>
      </c>
      <c r="B97" s="216"/>
      <c r="C97" s="179">
        <f ca="1">IFERROR(VLOOKUP($B97,別添!$B$5:$G$29,2,FALSE),"")</f>
        <v>0</v>
      </c>
      <c r="D97" s="177">
        <f ca="1">IFERROR(VLOOKUP($B97,別添!$B$5:$G$29,4,FALSE),"")</f>
        <v>0</v>
      </c>
      <c r="E97" s="177">
        <f ca="1">IFERROR(VLOOKUP($B97,別添!$B$5:$G$29,5,FALSE),"")</f>
        <v>0</v>
      </c>
      <c r="F97" s="190" t="str">
        <f ca="1">IFERROR(VLOOKUP($B97,別添!$B$5:$G$29,6,FALSE),"")</f>
        <v>岡山県</v>
      </c>
      <c r="G97" s="211" t="str">
        <f ca="1">IF(M97&gt;0,申請書!$W$7,"")</f>
        <v/>
      </c>
      <c r="H97" s="191">
        <f ca="1">SUMIFS(別添!I$5:I$29,別添!$B$5:$B$29,$B97)</f>
        <v>0</v>
      </c>
      <c r="I97" s="195" t="str">
        <f ca="1">IFERROR(IF(COUNTIFS(別添!$B$5:$B$29,B97,別添!$J$5:$J$29,"有")&gt;0,"有",""),"")</f>
        <v/>
      </c>
      <c r="J97" s="114">
        <f ca="1">SUMIFS(別添!K$5:K$29,別添!$B$5:$B$29,$B97)</f>
        <v>0</v>
      </c>
      <c r="K97" s="180">
        <f ca="1">SUMIFS(別添!L$5:L$29,別添!$B$5:$B$29,$B97)</f>
        <v>0</v>
      </c>
      <c r="L97" s="114">
        <f ca="1">SUMIFS(別添!M$5:M$29,別添!$B$5:$B$29,$B97)</f>
        <v>0</v>
      </c>
      <c r="M97" s="209">
        <f t="shared" ca="1" si="3"/>
        <v>0</v>
      </c>
      <c r="N97" s="149"/>
    </row>
    <row r="98" spans="1:14" ht="21" customHeight="1">
      <c r="A98" s="178">
        <f t="shared" si="2"/>
        <v>94</v>
      </c>
      <c r="B98" s="216"/>
      <c r="C98" s="179">
        <f ca="1">IFERROR(VLOOKUP($B98,別添!$B$5:$G$29,2,FALSE),"")</f>
        <v>0</v>
      </c>
      <c r="D98" s="177">
        <f ca="1">IFERROR(VLOOKUP($B98,別添!$B$5:$G$29,4,FALSE),"")</f>
        <v>0</v>
      </c>
      <c r="E98" s="177">
        <f ca="1">IFERROR(VLOOKUP($B98,別添!$B$5:$G$29,5,FALSE),"")</f>
        <v>0</v>
      </c>
      <c r="F98" s="190" t="str">
        <f ca="1">IFERROR(VLOOKUP($B98,別添!$B$5:$G$29,6,FALSE),"")</f>
        <v>岡山県</v>
      </c>
      <c r="G98" s="211" t="str">
        <f ca="1">IF(M98&gt;0,申請書!$W$7,"")</f>
        <v/>
      </c>
      <c r="H98" s="191">
        <f ca="1">SUMIFS(別添!I$5:I$29,別添!$B$5:$B$29,$B98)</f>
        <v>0</v>
      </c>
      <c r="I98" s="195" t="str">
        <f ca="1">IFERROR(IF(COUNTIFS(別添!$B$5:$B$29,B98,別添!$J$5:$J$29,"有")&gt;0,"有",""),"")</f>
        <v/>
      </c>
      <c r="J98" s="114">
        <f ca="1">SUMIFS(別添!K$5:K$29,別添!$B$5:$B$29,$B98)</f>
        <v>0</v>
      </c>
      <c r="K98" s="180">
        <f ca="1">SUMIFS(別添!L$5:L$29,別添!$B$5:$B$29,$B98)</f>
        <v>0</v>
      </c>
      <c r="L98" s="114">
        <f ca="1">SUMIFS(別添!M$5:M$29,別添!$B$5:$B$29,$B98)</f>
        <v>0</v>
      </c>
      <c r="M98" s="209">
        <f t="shared" ca="1" si="3"/>
        <v>0</v>
      </c>
      <c r="N98" s="149"/>
    </row>
    <row r="99" spans="1:14" ht="21" customHeight="1">
      <c r="A99" s="178">
        <f t="shared" si="2"/>
        <v>95</v>
      </c>
      <c r="B99" s="216"/>
      <c r="C99" s="179">
        <f ca="1">IFERROR(VLOOKUP($B99,別添!$B$5:$G$29,2,FALSE),"")</f>
        <v>0</v>
      </c>
      <c r="D99" s="177">
        <f ca="1">IFERROR(VLOOKUP($B99,別添!$B$5:$G$29,4,FALSE),"")</f>
        <v>0</v>
      </c>
      <c r="E99" s="177">
        <f ca="1">IFERROR(VLOOKUP($B99,別添!$B$5:$G$29,5,FALSE),"")</f>
        <v>0</v>
      </c>
      <c r="F99" s="190" t="str">
        <f ca="1">IFERROR(VLOOKUP($B99,別添!$B$5:$G$29,6,FALSE),"")</f>
        <v>岡山県</v>
      </c>
      <c r="G99" s="211" t="str">
        <f ca="1">IF(M99&gt;0,申請書!$W$7,"")</f>
        <v/>
      </c>
      <c r="H99" s="191">
        <f ca="1">SUMIFS(別添!I$5:I$29,別添!$B$5:$B$29,$B99)</f>
        <v>0</v>
      </c>
      <c r="I99" s="195" t="str">
        <f ca="1">IFERROR(IF(COUNTIFS(別添!$B$5:$B$29,B99,別添!$J$5:$J$29,"有")&gt;0,"有",""),"")</f>
        <v/>
      </c>
      <c r="J99" s="114">
        <f ca="1">SUMIFS(別添!K$5:K$29,別添!$B$5:$B$29,$B99)</f>
        <v>0</v>
      </c>
      <c r="K99" s="180">
        <f ca="1">SUMIFS(別添!L$5:L$29,別添!$B$5:$B$29,$B99)</f>
        <v>0</v>
      </c>
      <c r="L99" s="114">
        <f ca="1">SUMIFS(別添!M$5:M$29,別添!$B$5:$B$29,$B99)</f>
        <v>0</v>
      </c>
      <c r="M99" s="209">
        <f t="shared" ca="1" si="3"/>
        <v>0</v>
      </c>
      <c r="N99" s="149"/>
    </row>
    <row r="100" spans="1:14" ht="21" customHeight="1">
      <c r="A100" s="178">
        <f t="shared" si="2"/>
        <v>96</v>
      </c>
      <c r="B100" s="216"/>
      <c r="C100" s="179">
        <f ca="1">IFERROR(VLOOKUP($B100,別添!$B$5:$G$29,2,FALSE),"")</f>
        <v>0</v>
      </c>
      <c r="D100" s="177">
        <f ca="1">IFERROR(VLOOKUP($B100,別添!$B$5:$G$29,4,FALSE),"")</f>
        <v>0</v>
      </c>
      <c r="E100" s="177">
        <f ca="1">IFERROR(VLOOKUP($B100,別添!$B$5:$G$29,5,FALSE),"")</f>
        <v>0</v>
      </c>
      <c r="F100" s="190" t="str">
        <f ca="1">IFERROR(VLOOKUP($B100,別添!$B$5:$G$29,6,FALSE),"")</f>
        <v>岡山県</v>
      </c>
      <c r="G100" s="211" t="str">
        <f ca="1">IF(M100&gt;0,申請書!$W$7,"")</f>
        <v/>
      </c>
      <c r="H100" s="191">
        <f ca="1">SUMIFS(別添!I$5:I$29,別添!$B$5:$B$29,$B100)</f>
        <v>0</v>
      </c>
      <c r="I100" s="195" t="str">
        <f ca="1">IFERROR(IF(COUNTIFS(別添!$B$5:$B$29,B100,別添!$J$5:$J$29,"有")&gt;0,"有",""),"")</f>
        <v/>
      </c>
      <c r="J100" s="114">
        <f ca="1">SUMIFS(別添!K$5:K$29,別添!$B$5:$B$29,$B100)</f>
        <v>0</v>
      </c>
      <c r="K100" s="180">
        <f ca="1">SUMIFS(別添!L$5:L$29,別添!$B$5:$B$29,$B100)</f>
        <v>0</v>
      </c>
      <c r="L100" s="114">
        <f ca="1">SUMIFS(別添!M$5:M$29,別添!$B$5:$B$29,$B100)</f>
        <v>0</v>
      </c>
      <c r="M100" s="209">
        <f t="shared" ca="1" si="3"/>
        <v>0</v>
      </c>
      <c r="N100" s="149"/>
    </row>
    <row r="101" spans="1:14" ht="21" customHeight="1">
      <c r="A101" s="178">
        <f t="shared" si="2"/>
        <v>97</v>
      </c>
      <c r="B101" s="216"/>
      <c r="C101" s="179">
        <f ca="1">IFERROR(VLOOKUP($B101,別添!$B$5:$G$29,2,FALSE),"")</f>
        <v>0</v>
      </c>
      <c r="D101" s="177">
        <f ca="1">IFERROR(VLOOKUP($B101,別添!$B$5:$G$29,4,FALSE),"")</f>
        <v>0</v>
      </c>
      <c r="E101" s="177">
        <f ca="1">IFERROR(VLOOKUP($B101,別添!$B$5:$G$29,5,FALSE),"")</f>
        <v>0</v>
      </c>
      <c r="F101" s="190" t="str">
        <f ca="1">IFERROR(VLOOKUP($B101,別添!$B$5:$G$29,6,FALSE),"")</f>
        <v>岡山県</v>
      </c>
      <c r="G101" s="211" t="str">
        <f ca="1">IF(M101&gt;0,申請書!$W$7,"")</f>
        <v/>
      </c>
      <c r="H101" s="191">
        <f ca="1">SUMIFS(別添!I$5:I$29,別添!$B$5:$B$29,$B101)</f>
        <v>0</v>
      </c>
      <c r="I101" s="195" t="str">
        <f ca="1">IFERROR(IF(COUNTIFS(別添!$B$5:$B$29,B101,別添!$J$5:$J$29,"有")&gt;0,"有",""),"")</f>
        <v/>
      </c>
      <c r="J101" s="114">
        <f ca="1">SUMIFS(別添!K$5:K$29,別添!$B$5:$B$29,$B101)</f>
        <v>0</v>
      </c>
      <c r="K101" s="180">
        <f ca="1">SUMIFS(別添!L$5:L$29,別添!$B$5:$B$29,$B101)</f>
        <v>0</v>
      </c>
      <c r="L101" s="114">
        <f ca="1">SUMIFS(別添!M$5:M$29,別添!$B$5:$B$29,$B101)</f>
        <v>0</v>
      </c>
      <c r="M101" s="209">
        <f t="shared" ca="1" si="3"/>
        <v>0</v>
      </c>
      <c r="N101" s="149"/>
    </row>
    <row r="102" spans="1:14" ht="21" customHeight="1">
      <c r="A102" s="178">
        <f t="shared" si="2"/>
        <v>98</v>
      </c>
      <c r="B102" s="216"/>
      <c r="C102" s="179">
        <f ca="1">IFERROR(VLOOKUP($B102,別添!$B$5:$G$29,2,FALSE),"")</f>
        <v>0</v>
      </c>
      <c r="D102" s="177">
        <f ca="1">IFERROR(VLOOKUP($B102,別添!$B$5:$G$29,4,FALSE),"")</f>
        <v>0</v>
      </c>
      <c r="E102" s="177">
        <f ca="1">IFERROR(VLOOKUP($B102,別添!$B$5:$G$29,5,FALSE),"")</f>
        <v>0</v>
      </c>
      <c r="F102" s="190" t="str">
        <f ca="1">IFERROR(VLOOKUP($B102,別添!$B$5:$G$29,6,FALSE),"")</f>
        <v>岡山県</v>
      </c>
      <c r="G102" s="211" t="str">
        <f ca="1">IF(M102&gt;0,申請書!$W$7,"")</f>
        <v/>
      </c>
      <c r="H102" s="191">
        <f ca="1">SUMIFS(別添!I$5:I$29,別添!$B$5:$B$29,$B102)</f>
        <v>0</v>
      </c>
      <c r="I102" s="195" t="str">
        <f ca="1">IFERROR(IF(COUNTIFS(別添!$B$5:$B$29,B102,別添!$J$5:$J$29,"有")&gt;0,"有",""),"")</f>
        <v/>
      </c>
      <c r="J102" s="114">
        <f ca="1">SUMIFS(別添!K$5:K$29,別添!$B$5:$B$29,$B102)</f>
        <v>0</v>
      </c>
      <c r="K102" s="180">
        <f ca="1">SUMIFS(別添!L$5:L$29,別添!$B$5:$B$29,$B102)</f>
        <v>0</v>
      </c>
      <c r="L102" s="114">
        <f ca="1">SUMIFS(別添!M$5:M$29,別添!$B$5:$B$29,$B102)</f>
        <v>0</v>
      </c>
      <c r="M102" s="209">
        <f t="shared" ca="1" si="3"/>
        <v>0</v>
      </c>
      <c r="N102" s="149"/>
    </row>
    <row r="103" spans="1:14" ht="21" customHeight="1">
      <c r="A103" s="178">
        <f t="shared" si="2"/>
        <v>99</v>
      </c>
      <c r="B103" s="216"/>
      <c r="C103" s="179">
        <f ca="1">IFERROR(VLOOKUP($B103,別添!$B$5:$G$29,2,FALSE),"")</f>
        <v>0</v>
      </c>
      <c r="D103" s="177">
        <f ca="1">IFERROR(VLOOKUP($B103,別添!$B$5:$G$29,4,FALSE),"")</f>
        <v>0</v>
      </c>
      <c r="E103" s="177">
        <f ca="1">IFERROR(VLOOKUP($B103,別添!$B$5:$G$29,5,FALSE),"")</f>
        <v>0</v>
      </c>
      <c r="F103" s="190" t="str">
        <f ca="1">IFERROR(VLOOKUP($B103,別添!$B$5:$G$29,6,FALSE),"")</f>
        <v>岡山県</v>
      </c>
      <c r="G103" s="211" t="str">
        <f ca="1">IF(M103&gt;0,申請書!$W$7,"")</f>
        <v/>
      </c>
      <c r="H103" s="191">
        <f ca="1">SUMIFS(別添!I$5:I$29,別添!$B$5:$B$29,$B103)</f>
        <v>0</v>
      </c>
      <c r="I103" s="195" t="str">
        <f ca="1">IFERROR(IF(COUNTIFS(別添!$B$5:$B$29,B103,別添!$J$5:$J$29,"有")&gt;0,"有",""),"")</f>
        <v/>
      </c>
      <c r="J103" s="114">
        <f ca="1">SUMIFS(別添!K$5:K$29,別添!$B$5:$B$29,$B103)</f>
        <v>0</v>
      </c>
      <c r="K103" s="180">
        <f ca="1">SUMIFS(別添!L$5:L$29,別添!$B$5:$B$29,$B103)</f>
        <v>0</v>
      </c>
      <c r="L103" s="114">
        <f ca="1">SUMIFS(別添!M$5:M$29,別添!$B$5:$B$29,$B103)</f>
        <v>0</v>
      </c>
      <c r="M103" s="209">
        <f t="shared" ca="1" si="3"/>
        <v>0</v>
      </c>
      <c r="N103" s="149"/>
    </row>
    <row r="104" spans="1:14" ht="21" customHeight="1">
      <c r="A104" s="178">
        <f t="shared" si="2"/>
        <v>100</v>
      </c>
      <c r="B104" s="216"/>
      <c r="C104" s="179">
        <f ca="1">IFERROR(VLOOKUP($B104,別添!$B$5:$G$29,2,FALSE),"")</f>
        <v>0</v>
      </c>
      <c r="D104" s="177">
        <f ca="1">IFERROR(VLOOKUP($B104,別添!$B$5:$G$29,4,FALSE),"")</f>
        <v>0</v>
      </c>
      <c r="E104" s="177">
        <f ca="1">IFERROR(VLOOKUP($B104,別添!$B$5:$G$29,5,FALSE),"")</f>
        <v>0</v>
      </c>
      <c r="F104" s="190" t="str">
        <f ca="1">IFERROR(VLOOKUP($B104,別添!$B$5:$G$29,6,FALSE),"")</f>
        <v>岡山県</v>
      </c>
      <c r="G104" s="211" t="str">
        <f ca="1">IF(M104&gt;0,申請書!$W$7,"")</f>
        <v/>
      </c>
      <c r="H104" s="191">
        <f ca="1">SUMIFS(別添!I$5:I$29,別添!$B$5:$B$29,$B104)</f>
        <v>0</v>
      </c>
      <c r="I104" s="195" t="str">
        <f ca="1">IFERROR(IF(COUNTIFS(別添!$B$5:$B$29,B104,別添!$J$5:$J$29,"有")&gt;0,"有",""),"")</f>
        <v/>
      </c>
      <c r="J104" s="114">
        <f ca="1">SUMIFS(別添!K$5:K$29,別添!$B$5:$B$29,$B104)</f>
        <v>0</v>
      </c>
      <c r="K104" s="180">
        <f ca="1">SUMIFS(別添!L$5:L$29,別添!$B$5:$B$29,$B104)</f>
        <v>0</v>
      </c>
      <c r="L104" s="114">
        <f ca="1">SUMIFS(別添!M$5:M$29,別添!$B$5:$B$29,$B104)</f>
        <v>0</v>
      </c>
      <c r="M104" s="209">
        <f t="shared" ca="1" si="3"/>
        <v>0</v>
      </c>
      <c r="N104" s="149"/>
    </row>
  </sheetData>
  <mergeCells count="9">
    <mergeCell ref="F3:F4"/>
    <mergeCell ref="G3:G4"/>
    <mergeCell ref="H3:M3"/>
    <mergeCell ref="N3:N4"/>
    <mergeCell ref="A3:A4"/>
    <mergeCell ref="C3:C4"/>
    <mergeCell ref="B3:B4"/>
    <mergeCell ref="D3:D4"/>
    <mergeCell ref="E3:E4"/>
  </mergeCells>
  <phoneticPr fontId="4"/>
  <conditionalFormatting sqref="M5:M104">
    <cfRule type="expression" dxfId="1" priority="1">
      <formula>IF(RIGHT(TEXT(K5,"0.#"),1)=".",FALSE,TRUE)</formula>
    </cfRule>
    <cfRule type="expression" dxfId="0" priority="2">
      <formula>IF(RIGHT(TEXT(K5,"0.#"),1)=".",TRUE,FALSE)</formula>
    </cfRule>
  </conditionalFormatting>
  <dataValidations count="1">
    <dataValidation type="list" allowBlank="1" showInputMessage="1" showErrorMessage="1" sqref="N5:N104">
      <formula1>"可"</formula1>
    </dataValidation>
  </dataValidations>
  <printOptions horizontalCentered="1"/>
  <pageMargins left="0.19685039370078741" right="0.19685039370078741" top="0.59055118110236227" bottom="0.39370078740157483" header="0" footer="0"/>
  <pageSetup paperSize="9" scale="81"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N46"/>
  <sheetViews>
    <sheetView showZeros="0" view="pageBreakPreview" zoomScale="93" zoomScaleNormal="100" zoomScaleSheetLayoutView="93" workbookViewId="0">
      <selection activeCell="B5" sqref="B5"/>
    </sheetView>
  </sheetViews>
  <sheetFormatPr defaultColWidth="2.25" defaultRowHeight="13.5"/>
  <cols>
    <col min="1" max="1" width="3.125" style="5" customWidth="1"/>
    <col min="2" max="2" width="12.875" style="5" customWidth="1"/>
    <col min="3" max="3" width="30.25" style="5" customWidth="1"/>
    <col min="4" max="4" width="20.875" style="5" customWidth="1"/>
    <col min="5" max="5" width="13.875" style="5" bestFit="1" customWidth="1"/>
    <col min="6" max="6" width="8.125" style="5" bestFit="1" customWidth="1"/>
    <col min="7" max="7" width="20.875" style="5" customWidth="1"/>
    <col min="8" max="8" width="13.875" style="5" customWidth="1"/>
    <col min="9" max="9" width="7.625" style="5" customWidth="1"/>
    <col min="10" max="10" width="7.375" style="5" bestFit="1" customWidth="1"/>
    <col min="11" max="13" width="7.625" style="5" customWidth="1"/>
    <col min="14" max="14" width="8.875" style="5" customWidth="1"/>
    <col min="15" max="16" width="2.25" style="5"/>
    <col min="17" max="17" width="4.375" style="5" bestFit="1" customWidth="1"/>
    <col min="18" max="24" width="2.25" style="5"/>
    <col min="25" max="25" width="3.625" style="5" bestFit="1" customWidth="1"/>
    <col min="26" max="38" width="2.25" style="5"/>
    <col min="39" max="40" width="3.25" style="5" hidden="1" customWidth="1"/>
    <col min="41" max="16384" width="2.25" style="5"/>
  </cols>
  <sheetData>
    <row r="1" spans="1:40">
      <c r="A1" s="5" t="s">
        <v>223</v>
      </c>
    </row>
    <row r="2" spans="1:40">
      <c r="A2" s="109"/>
    </row>
    <row r="3" spans="1:40" ht="18" customHeight="1">
      <c r="A3" s="260" t="s">
        <v>137</v>
      </c>
      <c r="B3" s="266" t="s">
        <v>242</v>
      </c>
      <c r="C3" s="261" t="s">
        <v>35</v>
      </c>
      <c r="D3" s="261" t="s">
        <v>36</v>
      </c>
      <c r="E3" s="261" t="s">
        <v>4</v>
      </c>
      <c r="F3" s="264" t="s">
        <v>218</v>
      </c>
      <c r="G3" s="252" t="s">
        <v>170</v>
      </c>
      <c r="H3" s="254" t="s">
        <v>171</v>
      </c>
      <c r="I3" s="256" t="s">
        <v>132</v>
      </c>
      <c r="J3" s="256"/>
      <c r="K3" s="256"/>
      <c r="L3" s="256"/>
      <c r="M3" s="256"/>
      <c r="N3" s="257"/>
    </row>
    <row r="4" spans="1:40" ht="34.5" thickBot="1">
      <c r="A4" s="260"/>
      <c r="B4" s="266"/>
      <c r="C4" s="261"/>
      <c r="D4" s="261"/>
      <c r="E4" s="261"/>
      <c r="F4" s="265"/>
      <c r="G4" s="253"/>
      <c r="H4" s="255"/>
      <c r="I4" s="108" t="s">
        <v>182</v>
      </c>
      <c r="J4" s="108" t="s">
        <v>135</v>
      </c>
      <c r="K4" s="108" t="s">
        <v>181</v>
      </c>
      <c r="L4" s="108" t="s">
        <v>180</v>
      </c>
      <c r="M4" s="107" t="s">
        <v>179</v>
      </c>
      <c r="N4" s="132" t="s">
        <v>37</v>
      </c>
    </row>
    <row r="5" spans="1:40" ht="22.5" customHeight="1" thickBot="1">
      <c r="A5" s="110">
        <f>ROW()-4</f>
        <v>1</v>
      </c>
      <c r="B5" s="177">
        <f ca="1">IFERROR(INDIRECT("個票"&amp;$A5&amp;"！$h$7"),"")</f>
        <v>0</v>
      </c>
      <c r="C5" s="161">
        <f t="shared" ref="C5:C29" ca="1" si="0">IFERROR(INDIRECT("個票"&amp;$A5&amp;"！$t$7"),"")</f>
        <v>0</v>
      </c>
      <c r="D5" s="5">
        <f t="shared" ref="D5:D29" ca="1" si="1">IFERROR(INDIRECT("個票"&amp;$A5&amp;"！$h$10"),"")</f>
        <v>0</v>
      </c>
      <c r="E5" s="161">
        <f t="shared" ref="E5:E29" ca="1" si="2">IFERROR(INDIRECT("個票"&amp;$A5&amp;"！$AC$9"),"")</f>
        <v>0</v>
      </c>
      <c r="F5" s="161">
        <f t="shared" ref="F5:F29" ca="1" si="3">IFERROR(INDIRECT("個票"&amp;$A5&amp;"！$d$9"),"")</f>
        <v>0</v>
      </c>
      <c r="G5" s="161" t="str">
        <f t="shared" ref="G5:G29" ca="1" si="4">IFERROR(INDIRECT("個票"&amp;$A5&amp;"！$H$9")&amp;INDIRECT("個票"&amp;$A5&amp;"！$L$9"),"")</f>
        <v>岡山県</v>
      </c>
      <c r="H5" s="161" t="str">
        <f ca="1">IF(N5&gt;0,申請書!$W$7,"")</f>
        <v/>
      </c>
      <c r="I5" s="114">
        <f t="shared" ref="I5:I29" ca="1" si="5">IFERROR(INDIRECT("個票"&amp;$A5&amp;"！$ai$21"),"")</f>
        <v>0</v>
      </c>
      <c r="J5" s="162">
        <f t="shared" ref="J5:J29" ca="1" si="6">IFERROR(INDIRECT("個票"&amp;$A5&amp;"！$ao$22"),"")</f>
        <v>0</v>
      </c>
      <c r="K5" s="114">
        <f t="shared" ref="K5:K29" ca="1" si="7">IFERROR(INDIRECT("個票"&amp;$A5&amp;"！$ai$24"),"")</f>
        <v>0</v>
      </c>
      <c r="L5" s="180"/>
      <c r="M5" s="115">
        <f ca="1">IFERROR(INDIRECT("個票"&amp;$A5&amp;"！$ai$47"),"")</f>
        <v>0</v>
      </c>
      <c r="N5" s="180">
        <f t="shared" ref="N5:N29" ca="1" si="8">SUM(I5,K5,L5,M5)</f>
        <v>0</v>
      </c>
      <c r="Q5" s="151" t="str">
        <f ca="1">IF(_xlfn.SHEETS()-6=COUNTIF(N5:N32,"&gt;0"),"○","！（本表の事業所数と個票の枚数が一致しません）")</f>
        <v>！（本表の事業所数と個票の枚数が一致しません）</v>
      </c>
      <c r="R5" s="152"/>
      <c r="S5" s="152"/>
      <c r="T5" s="152"/>
      <c r="U5" s="152"/>
      <c r="V5" s="152"/>
      <c r="W5" s="152"/>
      <c r="X5" s="152"/>
      <c r="Y5" s="152"/>
      <c r="Z5" s="152"/>
      <c r="AA5" s="152"/>
      <c r="AB5" s="152"/>
      <c r="AC5" s="152"/>
      <c r="AD5" s="152"/>
      <c r="AE5" s="152"/>
      <c r="AF5" s="152"/>
      <c r="AG5" s="152"/>
      <c r="AH5" s="152"/>
      <c r="AI5" s="152"/>
      <c r="AJ5" s="148"/>
      <c r="AM5" s="5">
        <f ca="1">IFERROR(INDIRECT("個票"&amp;$A5&amp;"！$m$22"),"")</f>
        <v>0</v>
      </c>
      <c r="AN5" s="5">
        <f ca="1">IFERROR(INDIRECT("個票"&amp;$A5&amp;"！$v$22"),"")</f>
        <v>0</v>
      </c>
    </row>
    <row r="6" spans="1:40" ht="22.5" customHeight="1">
      <c r="A6" s="110">
        <f t="shared" ref="A6:A29" si="9">ROW()-4</f>
        <v>2</v>
      </c>
      <c r="B6" s="161" t="str">
        <f t="shared" ref="B6:B29" ca="1" si="10">IFERROR(INDIRECT("個票"&amp;$A6&amp;"！$h$7"),"")</f>
        <v/>
      </c>
      <c r="C6" s="161" t="str">
        <f t="shared" ca="1" si="0"/>
        <v/>
      </c>
      <c r="D6" s="161" t="str">
        <f t="shared" ca="1" si="1"/>
        <v/>
      </c>
      <c r="E6" s="161" t="str">
        <f t="shared" ca="1" si="2"/>
        <v/>
      </c>
      <c r="F6" s="161" t="str">
        <f t="shared" ca="1" si="3"/>
        <v/>
      </c>
      <c r="G6" s="161" t="str">
        <f t="shared" ca="1" si="4"/>
        <v/>
      </c>
      <c r="H6" s="161" t="str">
        <f ca="1">IF(N6&gt;0,申請書!$W$7,"")</f>
        <v/>
      </c>
      <c r="I6" s="114" t="str">
        <f t="shared" ca="1" si="5"/>
        <v/>
      </c>
      <c r="J6" s="162" t="str">
        <f t="shared" ca="1" si="6"/>
        <v/>
      </c>
      <c r="K6" s="114" t="str">
        <f t="shared" ca="1" si="7"/>
        <v/>
      </c>
      <c r="L6" s="180" t="str">
        <f t="shared" ref="L6:L29" ca="1" si="11">IFERROR(INDIRECT("個票"&amp;$A6&amp;"！$ai$39"),"")</f>
        <v/>
      </c>
      <c r="M6" s="115" t="str">
        <f ca="1">IFERROR(INDIRECT("個票"&amp;$A6&amp;"！$ai$47"),"")</f>
        <v/>
      </c>
      <c r="N6" s="180">
        <f t="shared" ca="1" si="8"/>
        <v>0</v>
      </c>
      <c r="Q6" s="150"/>
      <c r="AM6" s="5" t="str">
        <f t="shared" ref="AM6:AM30" ca="1" si="12">IFERROR(INDIRECT("個票"&amp;$A6&amp;"！$m$22"),"")</f>
        <v/>
      </c>
      <c r="AN6" s="5" t="str">
        <f t="shared" ref="AN6:AN30" ca="1" si="13">IFERROR(INDIRECT("個票"&amp;$A6&amp;"！$v$22"),"")</f>
        <v/>
      </c>
    </row>
    <row r="7" spans="1:40" ht="22.5" customHeight="1">
      <c r="A7" s="110">
        <f t="shared" si="9"/>
        <v>3</v>
      </c>
      <c r="B7" s="161" t="str">
        <f t="shared" ca="1" si="10"/>
        <v/>
      </c>
      <c r="C7" s="161" t="str">
        <f t="shared" ca="1" si="0"/>
        <v/>
      </c>
      <c r="D7" s="161" t="str">
        <f t="shared" ca="1" si="1"/>
        <v/>
      </c>
      <c r="E7" s="161" t="str">
        <f t="shared" ca="1" si="2"/>
        <v/>
      </c>
      <c r="F7" s="161" t="str">
        <f t="shared" ca="1" si="3"/>
        <v/>
      </c>
      <c r="G7" s="161" t="str">
        <f t="shared" ca="1" si="4"/>
        <v/>
      </c>
      <c r="H7" s="161" t="str">
        <f ca="1">IF(N7&gt;0,申請書!$W$7,"")</f>
        <v/>
      </c>
      <c r="I7" s="114" t="str">
        <f t="shared" ca="1" si="5"/>
        <v/>
      </c>
      <c r="J7" s="162" t="str">
        <f t="shared" ca="1" si="6"/>
        <v/>
      </c>
      <c r="K7" s="114" t="str">
        <f t="shared" ca="1" si="7"/>
        <v/>
      </c>
      <c r="L7" s="180" t="str">
        <f t="shared" ca="1" si="11"/>
        <v/>
      </c>
      <c r="M7" s="115" t="str">
        <f t="shared" ref="M7:M29" ca="1" si="14">IFERROR(INDIRECT("個票"&amp;$A7&amp;"！$ai$47"),"")</f>
        <v/>
      </c>
      <c r="N7" s="180">
        <f t="shared" ca="1" si="8"/>
        <v>0</v>
      </c>
      <c r="AM7" s="5" t="str">
        <f t="shared" ca="1" si="12"/>
        <v/>
      </c>
      <c r="AN7" s="5" t="str">
        <f t="shared" ca="1" si="13"/>
        <v/>
      </c>
    </row>
    <row r="8" spans="1:40" ht="22.5" customHeight="1">
      <c r="A8" s="110">
        <f t="shared" si="9"/>
        <v>4</v>
      </c>
      <c r="B8" s="161" t="str">
        <f t="shared" ca="1" si="10"/>
        <v/>
      </c>
      <c r="C8" s="161" t="str">
        <f t="shared" ca="1" si="0"/>
        <v/>
      </c>
      <c r="D8" s="161" t="str">
        <f t="shared" ca="1" si="1"/>
        <v/>
      </c>
      <c r="E8" s="161" t="str">
        <f t="shared" ca="1" si="2"/>
        <v/>
      </c>
      <c r="F8" s="161" t="str">
        <f t="shared" ca="1" si="3"/>
        <v/>
      </c>
      <c r="G8" s="161" t="str">
        <f t="shared" ca="1" si="4"/>
        <v/>
      </c>
      <c r="H8" s="161" t="str">
        <f ca="1">IF(N8&gt;0,申請書!$W$7,"")</f>
        <v/>
      </c>
      <c r="I8" s="114" t="str">
        <f t="shared" ca="1" si="5"/>
        <v/>
      </c>
      <c r="J8" s="162" t="str">
        <f t="shared" ca="1" si="6"/>
        <v/>
      </c>
      <c r="K8" s="114" t="str">
        <f t="shared" ca="1" si="7"/>
        <v/>
      </c>
      <c r="L8" s="180" t="str">
        <f t="shared" ca="1" si="11"/>
        <v/>
      </c>
      <c r="M8" s="115" t="str">
        <f t="shared" ca="1" si="14"/>
        <v/>
      </c>
      <c r="N8" s="180">
        <f t="shared" ca="1" si="8"/>
        <v>0</v>
      </c>
      <c r="AM8" s="5" t="str">
        <f t="shared" ca="1" si="12"/>
        <v/>
      </c>
      <c r="AN8" s="5" t="str">
        <f t="shared" ca="1" si="13"/>
        <v/>
      </c>
    </row>
    <row r="9" spans="1:40" ht="22.5" customHeight="1">
      <c r="A9" s="110">
        <f t="shared" si="9"/>
        <v>5</v>
      </c>
      <c r="B9" s="161" t="str">
        <f t="shared" ca="1" si="10"/>
        <v/>
      </c>
      <c r="C9" s="161" t="str">
        <f t="shared" ca="1" si="0"/>
        <v/>
      </c>
      <c r="D9" s="161" t="str">
        <f t="shared" ca="1" si="1"/>
        <v/>
      </c>
      <c r="E9" s="161" t="str">
        <f t="shared" ca="1" si="2"/>
        <v/>
      </c>
      <c r="F9" s="161" t="str">
        <f t="shared" ca="1" si="3"/>
        <v/>
      </c>
      <c r="G9" s="161" t="str">
        <f t="shared" ca="1" si="4"/>
        <v/>
      </c>
      <c r="H9" s="161" t="str">
        <f ca="1">IF(N9&gt;0,申請書!$W$7,"")</f>
        <v/>
      </c>
      <c r="I9" s="114" t="str">
        <f t="shared" ca="1" si="5"/>
        <v/>
      </c>
      <c r="J9" s="162" t="str">
        <f t="shared" ca="1" si="6"/>
        <v/>
      </c>
      <c r="K9" s="114" t="str">
        <f t="shared" ca="1" si="7"/>
        <v/>
      </c>
      <c r="L9" s="180" t="str">
        <f t="shared" ca="1" si="11"/>
        <v/>
      </c>
      <c r="M9" s="115" t="str">
        <f t="shared" ca="1" si="14"/>
        <v/>
      </c>
      <c r="N9" s="180">
        <f t="shared" ca="1" si="8"/>
        <v>0</v>
      </c>
      <c r="AM9" s="5" t="str">
        <f t="shared" ca="1" si="12"/>
        <v/>
      </c>
      <c r="AN9" s="5" t="str">
        <f t="shared" ca="1" si="13"/>
        <v/>
      </c>
    </row>
    <row r="10" spans="1:40" ht="22.5" customHeight="1">
      <c r="A10" s="110">
        <f t="shared" si="9"/>
        <v>6</v>
      </c>
      <c r="B10" s="161" t="str">
        <f t="shared" ca="1" si="10"/>
        <v/>
      </c>
      <c r="C10" s="161" t="str">
        <f t="shared" ca="1" si="0"/>
        <v/>
      </c>
      <c r="D10" s="161" t="str">
        <f t="shared" ca="1" si="1"/>
        <v/>
      </c>
      <c r="E10" s="161" t="str">
        <f t="shared" ca="1" si="2"/>
        <v/>
      </c>
      <c r="F10" s="161" t="str">
        <f t="shared" ca="1" si="3"/>
        <v/>
      </c>
      <c r="G10" s="161" t="str">
        <f t="shared" ca="1" si="4"/>
        <v/>
      </c>
      <c r="H10" s="161" t="str">
        <f ca="1">IF(N10&gt;0,申請書!$W$7,"")</f>
        <v/>
      </c>
      <c r="I10" s="114" t="str">
        <f t="shared" ca="1" si="5"/>
        <v/>
      </c>
      <c r="J10" s="162" t="str">
        <f t="shared" ca="1" si="6"/>
        <v/>
      </c>
      <c r="K10" s="114" t="str">
        <f t="shared" ca="1" si="7"/>
        <v/>
      </c>
      <c r="L10" s="180" t="str">
        <f t="shared" ca="1" si="11"/>
        <v/>
      </c>
      <c r="M10" s="115" t="str">
        <f t="shared" ca="1" si="14"/>
        <v/>
      </c>
      <c r="N10" s="180">
        <f t="shared" ca="1" si="8"/>
        <v>0</v>
      </c>
      <c r="AM10" s="5" t="str">
        <f t="shared" ca="1" si="12"/>
        <v/>
      </c>
      <c r="AN10" s="5" t="str">
        <f t="shared" ca="1" si="13"/>
        <v/>
      </c>
    </row>
    <row r="11" spans="1:40" ht="22.5" customHeight="1">
      <c r="A11" s="110">
        <f t="shared" si="9"/>
        <v>7</v>
      </c>
      <c r="B11" s="161" t="str">
        <f t="shared" ca="1" si="10"/>
        <v/>
      </c>
      <c r="C11" s="161" t="str">
        <f t="shared" ca="1" si="0"/>
        <v/>
      </c>
      <c r="D11" s="161" t="str">
        <f t="shared" ca="1" si="1"/>
        <v/>
      </c>
      <c r="E11" s="161" t="str">
        <f t="shared" ca="1" si="2"/>
        <v/>
      </c>
      <c r="F11" s="161" t="str">
        <f t="shared" ca="1" si="3"/>
        <v/>
      </c>
      <c r="G11" s="161" t="str">
        <f t="shared" ca="1" si="4"/>
        <v/>
      </c>
      <c r="H11" s="161" t="str">
        <f ca="1">IF(N11&gt;0,申請書!$W$7,"")</f>
        <v/>
      </c>
      <c r="I11" s="114" t="str">
        <f t="shared" ca="1" si="5"/>
        <v/>
      </c>
      <c r="J11" s="162" t="str">
        <f t="shared" ca="1" si="6"/>
        <v/>
      </c>
      <c r="K11" s="114" t="str">
        <f t="shared" ca="1" si="7"/>
        <v/>
      </c>
      <c r="L11" s="180" t="str">
        <f t="shared" ca="1" si="11"/>
        <v/>
      </c>
      <c r="M11" s="115" t="str">
        <f t="shared" ca="1" si="14"/>
        <v/>
      </c>
      <c r="N11" s="180">
        <f t="shared" ca="1" si="8"/>
        <v>0</v>
      </c>
      <c r="AM11" s="5" t="str">
        <f t="shared" ca="1" si="12"/>
        <v/>
      </c>
      <c r="AN11" s="5" t="str">
        <f t="shared" ca="1" si="13"/>
        <v/>
      </c>
    </row>
    <row r="12" spans="1:40" ht="22.5" customHeight="1">
      <c r="A12" s="110">
        <f t="shared" si="9"/>
        <v>8</v>
      </c>
      <c r="B12" s="161" t="str">
        <f t="shared" ca="1" si="10"/>
        <v/>
      </c>
      <c r="C12" s="161" t="str">
        <f t="shared" ca="1" si="0"/>
        <v/>
      </c>
      <c r="D12" s="161" t="str">
        <f t="shared" ca="1" si="1"/>
        <v/>
      </c>
      <c r="E12" s="161" t="str">
        <f t="shared" ca="1" si="2"/>
        <v/>
      </c>
      <c r="F12" s="161" t="str">
        <f t="shared" ca="1" si="3"/>
        <v/>
      </c>
      <c r="G12" s="161" t="str">
        <f t="shared" ca="1" si="4"/>
        <v/>
      </c>
      <c r="H12" s="161" t="str">
        <f ca="1">IF(N12&gt;0,申請書!$W$7,"")</f>
        <v/>
      </c>
      <c r="I12" s="114" t="str">
        <f t="shared" ca="1" si="5"/>
        <v/>
      </c>
      <c r="J12" s="162" t="str">
        <f t="shared" ca="1" si="6"/>
        <v/>
      </c>
      <c r="K12" s="114" t="str">
        <f t="shared" ca="1" si="7"/>
        <v/>
      </c>
      <c r="L12" s="180" t="str">
        <f t="shared" ca="1" si="11"/>
        <v/>
      </c>
      <c r="M12" s="115" t="str">
        <f t="shared" ca="1" si="14"/>
        <v/>
      </c>
      <c r="N12" s="180">
        <f t="shared" ca="1" si="8"/>
        <v>0</v>
      </c>
      <c r="AM12" s="5" t="str">
        <f t="shared" ca="1" si="12"/>
        <v/>
      </c>
      <c r="AN12" s="5" t="str">
        <f t="shared" ca="1" si="13"/>
        <v/>
      </c>
    </row>
    <row r="13" spans="1:40" ht="22.5" customHeight="1">
      <c r="A13" s="110">
        <f t="shared" si="9"/>
        <v>9</v>
      </c>
      <c r="B13" s="161" t="str">
        <f t="shared" ca="1" si="10"/>
        <v/>
      </c>
      <c r="C13" s="161" t="str">
        <f t="shared" ca="1" si="0"/>
        <v/>
      </c>
      <c r="D13" s="161" t="str">
        <f t="shared" ca="1" si="1"/>
        <v/>
      </c>
      <c r="E13" s="161" t="str">
        <f t="shared" ca="1" si="2"/>
        <v/>
      </c>
      <c r="F13" s="161" t="str">
        <f t="shared" ca="1" si="3"/>
        <v/>
      </c>
      <c r="G13" s="161" t="str">
        <f t="shared" ca="1" si="4"/>
        <v/>
      </c>
      <c r="H13" s="161" t="str">
        <f ca="1">IF(N13&gt;0,申請書!$W$7,"")</f>
        <v/>
      </c>
      <c r="I13" s="114" t="str">
        <f t="shared" ca="1" si="5"/>
        <v/>
      </c>
      <c r="J13" s="162" t="str">
        <f t="shared" ca="1" si="6"/>
        <v/>
      </c>
      <c r="K13" s="114" t="str">
        <f t="shared" ca="1" si="7"/>
        <v/>
      </c>
      <c r="L13" s="180" t="str">
        <f t="shared" ca="1" si="11"/>
        <v/>
      </c>
      <c r="M13" s="115" t="str">
        <f t="shared" ca="1" si="14"/>
        <v/>
      </c>
      <c r="N13" s="180">
        <f t="shared" ca="1" si="8"/>
        <v>0</v>
      </c>
      <c r="AM13" s="5" t="str">
        <f t="shared" ca="1" si="12"/>
        <v/>
      </c>
      <c r="AN13" s="5" t="str">
        <f t="shared" ca="1" si="13"/>
        <v/>
      </c>
    </row>
    <row r="14" spans="1:40" ht="22.5" customHeight="1">
      <c r="A14" s="110">
        <f t="shared" si="9"/>
        <v>10</v>
      </c>
      <c r="B14" s="161" t="str">
        <f t="shared" ca="1" si="10"/>
        <v/>
      </c>
      <c r="C14" s="161" t="str">
        <f t="shared" ca="1" si="0"/>
        <v/>
      </c>
      <c r="D14" s="161" t="str">
        <f t="shared" ca="1" si="1"/>
        <v/>
      </c>
      <c r="E14" s="161" t="str">
        <f t="shared" ca="1" si="2"/>
        <v/>
      </c>
      <c r="F14" s="161" t="str">
        <f t="shared" ca="1" si="3"/>
        <v/>
      </c>
      <c r="G14" s="161" t="str">
        <f t="shared" ca="1" si="4"/>
        <v/>
      </c>
      <c r="H14" s="161" t="str">
        <f ca="1">IF(N14&gt;0,申請書!$W$7,"")</f>
        <v/>
      </c>
      <c r="I14" s="114" t="str">
        <f t="shared" ca="1" si="5"/>
        <v/>
      </c>
      <c r="J14" s="162" t="str">
        <f t="shared" ca="1" si="6"/>
        <v/>
      </c>
      <c r="K14" s="114" t="str">
        <f t="shared" ca="1" si="7"/>
        <v/>
      </c>
      <c r="L14" s="180" t="str">
        <f t="shared" ca="1" si="11"/>
        <v/>
      </c>
      <c r="M14" s="115" t="str">
        <f t="shared" ca="1" si="14"/>
        <v/>
      </c>
      <c r="N14" s="180">
        <f t="shared" ca="1" si="8"/>
        <v>0</v>
      </c>
      <c r="AM14" s="5" t="str">
        <f t="shared" ca="1" si="12"/>
        <v/>
      </c>
      <c r="AN14" s="5" t="str">
        <f t="shared" ca="1" si="13"/>
        <v/>
      </c>
    </row>
    <row r="15" spans="1:40" ht="22.5" customHeight="1">
      <c r="A15" s="110">
        <f t="shared" si="9"/>
        <v>11</v>
      </c>
      <c r="B15" s="161" t="str">
        <f t="shared" ca="1" si="10"/>
        <v/>
      </c>
      <c r="C15" s="161" t="str">
        <f t="shared" ca="1" si="0"/>
        <v/>
      </c>
      <c r="D15" s="161" t="str">
        <f t="shared" ca="1" si="1"/>
        <v/>
      </c>
      <c r="E15" s="161" t="str">
        <f t="shared" ca="1" si="2"/>
        <v/>
      </c>
      <c r="F15" s="161" t="str">
        <f t="shared" ca="1" si="3"/>
        <v/>
      </c>
      <c r="G15" s="161" t="str">
        <f t="shared" ca="1" si="4"/>
        <v/>
      </c>
      <c r="H15" s="161" t="str">
        <f ca="1">IF(N15&gt;0,申請書!$W$7,"")</f>
        <v/>
      </c>
      <c r="I15" s="114" t="str">
        <f t="shared" ca="1" si="5"/>
        <v/>
      </c>
      <c r="J15" s="162" t="str">
        <f t="shared" ca="1" si="6"/>
        <v/>
      </c>
      <c r="K15" s="114" t="str">
        <f t="shared" ca="1" si="7"/>
        <v/>
      </c>
      <c r="L15" s="180" t="str">
        <f t="shared" ca="1" si="11"/>
        <v/>
      </c>
      <c r="M15" s="115" t="str">
        <f t="shared" ca="1" si="14"/>
        <v/>
      </c>
      <c r="N15" s="180">
        <f t="shared" ca="1" si="8"/>
        <v>0</v>
      </c>
      <c r="AM15" s="5" t="str">
        <f t="shared" ca="1" si="12"/>
        <v/>
      </c>
      <c r="AN15" s="5" t="str">
        <f t="shared" ca="1" si="13"/>
        <v/>
      </c>
    </row>
    <row r="16" spans="1:40" ht="22.5" customHeight="1">
      <c r="A16" s="110">
        <f t="shared" si="9"/>
        <v>12</v>
      </c>
      <c r="B16" s="161" t="str">
        <f t="shared" ca="1" si="10"/>
        <v/>
      </c>
      <c r="C16" s="161" t="str">
        <f t="shared" ca="1" si="0"/>
        <v/>
      </c>
      <c r="D16" s="161" t="str">
        <f t="shared" ca="1" si="1"/>
        <v/>
      </c>
      <c r="E16" s="161" t="str">
        <f t="shared" ca="1" si="2"/>
        <v/>
      </c>
      <c r="F16" s="161" t="str">
        <f t="shared" ca="1" si="3"/>
        <v/>
      </c>
      <c r="G16" s="161" t="str">
        <f t="shared" ca="1" si="4"/>
        <v/>
      </c>
      <c r="H16" s="161" t="str">
        <f ca="1">IF(N16&gt;0,申請書!$W$7,"")</f>
        <v/>
      </c>
      <c r="I16" s="114" t="str">
        <f t="shared" ca="1" si="5"/>
        <v/>
      </c>
      <c r="J16" s="162" t="str">
        <f t="shared" ca="1" si="6"/>
        <v/>
      </c>
      <c r="K16" s="114" t="str">
        <f t="shared" ca="1" si="7"/>
        <v/>
      </c>
      <c r="L16" s="180" t="str">
        <f t="shared" ca="1" si="11"/>
        <v/>
      </c>
      <c r="M16" s="115" t="str">
        <f t="shared" ca="1" si="14"/>
        <v/>
      </c>
      <c r="N16" s="180">
        <f t="shared" ca="1" si="8"/>
        <v>0</v>
      </c>
      <c r="AM16" s="5" t="str">
        <f t="shared" ca="1" si="12"/>
        <v/>
      </c>
      <c r="AN16" s="5" t="str">
        <f t="shared" ca="1" si="13"/>
        <v/>
      </c>
    </row>
    <row r="17" spans="1:40" ht="22.5" customHeight="1">
      <c r="A17" s="110">
        <f t="shared" si="9"/>
        <v>13</v>
      </c>
      <c r="B17" s="161" t="str">
        <f t="shared" ca="1" si="10"/>
        <v/>
      </c>
      <c r="C17" s="161" t="str">
        <f t="shared" ca="1" si="0"/>
        <v/>
      </c>
      <c r="D17" s="161" t="str">
        <f t="shared" ca="1" si="1"/>
        <v/>
      </c>
      <c r="E17" s="161" t="str">
        <f t="shared" ca="1" si="2"/>
        <v/>
      </c>
      <c r="F17" s="161" t="str">
        <f t="shared" ca="1" si="3"/>
        <v/>
      </c>
      <c r="G17" s="161" t="str">
        <f t="shared" ca="1" si="4"/>
        <v/>
      </c>
      <c r="H17" s="161" t="str">
        <f ca="1">IF(N17&gt;0,申請書!$W$7,"")</f>
        <v/>
      </c>
      <c r="I17" s="114" t="str">
        <f t="shared" ca="1" si="5"/>
        <v/>
      </c>
      <c r="J17" s="162" t="str">
        <f t="shared" ca="1" si="6"/>
        <v/>
      </c>
      <c r="K17" s="114" t="str">
        <f t="shared" ca="1" si="7"/>
        <v/>
      </c>
      <c r="L17" s="180" t="str">
        <f t="shared" ca="1" si="11"/>
        <v/>
      </c>
      <c r="M17" s="115" t="str">
        <f t="shared" ca="1" si="14"/>
        <v/>
      </c>
      <c r="N17" s="180">
        <f t="shared" ca="1" si="8"/>
        <v>0</v>
      </c>
      <c r="AM17" s="5" t="str">
        <f t="shared" ca="1" si="12"/>
        <v/>
      </c>
      <c r="AN17" s="5" t="str">
        <f t="shared" ca="1" si="13"/>
        <v/>
      </c>
    </row>
    <row r="18" spans="1:40" ht="22.5" customHeight="1">
      <c r="A18" s="110">
        <f t="shared" si="9"/>
        <v>14</v>
      </c>
      <c r="B18" s="161" t="str">
        <f t="shared" ca="1" si="10"/>
        <v/>
      </c>
      <c r="C18" s="161" t="str">
        <f t="shared" ca="1" si="0"/>
        <v/>
      </c>
      <c r="D18" s="161" t="str">
        <f t="shared" ca="1" si="1"/>
        <v/>
      </c>
      <c r="E18" s="161" t="str">
        <f t="shared" ca="1" si="2"/>
        <v/>
      </c>
      <c r="F18" s="161" t="str">
        <f t="shared" ca="1" si="3"/>
        <v/>
      </c>
      <c r="G18" s="161" t="str">
        <f t="shared" ca="1" si="4"/>
        <v/>
      </c>
      <c r="H18" s="161" t="str">
        <f ca="1">IF(N18&gt;0,申請書!$W$7,"")</f>
        <v/>
      </c>
      <c r="I18" s="114" t="str">
        <f t="shared" ca="1" si="5"/>
        <v/>
      </c>
      <c r="J18" s="162" t="str">
        <f t="shared" ca="1" si="6"/>
        <v/>
      </c>
      <c r="K18" s="114" t="str">
        <f t="shared" ca="1" si="7"/>
        <v/>
      </c>
      <c r="L18" s="180" t="str">
        <f t="shared" ca="1" si="11"/>
        <v/>
      </c>
      <c r="M18" s="115" t="str">
        <f t="shared" ca="1" si="14"/>
        <v/>
      </c>
      <c r="N18" s="180">
        <f t="shared" ca="1" si="8"/>
        <v>0</v>
      </c>
      <c r="AM18" s="5" t="str">
        <f t="shared" ca="1" si="12"/>
        <v/>
      </c>
      <c r="AN18" s="5" t="str">
        <f t="shared" ca="1" si="13"/>
        <v/>
      </c>
    </row>
    <row r="19" spans="1:40" ht="22.5" customHeight="1">
      <c r="A19" s="110">
        <f t="shared" si="9"/>
        <v>15</v>
      </c>
      <c r="B19" s="161" t="str">
        <f t="shared" ca="1" si="10"/>
        <v/>
      </c>
      <c r="C19" s="161" t="str">
        <f t="shared" ca="1" si="0"/>
        <v/>
      </c>
      <c r="D19" s="161" t="str">
        <f t="shared" ca="1" si="1"/>
        <v/>
      </c>
      <c r="E19" s="161" t="str">
        <f t="shared" ca="1" si="2"/>
        <v/>
      </c>
      <c r="F19" s="161" t="str">
        <f t="shared" ca="1" si="3"/>
        <v/>
      </c>
      <c r="G19" s="161" t="str">
        <f t="shared" ca="1" si="4"/>
        <v/>
      </c>
      <c r="H19" s="161" t="str">
        <f ca="1">IF(N19&gt;0,申請書!$W$7,"")</f>
        <v/>
      </c>
      <c r="I19" s="114" t="str">
        <f t="shared" ca="1" si="5"/>
        <v/>
      </c>
      <c r="J19" s="162" t="str">
        <f t="shared" ca="1" si="6"/>
        <v/>
      </c>
      <c r="K19" s="114" t="str">
        <f t="shared" ca="1" si="7"/>
        <v/>
      </c>
      <c r="L19" s="180" t="str">
        <f t="shared" ca="1" si="11"/>
        <v/>
      </c>
      <c r="M19" s="115" t="str">
        <f t="shared" ca="1" si="14"/>
        <v/>
      </c>
      <c r="N19" s="180">
        <f t="shared" ca="1" si="8"/>
        <v>0</v>
      </c>
      <c r="AM19" s="5" t="str">
        <f t="shared" ca="1" si="12"/>
        <v/>
      </c>
      <c r="AN19" s="5" t="str">
        <f t="shared" ca="1" si="13"/>
        <v/>
      </c>
    </row>
    <row r="20" spans="1:40" ht="22.5" customHeight="1">
      <c r="A20" s="110">
        <f t="shared" si="9"/>
        <v>16</v>
      </c>
      <c r="B20" s="161" t="str">
        <f t="shared" ca="1" si="10"/>
        <v/>
      </c>
      <c r="C20" s="161" t="str">
        <f t="shared" ca="1" si="0"/>
        <v/>
      </c>
      <c r="D20" s="161" t="str">
        <f t="shared" ca="1" si="1"/>
        <v/>
      </c>
      <c r="E20" s="161" t="str">
        <f t="shared" ca="1" si="2"/>
        <v/>
      </c>
      <c r="F20" s="161" t="str">
        <f t="shared" ca="1" si="3"/>
        <v/>
      </c>
      <c r="G20" s="161" t="str">
        <f t="shared" ca="1" si="4"/>
        <v/>
      </c>
      <c r="H20" s="161" t="str">
        <f ca="1">IF(N20&gt;0,申請書!$W$7,"")</f>
        <v/>
      </c>
      <c r="I20" s="114" t="str">
        <f t="shared" ca="1" si="5"/>
        <v/>
      </c>
      <c r="J20" s="162" t="str">
        <f t="shared" ca="1" si="6"/>
        <v/>
      </c>
      <c r="K20" s="114" t="str">
        <f t="shared" ca="1" si="7"/>
        <v/>
      </c>
      <c r="L20" s="180" t="str">
        <f t="shared" ca="1" si="11"/>
        <v/>
      </c>
      <c r="M20" s="115" t="str">
        <f t="shared" ca="1" si="14"/>
        <v/>
      </c>
      <c r="N20" s="180">
        <f t="shared" ca="1" si="8"/>
        <v>0</v>
      </c>
      <c r="AM20" s="5" t="str">
        <f t="shared" ca="1" si="12"/>
        <v/>
      </c>
      <c r="AN20" s="5" t="str">
        <f t="shared" ca="1" si="13"/>
        <v/>
      </c>
    </row>
    <row r="21" spans="1:40" ht="22.5" customHeight="1">
      <c r="A21" s="110">
        <f t="shared" si="9"/>
        <v>17</v>
      </c>
      <c r="B21" s="161" t="str">
        <f t="shared" ca="1" si="10"/>
        <v/>
      </c>
      <c r="C21" s="161" t="str">
        <f t="shared" ca="1" si="0"/>
        <v/>
      </c>
      <c r="D21" s="161" t="str">
        <f t="shared" ca="1" si="1"/>
        <v/>
      </c>
      <c r="E21" s="161" t="str">
        <f t="shared" ca="1" si="2"/>
        <v/>
      </c>
      <c r="F21" s="161" t="str">
        <f t="shared" ca="1" si="3"/>
        <v/>
      </c>
      <c r="G21" s="161" t="str">
        <f t="shared" ca="1" si="4"/>
        <v/>
      </c>
      <c r="H21" s="161" t="str">
        <f ca="1">IF(N21&gt;0,申請書!$W$7,"")</f>
        <v/>
      </c>
      <c r="I21" s="114" t="str">
        <f t="shared" ca="1" si="5"/>
        <v/>
      </c>
      <c r="J21" s="162" t="str">
        <f t="shared" ca="1" si="6"/>
        <v/>
      </c>
      <c r="K21" s="114" t="str">
        <f t="shared" ca="1" si="7"/>
        <v/>
      </c>
      <c r="L21" s="180" t="str">
        <f t="shared" ca="1" si="11"/>
        <v/>
      </c>
      <c r="M21" s="115" t="str">
        <f t="shared" ca="1" si="14"/>
        <v/>
      </c>
      <c r="N21" s="180">
        <f t="shared" ca="1" si="8"/>
        <v>0</v>
      </c>
      <c r="AM21" s="5" t="str">
        <f t="shared" ca="1" si="12"/>
        <v/>
      </c>
      <c r="AN21" s="5" t="str">
        <f t="shared" ca="1" si="13"/>
        <v/>
      </c>
    </row>
    <row r="22" spans="1:40" ht="22.5" customHeight="1">
      <c r="A22" s="110">
        <f t="shared" si="9"/>
        <v>18</v>
      </c>
      <c r="B22" s="161" t="str">
        <f t="shared" ca="1" si="10"/>
        <v/>
      </c>
      <c r="C22" s="161" t="str">
        <f t="shared" ca="1" si="0"/>
        <v/>
      </c>
      <c r="D22" s="161" t="str">
        <f t="shared" ca="1" si="1"/>
        <v/>
      </c>
      <c r="E22" s="161" t="str">
        <f t="shared" ca="1" si="2"/>
        <v/>
      </c>
      <c r="F22" s="161" t="str">
        <f t="shared" ca="1" si="3"/>
        <v/>
      </c>
      <c r="G22" s="161" t="str">
        <f t="shared" ca="1" si="4"/>
        <v/>
      </c>
      <c r="H22" s="161" t="str">
        <f ca="1">IF(N22&gt;0,申請書!$W$7,"")</f>
        <v/>
      </c>
      <c r="I22" s="114" t="str">
        <f t="shared" ca="1" si="5"/>
        <v/>
      </c>
      <c r="J22" s="162" t="str">
        <f t="shared" ca="1" si="6"/>
        <v/>
      </c>
      <c r="K22" s="114" t="str">
        <f t="shared" ca="1" si="7"/>
        <v/>
      </c>
      <c r="L22" s="180" t="str">
        <f t="shared" ca="1" si="11"/>
        <v/>
      </c>
      <c r="M22" s="115" t="str">
        <f t="shared" ca="1" si="14"/>
        <v/>
      </c>
      <c r="N22" s="180">
        <f t="shared" ca="1" si="8"/>
        <v>0</v>
      </c>
      <c r="AM22" s="5" t="str">
        <f t="shared" ca="1" si="12"/>
        <v/>
      </c>
      <c r="AN22" s="5" t="str">
        <f t="shared" ca="1" si="13"/>
        <v/>
      </c>
    </row>
    <row r="23" spans="1:40" ht="22.5" customHeight="1">
      <c r="A23" s="110">
        <f t="shared" si="9"/>
        <v>19</v>
      </c>
      <c r="B23" s="161" t="str">
        <f t="shared" ca="1" si="10"/>
        <v/>
      </c>
      <c r="C23" s="161" t="str">
        <f t="shared" ca="1" si="0"/>
        <v/>
      </c>
      <c r="D23" s="161" t="str">
        <f t="shared" ca="1" si="1"/>
        <v/>
      </c>
      <c r="E23" s="161" t="str">
        <f t="shared" ca="1" si="2"/>
        <v/>
      </c>
      <c r="F23" s="161" t="str">
        <f t="shared" ca="1" si="3"/>
        <v/>
      </c>
      <c r="G23" s="161" t="str">
        <f t="shared" ca="1" si="4"/>
        <v/>
      </c>
      <c r="H23" s="161" t="str">
        <f ca="1">IF(N23&gt;0,申請書!$W$7,"")</f>
        <v/>
      </c>
      <c r="I23" s="114" t="str">
        <f t="shared" ca="1" si="5"/>
        <v/>
      </c>
      <c r="J23" s="162" t="str">
        <f t="shared" ca="1" si="6"/>
        <v/>
      </c>
      <c r="K23" s="114" t="str">
        <f t="shared" ca="1" si="7"/>
        <v/>
      </c>
      <c r="L23" s="180" t="str">
        <f t="shared" ca="1" si="11"/>
        <v/>
      </c>
      <c r="M23" s="115" t="str">
        <f t="shared" ca="1" si="14"/>
        <v/>
      </c>
      <c r="N23" s="180">
        <f t="shared" ca="1" si="8"/>
        <v>0</v>
      </c>
      <c r="AM23" s="5" t="str">
        <f t="shared" ca="1" si="12"/>
        <v/>
      </c>
      <c r="AN23" s="5" t="str">
        <f t="shared" ca="1" si="13"/>
        <v/>
      </c>
    </row>
    <row r="24" spans="1:40" ht="22.5" customHeight="1">
      <c r="A24" s="110">
        <f t="shared" si="9"/>
        <v>20</v>
      </c>
      <c r="B24" s="161" t="str">
        <f t="shared" ca="1" si="10"/>
        <v/>
      </c>
      <c r="C24" s="161" t="str">
        <f t="shared" ca="1" si="0"/>
        <v/>
      </c>
      <c r="D24" s="161" t="str">
        <f t="shared" ca="1" si="1"/>
        <v/>
      </c>
      <c r="E24" s="161" t="str">
        <f t="shared" ca="1" si="2"/>
        <v/>
      </c>
      <c r="F24" s="161" t="str">
        <f t="shared" ca="1" si="3"/>
        <v/>
      </c>
      <c r="G24" s="161" t="str">
        <f t="shared" ca="1" si="4"/>
        <v/>
      </c>
      <c r="H24" s="161" t="str">
        <f ca="1">IF(N24&gt;0,申請書!$W$7,"")</f>
        <v/>
      </c>
      <c r="I24" s="114" t="str">
        <f t="shared" ca="1" si="5"/>
        <v/>
      </c>
      <c r="J24" s="162" t="str">
        <f t="shared" ca="1" si="6"/>
        <v/>
      </c>
      <c r="K24" s="114" t="str">
        <f t="shared" ca="1" si="7"/>
        <v/>
      </c>
      <c r="L24" s="180" t="str">
        <f t="shared" ca="1" si="11"/>
        <v/>
      </c>
      <c r="M24" s="115" t="str">
        <f t="shared" ca="1" si="14"/>
        <v/>
      </c>
      <c r="N24" s="180">
        <f t="shared" ca="1" si="8"/>
        <v>0</v>
      </c>
      <c r="AM24" s="5" t="str">
        <f t="shared" ca="1" si="12"/>
        <v/>
      </c>
      <c r="AN24" s="5" t="str">
        <f t="shared" ca="1" si="13"/>
        <v/>
      </c>
    </row>
    <row r="25" spans="1:40" ht="22.5" customHeight="1">
      <c r="A25" s="110">
        <f t="shared" si="9"/>
        <v>21</v>
      </c>
      <c r="B25" s="161" t="str">
        <f t="shared" ca="1" si="10"/>
        <v/>
      </c>
      <c r="C25" s="161" t="str">
        <f t="shared" ca="1" si="0"/>
        <v/>
      </c>
      <c r="D25" s="161" t="str">
        <f t="shared" ca="1" si="1"/>
        <v/>
      </c>
      <c r="E25" s="161" t="str">
        <f t="shared" ca="1" si="2"/>
        <v/>
      </c>
      <c r="F25" s="161" t="str">
        <f t="shared" ca="1" si="3"/>
        <v/>
      </c>
      <c r="G25" s="161" t="str">
        <f t="shared" ca="1" si="4"/>
        <v/>
      </c>
      <c r="H25" s="161" t="str">
        <f ca="1">IF(N25&gt;0,申請書!$W$7,"")</f>
        <v/>
      </c>
      <c r="I25" s="114" t="str">
        <f t="shared" ca="1" si="5"/>
        <v/>
      </c>
      <c r="J25" s="162" t="str">
        <f t="shared" ca="1" si="6"/>
        <v/>
      </c>
      <c r="K25" s="114" t="str">
        <f t="shared" ca="1" si="7"/>
        <v/>
      </c>
      <c r="L25" s="180" t="str">
        <f t="shared" ca="1" si="11"/>
        <v/>
      </c>
      <c r="M25" s="115" t="str">
        <f t="shared" ca="1" si="14"/>
        <v/>
      </c>
      <c r="N25" s="180">
        <f t="shared" ca="1" si="8"/>
        <v>0</v>
      </c>
      <c r="AM25" s="5" t="str">
        <f t="shared" ca="1" si="12"/>
        <v/>
      </c>
      <c r="AN25" s="5" t="str">
        <f t="shared" ca="1" si="13"/>
        <v/>
      </c>
    </row>
    <row r="26" spans="1:40" ht="22.5" customHeight="1">
      <c r="A26" s="110">
        <f t="shared" si="9"/>
        <v>22</v>
      </c>
      <c r="B26" s="161" t="str">
        <f t="shared" ca="1" si="10"/>
        <v/>
      </c>
      <c r="C26" s="161" t="str">
        <f t="shared" ca="1" si="0"/>
        <v/>
      </c>
      <c r="D26" s="161" t="str">
        <f t="shared" ca="1" si="1"/>
        <v/>
      </c>
      <c r="E26" s="161" t="str">
        <f t="shared" ca="1" si="2"/>
        <v/>
      </c>
      <c r="F26" s="161" t="str">
        <f t="shared" ca="1" si="3"/>
        <v/>
      </c>
      <c r="G26" s="161" t="str">
        <f t="shared" ca="1" si="4"/>
        <v/>
      </c>
      <c r="H26" s="161" t="str">
        <f ca="1">IF(N26&gt;0,申請書!$W$7,"")</f>
        <v/>
      </c>
      <c r="I26" s="114" t="str">
        <f t="shared" ca="1" si="5"/>
        <v/>
      </c>
      <c r="J26" s="162" t="str">
        <f t="shared" ca="1" si="6"/>
        <v/>
      </c>
      <c r="K26" s="114" t="str">
        <f t="shared" ca="1" si="7"/>
        <v/>
      </c>
      <c r="L26" s="180" t="str">
        <f t="shared" ca="1" si="11"/>
        <v/>
      </c>
      <c r="M26" s="115" t="str">
        <f t="shared" ca="1" si="14"/>
        <v/>
      </c>
      <c r="N26" s="180">
        <f t="shared" ca="1" si="8"/>
        <v>0</v>
      </c>
      <c r="AM26" s="5" t="str">
        <f t="shared" ca="1" si="12"/>
        <v/>
      </c>
      <c r="AN26" s="5" t="str">
        <f t="shared" ca="1" si="13"/>
        <v/>
      </c>
    </row>
    <row r="27" spans="1:40" ht="22.5" customHeight="1">
      <c r="A27" s="110">
        <f t="shared" si="9"/>
        <v>23</v>
      </c>
      <c r="B27" s="161" t="str">
        <f t="shared" ca="1" si="10"/>
        <v/>
      </c>
      <c r="C27" s="161" t="str">
        <f t="shared" ca="1" si="0"/>
        <v/>
      </c>
      <c r="D27" s="161" t="str">
        <f t="shared" ca="1" si="1"/>
        <v/>
      </c>
      <c r="E27" s="161" t="str">
        <f t="shared" ca="1" si="2"/>
        <v/>
      </c>
      <c r="F27" s="161" t="str">
        <f t="shared" ca="1" si="3"/>
        <v/>
      </c>
      <c r="G27" s="161" t="str">
        <f t="shared" ca="1" si="4"/>
        <v/>
      </c>
      <c r="H27" s="161" t="str">
        <f ca="1">IF(N27&gt;0,申請書!$W$7,"")</f>
        <v/>
      </c>
      <c r="I27" s="114" t="str">
        <f t="shared" ca="1" si="5"/>
        <v/>
      </c>
      <c r="J27" s="162" t="str">
        <f t="shared" ca="1" si="6"/>
        <v/>
      </c>
      <c r="K27" s="114" t="str">
        <f t="shared" ca="1" si="7"/>
        <v/>
      </c>
      <c r="L27" s="180" t="str">
        <f t="shared" ca="1" si="11"/>
        <v/>
      </c>
      <c r="M27" s="115" t="str">
        <f t="shared" ca="1" si="14"/>
        <v/>
      </c>
      <c r="N27" s="180">
        <f t="shared" ca="1" si="8"/>
        <v>0</v>
      </c>
      <c r="AM27" s="5" t="str">
        <f t="shared" ca="1" si="12"/>
        <v/>
      </c>
      <c r="AN27" s="5" t="str">
        <f t="shared" ca="1" si="13"/>
        <v/>
      </c>
    </row>
    <row r="28" spans="1:40" ht="22.5" customHeight="1">
      <c r="A28" s="110">
        <f t="shared" si="9"/>
        <v>24</v>
      </c>
      <c r="B28" s="161" t="str">
        <f t="shared" ca="1" si="10"/>
        <v/>
      </c>
      <c r="C28" s="161" t="str">
        <f t="shared" ca="1" si="0"/>
        <v/>
      </c>
      <c r="D28" s="161" t="str">
        <f t="shared" ca="1" si="1"/>
        <v/>
      </c>
      <c r="E28" s="161" t="str">
        <f t="shared" ca="1" si="2"/>
        <v/>
      </c>
      <c r="F28" s="161" t="str">
        <f t="shared" ca="1" si="3"/>
        <v/>
      </c>
      <c r="G28" s="161" t="str">
        <f t="shared" ca="1" si="4"/>
        <v/>
      </c>
      <c r="H28" s="161" t="str">
        <f ca="1">IF(N28&gt;0,申請書!$W$7,"")</f>
        <v/>
      </c>
      <c r="I28" s="114" t="str">
        <f t="shared" ca="1" si="5"/>
        <v/>
      </c>
      <c r="J28" s="162" t="str">
        <f t="shared" ca="1" si="6"/>
        <v/>
      </c>
      <c r="K28" s="114" t="str">
        <f t="shared" ca="1" si="7"/>
        <v/>
      </c>
      <c r="L28" s="180" t="str">
        <f t="shared" ca="1" si="11"/>
        <v/>
      </c>
      <c r="M28" s="115" t="str">
        <f t="shared" ca="1" si="14"/>
        <v/>
      </c>
      <c r="N28" s="180">
        <f t="shared" ca="1" si="8"/>
        <v>0</v>
      </c>
      <c r="AM28" s="5" t="str">
        <f t="shared" ca="1" si="12"/>
        <v/>
      </c>
      <c r="AN28" s="5" t="str">
        <f t="shared" ca="1" si="13"/>
        <v/>
      </c>
    </row>
    <row r="29" spans="1:40" ht="22.5" customHeight="1">
      <c r="A29" s="110">
        <f t="shared" si="9"/>
        <v>25</v>
      </c>
      <c r="B29" s="161" t="str">
        <f t="shared" ca="1" si="10"/>
        <v/>
      </c>
      <c r="C29" s="161" t="str">
        <f t="shared" ca="1" si="0"/>
        <v/>
      </c>
      <c r="D29" s="161" t="str">
        <f t="shared" ca="1" si="1"/>
        <v/>
      </c>
      <c r="E29" s="161" t="str">
        <f t="shared" ca="1" si="2"/>
        <v/>
      </c>
      <c r="F29" s="161" t="str">
        <f t="shared" ca="1" si="3"/>
        <v/>
      </c>
      <c r="G29" s="161" t="str">
        <f t="shared" ca="1" si="4"/>
        <v/>
      </c>
      <c r="H29" s="161" t="str">
        <f ca="1">IF(N29&gt;0,申請書!$W$7,"")</f>
        <v/>
      </c>
      <c r="I29" s="114" t="str">
        <f t="shared" ca="1" si="5"/>
        <v/>
      </c>
      <c r="J29" s="162" t="str">
        <f t="shared" ca="1" si="6"/>
        <v/>
      </c>
      <c r="K29" s="114" t="str">
        <f t="shared" ca="1" si="7"/>
        <v/>
      </c>
      <c r="L29" s="180" t="str">
        <f t="shared" ca="1" si="11"/>
        <v/>
      </c>
      <c r="M29" s="115" t="str">
        <f t="shared" ca="1" si="14"/>
        <v/>
      </c>
      <c r="N29" s="180">
        <f t="shared" ca="1" si="8"/>
        <v>0</v>
      </c>
      <c r="AM29" s="5" t="str">
        <f t="shared" ca="1" si="12"/>
        <v/>
      </c>
      <c r="AN29" s="5" t="str">
        <f t="shared" ca="1" si="13"/>
        <v/>
      </c>
    </row>
    <row r="30" spans="1:40" ht="11.25" customHeight="1">
      <c r="AM30" s="5" t="str">
        <f t="shared" ca="1" si="12"/>
        <v/>
      </c>
      <c r="AN30" s="5" t="str">
        <f t="shared" ca="1" si="13"/>
        <v/>
      </c>
    </row>
    <row r="31" spans="1:40" customFormat="1">
      <c r="A31" s="6" t="s">
        <v>168</v>
      </c>
      <c r="B31" s="5"/>
      <c r="C31" s="5"/>
    </row>
    <row r="32" spans="1:40" customFormat="1" ht="16.5" customHeight="1">
      <c r="A32" s="111"/>
      <c r="B32" s="5"/>
      <c r="C32" s="6" t="s">
        <v>167</v>
      </c>
    </row>
    <row r="33" spans="1:3" customFormat="1" ht="16.5" customHeight="1">
      <c r="A33" s="111"/>
      <c r="B33" s="5"/>
      <c r="C33" s="6"/>
    </row>
    <row r="34" spans="1:3" customFormat="1" ht="16.5" customHeight="1">
      <c r="A34" s="7"/>
      <c r="B34" s="5"/>
      <c r="C34" s="112"/>
    </row>
    <row r="35" spans="1:3" customFormat="1" ht="16.5" customHeight="1">
      <c r="A35" s="7"/>
      <c r="B35" s="5"/>
      <c r="C35" s="112"/>
    </row>
    <row r="36" spans="1:3" customFormat="1" ht="22.5" customHeight="1"/>
    <row r="37" spans="1:3" customFormat="1" ht="22.5" customHeight="1"/>
    <row r="38" spans="1:3" customFormat="1" ht="22.5" customHeight="1"/>
    <row r="39" spans="1:3" customFormat="1" ht="22.5" customHeight="1"/>
    <row r="40" spans="1:3" customFormat="1" ht="22.5" customHeight="1"/>
    <row r="41" spans="1:3" customFormat="1" ht="22.5" customHeight="1"/>
    <row r="42" spans="1:3" customFormat="1" ht="22.5" customHeight="1"/>
    <row r="43" spans="1:3" customFormat="1" ht="22.5" customHeight="1"/>
    <row r="44" spans="1:3" customFormat="1" ht="22.5" customHeight="1"/>
    <row r="45" spans="1:3" customFormat="1" ht="22.5" customHeight="1"/>
    <row r="46" spans="1:3" customFormat="1" ht="22.5" customHeight="1"/>
  </sheetData>
  <mergeCells count="9">
    <mergeCell ref="E3:E4"/>
    <mergeCell ref="I3:N3"/>
    <mergeCell ref="A3:A4"/>
    <mergeCell ref="B3:B4"/>
    <mergeCell ref="C3:C4"/>
    <mergeCell ref="D3:D4"/>
    <mergeCell ref="H3:H4"/>
    <mergeCell ref="G3:G4"/>
    <mergeCell ref="F3:F4"/>
  </mergeCells>
  <phoneticPr fontId="4"/>
  <printOptions horizontalCentered="1"/>
  <pageMargins left="0.19685039370078741" right="0.19685039370078741" top="0.59055118110236227" bottom="0.39370078740157483" header="0" footer="0"/>
  <pageSetup paperSize="9" scale="81"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個票1!$CA$5:$CA$40</xm:f>
          </x14:formula1>
          <xm:sqref>D5:D29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CF62"/>
  <sheetViews>
    <sheetView view="pageBreakPreview" zoomScale="160" zoomScaleNormal="160" zoomScaleSheetLayoutView="160" workbookViewId="0">
      <selection activeCell="H7" sqref="H7:N7"/>
    </sheetView>
  </sheetViews>
  <sheetFormatPr defaultColWidth="2.25" defaultRowHeight="13.5"/>
  <cols>
    <col min="1" max="1" width="2.25" style="2" customWidth="1"/>
    <col min="2" max="7" width="2.25" style="2"/>
    <col min="8" max="19" width="2.375" style="2" bestFit="1" customWidth="1"/>
    <col min="20" max="40" width="2.25" style="2"/>
    <col min="41" max="47" width="2.25" style="2" hidden="1" customWidth="1"/>
    <col min="48" max="73" width="2.25" style="2"/>
    <col min="74" max="74" width="2.125" style="2" hidden="1" customWidth="1"/>
    <col min="75" max="78" width="2.25" style="2"/>
    <col min="79" max="79" width="49.125" style="2" hidden="1" customWidth="1"/>
    <col min="80" max="84" width="8.125" style="2" hidden="1" customWidth="1"/>
    <col min="85" max="87" width="8.125" style="2" customWidth="1"/>
    <col min="88" max="16384" width="2.25" style="2"/>
  </cols>
  <sheetData>
    <row r="1" spans="1:84">
      <c r="A1" s="2" t="s">
        <v>153</v>
      </c>
    </row>
    <row r="2" spans="1:84" ht="3" customHeight="1"/>
    <row r="3" spans="1:84">
      <c r="A3" s="313" t="s">
        <v>208</v>
      </c>
      <c r="B3" s="314"/>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c r="AM3" s="315"/>
      <c r="CA3" s="429"/>
      <c r="CB3" s="430" t="s">
        <v>67</v>
      </c>
      <c r="CC3" s="429"/>
      <c r="CD3" s="429"/>
      <c r="CE3" s="430" t="s">
        <v>271</v>
      </c>
      <c r="CF3" s="429"/>
    </row>
    <row r="4" spans="1:84" ht="4.5" customHeight="1">
      <c r="A4" s="41"/>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CA4" s="429"/>
      <c r="CB4" s="430" t="s">
        <v>69</v>
      </c>
      <c r="CC4" s="430"/>
      <c r="CD4" s="430" t="s">
        <v>76</v>
      </c>
      <c r="CE4" s="430" t="s">
        <v>69</v>
      </c>
      <c r="CF4" s="429"/>
    </row>
    <row r="5" spans="1:84">
      <c r="A5" s="316" t="s">
        <v>81</v>
      </c>
      <c r="B5" s="317"/>
      <c r="C5" s="317"/>
      <c r="D5" s="317"/>
      <c r="E5" s="317"/>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c r="AH5" s="317"/>
      <c r="AI5" s="317"/>
      <c r="AJ5" s="317"/>
      <c r="AK5" s="317"/>
      <c r="AL5" s="317"/>
      <c r="AM5" s="318"/>
      <c r="CA5" s="425" t="s">
        <v>21</v>
      </c>
      <c r="CB5" s="427">
        <v>892</v>
      </c>
      <c r="CC5" s="425" t="s">
        <v>272</v>
      </c>
      <c r="CD5" s="425"/>
      <c r="CE5" s="427">
        <v>200</v>
      </c>
      <c r="CF5" s="425" t="s">
        <v>272</v>
      </c>
    </row>
    <row r="6" spans="1:84" ht="4.5" customHeight="1">
      <c r="A6" s="140"/>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CA6" s="425" t="s">
        <v>22</v>
      </c>
      <c r="CB6" s="427">
        <v>1137</v>
      </c>
      <c r="CC6" s="425" t="s">
        <v>272</v>
      </c>
      <c r="CD6" s="425"/>
      <c r="CE6" s="427">
        <v>200</v>
      </c>
      <c r="CF6" s="425" t="s">
        <v>272</v>
      </c>
    </row>
    <row r="7" spans="1:84" ht="27.75" customHeight="1">
      <c r="A7" s="333" t="s">
        <v>244</v>
      </c>
      <c r="B7" s="334"/>
      <c r="C7" s="334"/>
      <c r="D7" s="334"/>
      <c r="E7" s="334"/>
      <c r="F7" s="334"/>
      <c r="G7" s="335"/>
      <c r="H7" s="327"/>
      <c r="I7" s="328"/>
      <c r="J7" s="328"/>
      <c r="K7" s="328"/>
      <c r="L7" s="328"/>
      <c r="M7" s="328"/>
      <c r="N7" s="329"/>
      <c r="O7" s="296" t="s">
        <v>82</v>
      </c>
      <c r="P7" s="297"/>
      <c r="Q7" s="297"/>
      <c r="R7" s="297"/>
      <c r="S7" s="298"/>
      <c r="T7" s="330"/>
      <c r="U7" s="331"/>
      <c r="V7" s="331"/>
      <c r="W7" s="331"/>
      <c r="X7" s="331"/>
      <c r="Y7" s="331"/>
      <c r="Z7" s="331"/>
      <c r="AA7" s="331"/>
      <c r="AB7" s="331"/>
      <c r="AC7" s="331"/>
      <c r="AD7" s="331"/>
      <c r="AE7" s="331"/>
      <c r="AF7" s="331"/>
      <c r="AG7" s="331"/>
      <c r="AH7" s="331"/>
      <c r="AI7" s="331"/>
      <c r="AJ7" s="331"/>
      <c r="AK7" s="331"/>
      <c r="AL7" s="331"/>
      <c r="AM7" s="332"/>
      <c r="CA7" s="425" t="s">
        <v>23</v>
      </c>
      <c r="CB7" s="427">
        <v>1480</v>
      </c>
      <c r="CC7" s="425" t="s">
        <v>272</v>
      </c>
      <c r="CD7" s="425"/>
      <c r="CE7" s="427">
        <v>200</v>
      </c>
      <c r="CF7" s="425" t="s">
        <v>272</v>
      </c>
    </row>
    <row r="8" spans="1:84">
      <c r="A8" s="319" t="s">
        <v>83</v>
      </c>
      <c r="B8" s="320"/>
      <c r="C8" s="321"/>
      <c r="D8" s="296" t="s">
        <v>218</v>
      </c>
      <c r="E8" s="297"/>
      <c r="F8" s="297"/>
      <c r="G8" s="298"/>
      <c r="H8" s="296" t="s">
        <v>84</v>
      </c>
      <c r="I8" s="297"/>
      <c r="J8" s="297"/>
      <c r="K8" s="298"/>
      <c r="L8" s="296" t="s">
        <v>85</v>
      </c>
      <c r="M8" s="297"/>
      <c r="N8" s="297"/>
      <c r="O8" s="297"/>
      <c r="P8" s="297"/>
      <c r="Q8" s="297"/>
      <c r="R8" s="297"/>
      <c r="S8" s="297"/>
      <c r="T8" s="297"/>
      <c r="U8" s="297"/>
      <c r="V8" s="297"/>
      <c r="W8" s="297"/>
      <c r="X8" s="297"/>
      <c r="Y8" s="298"/>
      <c r="Z8" s="319" t="s">
        <v>86</v>
      </c>
      <c r="AA8" s="320"/>
      <c r="AB8" s="321"/>
      <c r="AC8" s="296" t="s">
        <v>87</v>
      </c>
      <c r="AD8" s="297"/>
      <c r="AE8" s="297"/>
      <c r="AF8" s="297"/>
      <c r="AG8" s="297"/>
      <c r="AH8" s="340" t="s">
        <v>88</v>
      </c>
      <c r="AI8" s="341"/>
      <c r="AJ8" s="341"/>
      <c r="AK8" s="341"/>
      <c r="AL8" s="341"/>
      <c r="AM8" s="342"/>
      <c r="AV8" s="3"/>
      <c r="CA8" s="426" t="s">
        <v>33</v>
      </c>
      <c r="CB8" s="427">
        <v>384</v>
      </c>
      <c r="CC8" s="425" t="s">
        <v>272</v>
      </c>
      <c r="CD8" s="425"/>
      <c r="CE8" s="427">
        <v>200</v>
      </c>
      <c r="CF8" s="425" t="s">
        <v>272</v>
      </c>
    </row>
    <row r="9" spans="1:84" ht="17.25" customHeight="1">
      <c r="A9" s="322"/>
      <c r="B9" s="323"/>
      <c r="C9" s="259"/>
      <c r="D9" s="337"/>
      <c r="E9" s="338"/>
      <c r="F9" s="338"/>
      <c r="G9" s="339"/>
      <c r="H9" s="324" t="s">
        <v>101</v>
      </c>
      <c r="I9" s="325"/>
      <c r="J9" s="325"/>
      <c r="K9" s="326"/>
      <c r="L9" s="278"/>
      <c r="M9" s="279"/>
      <c r="N9" s="279"/>
      <c r="O9" s="279"/>
      <c r="P9" s="279"/>
      <c r="Q9" s="279"/>
      <c r="R9" s="279"/>
      <c r="S9" s="279"/>
      <c r="T9" s="279"/>
      <c r="U9" s="279"/>
      <c r="V9" s="279"/>
      <c r="W9" s="279"/>
      <c r="X9" s="279"/>
      <c r="Y9" s="336"/>
      <c r="Z9" s="322"/>
      <c r="AA9" s="323"/>
      <c r="AB9" s="259"/>
      <c r="AC9" s="278"/>
      <c r="AD9" s="279"/>
      <c r="AE9" s="279"/>
      <c r="AF9" s="279"/>
      <c r="AG9" s="336"/>
      <c r="AH9" s="343"/>
      <c r="AI9" s="344"/>
      <c r="AJ9" s="344"/>
      <c r="AK9" s="344"/>
      <c r="AL9" s="344"/>
      <c r="AM9" s="345"/>
      <c r="CA9" s="425" t="s">
        <v>5</v>
      </c>
      <c r="CB9" s="427">
        <v>375</v>
      </c>
      <c r="CC9" s="425" t="s">
        <v>272</v>
      </c>
      <c r="CD9" s="425"/>
      <c r="CE9" s="427">
        <v>200</v>
      </c>
      <c r="CF9" s="425" t="s">
        <v>272</v>
      </c>
    </row>
    <row r="10" spans="1:84" s="3" customFormat="1" ht="20.25" customHeight="1" thickBot="1">
      <c r="A10" s="346" t="s">
        <v>224</v>
      </c>
      <c r="B10" s="347"/>
      <c r="C10" s="347"/>
      <c r="D10" s="347"/>
      <c r="E10" s="347"/>
      <c r="F10" s="347"/>
      <c r="G10" s="347"/>
      <c r="H10" s="274"/>
      <c r="I10" s="275"/>
      <c r="J10" s="276"/>
      <c r="K10" s="276"/>
      <c r="L10" s="276"/>
      <c r="M10" s="276"/>
      <c r="N10" s="276"/>
      <c r="O10" s="276"/>
      <c r="P10" s="276"/>
      <c r="Q10" s="277"/>
      <c r="R10" s="271" t="s">
        <v>225</v>
      </c>
      <c r="S10" s="272"/>
      <c r="T10" s="272"/>
      <c r="U10" s="272"/>
      <c r="V10" s="272"/>
      <c r="W10" s="273"/>
      <c r="X10" s="348"/>
      <c r="Y10" s="349"/>
      <c r="Z10" s="364" t="s">
        <v>65</v>
      </c>
      <c r="AA10" s="341"/>
      <c r="AB10" s="342"/>
      <c r="AC10" s="331"/>
      <c r="AD10" s="331"/>
      <c r="AE10" s="280" t="s">
        <v>34</v>
      </c>
      <c r="AF10" s="281"/>
      <c r="AG10" s="361" t="s">
        <v>133</v>
      </c>
      <c r="AH10" s="362"/>
      <c r="AI10" s="363"/>
      <c r="AJ10" s="331"/>
      <c r="AK10" s="331"/>
      <c r="AL10" s="280" t="s">
        <v>34</v>
      </c>
      <c r="AM10" s="281"/>
      <c r="AP10" s="350"/>
      <c r="AQ10" s="350"/>
      <c r="AR10" s="350"/>
      <c r="AS10" s="350"/>
      <c r="AT10" s="350"/>
      <c r="AU10" s="350"/>
      <c r="CA10" s="425" t="s">
        <v>273</v>
      </c>
      <c r="CB10" s="427">
        <v>939</v>
      </c>
      <c r="CC10" s="425" t="s">
        <v>272</v>
      </c>
      <c r="CD10" s="425"/>
      <c r="CE10" s="427">
        <v>200</v>
      </c>
      <c r="CF10" s="425" t="s">
        <v>272</v>
      </c>
    </row>
    <row r="11" spans="1:84" s="3" customFormat="1" ht="18" customHeight="1" thickBot="1">
      <c r="A11" s="365" t="s">
        <v>18</v>
      </c>
      <c r="B11" s="366"/>
      <c r="C11" s="366"/>
      <c r="D11" s="366"/>
      <c r="E11" s="366"/>
      <c r="F11" s="366"/>
      <c r="G11" s="366"/>
      <c r="H11" s="366"/>
      <c r="I11" s="199"/>
      <c r="J11" s="43" t="s">
        <v>43</v>
      </c>
      <c r="K11" s="44"/>
      <c r="L11" s="45"/>
      <c r="M11" s="45"/>
      <c r="N11" s="45"/>
      <c r="O11" s="45"/>
      <c r="P11" s="45"/>
      <c r="Q11" s="45"/>
      <c r="R11" s="45"/>
      <c r="S11" s="45"/>
      <c r="T11" s="45"/>
      <c r="U11" s="45"/>
      <c r="V11" s="45"/>
      <c r="W11" s="45"/>
      <c r="X11" s="45"/>
      <c r="Y11" s="199"/>
      <c r="Z11" s="43" t="s">
        <v>71</v>
      </c>
      <c r="AA11" s="44"/>
      <c r="AB11" s="45"/>
      <c r="AC11" s="45"/>
      <c r="AD11" s="45"/>
      <c r="AE11" s="45"/>
      <c r="AF11" s="45"/>
      <c r="AG11" s="45"/>
      <c r="AH11" s="45"/>
      <c r="AI11" s="45"/>
      <c r="AJ11" s="45"/>
      <c r="AK11" s="45"/>
      <c r="AL11" s="45"/>
      <c r="AM11" s="49"/>
      <c r="CA11" s="425" t="s">
        <v>274</v>
      </c>
      <c r="CB11" s="427">
        <v>1181</v>
      </c>
      <c r="CC11" s="425" t="s">
        <v>272</v>
      </c>
      <c r="CD11" s="425"/>
      <c r="CE11" s="427">
        <v>200</v>
      </c>
      <c r="CF11" s="425" t="s">
        <v>272</v>
      </c>
    </row>
    <row r="12" spans="1:84" s="3" customFormat="1" ht="18" customHeight="1" thickBot="1">
      <c r="A12" s="367"/>
      <c r="B12" s="368"/>
      <c r="C12" s="368"/>
      <c r="D12" s="368"/>
      <c r="E12" s="368"/>
      <c r="F12" s="368"/>
      <c r="G12" s="368"/>
      <c r="H12" s="368"/>
      <c r="I12" s="199"/>
      <c r="J12" s="46" t="s">
        <v>75</v>
      </c>
      <c r="K12" s="47"/>
      <c r="L12" s="48"/>
      <c r="M12" s="48"/>
      <c r="N12" s="48"/>
      <c r="O12" s="48"/>
      <c r="P12" s="48"/>
      <c r="Q12" s="48"/>
      <c r="R12" s="48"/>
      <c r="S12" s="48"/>
      <c r="T12" s="48"/>
      <c r="U12" s="47"/>
      <c r="V12" s="48"/>
      <c r="W12" s="48"/>
      <c r="X12" s="48"/>
      <c r="Y12" s="200"/>
      <c r="Z12" s="50" t="s">
        <v>74</v>
      </c>
      <c r="AA12" s="47"/>
      <c r="AB12" s="48"/>
      <c r="AC12" s="48"/>
      <c r="AD12" s="48"/>
      <c r="AE12" s="48"/>
      <c r="AF12" s="48"/>
      <c r="AG12" s="48"/>
      <c r="AH12" s="48"/>
      <c r="AI12" s="48"/>
      <c r="AJ12" s="48"/>
      <c r="AK12" s="48"/>
      <c r="AL12" s="48"/>
      <c r="AM12" s="51"/>
      <c r="CA12" s="425" t="s">
        <v>275</v>
      </c>
      <c r="CB12" s="427">
        <v>1885</v>
      </c>
      <c r="CC12" s="425" t="s">
        <v>272</v>
      </c>
      <c r="CD12" s="425"/>
      <c r="CE12" s="427">
        <v>200</v>
      </c>
      <c r="CF12" s="425" t="s">
        <v>272</v>
      </c>
    </row>
    <row r="13" spans="1:84" s="3" customFormat="1" ht="0.75" customHeight="1">
      <c r="A13" s="220"/>
      <c r="B13" s="220"/>
      <c r="C13" s="220"/>
      <c r="D13" s="220"/>
      <c r="E13" s="220"/>
      <c r="F13" s="220"/>
      <c r="G13" s="220"/>
      <c r="H13" s="220"/>
      <c r="I13" s="220"/>
      <c r="J13" s="220"/>
      <c r="K13" s="220"/>
      <c r="L13" s="220"/>
      <c r="M13" s="220"/>
      <c r="N13" s="220"/>
      <c r="O13" s="220"/>
      <c r="P13" s="220"/>
      <c r="Q13" s="220"/>
      <c r="R13" s="220"/>
      <c r="S13" s="220"/>
      <c r="T13" s="220"/>
      <c r="U13" s="220"/>
      <c r="V13" s="220"/>
      <c r="W13" s="220"/>
      <c r="X13" s="220"/>
      <c r="Y13" s="220"/>
      <c r="Z13" s="220"/>
      <c r="AA13" s="220"/>
      <c r="AB13" s="220"/>
      <c r="AC13" s="220"/>
      <c r="AD13" s="220"/>
      <c r="AE13" s="220"/>
      <c r="AF13" s="220"/>
      <c r="AG13" s="220"/>
      <c r="AH13" s="220"/>
      <c r="AI13" s="220"/>
      <c r="AJ13" s="220"/>
      <c r="AK13" s="220"/>
      <c r="AL13" s="220"/>
      <c r="AM13" s="220"/>
      <c r="CA13" s="425" t="s">
        <v>20</v>
      </c>
      <c r="CB13" s="427">
        <v>0</v>
      </c>
      <c r="CC13" s="425" t="s">
        <v>276</v>
      </c>
      <c r="CD13" s="425">
        <v>44</v>
      </c>
      <c r="CE13" s="427">
        <v>200</v>
      </c>
      <c r="CF13" s="425" t="s">
        <v>272</v>
      </c>
    </row>
    <row r="14" spans="1:84" s="3" customFormat="1" ht="18" customHeight="1">
      <c r="A14" s="316" t="s">
        <v>250</v>
      </c>
      <c r="B14" s="317"/>
      <c r="C14" s="317"/>
      <c r="D14" s="317"/>
      <c r="E14" s="317"/>
      <c r="F14" s="317"/>
      <c r="G14" s="317"/>
      <c r="H14" s="317"/>
      <c r="I14" s="317"/>
      <c r="J14" s="317"/>
      <c r="K14" s="317"/>
      <c r="L14" s="317"/>
      <c r="M14" s="317"/>
      <c r="N14" s="317"/>
      <c r="O14" s="317"/>
      <c r="P14" s="317"/>
      <c r="Q14" s="317"/>
      <c r="R14" s="317"/>
      <c r="S14" s="317"/>
      <c r="T14" s="317"/>
      <c r="U14" s="317"/>
      <c r="V14" s="317"/>
      <c r="W14" s="317"/>
      <c r="X14" s="317"/>
      <c r="Y14" s="317"/>
      <c r="Z14" s="317"/>
      <c r="AA14" s="317"/>
      <c r="AB14" s="317"/>
      <c r="AC14" s="317"/>
      <c r="AD14" s="317"/>
      <c r="AE14" s="317"/>
      <c r="AF14" s="317"/>
      <c r="AG14" s="317"/>
      <c r="AH14" s="317"/>
      <c r="AI14" s="317"/>
      <c r="AJ14" s="317"/>
      <c r="AK14" s="317"/>
      <c r="AL14" s="317"/>
      <c r="AM14" s="318"/>
      <c r="CA14" s="425" t="s">
        <v>266</v>
      </c>
      <c r="CB14" s="427">
        <v>0</v>
      </c>
      <c r="CC14" s="425" t="s">
        <v>276</v>
      </c>
      <c r="CD14" s="425">
        <v>44</v>
      </c>
      <c r="CE14" s="427">
        <v>200</v>
      </c>
      <c r="CF14" s="425" t="s">
        <v>272</v>
      </c>
    </row>
    <row r="15" spans="1:84" s="3" customFormat="1" ht="18" customHeight="1">
      <c r="A15" s="319" t="s">
        <v>251</v>
      </c>
      <c r="B15" s="320"/>
      <c r="C15" s="320"/>
      <c r="D15" s="320"/>
      <c r="E15" s="320"/>
      <c r="F15" s="320"/>
      <c r="G15" s="320"/>
      <c r="H15" s="321"/>
      <c r="I15" s="319" t="s">
        <v>253</v>
      </c>
      <c r="J15" s="320"/>
      <c r="K15" s="320"/>
      <c r="L15" s="320"/>
      <c r="M15" s="320"/>
      <c r="N15" s="320"/>
      <c r="O15" s="320"/>
      <c r="P15" s="321"/>
      <c r="Q15" s="319" t="s">
        <v>255</v>
      </c>
      <c r="R15" s="321"/>
      <c r="S15" s="319" t="s">
        <v>256</v>
      </c>
      <c r="T15" s="320"/>
      <c r="U15" s="320"/>
      <c r="V15" s="320"/>
      <c r="W15" s="320"/>
      <c r="X15" s="320"/>
      <c r="Y15" s="321"/>
      <c r="Z15" s="382" t="s">
        <v>265</v>
      </c>
      <c r="AA15" s="320"/>
      <c r="AB15" s="320"/>
      <c r="AC15" s="320"/>
      <c r="AD15" s="320"/>
      <c r="AE15" s="320"/>
      <c r="AF15" s="320"/>
      <c r="AG15" s="320"/>
      <c r="AH15" s="320"/>
      <c r="AI15" s="320"/>
      <c r="AJ15" s="320"/>
      <c r="AK15" s="320"/>
      <c r="AL15" s="320"/>
      <c r="AM15" s="321"/>
      <c r="BV15" s="3" t="s">
        <v>257</v>
      </c>
      <c r="CA15" s="425" t="s">
        <v>267</v>
      </c>
      <c r="CB15" s="427">
        <v>534</v>
      </c>
      <c r="CC15" s="425" t="s">
        <v>272</v>
      </c>
      <c r="CD15" s="425"/>
      <c r="CE15" s="427">
        <v>200</v>
      </c>
      <c r="CF15" s="425" t="s">
        <v>272</v>
      </c>
    </row>
    <row r="16" spans="1:84" s="3" customFormat="1" ht="18" customHeight="1">
      <c r="A16" s="322"/>
      <c r="B16" s="323"/>
      <c r="C16" s="323"/>
      <c r="D16" s="323"/>
      <c r="E16" s="323"/>
      <c r="F16" s="323"/>
      <c r="G16" s="323"/>
      <c r="H16" s="259"/>
      <c r="I16" s="322"/>
      <c r="J16" s="323"/>
      <c r="K16" s="323"/>
      <c r="L16" s="323"/>
      <c r="M16" s="323"/>
      <c r="N16" s="323"/>
      <c r="O16" s="323"/>
      <c r="P16" s="259"/>
      <c r="Q16" s="322"/>
      <c r="R16" s="259"/>
      <c r="S16" s="322"/>
      <c r="T16" s="323"/>
      <c r="U16" s="323"/>
      <c r="V16" s="323"/>
      <c r="W16" s="323"/>
      <c r="X16" s="323"/>
      <c r="Y16" s="259"/>
      <c r="Z16" s="322"/>
      <c r="AA16" s="323"/>
      <c r="AB16" s="323"/>
      <c r="AC16" s="323"/>
      <c r="AD16" s="323"/>
      <c r="AE16" s="323"/>
      <c r="AF16" s="323"/>
      <c r="AG16" s="323"/>
      <c r="AH16" s="323"/>
      <c r="AI16" s="323"/>
      <c r="AJ16" s="323"/>
      <c r="AK16" s="323"/>
      <c r="AL16" s="323"/>
      <c r="AM16" s="259"/>
      <c r="BV16" s="3" t="s">
        <v>258</v>
      </c>
      <c r="CA16" s="425" t="s">
        <v>268</v>
      </c>
      <c r="CB16" s="427">
        <v>564</v>
      </c>
      <c r="CC16" s="425" t="s">
        <v>272</v>
      </c>
      <c r="CD16" s="425"/>
      <c r="CE16" s="427">
        <v>200</v>
      </c>
      <c r="CF16" s="425" t="s">
        <v>272</v>
      </c>
    </row>
    <row r="17" spans="1:84" s="3" customFormat="1" ht="18" customHeight="1">
      <c r="A17" s="337"/>
      <c r="B17" s="338"/>
      <c r="C17" s="338"/>
      <c r="D17" s="338"/>
      <c r="E17" s="338"/>
      <c r="F17" s="339"/>
      <c r="G17" s="412"/>
      <c r="H17" s="413"/>
      <c r="I17" s="337"/>
      <c r="J17" s="338"/>
      <c r="K17" s="338"/>
      <c r="L17" s="338"/>
      <c r="M17" s="338"/>
      <c r="N17" s="338"/>
      <c r="O17" s="338"/>
      <c r="P17" s="339"/>
      <c r="Q17" s="417"/>
      <c r="R17" s="418"/>
      <c r="S17" s="381"/>
      <c r="T17" s="381"/>
      <c r="U17" s="381"/>
      <c r="V17" s="381"/>
      <c r="W17" s="381"/>
      <c r="X17" s="381"/>
      <c r="Y17" s="381"/>
      <c r="Z17" s="381"/>
      <c r="AA17" s="381"/>
      <c r="AB17" s="381"/>
      <c r="AC17" s="381"/>
      <c r="AD17" s="381"/>
      <c r="AE17" s="381"/>
      <c r="AF17" s="381"/>
      <c r="AG17" s="381"/>
      <c r="AH17" s="381"/>
      <c r="AI17" s="381"/>
      <c r="AJ17" s="381"/>
      <c r="AK17" s="381"/>
      <c r="AL17" s="381"/>
      <c r="AM17" s="381"/>
      <c r="BV17" s="3" t="s">
        <v>259</v>
      </c>
      <c r="CA17" s="425" t="s">
        <v>269</v>
      </c>
      <c r="CB17" s="427">
        <v>518</v>
      </c>
      <c r="CC17" s="425" t="s">
        <v>272</v>
      </c>
      <c r="CD17" s="425"/>
      <c r="CE17" s="427">
        <v>200</v>
      </c>
      <c r="CF17" s="425" t="s">
        <v>272</v>
      </c>
    </row>
    <row r="18" spans="1:84" s="3" customFormat="1" ht="18" customHeight="1">
      <c r="A18" s="414" t="s">
        <v>252</v>
      </c>
      <c r="B18" s="415"/>
      <c r="C18" s="415"/>
      <c r="D18" s="416"/>
      <c r="E18" s="221"/>
      <c r="F18" s="221"/>
      <c r="G18" s="221"/>
      <c r="H18" s="221"/>
      <c r="I18" s="296" t="s">
        <v>254</v>
      </c>
      <c r="J18" s="297"/>
      <c r="K18" s="297"/>
      <c r="L18" s="297"/>
      <c r="M18" s="298"/>
      <c r="N18" s="222"/>
      <c r="O18" s="222"/>
      <c r="P18" s="222"/>
      <c r="Q18" s="324"/>
      <c r="R18" s="326"/>
      <c r="S18" s="381"/>
      <c r="T18" s="381"/>
      <c r="U18" s="381"/>
      <c r="V18" s="381"/>
      <c r="W18" s="381"/>
      <c r="X18" s="381"/>
      <c r="Y18" s="381"/>
      <c r="Z18" s="381"/>
      <c r="AA18" s="381"/>
      <c r="AB18" s="381"/>
      <c r="AC18" s="381"/>
      <c r="AD18" s="381"/>
      <c r="AE18" s="381"/>
      <c r="AF18" s="381"/>
      <c r="AG18" s="381"/>
      <c r="AH18" s="381"/>
      <c r="AI18" s="381"/>
      <c r="AJ18" s="381"/>
      <c r="AK18" s="381"/>
      <c r="AL18" s="381"/>
      <c r="AM18" s="381"/>
      <c r="BV18" s="3" t="s">
        <v>260</v>
      </c>
      <c r="CA18" s="425" t="s">
        <v>270</v>
      </c>
      <c r="CB18" s="427">
        <v>227</v>
      </c>
      <c r="CC18" s="425" t="s">
        <v>272</v>
      </c>
      <c r="CD18" s="425"/>
      <c r="CE18" s="427">
        <v>200</v>
      </c>
      <c r="CF18" s="425" t="s">
        <v>272</v>
      </c>
    </row>
    <row r="19" spans="1:84" s="3" customFormat="1">
      <c r="A19" s="316" t="s">
        <v>115</v>
      </c>
      <c r="B19" s="317"/>
      <c r="C19" s="317"/>
      <c r="D19" s="317"/>
      <c r="E19" s="317"/>
      <c r="F19" s="317"/>
      <c r="G19" s="317"/>
      <c r="H19" s="317"/>
      <c r="I19" s="317"/>
      <c r="J19" s="317"/>
      <c r="K19" s="317"/>
      <c r="L19" s="317"/>
      <c r="M19" s="317"/>
      <c r="N19" s="317"/>
      <c r="O19" s="317"/>
      <c r="P19" s="317"/>
      <c r="Q19" s="317"/>
      <c r="R19" s="317"/>
      <c r="S19" s="317"/>
      <c r="T19" s="317"/>
      <c r="U19" s="317"/>
      <c r="V19" s="317"/>
      <c r="W19" s="317"/>
      <c r="X19" s="317"/>
      <c r="Y19" s="317"/>
      <c r="Z19" s="317"/>
      <c r="AA19" s="317"/>
      <c r="AB19" s="317"/>
      <c r="AC19" s="317"/>
      <c r="AD19" s="317"/>
      <c r="AE19" s="317"/>
      <c r="AF19" s="317"/>
      <c r="AG19" s="317"/>
      <c r="AH19" s="317"/>
      <c r="AI19" s="317"/>
      <c r="AJ19" s="317"/>
      <c r="AK19" s="317"/>
      <c r="AL19" s="317"/>
      <c r="AM19" s="318"/>
      <c r="BV19" s="3" t="s">
        <v>261</v>
      </c>
      <c r="CA19" s="425" t="s">
        <v>277</v>
      </c>
      <c r="CB19" s="427">
        <v>508</v>
      </c>
      <c r="CC19" s="425" t="s">
        <v>272</v>
      </c>
      <c r="CD19" s="425"/>
      <c r="CE19" s="427">
        <v>200</v>
      </c>
      <c r="CF19" s="425" t="s">
        <v>272</v>
      </c>
    </row>
    <row r="20" spans="1:84" s="3" customFormat="1" ht="3" customHeight="1" thickBot="1">
      <c r="A20" s="57"/>
      <c r="B20" s="57"/>
      <c r="C20" s="57"/>
      <c r="D20" s="57"/>
      <c r="E20" s="57"/>
      <c r="F20" s="57"/>
      <c r="G20" s="57"/>
      <c r="H20" s="57"/>
      <c r="I20" s="54"/>
      <c r="J20" s="58"/>
      <c r="K20" s="53"/>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BV20" s="3" t="s">
        <v>262</v>
      </c>
      <c r="CA20" s="425" t="s">
        <v>6</v>
      </c>
      <c r="CB20" s="427">
        <v>204</v>
      </c>
      <c r="CC20" s="425" t="s">
        <v>272</v>
      </c>
      <c r="CD20" s="425"/>
      <c r="CE20" s="427">
        <v>200</v>
      </c>
      <c r="CF20" s="425" t="s">
        <v>272</v>
      </c>
    </row>
    <row r="21" spans="1:84" s="3" customFormat="1" ht="19.5" customHeight="1" thickBot="1">
      <c r="A21" s="59" t="s">
        <v>42</v>
      </c>
      <c r="B21" s="57"/>
      <c r="C21" s="57"/>
      <c r="D21" s="57"/>
      <c r="E21" s="57"/>
      <c r="F21" s="57"/>
      <c r="G21" s="57"/>
      <c r="H21" s="57"/>
      <c r="I21" s="133" t="s">
        <v>151</v>
      </c>
      <c r="J21" s="58"/>
      <c r="K21" s="53"/>
      <c r="L21" s="55"/>
      <c r="M21" s="55"/>
      <c r="N21" s="55"/>
      <c r="O21" s="55"/>
      <c r="P21" s="55"/>
      <c r="Q21" s="55"/>
      <c r="R21" s="55"/>
      <c r="S21" s="55"/>
      <c r="T21" s="55"/>
      <c r="U21" s="55"/>
      <c r="V21" s="55"/>
      <c r="W21" s="55"/>
      <c r="X21" s="55"/>
      <c r="Y21" s="55"/>
      <c r="Z21" s="55"/>
      <c r="AA21" s="55"/>
      <c r="AB21" s="55"/>
      <c r="AC21" s="55"/>
      <c r="AD21" s="55"/>
      <c r="AE21" s="268" t="s">
        <v>129</v>
      </c>
      <c r="AF21" s="269"/>
      <c r="AG21" s="269"/>
      <c r="AH21" s="270"/>
      <c r="AI21" s="375">
        <f>(20*M22+5*V22)*10+AE22</f>
        <v>0</v>
      </c>
      <c r="AJ21" s="376"/>
      <c r="AK21" s="376"/>
      <c r="AL21" s="351" t="s">
        <v>32</v>
      </c>
      <c r="AM21" s="352"/>
      <c r="CA21" s="425" t="s">
        <v>7</v>
      </c>
      <c r="CB21" s="427">
        <v>148</v>
      </c>
      <c r="CC21" s="425" t="s">
        <v>272</v>
      </c>
      <c r="CD21" s="425"/>
      <c r="CE21" s="427">
        <v>200</v>
      </c>
      <c r="CF21" s="425" t="s">
        <v>272</v>
      </c>
    </row>
    <row r="22" spans="1:84" s="3" customFormat="1" ht="19.5" customHeight="1">
      <c r="A22" s="219" t="s">
        <v>61</v>
      </c>
      <c r="B22" s="25"/>
      <c r="C22" s="26"/>
      <c r="D22" s="26"/>
      <c r="E22" s="26"/>
      <c r="F22" s="26"/>
      <c r="G22" s="27"/>
      <c r="H22" s="353" t="s">
        <v>62</v>
      </c>
      <c r="I22" s="354"/>
      <c r="J22" s="354"/>
      <c r="K22" s="354"/>
      <c r="L22" s="355"/>
      <c r="M22" s="356"/>
      <c r="N22" s="357"/>
      <c r="O22" s="357"/>
      <c r="P22" s="21" t="s">
        <v>63</v>
      </c>
      <c r="Q22" s="358" t="s">
        <v>64</v>
      </c>
      <c r="R22" s="359"/>
      <c r="S22" s="359"/>
      <c r="T22" s="359"/>
      <c r="U22" s="360"/>
      <c r="V22" s="356"/>
      <c r="W22" s="357"/>
      <c r="X22" s="357"/>
      <c r="Y22" s="67" t="s">
        <v>63</v>
      </c>
      <c r="Z22" s="217" t="s">
        <v>152</v>
      </c>
      <c r="AA22" s="126"/>
      <c r="AB22" s="126"/>
      <c r="AC22" s="126"/>
      <c r="AD22" s="127"/>
      <c r="AE22" s="309"/>
      <c r="AF22" s="310"/>
      <c r="AG22" s="310"/>
      <c r="AH22" s="146" t="s">
        <v>164</v>
      </c>
      <c r="AI22" s="146"/>
      <c r="AJ22" s="134"/>
      <c r="AK22" s="48"/>
      <c r="AL22" s="48"/>
      <c r="AM22" s="51"/>
      <c r="AO22" s="3">
        <f>IF(M22=0,,"有")</f>
        <v>0</v>
      </c>
      <c r="BV22" s="3" t="s">
        <v>263</v>
      </c>
      <c r="CA22" s="425" t="s">
        <v>8</v>
      </c>
      <c r="CB22" s="427">
        <v>148</v>
      </c>
      <c r="CC22" s="425" t="s">
        <v>272</v>
      </c>
      <c r="CD22" s="425"/>
      <c r="CE22" s="427">
        <v>200</v>
      </c>
      <c r="CF22" s="425" t="s">
        <v>272</v>
      </c>
    </row>
    <row r="23" spans="1:84" s="3" customFormat="1" ht="6" customHeight="1" thickBot="1">
      <c r="A23" s="57"/>
      <c r="B23" s="57"/>
      <c r="C23" s="57"/>
      <c r="D23" s="57"/>
      <c r="E23" s="57"/>
      <c r="F23" s="57"/>
      <c r="G23" s="57"/>
      <c r="H23" s="57"/>
      <c r="I23" s="54"/>
      <c r="J23" s="58"/>
      <c r="K23" s="53"/>
      <c r="L23" s="55"/>
      <c r="M23" s="55"/>
      <c r="N23" s="55"/>
      <c r="O23" s="55"/>
      <c r="P23" s="55"/>
      <c r="Q23" s="55"/>
      <c r="R23" s="55"/>
      <c r="S23" s="55"/>
      <c r="T23" s="55"/>
      <c r="U23" s="55"/>
      <c r="V23" s="55"/>
      <c r="W23" s="55"/>
      <c r="X23" s="218"/>
      <c r="Y23" s="218"/>
      <c r="Z23" s="218"/>
      <c r="AA23" s="42"/>
      <c r="AB23" s="42"/>
      <c r="AC23" s="42"/>
      <c r="AD23" s="45"/>
      <c r="AE23" s="55"/>
      <c r="AF23" s="55"/>
      <c r="AG23" s="55"/>
      <c r="AH23" s="55"/>
      <c r="AI23" s="55"/>
      <c r="AJ23" s="55"/>
      <c r="AK23" s="55"/>
      <c r="AL23" s="55"/>
      <c r="AM23" s="55"/>
      <c r="BV23" s="3" t="s">
        <v>264</v>
      </c>
      <c r="CA23" s="428" t="s">
        <v>38</v>
      </c>
      <c r="CB23" s="427">
        <v>33</v>
      </c>
      <c r="CC23" s="425" t="s">
        <v>272</v>
      </c>
      <c r="CD23" s="425"/>
      <c r="CE23" s="427">
        <v>200</v>
      </c>
      <c r="CF23" s="425" t="s">
        <v>272</v>
      </c>
    </row>
    <row r="24" spans="1:84" ht="19.5" customHeight="1" thickBot="1">
      <c r="A24" s="60" t="s">
        <v>70</v>
      </c>
      <c r="B24" s="57"/>
      <c r="C24" s="52"/>
      <c r="D24" s="57"/>
      <c r="E24" s="61"/>
      <c r="F24" s="57"/>
      <c r="G24" s="57"/>
      <c r="H24" s="57"/>
      <c r="I24" s="57"/>
      <c r="J24" s="62"/>
      <c r="K24" s="62"/>
      <c r="L24" s="62"/>
      <c r="M24" s="62"/>
      <c r="N24" s="62"/>
      <c r="O24" s="63"/>
      <c r="P24" s="64"/>
      <c r="Q24" s="65"/>
      <c r="R24" s="65"/>
      <c r="S24" s="62"/>
      <c r="T24" s="58"/>
      <c r="U24" s="62"/>
      <c r="V24" s="62"/>
      <c r="W24" s="52"/>
      <c r="X24" s="371" t="s">
        <v>131</v>
      </c>
      <c r="Y24" s="372"/>
      <c r="Z24" s="372"/>
      <c r="AA24" s="372"/>
      <c r="AB24" s="373"/>
      <c r="AC24" s="374" t="s">
        <v>128</v>
      </c>
      <c r="AD24" s="97" t="s">
        <v>77</v>
      </c>
      <c r="AE24" s="98"/>
      <c r="AF24" s="98"/>
      <c r="AG24" s="99"/>
      <c r="AH24" s="98"/>
      <c r="AI24" s="369">
        <f>MIN(X25,ROUNDDOWN(H37/1000,0))</f>
        <v>0</v>
      </c>
      <c r="AJ24" s="370"/>
      <c r="AK24" s="370"/>
      <c r="AL24" s="351" t="s">
        <v>32</v>
      </c>
      <c r="AM24" s="352"/>
      <c r="CA24" s="425" t="s">
        <v>9</v>
      </c>
      <c r="CB24" s="427">
        <v>475</v>
      </c>
      <c r="CC24" s="425" t="s">
        <v>272</v>
      </c>
      <c r="CD24" s="425"/>
      <c r="CE24" s="427">
        <v>200</v>
      </c>
      <c r="CF24" s="425" t="s">
        <v>272</v>
      </c>
    </row>
    <row r="25" spans="1:84" ht="14.25" thickBot="1">
      <c r="A25" s="60"/>
      <c r="B25" s="57"/>
      <c r="C25" s="52"/>
      <c r="D25" s="57"/>
      <c r="E25" s="61"/>
      <c r="F25" s="57"/>
      <c r="G25" s="57"/>
      <c r="H25" s="57"/>
      <c r="I25" s="57"/>
      <c r="J25" s="62"/>
      <c r="K25" s="62"/>
      <c r="L25" s="62"/>
      <c r="M25" s="62"/>
      <c r="N25" s="62"/>
      <c r="O25" s="63"/>
      <c r="P25" s="64"/>
      <c r="Q25" s="65"/>
      <c r="R25" s="65"/>
      <c r="S25" s="62"/>
      <c r="T25" s="58"/>
      <c r="U25" s="62"/>
      <c r="V25" s="62"/>
      <c r="W25" s="66"/>
      <c r="X25" s="377" t="str">
        <f>IFERROR(VLOOKUP(H10,個票1!CA5:CB39,2,FALSE),"")</f>
        <v/>
      </c>
      <c r="Y25" s="378"/>
      <c r="Z25" s="378"/>
      <c r="AA25" s="379" t="s">
        <v>32</v>
      </c>
      <c r="AB25" s="380"/>
      <c r="AC25" s="374"/>
      <c r="AD25" s="94" t="s">
        <v>47</v>
      </c>
      <c r="AE25" s="100"/>
      <c r="AF25" s="100"/>
      <c r="AG25" s="100"/>
      <c r="AH25" s="102"/>
      <c r="AI25" s="311"/>
      <c r="AJ25" s="312"/>
      <c r="AK25" s="312"/>
      <c r="AL25" s="303" t="s">
        <v>32</v>
      </c>
      <c r="AM25" s="304"/>
      <c r="AV25" s="3"/>
      <c r="AX25" s="183" t="str">
        <f>IF(X25&gt;=AI26,"○","！（補助上限額を超過しています）")</f>
        <v>○</v>
      </c>
      <c r="AY25" s="184"/>
      <c r="AZ25" s="184"/>
      <c r="BA25" s="184"/>
      <c r="BB25" s="184"/>
      <c r="BC25" s="184"/>
      <c r="BD25" s="184"/>
      <c r="BE25" s="184"/>
      <c r="BF25" s="184"/>
      <c r="BG25" s="184"/>
      <c r="BH25" s="184"/>
      <c r="BI25" s="184"/>
      <c r="BJ25" s="184"/>
      <c r="BK25" s="184"/>
      <c r="BL25" s="184"/>
      <c r="BM25" s="184"/>
      <c r="BN25" s="184"/>
      <c r="BO25" s="184"/>
      <c r="BP25" s="184"/>
      <c r="BQ25" s="184"/>
      <c r="BR25" s="184"/>
      <c r="BS25" s="184"/>
      <c r="BT25" s="185"/>
      <c r="CA25" s="425" t="s">
        <v>10</v>
      </c>
      <c r="CB25" s="427">
        <v>638</v>
      </c>
      <c r="CC25" s="425" t="s">
        <v>272</v>
      </c>
      <c r="CD25" s="425"/>
      <c r="CE25" s="427">
        <v>200</v>
      </c>
      <c r="CF25" s="425" t="s">
        <v>272</v>
      </c>
    </row>
    <row r="26" spans="1:84" ht="15" customHeight="1">
      <c r="A26" s="52" t="s">
        <v>116</v>
      </c>
      <c r="B26" s="57"/>
      <c r="C26" s="52"/>
      <c r="D26" s="57"/>
      <c r="E26" s="61"/>
      <c r="F26" s="57"/>
      <c r="G26" s="57"/>
      <c r="H26" s="57"/>
      <c r="I26" s="57"/>
      <c r="J26" s="62"/>
      <c r="K26" s="62"/>
      <c r="L26" s="62"/>
      <c r="M26" s="62"/>
      <c r="N26" s="62"/>
      <c r="O26" s="63"/>
      <c r="P26" s="64"/>
      <c r="Q26" s="65"/>
      <c r="R26" s="65"/>
      <c r="S26" s="62"/>
      <c r="T26" s="58"/>
      <c r="U26" s="62"/>
      <c r="V26" s="62"/>
      <c r="W26" s="66"/>
      <c r="X26" s="377"/>
      <c r="Y26" s="378"/>
      <c r="Z26" s="378"/>
      <c r="AA26" s="379"/>
      <c r="AB26" s="380"/>
      <c r="AC26" s="374"/>
      <c r="AD26" s="92" t="s">
        <v>48</v>
      </c>
      <c r="AE26" s="101"/>
      <c r="AF26" s="101"/>
      <c r="AG26" s="101"/>
      <c r="AH26" s="91"/>
      <c r="AI26" s="305">
        <f>SUM(AI24:AK25)</f>
        <v>0</v>
      </c>
      <c r="AJ26" s="306"/>
      <c r="AK26" s="306"/>
      <c r="AL26" s="307" t="s">
        <v>32</v>
      </c>
      <c r="AM26" s="308"/>
      <c r="CA26" s="425" t="s">
        <v>11</v>
      </c>
      <c r="CB26" s="427">
        <v>0</v>
      </c>
      <c r="CC26" s="425" t="s">
        <v>276</v>
      </c>
      <c r="CD26" s="427">
        <v>38</v>
      </c>
      <c r="CE26" s="427" t="s">
        <v>68</v>
      </c>
      <c r="CF26" s="427"/>
    </row>
    <row r="27" spans="1:84" ht="15" customHeight="1">
      <c r="A27" s="296" t="s">
        <v>117</v>
      </c>
      <c r="B27" s="297"/>
      <c r="C27" s="297"/>
      <c r="D27" s="297"/>
      <c r="E27" s="297"/>
      <c r="F27" s="297"/>
      <c r="G27" s="298"/>
      <c r="H27" s="297" t="s">
        <v>118</v>
      </c>
      <c r="I27" s="297"/>
      <c r="J27" s="297"/>
      <c r="K27" s="297"/>
      <c r="L27" s="297"/>
      <c r="M27" s="296" t="s">
        <v>19</v>
      </c>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8"/>
      <c r="CA27" s="425" t="s">
        <v>12</v>
      </c>
      <c r="CB27" s="427">
        <v>0</v>
      </c>
      <c r="CC27" s="425" t="s">
        <v>276</v>
      </c>
      <c r="CD27" s="427">
        <v>40</v>
      </c>
      <c r="CE27" s="427" t="s">
        <v>68</v>
      </c>
      <c r="CF27" s="427"/>
    </row>
    <row r="28" spans="1:84" ht="15" customHeight="1">
      <c r="A28" s="128" t="s">
        <v>119</v>
      </c>
      <c r="B28" s="129"/>
      <c r="C28" s="129"/>
      <c r="D28" s="129"/>
      <c r="E28" s="130"/>
      <c r="F28" s="130"/>
      <c r="G28" s="131"/>
      <c r="H28" s="302"/>
      <c r="I28" s="302"/>
      <c r="J28" s="302"/>
      <c r="K28" s="302"/>
      <c r="L28" s="302"/>
      <c r="M28" s="299"/>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0"/>
      <c r="AL28" s="300"/>
      <c r="AM28" s="301"/>
      <c r="CA28" s="425" t="s">
        <v>13</v>
      </c>
      <c r="CB28" s="427">
        <v>0</v>
      </c>
      <c r="CC28" s="425" t="s">
        <v>276</v>
      </c>
      <c r="CD28" s="427">
        <v>38</v>
      </c>
      <c r="CE28" s="427" t="s">
        <v>68</v>
      </c>
      <c r="CF28" s="427"/>
    </row>
    <row r="29" spans="1:84" ht="15" customHeight="1">
      <c r="A29" s="68" t="s">
        <v>120</v>
      </c>
      <c r="B29" s="69"/>
      <c r="C29" s="69"/>
      <c r="D29" s="69"/>
      <c r="E29" s="70"/>
      <c r="F29" s="70"/>
      <c r="G29" s="71"/>
      <c r="H29" s="267"/>
      <c r="I29" s="267"/>
      <c r="J29" s="267"/>
      <c r="K29" s="267"/>
      <c r="L29" s="267"/>
      <c r="M29" s="284"/>
      <c r="N29" s="285"/>
      <c r="O29" s="285"/>
      <c r="P29" s="285"/>
      <c r="Q29" s="285"/>
      <c r="R29" s="285"/>
      <c r="S29" s="285"/>
      <c r="T29" s="285"/>
      <c r="U29" s="285"/>
      <c r="V29" s="285"/>
      <c r="W29" s="285"/>
      <c r="X29" s="285"/>
      <c r="Y29" s="285"/>
      <c r="Z29" s="285"/>
      <c r="AA29" s="285"/>
      <c r="AB29" s="285"/>
      <c r="AC29" s="285"/>
      <c r="AD29" s="285"/>
      <c r="AE29" s="285"/>
      <c r="AF29" s="285"/>
      <c r="AG29" s="285"/>
      <c r="AH29" s="285"/>
      <c r="AI29" s="285"/>
      <c r="AJ29" s="285"/>
      <c r="AK29" s="285"/>
      <c r="AL29" s="285"/>
      <c r="AM29" s="286"/>
      <c r="CA29" s="425" t="s">
        <v>14</v>
      </c>
      <c r="CB29" s="427">
        <v>0</v>
      </c>
      <c r="CC29" s="425" t="s">
        <v>276</v>
      </c>
      <c r="CD29" s="427">
        <v>48</v>
      </c>
      <c r="CE29" s="427" t="s">
        <v>68</v>
      </c>
      <c r="CF29" s="427"/>
    </row>
    <row r="30" spans="1:84" ht="15" customHeight="1">
      <c r="A30" s="68" t="s">
        <v>121</v>
      </c>
      <c r="B30" s="69"/>
      <c r="C30" s="69"/>
      <c r="D30" s="69"/>
      <c r="E30" s="70"/>
      <c r="F30" s="70"/>
      <c r="G30" s="71"/>
      <c r="H30" s="267"/>
      <c r="I30" s="267"/>
      <c r="J30" s="267"/>
      <c r="K30" s="267"/>
      <c r="L30" s="267"/>
      <c r="M30" s="284"/>
      <c r="N30" s="285"/>
      <c r="O30" s="285"/>
      <c r="P30" s="285"/>
      <c r="Q30" s="285"/>
      <c r="R30" s="285"/>
      <c r="S30" s="285"/>
      <c r="T30" s="285"/>
      <c r="U30" s="285"/>
      <c r="V30" s="285"/>
      <c r="W30" s="285"/>
      <c r="X30" s="285"/>
      <c r="Y30" s="285"/>
      <c r="Z30" s="285"/>
      <c r="AA30" s="285"/>
      <c r="AB30" s="285"/>
      <c r="AC30" s="285"/>
      <c r="AD30" s="285"/>
      <c r="AE30" s="285"/>
      <c r="AF30" s="285"/>
      <c r="AG30" s="285"/>
      <c r="AH30" s="285"/>
      <c r="AI30" s="285"/>
      <c r="AJ30" s="285"/>
      <c r="AK30" s="285"/>
      <c r="AL30" s="285"/>
      <c r="AM30" s="286"/>
      <c r="CA30" s="425" t="s">
        <v>15</v>
      </c>
      <c r="CB30" s="427">
        <v>0</v>
      </c>
      <c r="CC30" s="425" t="s">
        <v>276</v>
      </c>
      <c r="CD30" s="427">
        <v>43</v>
      </c>
      <c r="CE30" s="427" t="s">
        <v>68</v>
      </c>
      <c r="CF30" s="427"/>
    </row>
    <row r="31" spans="1:84" ht="15" customHeight="1">
      <c r="A31" s="68" t="s">
        <v>122</v>
      </c>
      <c r="B31" s="69"/>
      <c r="C31" s="69"/>
      <c r="D31" s="69"/>
      <c r="E31" s="70"/>
      <c r="F31" s="70"/>
      <c r="G31" s="71"/>
      <c r="H31" s="267"/>
      <c r="I31" s="267"/>
      <c r="J31" s="267"/>
      <c r="K31" s="267"/>
      <c r="L31" s="267"/>
      <c r="M31" s="284"/>
      <c r="N31" s="285"/>
      <c r="O31" s="285"/>
      <c r="P31" s="285"/>
      <c r="Q31" s="285"/>
      <c r="R31" s="285"/>
      <c r="S31" s="285"/>
      <c r="T31" s="285"/>
      <c r="U31" s="285"/>
      <c r="V31" s="285"/>
      <c r="W31" s="285"/>
      <c r="X31" s="285"/>
      <c r="Y31" s="285"/>
      <c r="Z31" s="285"/>
      <c r="AA31" s="285"/>
      <c r="AB31" s="285"/>
      <c r="AC31" s="285"/>
      <c r="AD31" s="285"/>
      <c r="AE31" s="285"/>
      <c r="AF31" s="285"/>
      <c r="AG31" s="285"/>
      <c r="AH31" s="285"/>
      <c r="AI31" s="285"/>
      <c r="AJ31" s="285"/>
      <c r="AK31" s="285"/>
      <c r="AL31" s="285"/>
      <c r="AM31" s="286"/>
      <c r="CA31" s="425" t="s">
        <v>16</v>
      </c>
      <c r="CB31" s="427">
        <v>0</v>
      </c>
      <c r="CC31" s="425" t="s">
        <v>276</v>
      </c>
      <c r="CD31" s="427">
        <v>36</v>
      </c>
      <c r="CE31" s="427" t="s">
        <v>68</v>
      </c>
      <c r="CF31" s="427"/>
    </row>
    <row r="32" spans="1:84" ht="15" customHeight="1">
      <c r="A32" s="68" t="s">
        <v>123</v>
      </c>
      <c r="B32" s="69"/>
      <c r="C32" s="69"/>
      <c r="D32" s="69"/>
      <c r="E32" s="70"/>
      <c r="F32" s="70"/>
      <c r="G32" s="71"/>
      <c r="H32" s="267"/>
      <c r="I32" s="267"/>
      <c r="J32" s="267"/>
      <c r="K32" s="267"/>
      <c r="L32" s="267"/>
      <c r="M32" s="284"/>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285"/>
      <c r="AL32" s="285"/>
      <c r="AM32" s="286"/>
      <c r="CA32" s="425" t="s">
        <v>24</v>
      </c>
      <c r="CB32" s="427">
        <v>0</v>
      </c>
      <c r="CC32" s="425" t="s">
        <v>276</v>
      </c>
      <c r="CD32" s="427">
        <v>37</v>
      </c>
      <c r="CE32" s="427" t="s">
        <v>68</v>
      </c>
      <c r="CF32" s="427"/>
    </row>
    <row r="33" spans="1:84" ht="15" customHeight="1">
      <c r="A33" s="68" t="s">
        <v>124</v>
      </c>
      <c r="B33" s="69"/>
      <c r="C33" s="69"/>
      <c r="D33" s="69"/>
      <c r="E33" s="70"/>
      <c r="F33" s="70"/>
      <c r="G33" s="71"/>
      <c r="H33" s="267"/>
      <c r="I33" s="267"/>
      <c r="J33" s="267"/>
      <c r="K33" s="267"/>
      <c r="L33" s="267"/>
      <c r="M33" s="284"/>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6"/>
      <c r="AV33" s="3"/>
      <c r="CA33" s="425" t="s">
        <v>25</v>
      </c>
      <c r="CB33" s="427">
        <v>0</v>
      </c>
      <c r="CC33" s="425" t="s">
        <v>276</v>
      </c>
      <c r="CD33" s="427">
        <v>35</v>
      </c>
      <c r="CE33" s="427" t="s">
        <v>68</v>
      </c>
      <c r="CF33" s="427"/>
    </row>
    <row r="34" spans="1:84" ht="15" customHeight="1">
      <c r="A34" s="68" t="s">
        <v>125</v>
      </c>
      <c r="B34" s="69"/>
      <c r="C34" s="69"/>
      <c r="D34" s="69"/>
      <c r="E34" s="70"/>
      <c r="F34" s="70"/>
      <c r="G34" s="71"/>
      <c r="H34" s="267"/>
      <c r="I34" s="267"/>
      <c r="J34" s="267"/>
      <c r="K34" s="267"/>
      <c r="L34" s="267"/>
      <c r="M34" s="284"/>
      <c r="N34" s="285"/>
      <c r="O34" s="285"/>
      <c r="P34" s="285"/>
      <c r="Q34" s="285"/>
      <c r="R34" s="285"/>
      <c r="S34" s="285"/>
      <c r="T34" s="285"/>
      <c r="U34" s="285"/>
      <c r="V34" s="285"/>
      <c r="W34" s="285"/>
      <c r="X34" s="285"/>
      <c r="Y34" s="285"/>
      <c r="Z34" s="285"/>
      <c r="AA34" s="285"/>
      <c r="AB34" s="285"/>
      <c r="AC34" s="285"/>
      <c r="AD34" s="285"/>
      <c r="AE34" s="285"/>
      <c r="AF34" s="285"/>
      <c r="AG34" s="285"/>
      <c r="AH34" s="285"/>
      <c r="AI34" s="285"/>
      <c r="AJ34" s="285"/>
      <c r="AK34" s="285"/>
      <c r="AL34" s="285"/>
      <c r="AM34" s="286"/>
      <c r="CA34" s="425" t="s">
        <v>26</v>
      </c>
      <c r="CB34" s="427">
        <v>0</v>
      </c>
      <c r="CC34" s="425" t="s">
        <v>276</v>
      </c>
      <c r="CD34" s="427">
        <v>37</v>
      </c>
      <c r="CE34" s="427" t="s">
        <v>68</v>
      </c>
      <c r="CF34" s="427"/>
    </row>
    <row r="35" spans="1:84" ht="15" customHeight="1">
      <c r="A35" s="68" t="s">
        <v>126</v>
      </c>
      <c r="B35" s="72"/>
      <c r="C35" s="72"/>
      <c r="D35" s="72"/>
      <c r="E35" s="72"/>
      <c r="F35" s="72"/>
      <c r="G35" s="73"/>
      <c r="H35" s="267"/>
      <c r="I35" s="267"/>
      <c r="J35" s="267"/>
      <c r="K35" s="267"/>
      <c r="L35" s="267"/>
      <c r="M35" s="284"/>
      <c r="N35" s="285"/>
      <c r="O35" s="285"/>
      <c r="P35" s="285"/>
      <c r="Q35" s="285"/>
      <c r="R35" s="285"/>
      <c r="S35" s="285"/>
      <c r="T35" s="285"/>
      <c r="U35" s="285"/>
      <c r="V35" s="285"/>
      <c r="W35" s="285"/>
      <c r="X35" s="285"/>
      <c r="Y35" s="285"/>
      <c r="Z35" s="285"/>
      <c r="AA35" s="285"/>
      <c r="AB35" s="285"/>
      <c r="AC35" s="285"/>
      <c r="AD35" s="285"/>
      <c r="AE35" s="285"/>
      <c r="AF35" s="285"/>
      <c r="AG35" s="285"/>
      <c r="AH35" s="285"/>
      <c r="AI35" s="285"/>
      <c r="AJ35" s="285"/>
      <c r="AK35" s="285"/>
      <c r="AL35" s="285"/>
      <c r="AM35" s="286"/>
      <c r="CA35" s="425" t="s">
        <v>27</v>
      </c>
      <c r="CB35" s="427">
        <v>0</v>
      </c>
      <c r="CC35" s="425" t="s">
        <v>276</v>
      </c>
      <c r="CD35" s="427">
        <v>35</v>
      </c>
      <c r="CE35" s="427" t="s">
        <v>68</v>
      </c>
      <c r="CF35" s="427"/>
    </row>
    <row r="36" spans="1:84" ht="15" customHeight="1">
      <c r="A36" s="74" t="s">
        <v>127</v>
      </c>
      <c r="B36" s="75"/>
      <c r="C36" s="75"/>
      <c r="D36" s="75"/>
      <c r="E36" s="76"/>
      <c r="F36" s="76"/>
      <c r="G36" s="77"/>
      <c r="H36" s="287"/>
      <c r="I36" s="287"/>
      <c r="J36" s="287"/>
      <c r="K36" s="287"/>
      <c r="L36" s="287"/>
      <c r="M36" s="288"/>
      <c r="N36" s="289"/>
      <c r="O36" s="289"/>
      <c r="P36" s="289"/>
      <c r="Q36" s="289"/>
      <c r="R36" s="289"/>
      <c r="S36" s="289"/>
      <c r="T36" s="289"/>
      <c r="U36" s="289"/>
      <c r="V36" s="289"/>
      <c r="W36" s="289"/>
      <c r="X36" s="289"/>
      <c r="Y36" s="289"/>
      <c r="Z36" s="289"/>
      <c r="AA36" s="289"/>
      <c r="AB36" s="289"/>
      <c r="AC36" s="289"/>
      <c r="AD36" s="289"/>
      <c r="AE36" s="289"/>
      <c r="AF36" s="289"/>
      <c r="AG36" s="289"/>
      <c r="AH36" s="289"/>
      <c r="AI36" s="289"/>
      <c r="AJ36" s="289"/>
      <c r="AK36" s="289"/>
      <c r="AL36" s="289"/>
      <c r="AM36" s="290"/>
      <c r="CA36" s="425" t="s">
        <v>28</v>
      </c>
      <c r="CB36" s="427">
        <v>0</v>
      </c>
      <c r="CC36" s="425" t="s">
        <v>276</v>
      </c>
      <c r="CD36" s="427">
        <v>37</v>
      </c>
      <c r="CE36" s="427" t="s">
        <v>68</v>
      </c>
      <c r="CF36" s="427"/>
    </row>
    <row r="37" spans="1:84" ht="15" customHeight="1">
      <c r="A37" s="78" t="s">
        <v>37</v>
      </c>
      <c r="B37" s="79"/>
      <c r="C37" s="79"/>
      <c r="D37" s="79"/>
      <c r="E37" s="79"/>
      <c r="F37" s="79"/>
      <c r="G37" s="80"/>
      <c r="H37" s="294">
        <f>SUM(H28:L36)</f>
        <v>0</v>
      </c>
      <c r="I37" s="294"/>
      <c r="J37" s="294"/>
      <c r="K37" s="294"/>
      <c r="L37" s="295"/>
      <c r="M37" s="291"/>
      <c r="N37" s="292"/>
      <c r="O37" s="292"/>
      <c r="P37" s="292"/>
      <c r="Q37" s="292"/>
      <c r="R37" s="292"/>
      <c r="S37" s="292"/>
      <c r="T37" s="292"/>
      <c r="U37" s="292"/>
      <c r="V37" s="292"/>
      <c r="W37" s="292"/>
      <c r="X37" s="292"/>
      <c r="Y37" s="292"/>
      <c r="Z37" s="292"/>
      <c r="AA37" s="292"/>
      <c r="AB37" s="292"/>
      <c r="AC37" s="292"/>
      <c r="AD37" s="292"/>
      <c r="AE37" s="292"/>
      <c r="AF37" s="292"/>
      <c r="AG37" s="292"/>
      <c r="AH37" s="292"/>
      <c r="AI37" s="292"/>
      <c r="AJ37" s="292"/>
      <c r="AK37" s="292"/>
      <c r="AL37" s="292"/>
      <c r="AM37" s="293"/>
      <c r="CA37" s="425" t="s">
        <v>29</v>
      </c>
      <c r="CB37" s="427">
        <v>0</v>
      </c>
      <c r="CC37" s="425" t="s">
        <v>276</v>
      </c>
      <c r="CD37" s="427">
        <v>35</v>
      </c>
      <c r="CE37" s="427" t="s">
        <v>68</v>
      </c>
      <c r="CF37" s="427"/>
    </row>
    <row r="38" spans="1:84" ht="6" customHeight="1" thickBot="1">
      <c r="A38" s="81"/>
      <c r="B38" s="81"/>
      <c r="C38" s="81"/>
      <c r="D38" s="81"/>
      <c r="E38" s="82"/>
      <c r="F38" s="82"/>
      <c r="G38" s="82"/>
      <c r="H38" s="82"/>
      <c r="I38" s="82"/>
      <c r="J38" s="83"/>
      <c r="K38" s="83"/>
      <c r="L38" s="83"/>
      <c r="M38" s="83"/>
      <c r="N38" s="83"/>
      <c r="O38" s="84"/>
      <c r="P38" s="84"/>
      <c r="Q38" s="84"/>
      <c r="R38" s="84"/>
      <c r="S38" s="84"/>
      <c r="T38" s="84"/>
      <c r="U38" s="84"/>
      <c r="V38" s="84"/>
      <c r="W38" s="84"/>
      <c r="X38" s="84"/>
      <c r="Y38" s="84"/>
      <c r="Z38" s="84"/>
      <c r="AA38" s="84"/>
      <c r="AB38" s="84"/>
      <c r="AC38" s="84"/>
      <c r="AD38" s="84"/>
      <c r="AE38" s="84"/>
      <c r="AF38" s="84"/>
      <c r="AG38" s="84"/>
      <c r="AH38" s="96"/>
      <c r="AI38" s="84"/>
      <c r="AJ38" s="84"/>
      <c r="AK38" s="84"/>
      <c r="AL38" s="84"/>
      <c r="AM38" s="84"/>
      <c r="CA38" s="425" t="s">
        <v>30</v>
      </c>
      <c r="CB38" s="427">
        <v>0</v>
      </c>
      <c r="CC38" s="425" t="s">
        <v>276</v>
      </c>
      <c r="CD38" s="427">
        <v>37</v>
      </c>
      <c r="CE38" s="427" t="s">
        <v>68</v>
      </c>
      <c r="CF38" s="427"/>
    </row>
    <row r="39" spans="1:84" s="3" customFormat="1" ht="19.5" customHeight="1" thickBot="1">
      <c r="A39" s="59" t="s">
        <v>72</v>
      </c>
      <c r="B39" s="57"/>
      <c r="C39" s="57"/>
      <c r="D39" s="57"/>
      <c r="E39" s="57"/>
      <c r="F39" s="57"/>
      <c r="G39" s="57"/>
      <c r="H39" s="57"/>
      <c r="I39" s="54"/>
      <c r="J39" s="58"/>
      <c r="K39" s="53"/>
      <c r="L39" s="55"/>
      <c r="M39" s="55"/>
      <c r="N39" s="55"/>
      <c r="O39" s="55"/>
      <c r="P39" s="55"/>
      <c r="Q39" s="55"/>
      <c r="R39" s="55"/>
      <c r="S39" s="55"/>
      <c r="T39" s="55"/>
      <c r="U39" s="55"/>
      <c r="V39" s="55"/>
      <c r="W39" s="55"/>
      <c r="X39" s="55"/>
      <c r="Y39" s="55"/>
      <c r="Z39" s="55"/>
      <c r="AA39" s="55"/>
      <c r="AB39" s="55"/>
      <c r="AC39" s="55"/>
      <c r="AD39" s="55"/>
      <c r="AE39" s="268" t="s">
        <v>130</v>
      </c>
      <c r="AF39" s="269"/>
      <c r="AG39" s="269"/>
      <c r="AH39" s="270"/>
      <c r="AI39" s="395">
        <f>IFERROR(IF(H10="居宅介護支援事業所",(X42*AI42+X43*AI43+X44*AI44+X45*AI45)/1000,(X40*AI40+X41*AI41)/1000),"")</f>
        <v>0</v>
      </c>
      <c r="AJ39" s="396"/>
      <c r="AK39" s="396"/>
      <c r="AL39" s="351" t="s">
        <v>32</v>
      </c>
      <c r="AM39" s="352"/>
      <c r="CA39" s="425" t="s">
        <v>31</v>
      </c>
      <c r="CB39" s="427">
        <v>0</v>
      </c>
      <c r="CC39" s="425" t="s">
        <v>276</v>
      </c>
      <c r="CD39" s="427">
        <v>35</v>
      </c>
      <c r="CE39" s="427" t="s">
        <v>68</v>
      </c>
      <c r="CF39" s="427"/>
    </row>
    <row r="40" spans="1:84" s="3" customFormat="1" ht="15.75" customHeight="1">
      <c r="A40" s="399" t="s">
        <v>205</v>
      </c>
      <c r="B40" s="366"/>
      <c r="C40" s="366"/>
      <c r="D40" s="366"/>
      <c r="E40" s="366"/>
      <c r="F40" s="366"/>
      <c r="G40" s="366"/>
      <c r="H40" s="366"/>
      <c r="I40" s="366"/>
      <c r="J40" s="400"/>
      <c r="K40" s="155" t="s">
        <v>200</v>
      </c>
      <c r="L40" s="157"/>
      <c r="M40" s="28"/>
      <c r="N40" s="156"/>
      <c r="O40" s="156"/>
      <c r="P40" s="156"/>
      <c r="Q40" s="32"/>
      <c r="R40" s="156"/>
      <c r="S40" s="156"/>
      <c r="T40" s="156"/>
      <c r="U40" s="156"/>
      <c r="V40" s="156"/>
      <c r="W40" s="31"/>
      <c r="X40" s="385">
        <f>IF($H$10="介護予防・生活支援サービス事業の事業者","",1500)</f>
        <v>1500</v>
      </c>
      <c r="Y40" s="385"/>
      <c r="Z40" s="385"/>
      <c r="AA40" s="383" t="s">
        <v>45</v>
      </c>
      <c r="AB40" s="384"/>
      <c r="AC40" s="358" t="s">
        <v>46</v>
      </c>
      <c r="AD40" s="359"/>
      <c r="AE40" s="359"/>
      <c r="AF40" s="359"/>
      <c r="AG40" s="359"/>
      <c r="AH40" s="360"/>
      <c r="AI40" s="278"/>
      <c r="AJ40" s="279"/>
      <c r="AK40" s="279"/>
      <c r="AL40" s="282" t="s">
        <v>44</v>
      </c>
      <c r="AM40" s="283"/>
      <c r="CA40" s="425" t="s">
        <v>165</v>
      </c>
      <c r="CB40" s="425"/>
      <c r="CC40" s="425"/>
      <c r="CD40" s="425"/>
      <c r="CE40" s="425"/>
      <c r="CF40" s="425"/>
    </row>
    <row r="41" spans="1:84" s="3" customFormat="1" ht="15.75" customHeight="1">
      <c r="A41" s="401"/>
      <c r="B41" s="368"/>
      <c r="C41" s="368"/>
      <c r="D41" s="368"/>
      <c r="E41" s="368"/>
      <c r="F41" s="368"/>
      <c r="G41" s="368"/>
      <c r="H41" s="368"/>
      <c r="I41" s="368"/>
      <c r="J41" s="402"/>
      <c r="K41" s="155" t="s">
        <v>201</v>
      </c>
      <c r="L41" s="157"/>
      <c r="M41" s="28"/>
      <c r="N41" s="156"/>
      <c r="O41" s="156"/>
      <c r="P41" s="156"/>
      <c r="Q41" s="32"/>
      <c r="R41" s="156"/>
      <c r="S41" s="156"/>
      <c r="T41" s="156"/>
      <c r="U41" s="156"/>
      <c r="V41" s="156"/>
      <c r="W41" s="31"/>
      <c r="X41" s="385">
        <f>IF($H$10="介護予防・生活支援サービス事業の事業者","",3000)</f>
        <v>3000</v>
      </c>
      <c r="Y41" s="385"/>
      <c r="Z41" s="385"/>
      <c r="AA41" s="383" t="s">
        <v>45</v>
      </c>
      <c r="AB41" s="384"/>
      <c r="AC41" s="358" t="s">
        <v>46</v>
      </c>
      <c r="AD41" s="359"/>
      <c r="AE41" s="359"/>
      <c r="AF41" s="359"/>
      <c r="AG41" s="359"/>
      <c r="AH41" s="360"/>
      <c r="AI41" s="278"/>
      <c r="AJ41" s="279"/>
      <c r="AK41" s="279"/>
      <c r="AL41" s="386" t="s">
        <v>34</v>
      </c>
      <c r="AM41" s="387"/>
      <c r="CA41"/>
      <c r="CB41"/>
      <c r="CC41"/>
      <c r="CD41"/>
      <c r="CE41"/>
      <c r="CF41"/>
    </row>
    <row r="42" spans="1:84" s="3" customFormat="1" ht="15.75" customHeight="1">
      <c r="A42" s="168"/>
      <c r="B42" s="403" t="s">
        <v>202</v>
      </c>
      <c r="C42" s="404"/>
      <c r="D42" s="404"/>
      <c r="E42" s="404"/>
      <c r="F42" s="404"/>
      <c r="G42" s="404"/>
      <c r="H42" s="404"/>
      <c r="I42" s="404"/>
      <c r="J42" s="405"/>
      <c r="K42" s="158" t="s">
        <v>200</v>
      </c>
      <c r="L42" s="158"/>
      <c r="M42" s="166"/>
      <c r="N42" s="166"/>
      <c r="O42" s="167"/>
      <c r="P42" s="167"/>
      <c r="Q42" s="158"/>
      <c r="R42" s="158"/>
      <c r="S42" s="158"/>
      <c r="T42" s="158"/>
      <c r="U42" s="158"/>
      <c r="V42" s="158"/>
      <c r="W42" s="165"/>
      <c r="X42" s="385">
        <f>IF($H$10="介護予防・生活支援サービス事業の事業者","",1500)</f>
        <v>1500</v>
      </c>
      <c r="Y42" s="385"/>
      <c r="Z42" s="385"/>
      <c r="AA42" s="383" t="s">
        <v>45</v>
      </c>
      <c r="AB42" s="384"/>
      <c r="AC42" s="358" t="s">
        <v>46</v>
      </c>
      <c r="AD42" s="359"/>
      <c r="AE42" s="359"/>
      <c r="AF42" s="359"/>
      <c r="AG42" s="359"/>
      <c r="AH42" s="360"/>
      <c r="AI42" s="278"/>
      <c r="AJ42" s="279"/>
      <c r="AK42" s="279"/>
      <c r="AL42" s="280" t="s">
        <v>34</v>
      </c>
      <c r="AM42" s="281"/>
    </row>
    <row r="43" spans="1:84" s="3" customFormat="1" ht="15.75" customHeight="1">
      <c r="A43" s="163"/>
      <c r="B43" s="406"/>
      <c r="C43" s="407"/>
      <c r="D43" s="407"/>
      <c r="E43" s="407"/>
      <c r="F43" s="407"/>
      <c r="G43" s="407"/>
      <c r="H43" s="407"/>
      <c r="I43" s="407"/>
      <c r="J43" s="408"/>
      <c r="K43" s="30" t="s">
        <v>203</v>
      </c>
      <c r="L43" s="30"/>
      <c r="M43" s="30"/>
      <c r="N43" s="30"/>
      <c r="O43" s="23"/>
      <c r="P43" s="23"/>
      <c r="Q43" s="22"/>
      <c r="R43" s="22"/>
      <c r="S43" s="22"/>
      <c r="T43" s="22"/>
      <c r="U43" s="22"/>
      <c r="V43" s="22"/>
      <c r="W43" s="24"/>
      <c r="X43" s="385">
        <f>IF($H$10="介護予防・生活支援サービス事業の事業者","",4500)</f>
        <v>4500</v>
      </c>
      <c r="Y43" s="385"/>
      <c r="Z43" s="385"/>
      <c r="AA43" s="383" t="s">
        <v>45</v>
      </c>
      <c r="AB43" s="384"/>
      <c r="AC43" s="358" t="s">
        <v>46</v>
      </c>
      <c r="AD43" s="359"/>
      <c r="AE43" s="359"/>
      <c r="AF43" s="359"/>
      <c r="AG43" s="359"/>
      <c r="AH43" s="360"/>
      <c r="AI43" s="278"/>
      <c r="AJ43" s="279"/>
      <c r="AK43" s="279"/>
      <c r="AL43" s="280" t="s">
        <v>34</v>
      </c>
      <c r="AM43" s="281"/>
    </row>
    <row r="44" spans="1:84" s="3" customFormat="1" ht="15.75" customHeight="1">
      <c r="A44" s="163"/>
      <c r="B44" s="406"/>
      <c r="C44" s="407"/>
      <c r="D44" s="407"/>
      <c r="E44" s="407"/>
      <c r="F44" s="407"/>
      <c r="G44" s="407"/>
      <c r="H44" s="407"/>
      <c r="I44" s="407"/>
      <c r="J44" s="408"/>
      <c r="K44" s="29" t="s">
        <v>201</v>
      </c>
      <c r="L44" s="29"/>
      <c r="M44" s="29"/>
      <c r="N44" s="29"/>
      <c r="O44" s="32"/>
      <c r="P44" s="32"/>
      <c r="Q44" s="156"/>
      <c r="R44" s="156"/>
      <c r="S44" s="156"/>
      <c r="T44" s="156"/>
      <c r="U44" s="156"/>
      <c r="V44" s="156"/>
      <c r="W44" s="31"/>
      <c r="X44" s="385">
        <f>IF($H$10="介護予防・生活支援サービス事業の事業者","",3000)</f>
        <v>3000</v>
      </c>
      <c r="Y44" s="385"/>
      <c r="Z44" s="385"/>
      <c r="AA44" s="383" t="s">
        <v>45</v>
      </c>
      <c r="AB44" s="384"/>
      <c r="AC44" s="358" t="s">
        <v>46</v>
      </c>
      <c r="AD44" s="359"/>
      <c r="AE44" s="359"/>
      <c r="AF44" s="359"/>
      <c r="AG44" s="359"/>
      <c r="AH44" s="360"/>
      <c r="AI44" s="278"/>
      <c r="AJ44" s="279"/>
      <c r="AK44" s="279"/>
      <c r="AL44" s="280" t="s">
        <v>34</v>
      </c>
      <c r="AM44" s="281"/>
    </row>
    <row r="45" spans="1:84" s="3" customFormat="1" ht="15.75" customHeight="1">
      <c r="A45" s="164"/>
      <c r="B45" s="409"/>
      <c r="C45" s="410"/>
      <c r="D45" s="410"/>
      <c r="E45" s="410"/>
      <c r="F45" s="410"/>
      <c r="G45" s="410"/>
      <c r="H45" s="410"/>
      <c r="I45" s="410"/>
      <c r="J45" s="411"/>
      <c r="K45" s="29" t="s">
        <v>204</v>
      </c>
      <c r="L45" s="29"/>
      <c r="M45" s="29"/>
      <c r="N45" s="29"/>
      <c r="O45" s="32"/>
      <c r="P45" s="32"/>
      <c r="Q45" s="156"/>
      <c r="R45" s="156"/>
      <c r="S45" s="156"/>
      <c r="T45" s="156"/>
      <c r="U45" s="156"/>
      <c r="V45" s="156"/>
      <c r="W45" s="31"/>
      <c r="X45" s="385">
        <f>IF($H$10="介護予防・生活支援サービス事業の事業者","",6000)</f>
        <v>6000</v>
      </c>
      <c r="Y45" s="385"/>
      <c r="Z45" s="385"/>
      <c r="AA45" s="383" t="s">
        <v>45</v>
      </c>
      <c r="AB45" s="384"/>
      <c r="AC45" s="358" t="s">
        <v>46</v>
      </c>
      <c r="AD45" s="359"/>
      <c r="AE45" s="359"/>
      <c r="AF45" s="359"/>
      <c r="AG45" s="359"/>
      <c r="AH45" s="360"/>
      <c r="AI45" s="278"/>
      <c r="AJ45" s="279"/>
      <c r="AK45" s="279"/>
      <c r="AL45" s="280" t="s">
        <v>34</v>
      </c>
      <c r="AM45" s="281"/>
    </row>
    <row r="46" spans="1:84" s="3" customFormat="1" ht="6" customHeight="1" thickBot="1">
      <c r="A46" s="57"/>
      <c r="B46" s="57"/>
      <c r="C46" s="57"/>
      <c r="D46" s="57"/>
      <c r="E46" s="57"/>
      <c r="F46" s="57"/>
      <c r="G46" s="57"/>
      <c r="H46" s="57"/>
      <c r="I46" s="54"/>
      <c r="J46" s="58"/>
      <c r="K46" s="53"/>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row>
    <row r="47" spans="1:84" s="3" customFormat="1" ht="19.5" customHeight="1" thickBot="1">
      <c r="A47" s="59" t="s">
        <v>73</v>
      </c>
      <c r="B47" s="53"/>
      <c r="C47" s="57"/>
      <c r="D47" s="57"/>
      <c r="E47" s="57"/>
      <c r="F47" s="57"/>
      <c r="G47" s="57"/>
      <c r="H47" s="57"/>
      <c r="I47" s="54"/>
      <c r="J47" s="58"/>
      <c r="K47" s="53"/>
      <c r="L47" s="55"/>
      <c r="M47" s="55"/>
      <c r="N47" s="55"/>
      <c r="O47" s="56"/>
      <c r="P47" s="56"/>
      <c r="Q47" s="56"/>
      <c r="R47" s="56"/>
      <c r="S47" s="56"/>
      <c r="T47" s="85"/>
      <c r="U47" s="85"/>
      <c r="V47" s="85"/>
      <c r="W47" s="85"/>
      <c r="X47" s="333" t="s">
        <v>131</v>
      </c>
      <c r="Y47" s="334"/>
      <c r="Z47" s="334"/>
      <c r="AA47" s="334"/>
      <c r="AB47" s="335"/>
      <c r="AC47" s="392" t="s">
        <v>128</v>
      </c>
      <c r="AD47" s="97" t="s">
        <v>51</v>
      </c>
      <c r="AE47" s="98"/>
      <c r="AF47" s="98"/>
      <c r="AG47" s="98"/>
      <c r="AH47" s="103"/>
      <c r="AI47" s="375">
        <f>MIN(X48,ROUNDDOWN(H60/1000,0))</f>
        <v>0</v>
      </c>
      <c r="AJ47" s="376"/>
      <c r="AK47" s="376"/>
      <c r="AL47" s="351" t="s">
        <v>32</v>
      </c>
      <c r="AM47" s="352"/>
    </row>
    <row r="48" spans="1:84" s="3" customFormat="1" ht="14.25" thickBot="1">
      <c r="A48" s="56"/>
      <c r="B48" s="57"/>
      <c r="C48" s="57"/>
      <c r="D48" s="57"/>
      <c r="E48" s="57"/>
      <c r="F48" s="57"/>
      <c r="G48" s="57"/>
      <c r="H48" s="57"/>
      <c r="I48" s="57"/>
      <c r="J48" s="57"/>
      <c r="K48" s="57"/>
      <c r="L48" s="57"/>
      <c r="M48" s="57"/>
      <c r="N48" s="57"/>
      <c r="O48" s="57"/>
      <c r="P48" s="57"/>
      <c r="Q48" s="57"/>
      <c r="R48" s="57"/>
      <c r="S48" s="57"/>
      <c r="T48" s="57"/>
      <c r="U48" s="57"/>
      <c r="V48" s="57"/>
      <c r="W48" s="57"/>
      <c r="X48" s="388" t="str">
        <f>IFERROR(VLOOKUP(H10,個票1!CA5:CE39,5,FALSE),"")</f>
        <v/>
      </c>
      <c r="Y48" s="389"/>
      <c r="Z48" s="389"/>
      <c r="AA48" s="390" t="s">
        <v>32</v>
      </c>
      <c r="AB48" s="391"/>
      <c r="AC48" s="374"/>
      <c r="AD48" s="94" t="s">
        <v>47</v>
      </c>
      <c r="AE48" s="95"/>
      <c r="AF48" s="95"/>
      <c r="AG48" s="95"/>
      <c r="AH48" s="104"/>
      <c r="AI48" s="393"/>
      <c r="AJ48" s="394"/>
      <c r="AK48" s="394"/>
      <c r="AL48" s="303" t="s">
        <v>32</v>
      </c>
      <c r="AM48" s="304"/>
      <c r="AX48" s="183" t="str">
        <f>IF(X48&gt;=AI49,"○","！（補助上限額を超過しています）")</f>
        <v>○</v>
      </c>
      <c r="AY48" s="184"/>
      <c r="AZ48" s="184"/>
      <c r="BA48" s="184"/>
      <c r="BB48" s="184"/>
      <c r="BC48" s="184"/>
      <c r="BD48" s="184"/>
      <c r="BE48" s="184"/>
      <c r="BF48" s="184"/>
      <c r="BG48" s="184"/>
      <c r="BH48" s="184"/>
      <c r="BI48" s="184"/>
      <c r="BJ48" s="184"/>
      <c r="BK48" s="184"/>
      <c r="BL48" s="184"/>
      <c r="BM48" s="184"/>
      <c r="BN48" s="184"/>
      <c r="BO48" s="184"/>
      <c r="BP48" s="184"/>
      <c r="BQ48" s="184"/>
      <c r="BR48" s="184"/>
      <c r="BS48" s="184"/>
      <c r="BT48" s="185"/>
    </row>
    <row r="49" spans="1:46" s="3" customFormat="1" ht="13.5" customHeight="1">
      <c r="A49" s="52" t="s">
        <v>134</v>
      </c>
      <c r="B49" s="57"/>
      <c r="C49" s="57"/>
      <c r="D49" s="57"/>
      <c r="E49" s="57"/>
      <c r="F49" s="57"/>
      <c r="G49" s="57"/>
      <c r="H49" s="57"/>
      <c r="I49" s="57"/>
      <c r="J49" s="57"/>
      <c r="K49" s="57"/>
      <c r="L49" s="57"/>
      <c r="M49" s="57"/>
      <c r="N49" s="57"/>
      <c r="O49" s="57"/>
      <c r="P49" s="57"/>
      <c r="Q49" s="57"/>
      <c r="R49" s="57"/>
      <c r="S49" s="57"/>
      <c r="T49" s="57"/>
      <c r="U49" s="57"/>
      <c r="V49" s="57"/>
      <c r="W49" s="57"/>
      <c r="X49" s="388"/>
      <c r="Y49" s="389"/>
      <c r="Z49" s="389"/>
      <c r="AA49" s="390"/>
      <c r="AB49" s="391"/>
      <c r="AC49" s="374"/>
      <c r="AD49" s="92" t="s">
        <v>48</v>
      </c>
      <c r="AE49" s="93"/>
      <c r="AF49" s="93"/>
      <c r="AG49" s="93"/>
      <c r="AH49" s="105"/>
      <c r="AI49" s="397">
        <f>SUM(AI47:AK48)</f>
        <v>0</v>
      </c>
      <c r="AJ49" s="398"/>
      <c r="AK49" s="398"/>
      <c r="AL49" s="307" t="s">
        <v>32</v>
      </c>
      <c r="AM49" s="308"/>
      <c r="AT49" s="4"/>
    </row>
    <row r="50" spans="1:46" ht="15" customHeight="1">
      <c r="A50" s="296" t="s">
        <v>117</v>
      </c>
      <c r="B50" s="297"/>
      <c r="C50" s="297"/>
      <c r="D50" s="297"/>
      <c r="E50" s="297"/>
      <c r="F50" s="297"/>
      <c r="G50" s="298"/>
      <c r="H50" s="297" t="s">
        <v>118</v>
      </c>
      <c r="I50" s="297"/>
      <c r="J50" s="297"/>
      <c r="K50" s="297"/>
      <c r="L50" s="297"/>
      <c r="M50" s="296" t="s">
        <v>19</v>
      </c>
      <c r="N50" s="297"/>
      <c r="O50" s="297"/>
      <c r="P50" s="297"/>
      <c r="Q50" s="297"/>
      <c r="R50" s="297"/>
      <c r="S50" s="297"/>
      <c r="T50" s="297"/>
      <c r="U50" s="297"/>
      <c r="V50" s="297"/>
      <c r="W50" s="297"/>
      <c r="X50" s="297"/>
      <c r="Y50" s="297"/>
      <c r="Z50" s="297"/>
      <c r="AA50" s="297"/>
      <c r="AB50" s="297"/>
      <c r="AC50" s="297"/>
      <c r="AD50" s="297"/>
      <c r="AE50" s="297"/>
      <c r="AF50" s="297"/>
      <c r="AG50" s="297"/>
      <c r="AH50" s="297"/>
      <c r="AI50" s="297"/>
      <c r="AJ50" s="297"/>
      <c r="AK50" s="297"/>
      <c r="AL50" s="297"/>
      <c r="AM50" s="298"/>
    </row>
    <row r="51" spans="1:46" ht="15" customHeight="1">
      <c r="A51" s="128" t="s">
        <v>119</v>
      </c>
      <c r="B51" s="129"/>
      <c r="C51" s="129"/>
      <c r="D51" s="129"/>
      <c r="E51" s="130"/>
      <c r="F51" s="130"/>
      <c r="G51" s="131"/>
      <c r="H51" s="302"/>
      <c r="I51" s="302"/>
      <c r="J51" s="302"/>
      <c r="K51" s="302"/>
      <c r="L51" s="302"/>
      <c r="M51" s="299"/>
      <c r="N51" s="300"/>
      <c r="O51" s="300"/>
      <c r="P51" s="300"/>
      <c r="Q51" s="300"/>
      <c r="R51" s="300"/>
      <c r="S51" s="300"/>
      <c r="T51" s="300"/>
      <c r="U51" s="300"/>
      <c r="V51" s="300"/>
      <c r="W51" s="300"/>
      <c r="X51" s="300"/>
      <c r="Y51" s="300"/>
      <c r="Z51" s="300"/>
      <c r="AA51" s="300"/>
      <c r="AB51" s="300"/>
      <c r="AC51" s="300"/>
      <c r="AD51" s="300"/>
      <c r="AE51" s="300"/>
      <c r="AF51" s="300"/>
      <c r="AG51" s="300"/>
      <c r="AH51" s="300"/>
      <c r="AI51" s="300"/>
      <c r="AJ51" s="300"/>
      <c r="AK51" s="300"/>
      <c r="AL51" s="300"/>
      <c r="AM51" s="301"/>
    </row>
    <row r="52" spans="1:46" ht="15" customHeight="1">
      <c r="A52" s="68" t="s">
        <v>120</v>
      </c>
      <c r="B52" s="69"/>
      <c r="C52" s="69"/>
      <c r="D52" s="69"/>
      <c r="E52" s="70"/>
      <c r="F52" s="70"/>
      <c r="G52" s="71"/>
      <c r="H52" s="267"/>
      <c r="I52" s="267"/>
      <c r="J52" s="267"/>
      <c r="K52" s="267"/>
      <c r="L52" s="267"/>
      <c r="M52" s="284"/>
      <c r="N52" s="285"/>
      <c r="O52" s="285"/>
      <c r="P52" s="285"/>
      <c r="Q52" s="285"/>
      <c r="R52" s="285"/>
      <c r="S52" s="285"/>
      <c r="T52" s="285"/>
      <c r="U52" s="285"/>
      <c r="V52" s="285"/>
      <c r="W52" s="285"/>
      <c r="X52" s="285"/>
      <c r="Y52" s="285"/>
      <c r="Z52" s="285"/>
      <c r="AA52" s="285"/>
      <c r="AB52" s="285"/>
      <c r="AC52" s="285"/>
      <c r="AD52" s="285"/>
      <c r="AE52" s="285"/>
      <c r="AF52" s="285"/>
      <c r="AG52" s="285"/>
      <c r="AH52" s="285"/>
      <c r="AI52" s="285"/>
      <c r="AJ52" s="285"/>
      <c r="AK52" s="285"/>
      <c r="AL52" s="285"/>
      <c r="AM52" s="286"/>
    </row>
    <row r="53" spans="1:46" ht="15" customHeight="1">
      <c r="A53" s="68" t="s">
        <v>121</v>
      </c>
      <c r="B53" s="69"/>
      <c r="C53" s="69"/>
      <c r="D53" s="69"/>
      <c r="E53" s="70"/>
      <c r="F53" s="70"/>
      <c r="G53" s="71"/>
      <c r="H53" s="267"/>
      <c r="I53" s="267"/>
      <c r="J53" s="267"/>
      <c r="K53" s="267"/>
      <c r="L53" s="267"/>
      <c r="M53" s="284"/>
      <c r="N53" s="285"/>
      <c r="O53" s="285"/>
      <c r="P53" s="285"/>
      <c r="Q53" s="285"/>
      <c r="R53" s="285"/>
      <c r="S53" s="285"/>
      <c r="T53" s="285"/>
      <c r="U53" s="285"/>
      <c r="V53" s="285"/>
      <c r="W53" s="285"/>
      <c r="X53" s="285"/>
      <c r="Y53" s="285"/>
      <c r="Z53" s="285"/>
      <c r="AA53" s="285"/>
      <c r="AB53" s="285"/>
      <c r="AC53" s="285"/>
      <c r="AD53" s="285"/>
      <c r="AE53" s="285"/>
      <c r="AF53" s="285"/>
      <c r="AG53" s="285"/>
      <c r="AH53" s="285"/>
      <c r="AI53" s="285"/>
      <c r="AJ53" s="285"/>
      <c r="AK53" s="285"/>
      <c r="AL53" s="285"/>
      <c r="AM53" s="286"/>
    </row>
    <row r="54" spans="1:46" ht="15" customHeight="1">
      <c r="A54" s="68" t="s">
        <v>122</v>
      </c>
      <c r="B54" s="69"/>
      <c r="C54" s="69"/>
      <c r="D54" s="69"/>
      <c r="E54" s="70"/>
      <c r="F54" s="70"/>
      <c r="G54" s="71"/>
      <c r="H54" s="267"/>
      <c r="I54" s="267"/>
      <c r="J54" s="267"/>
      <c r="K54" s="267"/>
      <c r="L54" s="267"/>
      <c r="M54" s="284"/>
      <c r="N54" s="285"/>
      <c r="O54" s="285"/>
      <c r="P54" s="285"/>
      <c r="Q54" s="285"/>
      <c r="R54" s="285"/>
      <c r="S54" s="285"/>
      <c r="T54" s="285"/>
      <c r="U54" s="285"/>
      <c r="V54" s="285"/>
      <c r="W54" s="285"/>
      <c r="X54" s="285"/>
      <c r="Y54" s="285"/>
      <c r="Z54" s="285"/>
      <c r="AA54" s="285"/>
      <c r="AB54" s="285"/>
      <c r="AC54" s="285"/>
      <c r="AD54" s="285"/>
      <c r="AE54" s="285"/>
      <c r="AF54" s="285"/>
      <c r="AG54" s="285"/>
      <c r="AH54" s="285"/>
      <c r="AI54" s="285"/>
      <c r="AJ54" s="285"/>
      <c r="AK54" s="285"/>
      <c r="AL54" s="285"/>
      <c r="AM54" s="286"/>
    </row>
    <row r="55" spans="1:46" ht="15" customHeight="1">
      <c r="A55" s="68" t="s">
        <v>123</v>
      </c>
      <c r="B55" s="69"/>
      <c r="C55" s="69"/>
      <c r="D55" s="69"/>
      <c r="E55" s="70"/>
      <c r="F55" s="70"/>
      <c r="G55" s="71"/>
      <c r="H55" s="267"/>
      <c r="I55" s="267"/>
      <c r="J55" s="267"/>
      <c r="K55" s="267"/>
      <c r="L55" s="267"/>
      <c r="M55" s="284"/>
      <c r="N55" s="285"/>
      <c r="O55" s="285"/>
      <c r="P55" s="285"/>
      <c r="Q55" s="285"/>
      <c r="R55" s="285"/>
      <c r="S55" s="285"/>
      <c r="T55" s="285"/>
      <c r="U55" s="285"/>
      <c r="V55" s="285"/>
      <c r="W55" s="285"/>
      <c r="X55" s="285"/>
      <c r="Y55" s="285"/>
      <c r="Z55" s="285"/>
      <c r="AA55" s="285"/>
      <c r="AB55" s="285"/>
      <c r="AC55" s="285"/>
      <c r="AD55" s="285"/>
      <c r="AE55" s="285"/>
      <c r="AF55" s="285"/>
      <c r="AG55" s="285"/>
      <c r="AH55" s="285"/>
      <c r="AI55" s="285"/>
      <c r="AJ55" s="285"/>
      <c r="AK55" s="285"/>
      <c r="AL55" s="285"/>
      <c r="AM55" s="286"/>
    </row>
    <row r="56" spans="1:46" ht="15" customHeight="1">
      <c r="A56" s="68" t="s">
        <v>124</v>
      </c>
      <c r="B56" s="69"/>
      <c r="C56" s="69"/>
      <c r="D56" s="69"/>
      <c r="E56" s="70"/>
      <c r="F56" s="70"/>
      <c r="G56" s="71"/>
      <c r="H56" s="267"/>
      <c r="I56" s="267"/>
      <c r="J56" s="267"/>
      <c r="K56" s="267"/>
      <c r="L56" s="267"/>
      <c r="M56" s="284"/>
      <c r="N56" s="285"/>
      <c r="O56" s="285"/>
      <c r="P56" s="285"/>
      <c r="Q56" s="285"/>
      <c r="R56" s="285"/>
      <c r="S56" s="285"/>
      <c r="T56" s="285"/>
      <c r="U56" s="285"/>
      <c r="V56" s="285"/>
      <c r="W56" s="285"/>
      <c r="X56" s="285"/>
      <c r="Y56" s="285"/>
      <c r="Z56" s="285"/>
      <c r="AA56" s="285"/>
      <c r="AB56" s="285"/>
      <c r="AC56" s="285"/>
      <c r="AD56" s="285"/>
      <c r="AE56" s="285"/>
      <c r="AF56" s="285"/>
      <c r="AG56" s="285"/>
      <c r="AH56" s="285"/>
      <c r="AI56" s="285"/>
      <c r="AJ56" s="285"/>
      <c r="AK56" s="285"/>
      <c r="AL56" s="285"/>
      <c r="AM56" s="286"/>
    </row>
    <row r="57" spans="1:46" ht="15" customHeight="1">
      <c r="A57" s="68" t="s">
        <v>125</v>
      </c>
      <c r="B57" s="69"/>
      <c r="C57" s="69"/>
      <c r="D57" s="69"/>
      <c r="E57" s="70"/>
      <c r="F57" s="70"/>
      <c r="G57" s="71"/>
      <c r="H57" s="267"/>
      <c r="I57" s="267"/>
      <c r="J57" s="267"/>
      <c r="K57" s="267"/>
      <c r="L57" s="267"/>
      <c r="M57" s="284"/>
      <c r="N57" s="285"/>
      <c r="O57" s="285"/>
      <c r="P57" s="285"/>
      <c r="Q57" s="285"/>
      <c r="R57" s="285"/>
      <c r="S57" s="285"/>
      <c r="T57" s="285"/>
      <c r="U57" s="285"/>
      <c r="V57" s="285"/>
      <c r="W57" s="285"/>
      <c r="X57" s="285"/>
      <c r="Y57" s="285"/>
      <c r="Z57" s="285"/>
      <c r="AA57" s="285"/>
      <c r="AB57" s="285"/>
      <c r="AC57" s="285"/>
      <c r="AD57" s="285"/>
      <c r="AE57" s="285"/>
      <c r="AF57" s="285"/>
      <c r="AG57" s="285"/>
      <c r="AH57" s="285"/>
      <c r="AI57" s="285"/>
      <c r="AJ57" s="285"/>
      <c r="AK57" s="285"/>
      <c r="AL57" s="285"/>
      <c r="AM57" s="286"/>
    </row>
    <row r="58" spans="1:46" ht="15" customHeight="1">
      <c r="A58" s="68" t="s">
        <v>126</v>
      </c>
      <c r="B58" s="72"/>
      <c r="C58" s="72"/>
      <c r="D58" s="72"/>
      <c r="E58" s="72"/>
      <c r="F58" s="72"/>
      <c r="G58" s="73"/>
      <c r="H58" s="267"/>
      <c r="I58" s="267"/>
      <c r="J58" s="267"/>
      <c r="K58" s="267"/>
      <c r="L58" s="267"/>
      <c r="M58" s="284"/>
      <c r="N58" s="285"/>
      <c r="O58" s="285"/>
      <c r="P58" s="285"/>
      <c r="Q58" s="285"/>
      <c r="R58" s="285"/>
      <c r="S58" s="285"/>
      <c r="T58" s="285"/>
      <c r="U58" s="285"/>
      <c r="V58" s="285"/>
      <c r="W58" s="285"/>
      <c r="X58" s="285"/>
      <c r="Y58" s="285"/>
      <c r="Z58" s="285"/>
      <c r="AA58" s="285"/>
      <c r="AB58" s="285"/>
      <c r="AC58" s="285"/>
      <c r="AD58" s="285"/>
      <c r="AE58" s="285"/>
      <c r="AF58" s="285"/>
      <c r="AG58" s="285"/>
      <c r="AH58" s="285"/>
      <c r="AI58" s="285"/>
      <c r="AJ58" s="285"/>
      <c r="AK58" s="285"/>
      <c r="AL58" s="285"/>
      <c r="AM58" s="286"/>
    </row>
    <row r="59" spans="1:46" ht="15" customHeight="1">
      <c r="A59" s="74" t="s">
        <v>127</v>
      </c>
      <c r="B59" s="75"/>
      <c r="C59" s="75"/>
      <c r="D59" s="75"/>
      <c r="E59" s="76"/>
      <c r="F59" s="76"/>
      <c r="G59" s="77"/>
      <c r="H59" s="287"/>
      <c r="I59" s="287"/>
      <c r="J59" s="287"/>
      <c r="K59" s="287"/>
      <c r="L59" s="287"/>
      <c r="M59" s="288"/>
      <c r="N59" s="289"/>
      <c r="O59" s="289"/>
      <c r="P59" s="289"/>
      <c r="Q59" s="289"/>
      <c r="R59" s="289"/>
      <c r="S59" s="289"/>
      <c r="T59" s="289"/>
      <c r="U59" s="289"/>
      <c r="V59" s="289"/>
      <c r="W59" s="289"/>
      <c r="X59" s="289"/>
      <c r="Y59" s="289"/>
      <c r="Z59" s="289"/>
      <c r="AA59" s="289"/>
      <c r="AB59" s="289"/>
      <c r="AC59" s="289"/>
      <c r="AD59" s="289"/>
      <c r="AE59" s="289"/>
      <c r="AF59" s="289"/>
      <c r="AG59" s="289"/>
      <c r="AH59" s="289"/>
      <c r="AI59" s="289"/>
      <c r="AJ59" s="289"/>
      <c r="AK59" s="289"/>
      <c r="AL59" s="289"/>
      <c r="AM59" s="290"/>
    </row>
    <row r="60" spans="1:46" ht="15" customHeight="1">
      <c r="A60" s="78" t="s">
        <v>37</v>
      </c>
      <c r="B60" s="86"/>
      <c r="C60" s="86"/>
      <c r="D60" s="86"/>
      <c r="E60" s="79"/>
      <c r="F60" s="79"/>
      <c r="G60" s="80"/>
      <c r="H60" s="294">
        <f>SUM(H51:L59)</f>
        <v>0</v>
      </c>
      <c r="I60" s="294"/>
      <c r="J60" s="294"/>
      <c r="K60" s="294"/>
      <c r="L60" s="295"/>
      <c r="M60" s="291"/>
      <c r="N60" s="292"/>
      <c r="O60" s="292"/>
      <c r="P60" s="292"/>
      <c r="Q60" s="292"/>
      <c r="R60" s="292"/>
      <c r="S60" s="292"/>
      <c r="T60" s="292"/>
      <c r="U60" s="292"/>
      <c r="V60" s="292"/>
      <c r="W60" s="292"/>
      <c r="X60" s="292"/>
      <c r="Y60" s="292"/>
      <c r="Z60" s="292"/>
      <c r="AA60" s="292"/>
      <c r="AB60" s="292"/>
      <c r="AC60" s="292"/>
      <c r="AD60" s="292"/>
      <c r="AE60" s="292"/>
      <c r="AF60" s="292"/>
      <c r="AG60" s="292"/>
      <c r="AH60" s="292"/>
      <c r="AI60" s="292"/>
      <c r="AJ60" s="292"/>
      <c r="AK60" s="292"/>
      <c r="AL60" s="292"/>
      <c r="AM60" s="293"/>
    </row>
    <row r="61" spans="1:46" ht="4.5" customHeight="1">
      <c r="A61" s="81"/>
      <c r="B61" s="81"/>
      <c r="C61" s="81"/>
      <c r="D61" s="81"/>
      <c r="E61" s="87"/>
      <c r="F61" s="87"/>
      <c r="G61" s="87"/>
      <c r="H61" s="87"/>
      <c r="I61" s="87"/>
      <c r="J61" s="89"/>
      <c r="K61" s="89"/>
      <c r="L61" s="89"/>
      <c r="M61" s="89"/>
      <c r="N61" s="89"/>
      <c r="O61" s="87"/>
      <c r="P61" s="87"/>
      <c r="Q61" s="87"/>
      <c r="R61" s="87"/>
      <c r="S61" s="87"/>
      <c r="T61" s="87"/>
      <c r="U61" s="87"/>
      <c r="V61" s="87"/>
      <c r="W61" s="87"/>
      <c r="X61" s="87"/>
      <c r="Y61" s="90"/>
      <c r="Z61" s="90"/>
      <c r="AA61" s="90"/>
      <c r="AB61" s="90"/>
      <c r="AC61" s="90"/>
      <c r="AD61" s="90"/>
      <c r="AE61" s="87"/>
      <c r="AF61" s="87"/>
      <c r="AG61" s="87"/>
      <c r="AH61" s="87"/>
      <c r="AI61" s="87"/>
      <c r="AJ61" s="87"/>
      <c r="AK61" s="87"/>
      <c r="AL61" s="87"/>
      <c r="AM61" s="87"/>
    </row>
    <row r="62" spans="1:46">
      <c r="A62" s="40" t="s">
        <v>169</v>
      </c>
      <c r="B62" s="88"/>
      <c r="C62" s="88"/>
      <c r="D62" s="88"/>
      <c r="E62" s="88"/>
      <c r="F62" s="88"/>
      <c r="G62" s="88"/>
      <c r="H62" s="88"/>
      <c r="I62" s="88"/>
      <c r="J62" s="88"/>
      <c r="K62" s="88"/>
      <c r="L62" s="88"/>
      <c r="M62" s="88"/>
      <c r="N62" s="88"/>
      <c r="O62" s="88"/>
      <c r="P62" s="88"/>
      <c r="Q62" s="88"/>
      <c r="R62" s="88"/>
      <c r="S62" s="88"/>
      <c r="T62" s="88"/>
      <c r="U62" s="88"/>
      <c r="V62" s="88"/>
      <c r="W62" s="88"/>
      <c r="X62" s="88"/>
      <c r="Y62" s="65"/>
      <c r="Z62" s="65"/>
      <c r="AA62" s="65"/>
      <c r="AB62" s="65"/>
      <c r="AC62" s="65"/>
      <c r="AD62" s="65"/>
      <c r="AE62" s="88"/>
      <c r="AF62" s="88"/>
      <c r="AG62" s="88"/>
      <c r="AH62" s="88"/>
      <c r="AI62" s="88"/>
      <c r="AJ62" s="88"/>
      <c r="AK62" s="88"/>
      <c r="AL62" s="88"/>
      <c r="AM62" s="88"/>
    </row>
  </sheetData>
  <sheetProtection formatCells="0" formatColumns="0" formatRows="0" insertColumns="0" insertRows="0" autoFilter="0"/>
  <mergeCells count="161">
    <mergeCell ref="A15:H16"/>
    <mergeCell ref="G17:H17"/>
    <mergeCell ref="A18:D18"/>
    <mergeCell ref="I15:P16"/>
    <mergeCell ref="I17:P17"/>
    <mergeCell ref="I18:M18"/>
    <mergeCell ref="Q15:R16"/>
    <mergeCell ref="Q17:R18"/>
    <mergeCell ref="S15:Y16"/>
    <mergeCell ref="S17:S18"/>
    <mergeCell ref="T17:T18"/>
    <mergeCell ref="U17:U18"/>
    <mergeCell ref="V17:V18"/>
    <mergeCell ref="W17:W18"/>
    <mergeCell ref="X17:X18"/>
    <mergeCell ref="Y17:Y18"/>
    <mergeCell ref="B42:J45"/>
    <mergeCell ref="H60:L60"/>
    <mergeCell ref="M60:AM60"/>
    <mergeCell ref="H59:L59"/>
    <mergeCell ref="M50:AM50"/>
    <mergeCell ref="M51:AM51"/>
    <mergeCell ref="M52:AM52"/>
    <mergeCell ref="M53:AM53"/>
    <mergeCell ref="M54:AM54"/>
    <mergeCell ref="M59:AM59"/>
    <mergeCell ref="H55:L55"/>
    <mergeCell ref="M55:AM55"/>
    <mergeCell ref="H56:L56"/>
    <mergeCell ref="M56:AM56"/>
    <mergeCell ref="H57:L57"/>
    <mergeCell ref="M57:AM57"/>
    <mergeCell ref="H58:L58"/>
    <mergeCell ref="M58:AM58"/>
    <mergeCell ref="AL42:AM42"/>
    <mergeCell ref="AL43:AM43"/>
    <mergeCell ref="AL44:AM44"/>
    <mergeCell ref="X43:Z43"/>
    <mergeCell ref="X44:Z44"/>
    <mergeCell ref="AI39:AK39"/>
    <mergeCell ref="AL39:AM39"/>
    <mergeCell ref="A50:G50"/>
    <mergeCell ref="H50:L50"/>
    <mergeCell ref="H51:L51"/>
    <mergeCell ref="H52:L52"/>
    <mergeCell ref="H53:L53"/>
    <mergeCell ref="H54:L54"/>
    <mergeCell ref="AC40:AH40"/>
    <mergeCell ref="AI40:AK40"/>
    <mergeCell ref="AI42:AK42"/>
    <mergeCell ref="AA45:AB45"/>
    <mergeCell ref="AA42:AB42"/>
    <mergeCell ref="AC42:AH42"/>
    <mergeCell ref="AA44:AB44"/>
    <mergeCell ref="AC44:AH44"/>
    <mergeCell ref="AI44:AK44"/>
    <mergeCell ref="AI49:AK49"/>
    <mergeCell ref="X42:Z42"/>
    <mergeCell ref="AC45:AH45"/>
    <mergeCell ref="A40:J41"/>
    <mergeCell ref="X41:Z41"/>
    <mergeCell ref="AA41:AB41"/>
    <mergeCell ref="AC41:AH41"/>
    <mergeCell ref="AA40:AB40"/>
    <mergeCell ref="X45:Z45"/>
    <mergeCell ref="AA43:AB43"/>
    <mergeCell ref="AC43:AH43"/>
    <mergeCell ref="AI43:AK43"/>
    <mergeCell ref="X40:Z40"/>
    <mergeCell ref="AL41:AM41"/>
    <mergeCell ref="AI41:AK41"/>
    <mergeCell ref="AL49:AM49"/>
    <mergeCell ref="X48:Z49"/>
    <mergeCell ref="AA48:AB49"/>
    <mergeCell ref="X47:AB47"/>
    <mergeCell ref="AC47:AC49"/>
    <mergeCell ref="AI48:AK48"/>
    <mergeCell ref="AL48:AM48"/>
    <mergeCell ref="AL47:AM47"/>
    <mergeCell ref="AI47:AK47"/>
    <mergeCell ref="AP10:AU10"/>
    <mergeCell ref="AL24:AM24"/>
    <mergeCell ref="H22:L22"/>
    <mergeCell ref="M22:O22"/>
    <mergeCell ref="Q22:U22"/>
    <mergeCell ref="V22:X22"/>
    <mergeCell ref="AJ10:AK10"/>
    <mergeCell ref="AG10:AI10"/>
    <mergeCell ref="Z10:AB10"/>
    <mergeCell ref="AC10:AD10"/>
    <mergeCell ref="AE10:AF10"/>
    <mergeCell ref="A11:H12"/>
    <mergeCell ref="AI24:AK24"/>
    <mergeCell ref="X24:AB24"/>
    <mergeCell ref="AC24:AC26"/>
    <mergeCell ref="AL10:AM10"/>
    <mergeCell ref="AI21:AK21"/>
    <mergeCell ref="AL21:AM21"/>
    <mergeCell ref="X25:Z26"/>
    <mergeCell ref="AA25:AB26"/>
    <mergeCell ref="A14:AM14"/>
    <mergeCell ref="Z17:AM17"/>
    <mergeCell ref="Z18:AM18"/>
    <mergeCell ref="Z15:AM16"/>
    <mergeCell ref="AE22:AG22"/>
    <mergeCell ref="AI25:AK25"/>
    <mergeCell ref="A3:AM3"/>
    <mergeCell ref="A5:AM5"/>
    <mergeCell ref="O7:S7"/>
    <mergeCell ref="A8:C9"/>
    <mergeCell ref="H8:K8"/>
    <mergeCell ref="H9:K9"/>
    <mergeCell ref="Z8:AB9"/>
    <mergeCell ref="H7:N7"/>
    <mergeCell ref="T7:AM7"/>
    <mergeCell ref="A7:G7"/>
    <mergeCell ref="AC9:AG9"/>
    <mergeCell ref="AC8:AG8"/>
    <mergeCell ref="D9:G9"/>
    <mergeCell ref="D8:G8"/>
    <mergeCell ref="AH8:AM8"/>
    <mergeCell ref="AH9:AM9"/>
    <mergeCell ref="A10:G10"/>
    <mergeCell ref="X10:Y10"/>
    <mergeCell ref="L8:Y8"/>
    <mergeCell ref="L9:Y9"/>
    <mergeCell ref="A19:AM19"/>
    <mergeCell ref="A17:F17"/>
    <mergeCell ref="H30:L30"/>
    <mergeCell ref="A27:G27"/>
    <mergeCell ref="M28:AM28"/>
    <mergeCell ref="M27:AM27"/>
    <mergeCell ref="H28:L28"/>
    <mergeCell ref="AL25:AM25"/>
    <mergeCell ref="AI26:AK26"/>
    <mergeCell ref="AL26:AM26"/>
    <mergeCell ref="H27:L27"/>
    <mergeCell ref="H31:L31"/>
    <mergeCell ref="AE21:AH21"/>
    <mergeCell ref="R10:W10"/>
    <mergeCell ref="H10:Q10"/>
    <mergeCell ref="AE39:AH39"/>
    <mergeCell ref="AI45:AK45"/>
    <mergeCell ref="AL45:AM45"/>
    <mergeCell ref="AL40:AM40"/>
    <mergeCell ref="M35:AM35"/>
    <mergeCell ref="H36:L36"/>
    <mergeCell ref="M36:AM36"/>
    <mergeCell ref="M37:AM37"/>
    <mergeCell ref="M29:AM29"/>
    <mergeCell ref="M30:AM30"/>
    <mergeCell ref="M31:AM31"/>
    <mergeCell ref="H37:L37"/>
    <mergeCell ref="H32:L32"/>
    <mergeCell ref="H33:L33"/>
    <mergeCell ref="H35:L35"/>
    <mergeCell ref="H34:L34"/>
    <mergeCell ref="M32:AM32"/>
    <mergeCell ref="M33:AM33"/>
    <mergeCell ref="M34:AM34"/>
    <mergeCell ref="H29:L29"/>
  </mergeCells>
  <phoneticPr fontId="4"/>
  <dataValidations count="5">
    <dataValidation imeMode="halfAlpha" allowBlank="1" showInputMessage="1" showErrorMessage="1" sqref="S24:V26 J24:N26 X10:Y10 D9:G9 AC9:AG9 H7:N7"/>
    <dataValidation type="list" allowBlank="1" showInputMessage="1" showErrorMessage="1" sqref="I11:I12 Y11:Y12">
      <formula1>"〇"</formula1>
    </dataValidation>
    <dataValidation type="list" allowBlank="1" showInputMessage="1" showErrorMessage="1" sqref="Q17:R18">
      <formula1>$BV$22:$BV$23</formula1>
    </dataValidation>
    <dataValidation type="list" allowBlank="1" showInputMessage="1" showErrorMessage="1" sqref="H10">
      <formula1>$CA$5:$CA$40</formula1>
    </dataValidation>
    <dataValidation type="list" allowBlank="1" showInputMessage="1" showErrorMessage="1" sqref="G17:H17">
      <formula1>$BV$15:$BV$20</formula1>
    </dataValidation>
  </dataValidations>
  <printOptions horizontalCentered="1"/>
  <pageMargins left="0.55118110236220474" right="0.55118110236220474" top="0.82677165354330717" bottom="0.23622047244094491" header="0.51181102362204722" footer="0.35433070866141736"/>
  <pageSetup paperSize="9" scale="94"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計算用!$A$21:$A$67</xm:f>
          </x14:formula1>
          <xm:sqref>H9:K9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W149"/>
  <sheetViews>
    <sheetView view="pageBreakPreview" zoomScale="120" zoomScaleNormal="120" zoomScaleSheetLayoutView="120" workbookViewId="0">
      <selection activeCell="T8" sqref="T8"/>
    </sheetView>
  </sheetViews>
  <sheetFormatPr defaultColWidth="9" defaultRowHeight="12"/>
  <cols>
    <col min="1" max="1" width="3.125" style="6" customWidth="1"/>
    <col min="2" max="3" width="9" style="6" customWidth="1"/>
    <col min="4" max="4" width="7.375" style="6" bestFit="1" customWidth="1"/>
    <col min="5" max="5" width="22.625" style="6" hidden="1" customWidth="1"/>
    <col min="6" max="6" width="8.125" style="6" hidden="1" customWidth="1"/>
    <col min="7" max="7" width="14.625" style="6" customWidth="1"/>
    <col min="8" max="8" width="9" style="6" bestFit="1" customWidth="1"/>
    <col min="9" max="9" width="3.375" style="6" customWidth="1"/>
    <col min="10" max="10" width="13.375" style="6" bestFit="1" customWidth="1"/>
    <col min="11" max="11" width="10.625" style="6" customWidth="1"/>
    <col min="12" max="12" width="25" style="6" customWidth="1"/>
    <col min="13" max="13" width="11.375" style="6" hidden="1" customWidth="1"/>
    <col min="14" max="14" width="10.125" style="6" customWidth="1"/>
    <col min="15" max="15" width="5.625" style="6" bestFit="1" customWidth="1"/>
    <col min="16" max="17" width="6.375" style="6" customWidth="1"/>
    <col min="18" max="18" width="6.25" style="6" customWidth="1"/>
    <col min="19" max="19" width="4.75" style="6" customWidth="1"/>
    <col min="20" max="20" width="9" style="3" bestFit="1" customWidth="1"/>
    <col min="21" max="21" width="7.75" style="6" bestFit="1" customWidth="1"/>
    <col min="22" max="22" width="4.75" style="6" customWidth="1"/>
    <col min="23" max="23" width="2.375" style="6" customWidth="1"/>
    <col min="24" max="16384" width="9" style="6"/>
  </cols>
  <sheetData>
    <row r="1" spans="1:23" ht="13.5">
      <c r="A1" s="5" t="s">
        <v>145</v>
      </c>
    </row>
    <row r="3" spans="1:23">
      <c r="A3" s="11" t="s">
        <v>136</v>
      </c>
      <c r="O3" s="10"/>
    </row>
    <row r="4" spans="1:23" ht="18" customHeight="1">
      <c r="A4" s="261"/>
      <c r="B4" s="419" t="s">
        <v>216</v>
      </c>
      <c r="C4" s="419" t="s">
        <v>215</v>
      </c>
      <c r="D4" s="419" t="s">
        <v>160</v>
      </c>
      <c r="E4" s="16"/>
      <c r="F4" s="16"/>
      <c r="G4" s="420" t="s">
        <v>50</v>
      </c>
      <c r="H4" s="296" t="s">
        <v>49</v>
      </c>
      <c r="I4" s="297"/>
      <c r="J4" s="298"/>
      <c r="K4" s="296" t="s">
        <v>54</v>
      </c>
      <c r="L4" s="297"/>
      <c r="M4" s="297"/>
      <c r="N4" s="298"/>
      <c r="O4" s="422" t="s">
        <v>57</v>
      </c>
      <c r="P4" s="333" t="s">
        <v>158</v>
      </c>
      <c r="Q4" s="334"/>
      <c r="R4" s="334"/>
      <c r="S4" s="335"/>
      <c r="T4" s="419" t="s">
        <v>155</v>
      </c>
      <c r="U4" s="419"/>
    </row>
    <row r="5" spans="1:23" ht="42">
      <c r="A5" s="261"/>
      <c r="B5" s="424"/>
      <c r="C5" s="424"/>
      <c r="D5" s="424"/>
      <c r="E5" s="17" t="s">
        <v>66</v>
      </c>
      <c r="F5" s="17" t="s">
        <v>66</v>
      </c>
      <c r="G5" s="421"/>
      <c r="H5" s="15" t="s">
        <v>41</v>
      </c>
      <c r="I5" s="181" t="s">
        <v>225</v>
      </c>
      <c r="J5" s="182" t="s">
        <v>17</v>
      </c>
      <c r="K5" s="15" t="s">
        <v>52</v>
      </c>
      <c r="L5" s="15" t="s">
        <v>53</v>
      </c>
      <c r="M5" s="15" t="s">
        <v>58</v>
      </c>
      <c r="N5" s="141" t="s">
        <v>166</v>
      </c>
      <c r="O5" s="423"/>
      <c r="P5" s="138" t="s">
        <v>157</v>
      </c>
      <c r="Q5" s="138" t="s">
        <v>156</v>
      </c>
      <c r="R5" s="138" t="s">
        <v>163</v>
      </c>
      <c r="S5" s="138" t="s">
        <v>159</v>
      </c>
      <c r="T5" s="139" t="s">
        <v>162</v>
      </c>
      <c r="U5" s="139" t="s">
        <v>161</v>
      </c>
      <c r="W5" s="3"/>
    </row>
    <row r="6" spans="1:23">
      <c r="A6" s="9">
        <f>ROW()-5</f>
        <v>1</v>
      </c>
      <c r="B6" s="142"/>
      <c r="C6" s="142"/>
      <c r="D6" s="14"/>
      <c r="E6" s="176" t="str">
        <f>B6&amp;C6&amp;D6</f>
        <v/>
      </c>
      <c r="F6" s="176" t="str">
        <f>IF(E6="","",COUNTIF($E$6:$E$148,E6))</f>
        <v/>
      </c>
      <c r="G6" s="169"/>
      <c r="H6" s="143"/>
      <c r="I6" s="143"/>
      <c r="J6" s="169"/>
      <c r="K6" s="144"/>
      <c r="L6" s="144"/>
      <c r="M6" s="145" t="str">
        <f>K6&amp;L6</f>
        <v/>
      </c>
      <c r="N6" s="147"/>
      <c r="O6" s="19" t="str">
        <f>IFERROR(VLOOKUP(M6,計算用!$A$8:$B$15,2,FALSE),"")</f>
        <v/>
      </c>
      <c r="P6" s="20"/>
      <c r="Q6" s="20"/>
      <c r="R6" s="20"/>
      <c r="S6" s="18" t="str">
        <f>IF(F6&gt;=2,"","可")</f>
        <v/>
      </c>
      <c r="T6" s="212"/>
      <c r="U6" s="213"/>
      <c r="W6" s="3"/>
    </row>
    <row r="7" spans="1:23">
      <c r="A7" s="9">
        <f t="shared" ref="A7:A133" si="0">ROW()-5</f>
        <v>2</v>
      </c>
      <c r="B7" s="142"/>
      <c r="C7" s="142"/>
      <c r="D7" s="14"/>
      <c r="E7" s="176" t="str">
        <f>B7&amp;C7&amp;D7</f>
        <v/>
      </c>
      <c r="F7" s="176" t="str">
        <f>IF(E7="","",COUNTIF($E$6:$E$148,E7))</f>
        <v/>
      </c>
      <c r="G7" s="169"/>
      <c r="H7" s="143"/>
      <c r="I7" s="143"/>
      <c r="J7" s="169"/>
      <c r="K7" s="144"/>
      <c r="L7" s="144"/>
      <c r="M7" s="145" t="str">
        <f t="shared" ref="M7:M133" si="1">K7&amp;L7</f>
        <v/>
      </c>
      <c r="N7" s="147"/>
      <c r="O7" s="19" t="str">
        <f>IFERROR(VLOOKUP(M7,計算用!$A$8:$B$15,2,FALSE),"")</f>
        <v/>
      </c>
      <c r="P7" s="20"/>
      <c r="Q7" s="20"/>
      <c r="R7" s="20"/>
      <c r="S7" s="18" t="str">
        <f t="shared" ref="S7:S100" si="2">IF(F7&gt;=2,"","可")</f>
        <v/>
      </c>
      <c r="T7" s="212"/>
      <c r="U7" s="213"/>
    </row>
    <row r="8" spans="1:23">
      <c r="A8" s="9">
        <f t="shared" si="0"/>
        <v>3</v>
      </c>
      <c r="B8" s="142"/>
      <c r="C8" s="142"/>
      <c r="D8" s="14"/>
      <c r="E8" s="176" t="str">
        <f t="shared" ref="E8:E133" si="3">B8&amp;C8&amp;D8</f>
        <v/>
      </c>
      <c r="F8" s="176" t="str">
        <f>IF(E8="","",COUNTIF($E$6:$E$148,E8))</f>
        <v/>
      </c>
      <c r="G8" s="169"/>
      <c r="H8" s="143"/>
      <c r="I8" s="143"/>
      <c r="J8" s="169"/>
      <c r="K8" s="144"/>
      <c r="L8" s="144"/>
      <c r="M8" s="145" t="str">
        <f t="shared" si="1"/>
        <v/>
      </c>
      <c r="N8" s="147"/>
      <c r="O8" s="19" t="str">
        <f>IFERROR(VLOOKUP(M8,計算用!$A$8:$B$15,2,FALSE),"")</f>
        <v/>
      </c>
      <c r="P8" s="20"/>
      <c r="Q8" s="20"/>
      <c r="R8" s="20"/>
      <c r="S8" s="18" t="str">
        <f t="shared" si="2"/>
        <v/>
      </c>
      <c r="T8" s="212"/>
      <c r="U8" s="213"/>
      <c r="W8" s="3"/>
    </row>
    <row r="9" spans="1:23">
      <c r="A9" s="9">
        <f t="shared" si="0"/>
        <v>4</v>
      </c>
      <c r="B9" s="142"/>
      <c r="C9" s="142"/>
      <c r="D9" s="14"/>
      <c r="E9" s="176" t="str">
        <f t="shared" si="3"/>
        <v/>
      </c>
      <c r="F9" s="176" t="str">
        <f t="shared" ref="F9:F135" si="4">IF(E9="","",COUNTIF($E$6:$E$148,E9))</f>
        <v/>
      </c>
      <c r="G9" s="169"/>
      <c r="H9" s="143"/>
      <c r="I9" s="143"/>
      <c r="J9" s="169"/>
      <c r="K9" s="144"/>
      <c r="L9" s="144"/>
      <c r="M9" s="145" t="str">
        <f t="shared" si="1"/>
        <v/>
      </c>
      <c r="N9" s="147"/>
      <c r="O9" s="19" t="str">
        <f>IFERROR(VLOOKUP(M9,計算用!$A$8:$B$15,2,FALSE),"")</f>
        <v/>
      </c>
      <c r="P9" s="20"/>
      <c r="Q9" s="20"/>
      <c r="R9" s="20"/>
      <c r="S9" s="18" t="str">
        <f t="shared" si="2"/>
        <v/>
      </c>
      <c r="T9" s="212"/>
      <c r="U9" s="213"/>
    </row>
    <row r="10" spans="1:23">
      <c r="A10" s="9">
        <f t="shared" si="0"/>
        <v>5</v>
      </c>
      <c r="B10" s="142"/>
      <c r="C10" s="142"/>
      <c r="D10" s="14"/>
      <c r="E10" s="176" t="str">
        <f t="shared" si="3"/>
        <v/>
      </c>
      <c r="F10" s="176" t="str">
        <f t="shared" si="4"/>
        <v/>
      </c>
      <c r="G10" s="169"/>
      <c r="H10" s="143"/>
      <c r="I10" s="143"/>
      <c r="J10" s="169"/>
      <c r="K10" s="144"/>
      <c r="L10" s="144"/>
      <c r="M10" s="145" t="str">
        <f t="shared" si="1"/>
        <v/>
      </c>
      <c r="N10" s="147"/>
      <c r="O10" s="19" t="str">
        <f>IFERROR(VLOOKUP(M10,計算用!$A$8:$B$15,2,FALSE),"")</f>
        <v/>
      </c>
      <c r="P10" s="20"/>
      <c r="Q10" s="20"/>
      <c r="R10" s="20"/>
      <c r="S10" s="18" t="str">
        <f t="shared" si="2"/>
        <v/>
      </c>
      <c r="T10" s="212"/>
      <c r="U10" s="213"/>
    </row>
    <row r="11" spans="1:23">
      <c r="A11" s="9">
        <f t="shared" si="0"/>
        <v>6</v>
      </c>
      <c r="B11" s="142"/>
      <c r="C11" s="142"/>
      <c r="D11" s="14"/>
      <c r="E11" s="176" t="str">
        <f t="shared" si="3"/>
        <v/>
      </c>
      <c r="F11" s="176" t="str">
        <f t="shared" si="4"/>
        <v/>
      </c>
      <c r="G11" s="169"/>
      <c r="H11" s="143"/>
      <c r="I11" s="143"/>
      <c r="J11" s="169"/>
      <c r="K11" s="144"/>
      <c r="L11" s="144"/>
      <c r="M11" s="145" t="str">
        <f t="shared" si="1"/>
        <v/>
      </c>
      <c r="N11" s="147"/>
      <c r="O11" s="19" t="str">
        <f>IFERROR(VLOOKUP(M11,計算用!$A$8:$B$15,2,FALSE),"")</f>
        <v/>
      </c>
      <c r="P11" s="20"/>
      <c r="Q11" s="20"/>
      <c r="R11" s="20"/>
      <c r="S11" s="18" t="str">
        <f t="shared" si="2"/>
        <v/>
      </c>
      <c r="T11" s="212"/>
      <c r="U11" s="213"/>
    </row>
    <row r="12" spans="1:23">
      <c r="A12" s="9">
        <f t="shared" si="0"/>
        <v>7</v>
      </c>
      <c r="B12" s="142"/>
      <c r="C12" s="142"/>
      <c r="D12" s="14"/>
      <c r="E12" s="176" t="str">
        <f t="shared" si="3"/>
        <v/>
      </c>
      <c r="F12" s="176" t="str">
        <f t="shared" si="4"/>
        <v/>
      </c>
      <c r="G12" s="169"/>
      <c r="H12" s="143"/>
      <c r="I12" s="143"/>
      <c r="J12" s="169"/>
      <c r="K12" s="144"/>
      <c r="L12" s="144"/>
      <c r="M12" s="145" t="str">
        <f t="shared" si="1"/>
        <v/>
      </c>
      <c r="N12" s="147"/>
      <c r="O12" s="19" t="str">
        <f>IFERROR(VLOOKUP(M12,計算用!$A$8:$B$15,2,FALSE),"")</f>
        <v/>
      </c>
      <c r="P12" s="20"/>
      <c r="Q12" s="20"/>
      <c r="R12" s="20"/>
      <c r="S12" s="18" t="str">
        <f t="shared" si="2"/>
        <v/>
      </c>
      <c r="T12" s="212"/>
      <c r="U12" s="213"/>
      <c r="W12" s="3"/>
    </row>
    <row r="13" spans="1:23">
      <c r="A13" s="9">
        <f t="shared" si="0"/>
        <v>8</v>
      </c>
      <c r="B13" s="142"/>
      <c r="C13" s="142"/>
      <c r="D13" s="14"/>
      <c r="E13" s="176" t="str">
        <f t="shared" si="3"/>
        <v/>
      </c>
      <c r="F13" s="176" t="str">
        <f t="shared" si="4"/>
        <v/>
      </c>
      <c r="G13" s="169"/>
      <c r="H13" s="143"/>
      <c r="I13" s="143"/>
      <c r="J13" s="169"/>
      <c r="K13" s="144"/>
      <c r="L13" s="144"/>
      <c r="M13" s="145" t="str">
        <f t="shared" si="1"/>
        <v/>
      </c>
      <c r="N13" s="147"/>
      <c r="O13" s="19" t="str">
        <f>IFERROR(VLOOKUP(M13,計算用!$A$8:$B$15,2,FALSE),"")</f>
        <v/>
      </c>
      <c r="P13" s="20"/>
      <c r="Q13" s="20"/>
      <c r="R13" s="20"/>
      <c r="S13" s="18" t="str">
        <f t="shared" si="2"/>
        <v/>
      </c>
      <c r="T13" s="212"/>
      <c r="U13" s="213"/>
    </row>
    <row r="14" spans="1:23">
      <c r="A14" s="9">
        <f t="shared" si="0"/>
        <v>9</v>
      </c>
      <c r="B14" s="142"/>
      <c r="C14" s="142"/>
      <c r="D14" s="14"/>
      <c r="E14" s="176" t="str">
        <f t="shared" si="3"/>
        <v/>
      </c>
      <c r="F14" s="176" t="str">
        <f t="shared" si="4"/>
        <v/>
      </c>
      <c r="G14" s="169"/>
      <c r="H14" s="143"/>
      <c r="I14" s="143"/>
      <c r="J14" s="169"/>
      <c r="K14" s="144"/>
      <c r="L14" s="144"/>
      <c r="M14" s="145" t="str">
        <f>K14&amp;L14</f>
        <v/>
      </c>
      <c r="N14" s="147"/>
      <c r="O14" s="19" t="str">
        <f>IFERROR(VLOOKUP(M14,計算用!$A$8:$B$15,2,FALSE),"")</f>
        <v/>
      </c>
      <c r="P14" s="20"/>
      <c r="Q14" s="20"/>
      <c r="R14" s="20"/>
      <c r="S14" s="18" t="str">
        <f t="shared" si="2"/>
        <v/>
      </c>
      <c r="T14" s="212"/>
      <c r="U14" s="213"/>
    </row>
    <row r="15" spans="1:23">
      <c r="A15" s="9">
        <f t="shared" si="0"/>
        <v>10</v>
      </c>
      <c r="B15" s="142"/>
      <c r="C15" s="142"/>
      <c r="D15" s="14"/>
      <c r="E15" s="176" t="str">
        <f t="shared" si="3"/>
        <v/>
      </c>
      <c r="F15" s="176" t="str">
        <f t="shared" si="4"/>
        <v/>
      </c>
      <c r="G15" s="169"/>
      <c r="H15" s="143"/>
      <c r="I15" s="143"/>
      <c r="J15" s="169"/>
      <c r="K15" s="144"/>
      <c r="L15" s="144"/>
      <c r="M15" s="145" t="str">
        <f t="shared" si="1"/>
        <v/>
      </c>
      <c r="N15" s="147"/>
      <c r="O15" s="19" t="str">
        <f>IFERROR(VLOOKUP(M15,計算用!$A$8:$B$15,2,FALSE),"")</f>
        <v/>
      </c>
      <c r="P15" s="20"/>
      <c r="Q15" s="20"/>
      <c r="R15" s="20"/>
      <c r="S15" s="18" t="str">
        <f t="shared" si="2"/>
        <v/>
      </c>
      <c r="T15" s="212"/>
      <c r="U15" s="213"/>
      <c r="W15" s="3"/>
    </row>
    <row r="16" spans="1:23">
      <c r="A16" s="9">
        <f t="shared" si="0"/>
        <v>11</v>
      </c>
      <c r="B16" s="142"/>
      <c r="C16" s="142"/>
      <c r="D16" s="14"/>
      <c r="E16" s="176" t="str">
        <f t="shared" si="3"/>
        <v/>
      </c>
      <c r="F16" s="176" t="str">
        <f t="shared" si="4"/>
        <v/>
      </c>
      <c r="G16" s="169"/>
      <c r="H16" s="143"/>
      <c r="I16" s="143"/>
      <c r="J16" s="169"/>
      <c r="K16" s="144"/>
      <c r="L16" s="144"/>
      <c r="M16" s="145" t="str">
        <f t="shared" si="1"/>
        <v/>
      </c>
      <c r="N16" s="147"/>
      <c r="O16" s="19" t="str">
        <f>IFERROR(VLOOKUP(M16,計算用!$A$8:$B$15,2,FALSE),"")</f>
        <v/>
      </c>
      <c r="P16" s="20"/>
      <c r="Q16" s="20"/>
      <c r="R16" s="20"/>
      <c r="S16" s="18" t="str">
        <f t="shared" si="2"/>
        <v/>
      </c>
      <c r="T16" s="212"/>
      <c r="U16" s="213"/>
    </row>
    <row r="17" spans="1:23">
      <c r="A17" s="9">
        <f t="shared" si="0"/>
        <v>12</v>
      </c>
      <c r="B17" s="142"/>
      <c r="C17" s="142"/>
      <c r="D17" s="14"/>
      <c r="E17" s="176" t="str">
        <f t="shared" si="3"/>
        <v/>
      </c>
      <c r="F17" s="176" t="str">
        <f t="shared" si="4"/>
        <v/>
      </c>
      <c r="G17" s="169"/>
      <c r="H17" s="143"/>
      <c r="I17" s="143"/>
      <c r="J17" s="169"/>
      <c r="K17" s="144"/>
      <c r="L17" s="144"/>
      <c r="M17" s="145" t="str">
        <f t="shared" si="1"/>
        <v/>
      </c>
      <c r="N17" s="147"/>
      <c r="O17" s="19" t="str">
        <f>IFERROR(VLOOKUP(M17,計算用!$A$8:$B$15,2,FALSE),"")</f>
        <v/>
      </c>
      <c r="P17" s="20"/>
      <c r="Q17" s="20"/>
      <c r="R17" s="20"/>
      <c r="S17" s="18" t="str">
        <f t="shared" si="2"/>
        <v/>
      </c>
      <c r="T17" s="212"/>
      <c r="U17" s="213"/>
    </row>
    <row r="18" spans="1:23">
      <c r="A18" s="9">
        <f t="shared" si="0"/>
        <v>13</v>
      </c>
      <c r="B18" s="142"/>
      <c r="C18" s="142"/>
      <c r="D18" s="14"/>
      <c r="E18" s="176" t="str">
        <f t="shared" si="3"/>
        <v/>
      </c>
      <c r="F18" s="176" t="str">
        <f t="shared" si="4"/>
        <v/>
      </c>
      <c r="G18" s="169"/>
      <c r="H18" s="143"/>
      <c r="I18" s="143"/>
      <c r="J18" s="169"/>
      <c r="K18" s="144"/>
      <c r="L18" s="144"/>
      <c r="M18" s="145" t="str">
        <f t="shared" si="1"/>
        <v/>
      </c>
      <c r="N18" s="147"/>
      <c r="O18" s="19" t="str">
        <f>IFERROR(VLOOKUP(M18,計算用!$A$8:$B$15,2,FALSE),"")</f>
        <v/>
      </c>
      <c r="P18" s="20"/>
      <c r="Q18" s="20"/>
      <c r="R18" s="20"/>
      <c r="S18" s="18" t="str">
        <f t="shared" si="2"/>
        <v/>
      </c>
      <c r="T18" s="212"/>
      <c r="U18" s="213"/>
    </row>
    <row r="19" spans="1:23">
      <c r="A19" s="9">
        <f t="shared" si="0"/>
        <v>14</v>
      </c>
      <c r="B19" s="142"/>
      <c r="C19" s="142"/>
      <c r="D19" s="14"/>
      <c r="E19" s="176" t="str">
        <f t="shared" si="3"/>
        <v/>
      </c>
      <c r="F19" s="176" t="str">
        <f t="shared" si="4"/>
        <v/>
      </c>
      <c r="G19" s="169"/>
      <c r="H19" s="143"/>
      <c r="I19" s="143"/>
      <c r="J19" s="169"/>
      <c r="K19" s="144"/>
      <c r="L19" s="144"/>
      <c r="M19" s="145" t="str">
        <f t="shared" si="1"/>
        <v/>
      </c>
      <c r="N19" s="147"/>
      <c r="O19" s="19" t="str">
        <f>IFERROR(VLOOKUP(M19,計算用!$A$8:$B$15,2,FALSE),"")</f>
        <v/>
      </c>
      <c r="P19" s="20"/>
      <c r="Q19" s="20"/>
      <c r="R19" s="20"/>
      <c r="S19" s="18" t="str">
        <f t="shared" si="2"/>
        <v/>
      </c>
      <c r="T19" s="212"/>
      <c r="U19" s="213"/>
    </row>
    <row r="20" spans="1:23">
      <c r="A20" s="9">
        <f t="shared" si="0"/>
        <v>15</v>
      </c>
      <c r="B20" s="142"/>
      <c r="C20" s="142"/>
      <c r="D20" s="14"/>
      <c r="E20" s="176" t="str">
        <f t="shared" ref="E20:E82" si="5">B20&amp;C20&amp;D20</f>
        <v/>
      </c>
      <c r="F20" s="176" t="str">
        <f t="shared" ref="F20:F82" si="6">IF(E20="","",COUNTIF($E$6:$E$148,E20))</f>
        <v/>
      </c>
      <c r="G20" s="169"/>
      <c r="H20" s="143"/>
      <c r="I20" s="143"/>
      <c r="J20" s="169"/>
      <c r="K20" s="144"/>
      <c r="L20" s="144"/>
      <c r="M20" s="145" t="str">
        <f t="shared" ref="M20:M82" si="7">K20&amp;L20</f>
        <v/>
      </c>
      <c r="N20" s="147"/>
      <c r="O20" s="19" t="str">
        <f>IFERROR(VLOOKUP(M20,計算用!$A$8:$B$15,2,FALSE),"")</f>
        <v/>
      </c>
      <c r="P20" s="20"/>
      <c r="Q20" s="20"/>
      <c r="R20" s="20"/>
      <c r="S20" s="18" t="str">
        <f t="shared" ref="S20:S82" si="8">IF(F20&gt;=2,"","可")</f>
        <v/>
      </c>
      <c r="T20" s="212"/>
      <c r="U20" s="213"/>
    </row>
    <row r="21" spans="1:23">
      <c r="A21" s="9">
        <f t="shared" si="0"/>
        <v>16</v>
      </c>
      <c r="B21" s="142"/>
      <c r="C21" s="142"/>
      <c r="D21" s="14"/>
      <c r="E21" s="176" t="str">
        <f t="shared" si="5"/>
        <v/>
      </c>
      <c r="F21" s="176" t="str">
        <f t="shared" si="6"/>
        <v/>
      </c>
      <c r="G21" s="169"/>
      <c r="H21" s="143"/>
      <c r="I21" s="143"/>
      <c r="J21" s="169"/>
      <c r="K21" s="144"/>
      <c r="L21" s="144"/>
      <c r="M21" s="145" t="str">
        <f t="shared" si="7"/>
        <v/>
      </c>
      <c r="N21" s="147"/>
      <c r="O21" s="19" t="str">
        <f>IFERROR(VLOOKUP(M21,計算用!$A$8:$B$15,2,FALSE),"")</f>
        <v/>
      </c>
      <c r="P21" s="20"/>
      <c r="Q21" s="20"/>
      <c r="R21" s="20"/>
      <c r="S21" s="18" t="str">
        <f t="shared" si="8"/>
        <v/>
      </c>
      <c r="T21" s="212"/>
      <c r="U21" s="213"/>
    </row>
    <row r="22" spans="1:23">
      <c r="A22" s="9">
        <f t="shared" si="0"/>
        <v>17</v>
      </c>
      <c r="B22" s="142"/>
      <c r="C22" s="142"/>
      <c r="D22" s="14"/>
      <c r="E22" s="176" t="str">
        <f t="shared" si="5"/>
        <v/>
      </c>
      <c r="F22" s="176" t="str">
        <f t="shared" si="6"/>
        <v/>
      </c>
      <c r="G22" s="169"/>
      <c r="H22" s="143"/>
      <c r="I22" s="143"/>
      <c r="J22" s="169"/>
      <c r="K22" s="144"/>
      <c r="L22" s="144"/>
      <c r="M22" s="145" t="str">
        <f t="shared" si="7"/>
        <v/>
      </c>
      <c r="N22" s="147"/>
      <c r="O22" s="19" t="str">
        <f>IFERROR(VLOOKUP(M22,計算用!$A$8:$B$15,2,FALSE),"")</f>
        <v/>
      </c>
      <c r="P22" s="20"/>
      <c r="Q22" s="20"/>
      <c r="R22" s="20"/>
      <c r="S22" s="18" t="str">
        <f t="shared" si="8"/>
        <v/>
      </c>
      <c r="T22" s="212"/>
      <c r="U22" s="213"/>
    </row>
    <row r="23" spans="1:23">
      <c r="A23" s="9">
        <f t="shared" si="0"/>
        <v>18</v>
      </c>
      <c r="B23" s="142"/>
      <c r="C23" s="142"/>
      <c r="D23" s="14"/>
      <c r="E23" s="176" t="str">
        <f t="shared" si="5"/>
        <v/>
      </c>
      <c r="F23" s="176" t="str">
        <f t="shared" si="6"/>
        <v/>
      </c>
      <c r="G23" s="169"/>
      <c r="H23" s="143"/>
      <c r="I23" s="143"/>
      <c r="J23" s="169"/>
      <c r="K23" s="144"/>
      <c r="L23" s="144"/>
      <c r="M23" s="145" t="str">
        <f t="shared" si="7"/>
        <v/>
      </c>
      <c r="N23" s="147"/>
      <c r="O23" s="19" t="str">
        <f>IFERROR(VLOOKUP(M23,計算用!$A$8:$B$15,2,FALSE),"")</f>
        <v/>
      </c>
      <c r="P23" s="20"/>
      <c r="Q23" s="20"/>
      <c r="R23" s="20"/>
      <c r="S23" s="18" t="str">
        <f t="shared" si="8"/>
        <v/>
      </c>
      <c r="T23" s="212"/>
      <c r="U23" s="213"/>
    </row>
    <row r="24" spans="1:23">
      <c r="A24" s="9">
        <f t="shared" si="0"/>
        <v>19</v>
      </c>
      <c r="B24" s="142"/>
      <c r="C24" s="142"/>
      <c r="D24" s="14"/>
      <c r="E24" s="176" t="str">
        <f t="shared" si="5"/>
        <v/>
      </c>
      <c r="F24" s="176" t="str">
        <f t="shared" si="6"/>
        <v/>
      </c>
      <c r="G24" s="169"/>
      <c r="H24" s="143"/>
      <c r="I24" s="143"/>
      <c r="J24" s="169"/>
      <c r="K24" s="144"/>
      <c r="L24" s="144"/>
      <c r="M24" s="145" t="str">
        <f t="shared" si="7"/>
        <v/>
      </c>
      <c r="N24" s="147"/>
      <c r="O24" s="19" t="str">
        <f>IFERROR(VLOOKUP(M24,計算用!$A$8:$B$15,2,FALSE),"")</f>
        <v/>
      </c>
      <c r="P24" s="20"/>
      <c r="Q24" s="20"/>
      <c r="R24" s="20"/>
      <c r="S24" s="18" t="str">
        <f t="shared" si="8"/>
        <v/>
      </c>
      <c r="T24" s="212"/>
      <c r="U24" s="213"/>
    </row>
    <row r="25" spans="1:23">
      <c r="A25" s="9">
        <f t="shared" si="0"/>
        <v>20</v>
      </c>
      <c r="B25" s="142"/>
      <c r="C25" s="142"/>
      <c r="D25" s="14"/>
      <c r="E25" s="176" t="str">
        <f t="shared" si="5"/>
        <v/>
      </c>
      <c r="F25" s="176" t="str">
        <f t="shared" si="6"/>
        <v/>
      </c>
      <c r="G25" s="169"/>
      <c r="H25" s="143"/>
      <c r="I25" s="143"/>
      <c r="J25" s="169"/>
      <c r="K25" s="144"/>
      <c r="L25" s="144"/>
      <c r="M25" s="145" t="str">
        <f t="shared" si="7"/>
        <v/>
      </c>
      <c r="N25" s="147"/>
      <c r="O25" s="19" t="str">
        <f>IFERROR(VLOOKUP(M25,計算用!$A$8:$B$15,2,FALSE),"")</f>
        <v/>
      </c>
      <c r="P25" s="20"/>
      <c r="Q25" s="20"/>
      <c r="R25" s="20"/>
      <c r="S25" s="18" t="str">
        <f t="shared" si="8"/>
        <v/>
      </c>
      <c r="T25" s="212"/>
      <c r="U25" s="213"/>
    </row>
    <row r="26" spans="1:23">
      <c r="A26" s="9">
        <f t="shared" si="0"/>
        <v>21</v>
      </c>
      <c r="B26" s="142"/>
      <c r="C26" s="142"/>
      <c r="D26" s="14"/>
      <c r="E26" s="176" t="str">
        <f t="shared" si="5"/>
        <v/>
      </c>
      <c r="F26" s="176" t="str">
        <f t="shared" si="6"/>
        <v/>
      </c>
      <c r="G26" s="169"/>
      <c r="H26" s="143"/>
      <c r="I26" s="143"/>
      <c r="J26" s="169"/>
      <c r="K26" s="144"/>
      <c r="L26" s="144"/>
      <c r="M26" s="145" t="str">
        <f t="shared" si="7"/>
        <v/>
      </c>
      <c r="N26" s="147"/>
      <c r="O26" s="19" t="str">
        <f>IFERROR(VLOOKUP(M26,計算用!$A$8:$B$15,2,FALSE),"")</f>
        <v/>
      </c>
      <c r="P26" s="20"/>
      <c r="Q26" s="20"/>
      <c r="R26" s="20"/>
      <c r="S26" s="18" t="str">
        <f t="shared" si="8"/>
        <v/>
      </c>
      <c r="T26" s="212"/>
      <c r="U26" s="213"/>
    </row>
    <row r="27" spans="1:23">
      <c r="A27" s="9">
        <f t="shared" si="0"/>
        <v>22</v>
      </c>
      <c r="B27" s="142"/>
      <c r="C27" s="142"/>
      <c r="D27" s="14"/>
      <c r="E27" s="176" t="str">
        <f t="shared" si="5"/>
        <v/>
      </c>
      <c r="F27" s="176" t="str">
        <f t="shared" si="6"/>
        <v/>
      </c>
      <c r="G27" s="169"/>
      <c r="H27" s="143"/>
      <c r="I27" s="143"/>
      <c r="J27" s="169"/>
      <c r="K27" s="144"/>
      <c r="L27" s="144"/>
      <c r="M27" s="145" t="str">
        <f t="shared" si="7"/>
        <v/>
      </c>
      <c r="N27" s="147"/>
      <c r="O27" s="19" t="str">
        <f>IFERROR(VLOOKUP(M27,計算用!$A$8:$B$15,2,FALSE),"")</f>
        <v/>
      </c>
      <c r="P27" s="20"/>
      <c r="Q27" s="20"/>
      <c r="R27" s="20"/>
      <c r="S27" s="18" t="str">
        <f t="shared" si="8"/>
        <v/>
      </c>
      <c r="T27" s="212"/>
      <c r="U27" s="213"/>
    </row>
    <row r="28" spans="1:23">
      <c r="A28" s="9">
        <f t="shared" si="0"/>
        <v>23</v>
      </c>
      <c r="B28" s="142"/>
      <c r="C28" s="142"/>
      <c r="D28" s="14"/>
      <c r="E28" s="176" t="str">
        <f t="shared" si="5"/>
        <v/>
      </c>
      <c r="F28" s="176" t="str">
        <f t="shared" si="6"/>
        <v/>
      </c>
      <c r="G28" s="169"/>
      <c r="H28" s="143"/>
      <c r="I28" s="143"/>
      <c r="J28" s="169"/>
      <c r="K28" s="144"/>
      <c r="L28" s="144"/>
      <c r="M28" s="145" t="str">
        <f t="shared" si="7"/>
        <v/>
      </c>
      <c r="N28" s="147"/>
      <c r="O28" s="19" t="str">
        <f>IFERROR(VLOOKUP(M28,計算用!$A$8:$B$15,2,FALSE),"")</f>
        <v/>
      </c>
      <c r="P28" s="20"/>
      <c r="Q28" s="20"/>
      <c r="R28" s="20"/>
      <c r="S28" s="18" t="str">
        <f t="shared" si="8"/>
        <v/>
      </c>
      <c r="T28" s="212"/>
      <c r="U28" s="213"/>
    </row>
    <row r="29" spans="1:23">
      <c r="A29" s="9">
        <f t="shared" si="0"/>
        <v>24</v>
      </c>
      <c r="B29" s="142"/>
      <c r="C29" s="142"/>
      <c r="D29" s="14"/>
      <c r="E29" s="176" t="str">
        <f t="shared" si="5"/>
        <v/>
      </c>
      <c r="F29" s="176" t="str">
        <f t="shared" si="6"/>
        <v/>
      </c>
      <c r="G29" s="169"/>
      <c r="H29" s="143"/>
      <c r="I29" s="143"/>
      <c r="J29" s="169"/>
      <c r="K29" s="144"/>
      <c r="L29" s="144"/>
      <c r="M29" s="145" t="str">
        <f t="shared" si="7"/>
        <v/>
      </c>
      <c r="N29" s="147"/>
      <c r="O29" s="19" t="str">
        <f>IFERROR(VLOOKUP(M29,計算用!$A$8:$B$15,2,FALSE),"")</f>
        <v/>
      </c>
      <c r="P29" s="20"/>
      <c r="Q29" s="20"/>
      <c r="R29" s="20"/>
      <c r="S29" s="18" t="str">
        <f t="shared" si="8"/>
        <v/>
      </c>
      <c r="T29" s="212"/>
      <c r="U29" s="213"/>
    </row>
    <row r="30" spans="1:23">
      <c r="A30" s="9">
        <f t="shared" si="0"/>
        <v>25</v>
      </c>
      <c r="B30" s="142"/>
      <c r="C30" s="142"/>
      <c r="D30" s="14"/>
      <c r="E30" s="176" t="str">
        <f t="shared" si="5"/>
        <v/>
      </c>
      <c r="F30" s="176" t="str">
        <f t="shared" si="6"/>
        <v/>
      </c>
      <c r="G30" s="169"/>
      <c r="H30" s="143"/>
      <c r="I30" s="143"/>
      <c r="J30" s="169"/>
      <c r="K30" s="144"/>
      <c r="L30" s="144"/>
      <c r="M30" s="145" t="str">
        <f t="shared" si="7"/>
        <v/>
      </c>
      <c r="N30" s="147"/>
      <c r="O30" s="19" t="str">
        <f>IFERROR(VLOOKUP(M30,計算用!$A$8:$B$15,2,FALSE),"")</f>
        <v/>
      </c>
      <c r="P30" s="20"/>
      <c r="Q30" s="20"/>
      <c r="R30" s="20"/>
      <c r="S30" s="18" t="str">
        <f t="shared" si="8"/>
        <v/>
      </c>
      <c r="T30" s="212"/>
      <c r="U30" s="213"/>
    </row>
    <row r="31" spans="1:23">
      <c r="A31" s="9">
        <f t="shared" si="0"/>
        <v>26</v>
      </c>
      <c r="B31" s="142"/>
      <c r="C31" s="142"/>
      <c r="D31" s="14"/>
      <c r="E31" s="176" t="str">
        <f t="shared" si="5"/>
        <v/>
      </c>
      <c r="F31" s="176" t="str">
        <f t="shared" si="6"/>
        <v/>
      </c>
      <c r="G31" s="169"/>
      <c r="H31" s="143"/>
      <c r="I31" s="143"/>
      <c r="J31" s="169"/>
      <c r="K31" s="144"/>
      <c r="L31" s="144"/>
      <c r="M31" s="145" t="str">
        <f t="shared" si="7"/>
        <v/>
      </c>
      <c r="N31" s="147"/>
      <c r="O31" s="19" t="str">
        <f>IFERROR(VLOOKUP(M31,計算用!$A$8:$B$15,2,FALSE),"")</f>
        <v/>
      </c>
      <c r="P31" s="20"/>
      <c r="Q31" s="20"/>
      <c r="R31" s="20"/>
      <c r="S31" s="18" t="str">
        <f t="shared" si="8"/>
        <v/>
      </c>
      <c r="T31" s="212"/>
      <c r="U31" s="213"/>
    </row>
    <row r="32" spans="1:23">
      <c r="A32" s="9">
        <f t="shared" si="0"/>
        <v>27</v>
      </c>
      <c r="B32" s="142"/>
      <c r="C32" s="142"/>
      <c r="D32" s="14"/>
      <c r="E32" s="176" t="str">
        <f t="shared" si="5"/>
        <v/>
      </c>
      <c r="F32" s="176" t="str">
        <f t="shared" si="6"/>
        <v/>
      </c>
      <c r="G32" s="169"/>
      <c r="H32" s="143"/>
      <c r="I32" s="143"/>
      <c r="J32" s="169"/>
      <c r="K32" s="144"/>
      <c r="L32" s="144"/>
      <c r="M32" s="145" t="str">
        <f t="shared" si="7"/>
        <v/>
      </c>
      <c r="N32" s="147"/>
      <c r="O32" s="19" t="str">
        <f>IFERROR(VLOOKUP(M32,計算用!$A$8:$B$15,2,FALSE),"")</f>
        <v/>
      </c>
      <c r="P32" s="20"/>
      <c r="Q32" s="20"/>
      <c r="R32" s="20"/>
      <c r="S32" s="18" t="str">
        <f t="shared" si="8"/>
        <v/>
      </c>
      <c r="T32" s="212"/>
      <c r="U32" s="213"/>
      <c r="W32" s="3"/>
    </row>
    <row r="33" spans="1:21">
      <c r="A33" s="9">
        <f t="shared" si="0"/>
        <v>28</v>
      </c>
      <c r="B33" s="142"/>
      <c r="C33" s="142"/>
      <c r="D33" s="14"/>
      <c r="E33" s="176" t="str">
        <f t="shared" si="5"/>
        <v/>
      </c>
      <c r="F33" s="176" t="str">
        <f t="shared" si="6"/>
        <v/>
      </c>
      <c r="G33" s="169"/>
      <c r="H33" s="143"/>
      <c r="I33" s="143"/>
      <c r="J33" s="169"/>
      <c r="K33" s="144"/>
      <c r="L33" s="144"/>
      <c r="M33" s="145" t="str">
        <f t="shared" si="7"/>
        <v/>
      </c>
      <c r="N33" s="147"/>
      <c r="O33" s="19" t="str">
        <f>IFERROR(VLOOKUP(M33,計算用!$A$8:$B$15,2,FALSE),"")</f>
        <v/>
      </c>
      <c r="P33" s="20"/>
      <c r="Q33" s="20"/>
      <c r="R33" s="20"/>
      <c r="S33" s="18" t="str">
        <f t="shared" si="8"/>
        <v/>
      </c>
      <c r="T33" s="212"/>
      <c r="U33" s="213"/>
    </row>
    <row r="34" spans="1:21">
      <c r="A34" s="9">
        <f t="shared" si="0"/>
        <v>29</v>
      </c>
      <c r="B34" s="142"/>
      <c r="C34" s="142"/>
      <c r="D34" s="14"/>
      <c r="E34" s="176" t="str">
        <f t="shared" si="5"/>
        <v/>
      </c>
      <c r="F34" s="176" t="str">
        <f t="shared" si="6"/>
        <v/>
      </c>
      <c r="G34" s="169"/>
      <c r="H34" s="143"/>
      <c r="I34" s="143"/>
      <c r="J34" s="169"/>
      <c r="K34" s="144"/>
      <c r="L34" s="144"/>
      <c r="M34" s="145" t="str">
        <f t="shared" si="7"/>
        <v/>
      </c>
      <c r="N34" s="147"/>
      <c r="O34" s="19" t="str">
        <f>IFERROR(VLOOKUP(M34,計算用!$A$8:$B$15,2,FALSE),"")</f>
        <v/>
      </c>
      <c r="P34" s="20"/>
      <c r="Q34" s="20"/>
      <c r="R34" s="20"/>
      <c r="S34" s="18" t="str">
        <f t="shared" si="8"/>
        <v/>
      </c>
      <c r="T34" s="212"/>
      <c r="U34" s="213"/>
    </row>
    <row r="35" spans="1:21">
      <c r="A35" s="9">
        <f t="shared" si="0"/>
        <v>30</v>
      </c>
      <c r="B35" s="142"/>
      <c r="C35" s="142"/>
      <c r="D35" s="14"/>
      <c r="E35" s="176" t="str">
        <f t="shared" si="5"/>
        <v/>
      </c>
      <c r="F35" s="176" t="str">
        <f t="shared" si="6"/>
        <v/>
      </c>
      <c r="G35" s="169"/>
      <c r="H35" s="143"/>
      <c r="I35" s="143"/>
      <c r="J35" s="169"/>
      <c r="K35" s="144"/>
      <c r="L35" s="144"/>
      <c r="M35" s="145" t="str">
        <f t="shared" si="7"/>
        <v/>
      </c>
      <c r="N35" s="147"/>
      <c r="O35" s="19" t="str">
        <f>IFERROR(VLOOKUP(M35,計算用!$A$8:$B$15,2,FALSE),"")</f>
        <v/>
      </c>
      <c r="P35" s="20"/>
      <c r="Q35" s="20"/>
      <c r="R35" s="20"/>
      <c r="S35" s="18" t="str">
        <f t="shared" si="8"/>
        <v/>
      </c>
      <c r="T35" s="212"/>
      <c r="U35" s="213"/>
    </row>
    <row r="36" spans="1:21">
      <c r="A36" s="9">
        <f t="shared" si="0"/>
        <v>31</v>
      </c>
      <c r="B36" s="142"/>
      <c r="C36" s="142"/>
      <c r="D36" s="14"/>
      <c r="E36" s="176" t="str">
        <f t="shared" si="5"/>
        <v/>
      </c>
      <c r="F36" s="176" t="str">
        <f t="shared" si="6"/>
        <v/>
      </c>
      <c r="G36" s="169"/>
      <c r="H36" s="143"/>
      <c r="I36" s="143"/>
      <c r="J36" s="169"/>
      <c r="K36" s="144"/>
      <c r="L36" s="144"/>
      <c r="M36" s="145" t="str">
        <f t="shared" si="7"/>
        <v/>
      </c>
      <c r="N36" s="147"/>
      <c r="O36" s="19" t="str">
        <f>IFERROR(VLOOKUP(M36,計算用!$A$8:$B$15,2,FALSE),"")</f>
        <v/>
      </c>
      <c r="P36" s="20"/>
      <c r="Q36" s="20"/>
      <c r="R36" s="20"/>
      <c r="S36" s="18" t="str">
        <f t="shared" si="8"/>
        <v/>
      </c>
      <c r="T36" s="212"/>
      <c r="U36" s="213"/>
    </row>
    <row r="37" spans="1:21">
      <c r="A37" s="9">
        <f t="shared" si="0"/>
        <v>32</v>
      </c>
      <c r="B37" s="142"/>
      <c r="C37" s="142"/>
      <c r="D37" s="14"/>
      <c r="E37" s="176" t="str">
        <f t="shared" si="5"/>
        <v/>
      </c>
      <c r="F37" s="176" t="str">
        <f t="shared" si="6"/>
        <v/>
      </c>
      <c r="G37" s="169"/>
      <c r="H37" s="143"/>
      <c r="I37" s="143"/>
      <c r="J37" s="169"/>
      <c r="K37" s="144"/>
      <c r="L37" s="144"/>
      <c r="M37" s="145" t="str">
        <f t="shared" si="7"/>
        <v/>
      </c>
      <c r="N37" s="147"/>
      <c r="O37" s="19" t="str">
        <f>IFERROR(VLOOKUP(M37,計算用!$A$8:$B$15,2,FALSE),"")</f>
        <v/>
      </c>
      <c r="P37" s="20"/>
      <c r="Q37" s="20"/>
      <c r="R37" s="20"/>
      <c r="S37" s="18" t="str">
        <f t="shared" si="8"/>
        <v/>
      </c>
      <c r="T37" s="212"/>
      <c r="U37" s="213"/>
    </row>
    <row r="38" spans="1:21">
      <c r="A38" s="9">
        <f t="shared" si="0"/>
        <v>33</v>
      </c>
      <c r="B38" s="142"/>
      <c r="C38" s="142"/>
      <c r="D38" s="14"/>
      <c r="E38" s="176" t="str">
        <f t="shared" si="5"/>
        <v/>
      </c>
      <c r="F38" s="176" t="str">
        <f t="shared" si="6"/>
        <v/>
      </c>
      <c r="G38" s="169"/>
      <c r="H38" s="143"/>
      <c r="I38" s="143"/>
      <c r="J38" s="169"/>
      <c r="K38" s="144"/>
      <c r="L38" s="144"/>
      <c r="M38" s="145" t="str">
        <f t="shared" si="7"/>
        <v/>
      </c>
      <c r="N38" s="147"/>
      <c r="O38" s="19" t="str">
        <f>IFERROR(VLOOKUP(M38,計算用!$A$8:$B$15,2,FALSE),"")</f>
        <v/>
      </c>
      <c r="P38" s="20"/>
      <c r="Q38" s="20"/>
      <c r="R38" s="20"/>
      <c r="S38" s="18" t="str">
        <f t="shared" si="8"/>
        <v/>
      </c>
      <c r="T38" s="212"/>
      <c r="U38" s="213"/>
    </row>
    <row r="39" spans="1:21">
      <c r="A39" s="9">
        <f t="shared" si="0"/>
        <v>34</v>
      </c>
      <c r="B39" s="142"/>
      <c r="C39" s="142"/>
      <c r="D39" s="14"/>
      <c r="E39" s="176" t="str">
        <f t="shared" si="5"/>
        <v/>
      </c>
      <c r="F39" s="176" t="str">
        <f t="shared" si="6"/>
        <v/>
      </c>
      <c r="G39" s="169"/>
      <c r="H39" s="143"/>
      <c r="I39" s="143"/>
      <c r="J39" s="169"/>
      <c r="K39" s="144"/>
      <c r="L39" s="144"/>
      <c r="M39" s="145" t="str">
        <f t="shared" si="7"/>
        <v/>
      </c>
      <c r="N39" s="147"/>
      <c r="O39" s="19" t="str">
        <f>IFERROR(VLOOKUP(M39,計算用!$A$8:$B$15,2,FALSE),"")</f>
        <v/>
      </c>
      <c r="P39" s="20"/>
      <c r="Q39" s="20"/>
      <c r="R39" s="20"/>
      <c r="S39" s="18" t="str">
        <f t="shared" si="8"/>
        <v/>
      </c>
      <c r="T39" s="212"/>
      <c r="U39" s="213"/>
    </row>
    <row r="40" spans="1:21">
      <c r="A40" s="9">
        <f t="shared" si="0"/>
        <v>35</v>
      </c>
      <c r="B40" s="142"/>
      <c r="C40" s="142"/>
      <c r="D40" s="14"/>
      <c r="E40" s="176" t="str">
        <f t="shared" si="5"/>
        <v/>
      </c>
      <c r="F40" s="176" t="str">
        <f t="shared" si="6"/>
        <v/>
      </c>
      <c r="G40" s="169"/>
      <c r="H40" s="143"/>
      <c r="I40" s="143"/>
      <c r="J40" s="169"/>
      <c r="K40" s="144"/>
      <c r="L40" s="144"/>
      <c r="M40" s="145" t="str">
        <f t="shared" si="7"/>
        <v/>
      </c>
      <c r="N40" s="147"/>
      <c r="O40" s="19" t="str">
        <f>IFERROR(VLOOKUP(M40,計算用!$A$8:$B$15,2,FALSE),"")</f>
        <v/>
      </c>
      <c r="P40" s="20"/>
      <c r="Q40" s="20"/>
      <c r="R40" s="20"/>
      <c r="S40" s="18" t="str">
        <f t="shared" si="8"/>
        <v/>
      </c>
      <c r="T40" s="212"/>
      <c r="U40" s="213"/>
    </row>
    <row r="41" spans="1:21">
      <c r="A41" s="9">
        <f t="shared" si="0"/>
        <v>36</v>
      </c>
      <c r="B41" s="142"/>
      <c r="C41" s="142"/>
      <c r="D41" s="14"/>
      <c r="E41" s="176" t="str">
        <f t="shared" si="5"/>
        <v/>
      </c>
      <c r="F41" s="176" t="str">
        <f t="shared" si="6"/>
        <v/>
      </c>
      <c r="G41" s="169"/>
      <c r="H41" s="143"/>
      <c r="I41" s="143"/>
      <c r="J41" s="169"/>
      <c r="K41" s="144"/>
      <c r="L41" s="144"/>
      <c r="M41" s="145" t="str">
        <f t="shared" si="7"/>
        <v/>
      </c>
      <c r="N41" s="147"/>
      <c r="O41" s="19" t="str">
        <f>IFERROR(VLOOKUP(M41,計算用!$A$8:$B$15,2,FALSE),"")</f>
        <v/>
      </c>
      <c r="P41" s="20"/>
      <c r="Q41" s="20"/>
      <c r="R41" s="20"/>
      <c r="S41" s="18" t="str">
        <f t="shared" si="8"/>
        <v/>
      </c>
      <c r="T41" s="212"/>
      <c r="U41" s="213"/>
    </row>
    <row r="42" spans="1:21">
      <c r="A42" s="9">
        <f t="shared" si="0"/>
        <v>37</v>
      </c>
      <c r="B42" s="142"/>
      <c r="C42" s="142"/>
      <c r="D42" s="14"/>
      <c r="E42" s="176" t="str">
        <f t="shared" si="5"/>
        <v/>
      </c>
      <c r="F42" s="176" t="str">
        <f t="shared" si="6"/>
        <v/>
      </c>
      <c r="G42" s="169"/>
      <c r="H42" s="143"/>
      <c r="I42" s="143"/>
      <c r="J42" s="169"/>
      <c r="K42" s="144"/>
      <c r="L42" s="144"/>
      <c r="M42" s="145" t="str">
        <f t="shared" si="7"/>
        <v/>
      </c>
      <c r="N42" s="147"/>
      <c r="O42" s="19" t="str">
        <f>IFERROR(VLOOKUP(M42,計算用!$A$8:$B$15,2,FALSE),"")</f>
        <v/>
      </c>
      <c r="P42" s="20"/>
      <c r="Q42" s="20"/>
      <c r="R42" s="20"/>
      <c r="S42" s="18" t="str">
        <f t="shared" si="8"/>
        <v/>
      </c>
      <c r="T42" s="212"/>
      <c r="U42" s="213"/>
    </row>
    <row r="43" spans="1:21">
      <c r="A43" s="9">
        <f t="shared" si="0"/>
        <v>38</v>
      </c>
      <c r="B43" s="142"/>
      <c r="C43" s="142"/>
      <c r="D43" s="14"/>
      <c r="E43" s="176" t="str">
        <f t="shared" si="5"/>
        <v/>
      </c>
      <c r="F43" s="176" t="str">
        <f t="shared" si="6"/>
        <v/>
      </c>
      <c r="G43" s="169"/>
      <c r="H43" s="143"/>
      <c r="I43" s="143"/>
      <c r="J43" s="169"/>
      <c r="K43" s="144"/>
      <c r="L43" s="144"/>
      <c r="M43" s="145" t="str">
        <f t="shared" si="7"/>
        <v/>
      </c>
      <c r="N43" s="147"/>
      <c r="O43" s="19" t="str">
        <f>IFERROR(VLOOKUP(M43,計算用!$A$8:$B$15,2,FALSE),"")</f>
        <v/>
      </c>
      <c r="P43" s="20"/>
      <c r="Q43" s="20"/>
      <c r="R43" s="20"/>
      <c r="S43" s="18" t="str">
        <f t="shared" si="8"/>
        <v/>
      </c>
      <c r="T43" s="212"/>
      <c r="U43" s="213"/>
    </row>
    <row r="44" spans="1:21">
      <c r="A44" s="9">
        <f t="shared" si="0"/>
        <v>39</v>
      </c>
      <c r="B44" s="142"/>
      <c r="C44" s="142"/>
      <c r="D44" s="14"/>
      <c r="E44" s="176" t="str">
        <f t="shared" si="5"/>
        <v/>
      </c>
      <c r="F44" s="176" t="str">
        <f t="shared" si="6"/>
        <v/>
      </c>
      <c r="G44" s="169"/>
      <c r="H44" s="143"/>
      <c r="I44" s="143"/>
      <c r="J44" s="169"/>
      <c r="K44" s="144"/>
      <c r="L44" s="144"/>
      <c r="M44" s="145" t="str">
        <f t="shared" si="7"/>
        <v/>
      </c>
      <c r="N44" s="147"/>
      <c r="O44" s="19" t="str">
        <f>IFERROR(VLOOKUP(M44,計算用!$A$8:$B$15,2,FALSE),"")</f>
        <v/>
      </c>
      <c r="P44" s="20"/>
      <c r="Q44" s="20"/>
      <c r="R44" s="20"/>
      <c r="S44" s="18" t="str">
        <f t="shared" si="8"/>
        <v/>
      </c>
      <c r="T44" s="212"/>
      <c r="U44" s="213"/>
    </row>
    <row r="45" spans="1:21">
      <c r="A45" s="9">
        <f t="shared" si="0"/>
        <v>40</v>
      </c>
      <c r="B45" s="142"/>
      <c r="C45" s="142"/>
      <c r="D45" s="14"/>
      <c r="E45" s="176" t="str">
        <f t="shared" si="5"/>
        <v/>
      </c>
      <c r="F45" s="176" t="str">
        <f t="shared" si="6"/>
        <v/>
      </c>
      <c r="G45" s="169"/>
      <c r="H45" s="143"/>
      <c r="I45" s="143"/>
      <c r="J45" s="169"/>
      <c r="K45" s="144"/>
      <c r="L45" s="144"/>
      <c r="M45" s="145" t="str">
        <f t="shared" si="7"/>
        <v/>
      </c>
      <c r="N45" s="147"/>
      <c r="O45" s="19" t="str">
        <f>IFERROR(VLOOKUP(M45,計算用!$A$8:$B$15,2,FALSE),"")</f>
        <v/>
      </c>
      <c r="P45" s="20"/>
      <c r="Q45" s="20"/>
      <c r="R45" s="20"/>
      <c r="S45" s="18" t="str">
        <f t="shared" si="8"/>
        <v/>
      </c>
      <c r="T45" s="212"/>
      <c r="U45" s="213"/>
    </row>
    <row r="46" spans="1:21">
      <c r="A46" s="9">
        <f t="shared" si="0"/>
        <v>41</v>
      </c>
      <c r="B46" s="142"/>
      <c r="C46" s="142"/>
      <c r="D46" s="14"/>
      <c r="E46" s="176" t="str">
        <f t="shared" si="5"/>
        <v/>
      </c>
      <c r="F46" s="176" t="str">
        <f t="shared" si="6"/>
        <v/>
      </c>
      <c r="G46" s="169"/>
      <c r="H46" s="143"/>
      <c r="I46" s="143"/>
      <c r="J46" s="169"/>
      <c r="K46" s="144"/>
      <c r="L46" s="144"/>
      <c r="M46" s="145" t="str">
        <f t="shared" si="7"/>
        <v/>
      </c>
      <c r="N46" s="147"/>
      <c r="O46" s="19" t="str">
        <f>IFERROR(VLOOKUP(M46,計算用!$A$8:$B$15,2,FALSE),"")</f>
        <v/>
      </c>
      <c r="P46" s="20"/>
      <c r="Q46" s="20"/>
      <c r="R46" s="20"/>
      <c r="S46" s="18" t="str">
        <f t="shared" si="8"/>
        <v/>
      </c>
      <c r="T46" s="212"/>
      <c r="U46" s="213"/>
    </row>
    <row r="47" spans="1:21">
      <c r="A47" s="9">
        <f t="shared" si="0"/>
        <v>42</v>
      </c>
      <c r="B47" s="142"/>
      <c r="C47" s="142"/>
      <c r="D47" s="14"/>
      <c r="E47" s="176" t="str">
        <f t="shared" si="5"/>
        <v/>
      </c>
      <c r="F47" s="176" t="str">
        <f t="shared" si="6"/>
        <v/>
      </c>
      <c r="G47" s="169"/>
      <c r="H47" s="143"/>
      <c r="I47" s="143"/>
      <c r="J47" s="169"/>
      <c r="K47" s="144"/>
      <c r="L47" s="144"/>
      <c r="M47" s="145" t="str">
        <f t="shared" si="7"/>
        <v/>
      </c>
      <c r="N47" s="147"/>
      <c r="O47" s="19" t="str">
        <f>IFERROR(VLOOKUP(M47,計算用!$A$8:$B$15,2,FALSE),"")</f>
        <v/>
      </c>
      <c r="P47" s="20"/>
      <c r="Q47" s="20"/>
      <c r="R47" s="20"/>
      <c r="S47" s="18" t="str">
        <f t="shared" si="8"/>
        <v/>
      </c>
      <c r="T47" s="212"/>
      <c r="U47" s="213"/>
    </row>
    <row r="48" spans="1:21">
      <c r="A48" s="9">
        <f t="shared" si="0"/>
        <v>43</v>
      </c>
      <c r="B48" s="142"/>
      <c r="C48" s="142"/>
      <c r="D48" s="14"/>
      <c r="E48" s="176" t="str">
        <f t="shared" si="5"/>
        <v/>
      </c>
      <c r="F48" s="176" t="str">
        <f t="shared" si="6"/>
        <v/>
      </c>
      <c r="G48" s="169"/>
      <c r="H48" s="143"/>
      <c r="I48" s="143"/>
      <c r="J48" s="169"/>
      <c r="K48" s="144"/>
      <c r="L48" s="144"/>
      <c r="M48" s="145" t="str">
        <f t="shared" si="7"/>
        <v/>
      </c>
      <c r="N48" s="147"/>
      <c r="O48" s="19" t="str">
        <f>IFERROR(VLOOKUP(M48,計算用!$A$8:$B$15,2,FALSE),"")</f>
        <v/>
      </c>
      <c r="P48" s="20"/>
      <c r="Q48" s="20"/>
      <c r="R48" s="20"/>
      <c r="S48" s="18" t="str">
        <f t="shared" si="8"/>
        <v/>
      </c>
      <c r="T48" s="212"/>
      <c r="U48" s="213"/>
    </row>
    <row r="49" spans="1:21">
      <c r="A49" s="9">
        <f t="shared" si="0"/>
        <v>44</v>
      </c>
      <c r="B49" s="142"/>
      <c r="C49" s="142"/>
      <c r="D49" s="14"/>
      <c r="E49" s="176" t="str">
        <f t="shared" si="5"/>
        <v/>
      </c>
      <c r="F49" s="176" t="str">
        <f t="shared" si="6"/>
        <v/>
      </c>
      <c r="G49" s="169"/>
      <c r="H49" s="143"/>
      <c r="I49" s="143"/>
      <c r="J49" s="169"/>
      <c r="K49" s="144"/>
      <c r="L49" s="144"/>
      <c r="M49" s="145" t="str">
        <f t="shared" si="7"/>
        <v/>
      </c>
      <c r="N49" s="147"/>
      <c r="O49" s="19" t="str">
        <f>IFERROR(VLOOKUP(M49,計算用!$A$8:$B$15,2,FALSE),"")</f>
        <v/>
      </c>
      <c r="P49" s="20"/>
      <c r="Q49" s="20"/>
      <c r="R49" s="20"/>
      <c r="S49" s="18" t="str">
        <f t="shared" si="8"/>
        <v/>
      </c>
      <c r="T49" s="212"/>
      <c r="U49" s="213"/>
    </row>
    <row r="50" spans="1:21">
      <c r="A50" s="9">
        <f t="shared" si="0"/>
        <v>45</v>
      </c>
      <c r="B50" s="142"/>
      <c r="C50" s="142"/>
      <c r="D50" s="14"/>
      <c r="E50" s="176" t="str">
        <f t="shared" si="5"/>
        <v/>
      </c>
      <c r="F50" s="176" t="str">
        <f t="shared" si="6"/>
        <v/>
      </c>
      <c r="G50" s="169"/>
      <c r="H50" s="143"/>
      <c r="I50" s="143"/>
      <c r="J50" s="169"/>
      <c r="K50" s="144"/>
      <c r="L50" s="144"/>
      <c r="M50" s="145" t="str">
        <f t="shared" si="7"/>
        <v/>
      </c>
      <c r="N50" s="147"/>
      <c r="O50" s="19" t="str">
        <f>IFERROR(VLOOKUP(M50,計算用!$A$8:$B$15,2,FALSE),"")</f>
        <v/>
      </c>
      <c r="P50" s="20"/>
      <c r="Q50" s="20"/>
      <c r="R50" s="20"/>
      <c r="S50" s="18" t="str">
        <f t="shared" si="8"/>
        <v/>
      </c>
      <c r="T50" s="212"/>
      <c r="U50" s="213"/>
    </row>
    <row r="51" spans="1:21">
      <c r="A51" s="9">
        <f t="shared" si="0"/>
        <v>46</v>
      </c>
      <c r="B51" s="142"/>
      <c r="C51" s="142"/>
      <c r="D51" s="14"/>
      <c r="E51" s="176" t="str">
        <f t="shared" si="5"/>
        <v/>
      </c>
      <c r="F51" s="176" t="str">
        <f t="shared" si="6"/>
        <v/>
      </c>
      <c r="G51" s="169"/>
      <c r="H51" s="143"/>
      <c r="I51" s="143"/>
      <c r="J51" s="169"/>
      <c r="K51" s="144"/>
      <c r="L51" s="144"/>
      <c r="M51" s="145" t="str">
        <f t="shared" si="7"/>
        <v/>
      </c>
      <c r="N51" s="147"/>
      <c r="O51" s="19" t="str">
        <f>IFERROR(VLOOKUP(M51,計算用!$A$8:$B$15,2,FALSE),"")</f>
        <v/>
      </c>
      <c r="P51" s="20"/>
      <c r="Q51" s="20"/>
      <c r="R51" s="20"/>
      <c r="S51" s="18" t="str">
        <f t="shared" si="8"/>
        <v/>
      </c>
      <c r="T51" s="212"/>
      <c r="U51" s="213"/>
    </row>
    <row r="52" spans="1:21">
      <c r="A52" s="9">
        <f t="shared" si="0"/>
        <v>47</v>
      </c>
      <c r="B52" s="142"/>
      <c r="C52" s="142"/>
      <c r="D52" s="14"/>
      <c r="E52" s="176" t="str">
        <f t="shared" si="5"/>
        <v/>
      </c>
      <c r="F52" s="176" t="str">
        <f t="shared" si="6"/>
        <v/>
      </c>
      <c r="G52" s="169"/>
      <c r="H52" s="143"/>
      <c r="I52" s="143"/>
      <c r="J52" s="169"/>
      <c r="K52" s="144"/>
      <c r="L52" s="144"/>
      <c r="M52" s="145" t="str">
        <f t="shared" si="7"/>
        <v/>
      </c>
      <c r="N52" s="147"/>
      <c r="O52" s="19" t="str">
        <f>IFERROR(VLOOKUP(M52,計算用!$A$8:$B$15,2,FALSE),"")</f>
        <v/>
      </c>
      <c r="P52" s="20"/>
      <c r="Q52" s="20"/>
      <c r="R52" s="20"/>
      <c r="S52" s="18" t="str">
        <f t="shared" si="8"/>
        <v/>
      </c>
      <c r="T52" s="212"/>
      <c r="U52" s="213"/>
    </row>
    <row r="53" spans="1:21">
      <c r="A53" s="9">
        <f t="shared" si="0"/>
        <v>48</v>
      </c>
      <c r="B53" s="142"/>
      <c r="C53" s="142"/>
      <c r="D53" s="14"/>
      <c r="E53" s="176" t="str">
        <f t="shared" si="5"/>
        <v/>
      </c>
      <c r="F53" s="176" t="str">
        <f t="shared" si="6"/>
        <v/>
      </c>
      <c r="G53" s="169"/>
      <c r="H53" s="143"/>
      <c r="I53" s="143"/>
      <c r="J53" s="169"/>
      <c r="K53" s="144"/>
      <c r="L53" s="144"/>
      <c r="M53" s="145" t="str">
        <f t="shared" si="7"/>
        <v/>
      </c>
      <c r="N53" s="147"/>
      <c r="O53" s="19" t="str">
        <f>IFERROR(VLOOKUP(M53,計算用!$A$8:$B$15,2,FALSE),"")</f>
        <v/>
      </c>
      <c r="P53" s="20"/>
      <c r="Q53" s="20"/>
      <c r="R53" s="20"/>
      <c r="S53" s="18" t="str">
        <f t="shared" si="8"/>
        <v/>
      </c>
      <c r="T53" s="212"/>
      <c r="U53" s="213"/>
    </row>
    <row r="54" spans="1:21">
      <c r="A54" s="9">
        <f t="shared" si="0"/>
        <v>49</v>
      </c>
      <c r="B54" s="142"/>
      <c r="C54" s="142"/>
      <c r="D54" s="14"/>
      <c r="E54" s="176" t="str">
        <f t="shared" si="5"/>
        <v/>
      </c>
      <c r="F54" s="176" t="str">
        <f t="shared" si="6"/>
        <v/>
      </c>
      <c r="G54" s="169"/>
      <c r="H54" s="143"/>
      <c r="I54" s="143"/>
      <c r="J54" s="169"/>
      <c r="K54" s="144"/>
      <c r="L54" s="144"/>
      <c r="M54" s="145" t="str">
        <f t="shared" si="7"/>
        <v/>
      </c>
      <c r="N54" s="147"/>
      <c r="O54" s="19" t="str">
        <f>IFERROR(VLOOKUP(M54,計算用!$A$8:$B$15,2,FALSE),"")</f>
        <v/>
      </c>
      <c r="P54" s="20"/>
      <c r="Q54" s="20"/>
      <c r="R54" s="20"/>
      <c r="S54" s="18" t="str">
        <f t="shared" si="8"/>
        <v/>
      </c>
      <c r="T54" s="212"/>
      <c r="U54" s="213"/>
    </row>
    <row r="55" spans="1:21">
      <c r="A55" s="9">
        <f t="shared" si="0"/>
        <v>50</v>
      </c>
      <c r="B55" s="142"/>
      <c r="C55" s="142"/>
      <c r="D55" s="14"/>
      <c r="E55" s="176" t="str">
        <f t="shared" si="5"/>
        <v/>
      </c>
      <c r="F55" s="176" t="str">
        <f t="shared" si="6"/>
        <v/>
      </c>
      <c r="G55" s="169"/>
      <c r="H55" s="143"/>
      <c r="I55" s="143"/>
      <c r="J55" s="169"/>
      <c r="K55" s="144"/>
      <c r="L55" s="144"/>
      <c r="M55" s="145" t="str">
        <f t="shared" si="7"/>
        <v/>
      </c>
      <c r="N55" s="147"/>
      <c r="O55" s="19" t="str">
        <f>IFERROR(VLOOKUP(M55,計算用!$A$8:$B$15,2,FALSE),"")</f>
        <v/>
      </c>
      <c r="P55" s="20"/>
      <c r="Q55" s="20"/>
      <c r="R55" s="20"/>
      <c r="S55" s="18" t="str">
        <f t="shared" si="8"/>
        <v/>
      </c>
      <c r="T55" s="212"/>
      <c r="U55" s="213"/>
    </row>
    <row r="56" spans="1:21">
      <c r="A56" s="9">
        <f t="shared" si="0"/>
        <v>51</v>
      </c>
      <c r="B56" s="142"/>
      <c r="C56" s="142"/>
      <c r="D56" s="14"/>
      <c r="E56" s="176" t="str">
        <f t="shared" si="5"/>
        <v/>
      </c>
      <c r="F56" s="176" t="str">
        <f t="shared" si="6"/>
        <v/>
      </c>
      <c r="G56" s="169"/>
      <c r="H56" s="143"/>
      <c r="I56" s="143"/>
      <c r="J56" s="169"/>
      <c r="K56" s="144"/>
      <c r="L56" s="144"/>
      <c r="M56" s="145" t="str">
        <f t="shared" si="7"/>
        <v/>
      </c>
      <c r="N56" s="147"/>
      <c r="O56" s="19" t="str">
        <f>IFERROR(VLOOKUP(M56,計算用!$A$8:$B$15,2,FALSE),"")</f>
        <v/>
      </c>
      <c r="P56" s="20"/>
      <c r="Q56" s="20"/>
      <c r="R56" s="20"/>
      <c r="S56" s="18" t="str">
        <f t="shared" si="8"/>
        <v/>
      </c>
      <c r="T56" s="212"/>
      <c r="U56" s="213"/>
    </row>
    <row r="57" spans="1:21">
      <c r="A57" s="9">
        <f t="shared" si="0"/>
        <v>52</v>
      </c>
      <c r="B57" s="142"/>
      <c r="C57" s="142"/>
      <c r="D57" s="14"/>
      <c r="E57" s="176" t="str">
        <f t="shared" si="5"/>
        <v/>
      </c>
      <c r="F57" s="176" t="str">
        <f t="shared" si="6"/>
        <v/>
      </c>
      <c r="G57" s="169"/>
      <c r="H57" s="143"/>
      <c r="I57" s="143"/>
      <c r="J57" s="169"/>
      <c r="K57" s="144"/>
      <c r="L57" s="144"/>
      <c r="M57" s="145" t="str">
        <f t="shared" si="7"/>
        <v/>
      </c>
      <c r="N57" s="147"/>
      <c r="O57" s="19" t="str">
        <f>IFERROR(VLOOKUP(M57,計算用!$A$8:$B$15,2,FALSE),"")</f>
        <v/>
      </c>
      <c r="P57" s="20"/>
      <c r="Q57" s="20"/>
      <c r="R57" s="20"/>
      <c r="S57" s="18" t="str">
        <f t="shared" si="8"/>
        <v/>
      </c>
      <c r="T57" s="212"/>
      <c r="U57" s="213"/>
    </row>
    <row r="58" spans="1:21">
      <c r="A58" s="9">
        <f t="shared" si="0"/>
        <v>53</v>
      </c>
      <c r="B58" s="142"/>
      <c r="C58" s="142"/>
      <c r="D58" s="14"/>
      <c r="E58" s="176" t="str">
        <f t="shared" si="5"/>
        <v/>
      </c>
      <c r="F58" s="176" t="str">
        <f t="shared" si="6"/>
        <v/>
      </c>
      <c r="G58" s="169"/>
      <c r="H58" s="143"/>
      <c r="I58" s="143"/>
      <c r="J58" s="169"/>
      <c r="K58" s="144"/>
      <c r="L58" s="144"/>
      <c r="M58" s="145" t="str">
        <f t="shared" si="7"/>
        <v/>
      </c>
      <c r="N58" s="147"/>
      <c r="O58" s="19" t="str">
        <f>IFERROR(VLOOKUP(M58,計算用!$A$8:$B$15,2,FALSE),"")</f>
        <v/>
      </c>
      <c r="P58" s="20"/>
      <c r="Q58" s="20"/>
      <c r="R58" s="20"/>
      <c r="S58" s="18" t="str">
        <f t="shared" si="8"/>
        <v/>
      </c>
      <c r="T58" s="212"/>
      <c r="U58" s="213"/>
    </row>
    <row r="59" spans="1:21">
      <c r="A59" s="9">
        <f t="shared" si="0"/>
        <v>54</v>
      </c>
      <c r="B59" s="142"/>
      <c r="C59" s="142"/>
      <c r="D59" s="14"/>
      <c r="E59" s="176" t="str">
        <f t="shared" si="5"/>
        <v/>
      </c>
      <c r="F59" s="176" t="str">
        <f t="shared" si="6"/>
        <v/>
      </c>
      <c r="G59" s="169"/>
      <c r="H59" s="143"/>
      <c r="I59" s="143"/>
      <c r="J59" s="169"/>
      <c r="K59" s="144"/>
      <c r="L59" s="144"/>
      <c r="M59" s="145" t="str">
        <f t="shared" si="7"/>
        <v/>
      </c>
      <c r="N59" s="147"/>
      <c r="O59" s="19" t="str">
        <f>IFERROR(VLOOKUP(M59,計算用!$A$8:$B$15,2,FALSE),"")</f>
        <v/>
      </c>
      <c r="P59" s="20"/>
      <c r="Q59" s="20"/>
      <c r="R59" s="20"/>
      <c r="S59" s="18" t="str">
        <f t="shared" si="8"/>
        <v/>
      </c>
      <c r="T59" s="212"/>
      <c r="U59" s="213"/>
    </row>
    <row r="60" spans="1:21">
      <c r="A60" s="9">
        <f t="shared" si="0"/>
        <v>55</v>
      </c>
      <c r="B60" s="142"/>
      <c r="C60" s="142"/>
      <c r="D60" s="14"/>
      <c r="E60" s="176" t="str">
        <f t="shared" si="5"/>
        <v/>
      </c>
      <c r="F60" s="176" t="str">
        <f t="shared" si="6"/>
        <v/>
      </c>
      <c r="G60" s="169"/>
      <c r="H60" s="143"/>
      <c r="I60" s="143"/>
      <c r="J60" s="169"/>
      <c r="K60" s="144"/>
      <c r="L60" s="144"/>
      <c r="M60" s="145" t="str">
        <f t="shared" si="7"/>
        <v/>
      </c>
      <c r="N60" s="147"/>
      <c r="O60" s="19" t="str">
        <f>IFERROR(VLOOKUP(M60,計算用!$A$8:$B$15,2,FALSE),"")</f>
        <v/>
      </c>
      <c r="P60" s="20"/>
      <c r="Q60" s="20"/>
      <c r="R60" s="20"/>
      <c r="S60" s="18" t="str">
        <f t="shared" si="8"/>
        <v/>
      </c>
      <c r="T60" s="212"/>
      <c r="U60" s="213"/>
    </row>
    <row r="61" spans="1:21">
      <c r="A61" s="9">
        <f t="shared" si="0"/>
        <v>56</v>
      </c>
      <c r="B61" s="142"/>
      <c r="C61" s="142"/>
      <c r="D61" s="14"/>
      <c r="E61" s="176" t="str">
        <f t="shared" si="5"/>
        <v/>
      </c>
      <c r="F61" s="176" t="str">
        <f t="shared" si="6"/>
        <v/>
      </c>
      <c r="G61" s="169"/>
      <c r="H61" s="143"/>
      <c r="I61" s="143"/>
      <c r="J61" s="169"/>
      <c r="K61" s="144"/>
      <c r="L61" s="144"/>
      <c r="M61" s="145" t="str">
        <f t="shared" si="7"/>
        <v/>
      </c>
      <c r="N61" s="147"/>
      <c r="O61" s="19" t="str">
        <f>IFERROR(VLOOKUP(M61,計算用!$A$8:$B$15,2,FALSE),"")</f>
        <v/>
      </c>
      <c r="P61" s="20"/>
      <c r="Q61" s="20"/>
      <c r="R61" s="20"/>
      <c r="S61" s="18" t="str">
        <f t="shared" si="8"/>
        <v/>
      </c>
      <c r="T61" s="212"/>
      <c r="U61" s="213"/>
    </row>
    <row r="62" spans="1:21">
      <c r="A62" s="9">
        <f t="shared" si="0"/>
        <v>57</v>
      </c>
      <c r="B62" s="142"/>
      <c r="C62" s="142"/>
      <c r="D62" s="14"/>
      <c r="E62" s="176" t="str">
        <f t="shared" si="5"/>
        <v/>
      </c>
      <c r="F62" s="176" t="str">
        <f t="shared" si="6"/>
        <v/>
      </c>
      <c r="G62" s="169"/>
      <c r="H62" s="143"/>
      <c r="I62" s="143"/>
      <c r="J62" s="169"/>
      <c r="K62" s="144"/>
      <c r="L62" s="144"/>
      <c r="M62" s="145" t="str">
        <f t="shared" si="7"/>
        <v/>
      </c>
      <c r="N62" s="147"/>
      <c r="O62" s="19" t="str">
        <f>IFERROR(VLOOKUP(M62,計算用!$A$8:$B$15,2,FALSE),"")</f>
        <v/>
      </c>
      <c r="P62" s="20"/>
      <c r="Q62" s="20"/>
      <c r="R62" s="20"/>
      <c r="S62" s="18" t="str">
        <f t="shared" si="8"/>
        <v/>
      </c>
      <c r="T62" s="212"/>
      <c r="U62" s="213"/>
    </row>
    <row r="63" spans="1:21">
      <c r="A63" s="9">
        <f t="shared" si="0"/>
        <v>58</v>
      </c>
      <c r="B63" s="142"/>
      <c r="C63" s="142"/>
      <c r="D63" s="14"/>
      <c r="E63" s="176" t="str">
        <f t="shared" si="5"/>
        <v/>
      </c>
      <c r="F63" s="176" t="str">
        <f t="shared" si="6"/>
        <v/>
      </c>
      <c r="G63" s="169"/>
      <c r="H63" s="143"/>
      <c r="I63" s="143"/>
      <c r="J63" s="169"/>
      <c r="K63" s="144"/>
      <c r="L63" s="144"/>
      <c r="M63" s="145" t="str">
        <f t="shared" si="7"/>
        <v/>
      </c>
      <c r="N63" s="147"/>
      <c r="O63" s="19" t="str">
        <f>IFERROR(VLOOKUP(M63,計算用!$A$8:$B$15,2,FALSE),"")</f>
        <v/>
      </c>
      <c r="P63" s="20"/>
      <c r="Q63" s="20"/>
      <c r="R63" s="20"/>
      <c r="S63" s="18" t="str">
        <f t="shared" si="8"/>
        <v/>
      </c>
      <c r="T63" s="212"/>
      <c r="U63" s="213"/>
    </row>
    <row r="64" spans="1:21">
      <c r="A64" s="9">
        <f t="shared" si="0"/>
        <v>59</v>
      </c>
      <c r="B64" s="142"/>
      <c r="C64" s="142"/>
      <c r="D64" s="14"/>
      <c r="E64" s="176" t="str">
        <f t="shared" si="5"/>
        <v/>
      </c>
      <c r="F64" s="176" t="str">
        <f t="shared" si="6"/>
        <v/>
      </c>
      <c r="G64" s="169"/>
      <c r="H64" s="143"/>
      <c r="I64" s="143"/>
      <c r="J64" s="169"/>
      <c r="K64" s="144"/>
      <c r="L64" s="144"/>
      <c r="M64" s="145" t="str">
        <f t="shared" si="7"/>
        <v/>
      </c>
      <c r="N64" s="147"/>
      <c r="O64" s="19" t="str">
        <f>IFERROR(VLOOKUP(M64,計算用!$A$8:$B$15,2,FALSE),"")</f>
        <v/>
      </c>
      <c r="P64" s="20"/>
      <c r="Q64" s="20"/>
      <c r="R64" s="20"/>
      <c r="S64" s="18" t="str">
        <f t="shared" si="8"/>
        <v/>
      </c>
      <c r="T64" s="212"/>
      <c r="U64" s="213"/>
    </row>
    <row r="65" spans="1:21">
      <c r="A65" s="9">
        <f t="shared" si="0"/>
        <v>60</v>
      </c>
      <c r="B65" s="142"/>
      <c r="C65" s="142"/>
      <c r="D65" s="14"/>
      <c r="E65" s="176" t="str">
        <f t="shared" si="5"/>
        <v/>
      </c>
      <c r="F65" s="176" t="str">
        <f t="shared" si="6"/>
        <v/>
      </c>
      <c r="G65" s="169"/>
      <c r="H65" s="143"/>
      <c r="I65" s="143"/>
      <c r="J65" s="169"/>
      <c r="K65" s="144"/>
      <c r="L65" s="144"/>
      <c r="M65" s="145" t="str">
        <f t="shared" si="7"/>
        <v/>
      </c>
      <c r="N65" s="147"/>
      <c r="O65" s="19" t="str">
        <f>IFERROR(VLOOKUP(M65,計算用!$A$8:$B$15,2,FALSE),"")</f>
        <v/>
      </c>
      <c r="P65" s="20"/>
      <c r="Q65" s="20"/>
      <c r="R65" s="20"/>
      <c r="S65" s="18" t="str">
        <f t="shared" si="8"/>
        <v/>
      </c>
      <c r="T65" s="212"/>
      <c r="U65" s="213"/>
    </row>
    <row r="66" spans="1:21">
      <c r="A66" s="9">
        <f t="shared" si="0"/>
        <v>61</v>
      </c>
      <c r="B66" s="142"/>
      <c r="C66" s="142"/>
      <c r="D66" s="14"/>
      <c r="E66" s="176" t="str">
        <f t="shared" si="5"/>
        <v/>
      </c>
      <c r="F66" s="176" t="str">
        <f t="shared" si="6"/>
        <v/>
      </c>
      <c r="G66" s="169"/>
      <c r="H66" s="143"/>
      <c r="I66" s="143"/>
      <c r="J66" s="169"/>
      <c r="K66" s="144"/>
      <c r="L66" s="144"/>
      <c r="M66" s="145" t="str">
        <f t="shared" si="7"/>
        <v/>
      </c>
      <c r="N66" s="147"/>
      <c r="O66" s="19" t="str">
        <f>IFERROR(VLOOKUP(M66,計算用!$A$8:$B$15,2,FALSE),"")</f>
        <v/>
      </c>
      <c r="P66" s="20"/>
      <c r="Q66" s="20"/>
      <c r="R66" s="20"/>
      <c r="S66" s="18" t="str">
        <f t="shared" si="8"/>
        <v/>
      </c>
      <c r="T66" s="212"/>
      <c r="U66" s="213"/>
    </row>
    <row r="67" spans="1:21">
      <c r="A67" s="9">
        <f t="shared" si="0"/>
        <v>62</v>
      </c>
      <c r="B67" s="142"/>
      <c r="C67" s="142"/>
      <c r="D67" s="14"/>
      <c r="E67" s="176" t="str">
        <f t="shared" si="5"/>
        <v/>
      </c>
      <c r="F67" s="176" t="str">
        <f t="shared" si="6"/>
        <v/>
      </c>
      <c r="G67" s="169"/>
      <c r="H67" s="143"/>
      <c r="I67" s="143"/>
      <c r="J67" s="169"/>
      <c r="K67" s="144"/>
      <c r="L67" s="144"/>
      <c r="M67" s="145" t="str">
        <f t="shared" si="7"/>
        <v/>
      </c>
      <c r="N67" s="147"/>
      <c r="O67" s="19" t="str">
        <f>IFERROR(VLOOKUP(M67,計算用!$A$8:$B$15,2,FALSE),"")</f>
        <v/>
      </c>
      <c r="P67" s="20"/>
      <c r="Q67" s="20"/>
      <c r="R67" s="20"/>
      <c r="S67" s="18" t="str">
        <f t="shared" si="8"/>
        <v/>
      </c>
      <c r="T67" s="212"/>
      <c r="U67" s="213"/>
    </row>
    <row r="68" spans="1:21">
      <c r="A68" s="9">
        <f t="shared" si="0"/>
        <v>63</v>
      </c>
      <c r="B68" s="142"/>
      <c r="C68" s="142"/>
      <c r="D68" s="14"/>
      <c r="E68" s="176" t="str">
        <f t="shared" si="5"/>
        <v/>
      </c>
      <c r="F68" s="176" t="str">
        <f t="shared" si="6"/>
        <v/>
      </c>
      <c r="G68" s="169"/>
      <c r="H68" s="143"/>
      <c r="I68" s="143"/>
      <c r="J68" s="169"/>
      <c r="K68" s="144"/>
      <c r="L68" s="144"/>
      <c r="M68" s="145" t="str">
        <f t="shared" si="7"/>
        <v/>
      </c>
      <c r="N68" s="147"/>
      <c r="O68" s="19" t="str">
        <f>IFERROR(VLOOKUP(M68,計算用!$A$8:$B$15,2,FALSE),"")</f>
        <v/>
      </c>
      <c r="P68" s="20"/>
      <c r="Q68" s="20"/>
      <c r="R68" s="20"/>
      <c r="S68" s="18" t="str">
        <f t="shared" si="8"/>
        <v/>
      </c>
      <c r="T68" s="212"/>
      <c r="U68" s="213"/>
    </row>
    <row r="69" spans="1:21">
      <c r="A69" s="9">
        <f t="shared" si="0"/>
        <v>64</v>
      </c>
      <c r="B69" s="142"/>
      <c r="C69" s="142"/>
      <c r="D69" s="14"/>
      <c r="E69" s="176" t="str">
        <f t="shared" si="5"/>
        <v/>
      </c>
      <c r="F69" s="176" t="str">
        <f t="shared" si="6"/>
        <v/>
      </c>
      <c r="G69" s="169"/>
      <c r="H69" s="143"/>
      <c r="I69" s="143"/>
      <c r="J69" s="169"/>
      <c r="K69" s="144"/>
      <c r="L69" s="144"/>
      <c r="M69" s="145" t="str">
        <f t="shared" si="7"/>
        <v/>
      </c>
      <c r="N69" s="147"/>
      <c r="O69" s="19" t="str">
        <f>IFERROR(VLOOKUP(M69,計算用!$A$8:$B$15,2,FALSE),"")</f>
        <v/>
      </c>
      <c r="P69" s="20"/>
      <c r="Q69" s="20"/>
      <c r="R69" s="20"/>
      <c r="S69" s="18" t="str">
        <f t="shared" si="8"/>
        <v/>
      </c>
      <c r="T69" s="212"/>
      <c r="U69" s="213"/>
    </row>
    <row r="70" spans="1:21">
      <c r="A70" s="9">
        <f t="shared" si="0"/>
        <v>65</v>
      </c>
      <c r="B70" s="142"/>
      <c r="C70" s="142"/>
      <c r="D70" s="14"/>
      <c r="E70" s="176" t="str">
        <f t="shared" si="5"/>
        <v/>
      </c>
      <c r="F70" s="176" t="str">
        <f t="shared" si="6"/>
        <v/>
      </c>
      <c r="G70" s="169"/>
      <c r="H70" s="143"/>
      <c r="I70" s="143"/>
      <c r="J70" s="169"/>
      <c r="K70" s="144"/>
      <c r="L70" s="144"/>
      <c r="M70" s="145" t="str">
        <f t="shared" si="7"/>
        <v/>
      </c>
      <c r="N70" s="147"/>
      <c r="O70" s="19" t="str">
        <f>IFERROR(VLOOKUP(M70,計算用!$A$8:$B$15,2,FALSE),"")</f>
        <v/>
      </c>
      <c r="P70" s="20"/>
      <c r="Q70" s="20"/>
      <c r="R70" s="20"/>
      <c r="S70" s="18" t="str">
        <f t="shared" si="8"/>
        <v/>
      </c>
      <c r="T70" s="212"/>
      <c r="U70" s="213"/>
    </row>
    <row r="71" spans="1:21">
      <c r="A71" s="9">
        <f t="shared" si="0"/>
        <v>66</v>
      </c>
      <c r="B71" s="142"/>
      <c r="C71" s="142"/>
      <c r="D71" s="14"/>
      <c r="E71" s="176" t="str">
        <f t="shared" si="5"/>
        <v/>
      </c>
      <c r="F71" s="176" t="str">
        <f t="shared" si="6"/>
        <v/>
      </c>
      <c r="G71" s="169"/>
      <c r="H71" s="143"/>
      <c r="I71" s="143"/>
      <c r="J71" s="169"/>
      <c r="K71" s="144"/>
      <c r="L71" s="144"/>
      <c r="M71" s="145" t="str">
        <f t="shared" si="7"/>
        <v/>
      </c>
      <c r="N71" s="147"/>
      <c r="O71" s="19" t="str">
        <f>IFERROR(VLOOKUP(M71,計算用!$A$8:$B$15,2,FALSE),"")</f>
        <v/>
      </c>
      <c r="P71" s="20"/>
      <c r="Q71" s="20"/>
      <c r="R71" s="20"/>
      <c r="S71" s="18" t="str">
        <f t="shared" si="8"/>
        <v/>
      </c>
      <c r="T71" s="212"/>
      <c r="U71" s="213"/>
    </row>
    <row r="72" spans="1:21">
      <c r="A72" s="9">
        <f t="shared" si="0"/>
        <v>67</v>
      </c>
      <c r="B72" s="142"/>
      <c r="C72" s="142"/>
      <c r="D72" s="14"/>
      <c r="E72" s="176" t="str">
        <f t="shared" si="5"/>
        <v/>
      </c>
      <c r="F72" s="176" t="str">
        <f t="shared" si="6"/>
        <v/>
      </c>
      <c r="G72" s="169"/>
      <c r="H72" s="143"/>
      <c r="I72" s="143"/>
      <c r="J72" s="169"/>
      <c r="K72" s="144"/>
      <c r="L72" s="144"/>
      <c r="M72" s="145" t="str">
        <f t="shared" si="7"/>
        <v/>
      </c>
      <c r="N72" s="147"/>
      <c r="O72" s="19" t="str">
        <f>IFERROR(VLOOKUP(M72,計算用!$A$8:$B$15,2,FALSE),"")</f>
        <v/>
      </c>
      <c r="P72" s="20"/>
      <c r="Q72" s="20"/>
      <c r="R72" s="20"/>
      <c r="S72" s="18" t="str">
        <f t="shared" si="8"/>
        <v/>
      </c>
      <c r="T72" s="212"/>
      <c r="U72" s="213"/>
    </row>
    <row r="73" spans="1:21">
      <c r="A73" s="9">
        <f t="shared" si="0"/>
        <v>68</v>
      </c>
      <c r="B73" s="142"/>
      <c r="C73" s="142"/>
      <c r="D73" s="14"/>
      <c r="E73" s="176" t="str">
        <f t="shared" si="5"/>
        <v/>
      </c>
      <c r="F73" s="176" t="str">
        <f t="shared" si="6"/>
        <v/>
      </c>
      <c r="G73" s="169"/>
      <c r="H73" s="143"/>
      <c r="I73" s="143"/>
      <c r="J73" s="169"/>
      <c r="K73" s="144"/>
      <c r="L73" s="144"/>
      <c r="M73" s="145" t="str">
        <f t="shared" si="7"/>
        <v/>
      </c>
      <c r="N73" s="147"/>
      <c r="O73" s="19" t="str">
        <f>IFERROR(VLOOKUP(M73,計算用!$A$8:$B$15,2,FALSE),"")</f>
        <v/>
      </c>
      <c r="P73" s="20"/>
      <c r="Q73" s="20"/>
      <c r="R73" s="20"/>
      <c r="S73" s="18" t="str">
        <f t="shared" si="8"/>
        <v/>
      </c>
      <c r="T73" s="212"/>
      <c r="U73" s="213"/>
    </row>
    <row r="74" spans="1:21">
      <c r="A74" s="9">
        <f t="shared" si="0"/>
        <v>69</v>
      </c>
      <c r="B74" s="142"/>
      <c r="C74" s="142"/>
      <c r="D74" s="14"/>
      <c r="E74" s="176" t="str">
        <f t="shared" si="5"/>
        <v/>
      </c>
      <c r="F74" s="176" t="str">
        <f t="shared" si="6"/>
        <v/>
      </c>
      <c r="G74" s="169"/>
      <c r="H74" s="143"/>
      <c r="I74" s="143"/>
      <c r="J74" s="169"/>
      <c r="K74" s="144"/>
      <c r="L74" s="144"/>
      <c r="M74" s="145" t="str">
        <f t="shared" si="7"/>
        <v/>
      </c>
      <c r="N74" s="147"/>
      <c r="O74" s="19" t="str">
        <f>IFERROR(VLOOKUP(M74,計算用!$A$8:$B$15,2,FALSE),"")</f>
        <v/>
      </c>
      <c r="P74" s="20"/>
      <c r="Q74" s="20"/>
      <c r="R74" s="20"/>
      <c r="S74" s="18" t="str">
        <f t="shared" si="8"/>
        <v/>
      </c>
      <c r="T74" s="212"/>
      <c r="U74" s="213"/>
    </row>
    <row r="75" spans="1:21">
      <c r="A75" s="9">
        <f t="shared" si="0"/>
        <v>70</v>
      </c>
      <c r="B75" s="142"/>
      <c r="C75" s="142"/>
      <c r="D75" s="14"/>
      <c r="E75" s="176" t="str">
        <f t="shared" si="5"/>
        <v/>
      </c>
      <c r="F75" s="176" t="str">
        <f t="shared" si="6"/>
        <v/>
      </c>
      <c r="G75" s="169"/>
      <c r="H75" s="143"/>
      <c r="I75" s="143"/>
      <c r="J75" s="169"/>
      <c r="K75" s="144"/>
      <c r="L75" s="144"/>
      <c r="M75" s="145" t="str">
        <f t="shared" si="7"/>
        <v/>
      </c>
      <c r="N75" s="147"/>
      <c r="O75" s="19" t="str">
        <f>IFERROR(VLOOKUP(M75,計算用!$A$8:$B$15,2,FALSE),"")</f>
        <v/>
      </c>
      <c r="P75" s="20"/>
      <c r="Q75" s="20"/>
      <c r="R75" s="20"/>
      <c r="S75" s="18" t="str">
        <f t="shared" si="8"/>
        <v/>
      </c>
      <c r="T75" s="212"/>
      <c r="U75" s="213"/>
    </row>
    <row r="76" spans="1:21">
      <c r="A76" s="9">
        <f t="shared" si="0"/>
        <v>71</v>
      </c>
      <c r="B76" s="142"/>
      <c r="C76" s="142"/>
      <c r="D76" s="14"/>
      <c r="E76" s="176" t="str">
        <f t="shared" si="5"/>
        <v/>
      </c>
      <c r="F76" s="176" t="str">
        <f t="shared" si="6"/>
        <v/>
      </c>
      <c r="G76" s="169"/>
      <c r="H76" s="143"/>
      <c r="I76" s="143"/>
      <c r="J76" s="169"/>
      <c r="K76" s="144"/>
      <c r="L76" s="144"/>
      <c r="M76" s="145" t="str">
        <f t="shared" si="7"/>
        <v/>
      </c>
      <c r="N76" s="147"/>
      <c r="O76" s="19" t="str">
        <f>IFERROR(VLOOKUP(M76,計算用!$A$8:$B$15,2,FALSE),"")</f>
        <v/>
      </c>
      <c r="P76" s="20"/>
      <c r="Q76" s="20"/>
      <c r="R76" s="20"/>
      <c r="S76" s="18" t="str">
        <f t="shared" si="8"/>
        <v/>
      </c>
      <c r="T76" s="212"/>
      <c r="U76" s="213"/>
    </row>
    <row r="77" spans="1:21">
      <c r="A77" s="9">
        <f t="shared" si="0"/>
        <v>72</v>
      </c>
      <c r="B77" s="142"/>
      <c r="C77" s="142"/>
      <c r="D77" s="14"/>
      <c r="E77" s="176" t="str">
        <f t="shared" si="5"/>
        <v/>
      </c>
      <c r="F77" s="176" t="str">
        <f t="shared" si="6"/>
        <v/>
      </c>
      <c r="G77" s="169"/>
      <c r="H77" s="143"/>
      <c r="I77" s="143"/>
      <c r="J77" s="169"/>
      <c r="K77" s="144"/>
      <c r="L77" s="144"/>
      <c r="M77" s="145" t="str">
        <f t="shared" si="7"/>
        <v/>
      </c>
      <c r="N77" s="147"/>
      <c r="O77" s="19" t="str">
        <f>IFERROR(VLOOKUP(M77,計算用!$A$8:$B$15,2,FALSE),"")</f>
        <v/>
      </c>
      <c r="P77" s="20"/>
      <c r="Q77" s="20"/>
      <c r="R77" s="20"/>
      <c r="S77" s="18" t="str">
        <f t="shared" si="8"/>
        <v/>
      </c>
      <c r="T77" s="212"/>
      <c r="U77" s="213"/>
    </row>
    <row r="78" spans="1:21">
      <c r="A78" s="9">
        <f t="shared" si="0"/>
        <v>73</v>
      </c>
      <c r="B78" s="142"/>
      <c r="C78" s="142"/>
      <c r="D78" s="14"/>
      <c r="E78" s="176" t="str">
        <f t="shared" si="5"/>
        <v/>
      </c>
      <c r="F78" s="176" t="str">
        <f t="shared" si="6"/>
        <v/>
      </c>
      <c r="G78" s="169"/>
      <c r="H78" s="143"/>
      <c r="I78" s="143"/>
      <c r="J78" s="169"/>
      <c r="K78" s="144"/>
      <c r="L78" s="144"/>
      <c r="M78" s="145" t="str">
        <f t="shared" si="7"/>
        <v/>
      </c>
      <c r="N78" s="147"/>
      <c r="O78" s="19" t="str">
        <f>IFERROR(VLOOKUP(M78,計算用!$A$8:$B$15,2,FALSE),"")</f>
        <v/>
      </c>
      <c r="P78" s="20"/>
      <c r="Q78" s="20"/>
      <c r="R78" s="20"/>
      <c r="S78" s="18" t="str">
        <f t="shared" si="8"/>
        <v/>
      </c>
      <c r="T78" s="212"/>
      <c r="U78" s="213"/>
    </row>
    <row r="79" spans="1:21">
      <c r="A79" s="9">
        <f t="shared" si="0"/>
        <v>74</v>
      </c>
      <c r="B79" s="142"/>
      <c r="C79" s="142"/>
      <c r="D79" s="14"/>
      <c r="E79" s="176" t="str">
        <f t="shared" si="5"/>
        <v/>
      </c>
      <c r="F79" s="176" t="str">
        <f t="shared" si="6"/>
        <v/>
      </c>
      <c r="G79" s="169"/>
      <c r="H79" s="143"/>
      <c r="I79" s="143"/>
      <c r="J79" s="169"/>
      <c r="K79" s="144"/>
      <c r="L79" s="144"/>
      <c r="M79" s="145" t="str">
        <f t="shared" si="7"/>
        <v/>
      </c>
      <c r="N79" s="147"/>
      <c r="O79" s="19" t="str">
        <f>IFERROR(VLOOKUP(M79,計算用!$A$8:$B$15,2,FALSE),"")</f>
        <v/>
      </c>
      <c r="P79" s="20"/>
      <c r="Q79" s="20"/>
      <c r="R79" s="20"/>
      <c r="S79" s="18" t="str">
        <f t="shared" si="8"/>
        <v/>
      </c>
      <c r="T79" s="212"/>
      <c r="U79" s="213"/>
    </row>
    <row r="80" spans="1:21">
      <c r="A80" s="9">
        <f t="shared" si="0"/>
        <v>75</v>
      </c>
      <c r="B80" s="142"/>
      <c r="C80" s="142"/>
      <c r="D80" s="14"/>
      <c r="E80" s="176" t="str">
        <f t="shared" si="5"/>
        <v/>
      </c>
      <c r="F80" s="176" t="str">
        <f t="shared" si="6"/>
        <v/>
      </c>
      <c r="G80" s="169"/>
      <c r="H80" s="143"/>
      <c r="I80" s="143"/>
      <c r="J80" s="169"/>
      <c r="K80" s="144"/>
      <c r="L80" s="144"/>
      <c r="M80" s="145" t="str">
        <f t="shared" si="7"/>
        <v/>
      </c>
      <c r="N80" s="147"/>
      <c r="O80" s="19" t="str">
        <f>IFERROR(VLOOKUP(M80,計算用!$A$8:$B$15,2,FALSE),"")</f>
        <v/>
      </c>
      <c r="P80" s="20"/>
      <c r="Q80" s="20"/>
      <c r="R80" s="20"/>
      <c r="S80" s="18" t="str">
        <f t="shared" si="8"/>
        <v/>
      </c>
      <c r="T80" s="212"/>
      <c r="U80" s="213"/>
    </row>
    <row r="81" spans="1:23">
      <c r="A81" s="9">
        <f t="shared" si="0"/>
        <v>76</v>
      </c>
      <c r="B81" s="142"/>
      <c r="C81" s="142"/>
      <c r="D81" s="14"/>
      <c r="E81" s="176" t="str">
        <f t="shared" si="5"/>
        <v/>
      </c>
      <c r="F81" s="176" t="str">
        <f t="shared" si="6"/>
        <v/>
      </c>
      <c r="G81" s="169"/>
      <c r="H81" s="143"/>
      <c r="I81" s="143"/>
      <c r="J81" s="169"/>
      <c r="K81" s="144"/>
      <c r="L81" s="144"/>
      <c r="M81" s="145" t="str">
        <f t="shared" si="7"/>
        <v/>
      </c>
      <c r="N81" s="147"/>
      <c r="O81" s="19" t="str">
        <f>IFERROR(VLOOKUP(M81,計算用!$A$8:$B$15,2,FALSE),"")</f>
        <v/>
      </c>
      <c r="P81" s="20"/>
      <c r="Q81" s="20"/>
      <c r="R81" s="20"/>
      <c r="S81" s="18" t="str">
        <f t="shared" si="8"/>
        <v/>
      </c>
      <c r="T81" s="212"/>
      <c r="U81" s="213"/>
    </row>
    <row r="82" spans="1:23">
      <c r="A82" s="9">
        <f t="shared" si="0"/>
        <v>77</v>
      </c>
      <c r="B82" s="142"/>
      <c r="C82" s="142"/>
      <c r="D82" s="14"/>
      <c r="E82" s="176" t="str">
        <f t="shared" si="5"/>
        <v/>
      </c>
      <c r="F82" s="176" t="str">
        <f t="shared" si="6"/>
        <v/>
      </c>
      <c r="G82" s="169"/>
      <c r="H82" s="143"/>
      <c r="I82" s="143"/>
      <c r="J82" s="169"/>
      <c r="K82" s="144"/>
      <c r="L82" s="144"/>
      <c r="M82" s="145" t="str">
        <f t="shared" si="7"/>
        <v/>
      </c>
      <c r="N82" s="147"/>
      <c r="O82" s="19" t="str">
        <f>IFERROR(VLOOKUP(M82,計算用!$A$8:$B$15,2,FALSE),"")</f>
        <v/>
      </c>
      <c r="P82" s="20"/>
      <c r="Q82" s="20"/>
      <c r="R82" s="20"/>
      <c r="S82" s="18" t="str">
        <f t="shared" si="8"/>
        <v/>
      </c>
      <c r="T82" s="212"/>
      <c r="U82" s="213"/>
    </row>
    <row r="83" spans="1:23">
      <c r="A83" s="9">
        <f t="shared" si="0"/>
        <v>78</v>
      </c>
      <c r="B83" s="142"/>
      <c r="C83" s="142"/>
      <c r="D83" s="14"/>
      <c r="E83" s="176" t="str">
        <f t="shared" si="3"/>
        <v/>
      </c>
      <c r="F83" s="176" t="str">
        <f t="shared" si="4"/>
        <v/>
      </c>
      <c r="G83" s="169"/>
      <c r="H83" s="143"/>
      <c r="I83" s="143"/>
      <c r="J83" s="169"/>
      <c r="K83" s="144"/>
      <c r="L83" s="144"/>
      <c r="M83" s="145" t="str">
        <f t="shared" si="1"/>
        <v/>
      </c>
      <c r="N83" s="147"/>
      <c r="O83" s="19" t="str">
        <f>IFERROR(VLOOKUP(M83,計算用!$A$8:$B$15,2,FALSE),"")</f>
        <v/>
      </c>
      <c r="P83" s="20"/>
      <c r="Q83" s="20"/>
      <c r="R83" s="20"/>
      <c r="S83" s="18" t="str">
        <f t="shared" si="2"/>
        <v/>
      </c>
      <c r="T83" s="212"/>
      <c r="U83" s="213"/>
    </row>
    <row r="84" spans="1:23">
      <c r="A84" s="9">
        <f t="shared" si="0"/>
        <v>79</v>
      </c>
      <c r="B84" s="142"/>
      <c r="C84" s="142"/>
      <c r="D84" s="14"/>
      <c r="E84" s="176" t="str">
        <f t="shared" si="3"/>
        <v/>
      </c>
      <c r="F84" s="176" t="str">
        <f t="shared" si="4"/>
        <v/>
      </c>
      <c r="G84" s="169"/>
      <c r="H84" s="143"/>
      <c r="I84" s="143"/>
      <c r="J84" s="169"/>
      <c r="K84" s="144"/>
      <c r="L84" s="144"/>
      <c r="M84" s="145" t="str">
        <f t="shared" si="1"/>
        <v/>
      </c>
      <c r="N84" s="147"/>
      <c r="O84" s="19" t="str">
        <f>IFERROR(VLOOKUP(M84,計算用!$A$8:$B$15,2,FALSE),"")</f>
        <v/>
      </c>
      <c r="P84" s="20"/>
      <c r="Q84" s="20"/>
      <c r="R84" s="20"/>
      <c r="S84" s="18" t="str">
        <f t="shared" si="2"/>
        <v/>
      </c>
      <c r="T84" s="212"/>
      <c r="U84" s="213"/>
    </row>
    <row r="85" spans="1:23">
      <c r="A85" s="9">
        <f t="shared" si="0"/>
        <v>80</v>
      </c>
      <c r="B85" s="142"/>
      <c r="C85" s="142"/>
      <c r="D85" s="14"/>
      <c r="E85" s="176" t="str">
        <f t="shared" si="3"/>
        <v/>
      </c>
      <c r="F85" s="176" t="str">
        <f t="shared" si="4"/>
        <v/>
      </c>
      <c r="G85" s="169"/>
      <c r="H85" s="143"/>
      <c r="I85" s="143"/>
      <c r="J85" s="169"/>
      <c r="K85" s="144"/>
      <c r="L85" s="144"/>
      <c r="M85" s="145" t="str">
        <f t="shared" si="1"/>
        <v/>
      </c>
      <c r="N85" s="147"/>
      <c r="O85" s="19" t="str">
        <f>IFERROR(VLOOKUP(M85,計算用!$A$8:$B$15,2,FALSE),"")</f>
        <v/>
      </c>
      <c r="P85" s="20"/>
      <c r="Q85" s="20"/>
      <c r="R85" s="20"/>
      <c r="S85" s="18" t="str">
        <f t="shared" si="2"/>
        <v/>
      </c>
      <c r="T85" s="212"/>
      <c r="U85" s="213"/>
    </row>
    <row r="86" spans="1:23">
      <c r="A86" s="9">
        <f t="shared" si="0"/>
        <v>81</v>
      </c>
      <c r="B86" s="142"/>
      <c r="C86" s="142"/>
      <c r="D86" s="14"/>
      <c r="E86" s="176" t="str">
        <f t="shared" si="3"/>
        <v/>
      </c>
      <c r="F86" s="176" t="str">
        <f t="shared" si="4"/>
        <v/>
      </c>
      <c r="G86" s="169"/>
      <c r="H86" s="143"/>
      <c r="I86" s="143"/>
      <c r="J86" s="169"/>
      <c r="K86" s="144"/>
      <c r="L86" s="144"/>
      <c r="M86" s="145" t="str">
        <f t="shared" si="1"/>
        <v/>
      </c>
      <c r="N86" s="147"/>
      <c r="O86" s="19" t="str">
        <f>IFERROR(VLOOKUP(M86,計算用!$A$8:$B$15,2,FALSE),"")</f>
        <v/>
      </c>
      <c r="P86" s="20"/>
      <c r="Q86" s="20"/>
      <c r="R86" s="20"/>
      <c r="S86" s="18" t="str">
        <f t="shared" si="2"/>
        <v/>
      </c>
      <c r="T86" s="212"/>
      <c r="U86" s="213"/>
    </row>
    <row r="87" spans="1:23">
      <c r="A87" s="9">
        <f t="shared" si="0"/>
        <v>82</v>
      </c>
      <c r="B87" s="142"/>
      <c r="C87" s="142"/>
      <c r="D87" s="14"/>
      <c r="E87" s="176" t="str">
        <f t="shared" si="3"/>
        <v/>
      </c>
      <c r="F87" s="176" t="str">
        <f t="shared" si="4"/>
        <v/>
      </c>
      <c r="G87" s="169"/>
      <c r="H87" s="143"/>
      <c r="I87" s="143"/>
      <c r="J87" s="169"/>
      <c r="K87" s="144"/>
      <c r="L87" s="144"/>
      <c r="M87" s="145" t="str">
        <f t="shared" si="1"/>
        <v/>
      </c>
      <c r="N87" s="147"/>
      <c r="O87" s="19" t="str">
        <f>IFERROR(VLOOKUP(M87,計算用!$A$8:$B$15,2,FALSE),"")</f>
        <v/>
      </c>
      <c r="P87" s="20"/>
      <c r="Q87" s="20"/>
      <c r="R87" s="20"/>
      <c r="S87" s="18" t="str">
        <f t="shared" si="2"/>
        <v/>
      </c>
      <c r="T87" s="212"/>
      <c r="U87" s="213"/>
    </row>
    <row r="88" spans="1:23">
      <c r="A88" s="9">
        <f t="shared" si="0"/>
        <v>83</v>
      </c>
      <c r="B88" s="142"/>
      <c r="C88" s="142"/>
      <c r="D88" s="14"/>
      <c r="E88" s="176" t="str">
        <f t="shared" si="3"/>
        <v/>
      </c>
      <c r="F88" s="176" t="str">
        <f t="shared" si="4"/>
        <v/>
      </c>
      <c r="G88" s="169"/>
      <c r="H88" s="143"/>
      <c r="I88" s="143"/>
      <c r="J88" s="169"/>
      <c r="K88" s="144"/>
      <c r="L88" s="144"/>
      <c r="M88" s="145" t="str">
        <f t="shared" si="1"/>
        <v/>
      </c>
      <c r="N88" s="147"/>
      <c r="O88" s="19" t="str">
        <f>IFERROR(VLOOKUP(M88,計算用!$A$8:$B$15,2,FALSE),"")</f>
        <v/>
      </c>
      <c r="P88" s="20"/>
      <c r="Q88" s="20"/>
      <c r="R88" s="20"/>
      <c r="S88" s="18" t="str">
        <f t="shared" si="2"/>
        <v/>
      </c>
      <c r="T88" s="212"/>
      <c r="U88" s="213"/>
    </row>
    <row r="89" spans="1:23">
      <c r="A89" s="9">
        <f t="shared" si="0"/>
        <v>84</v>
      </c>
      <c r="B89" s="142"/>
      <c r="C89" s="142"/>
      <c r="D89" s="14"/>
      <c r="E89" s="176" t="str">
        <f t="shared" si="3"/>
        <v/>
      </c>
      <c r="F89" s="176" t="str">
        <f t="shared" si="4"/>
        <v/>
      </c>
      <c r="G89" s="169"/>
      <c r="H89" s="143"/>
      <c r="I89" s="143"/>
      <c r="J89" s="169"/>
      <c r="K89" s="144"/>
      <c r="L89" s="144"/>
      <c r="M89" s="145" t="str">
        <f t="shared" si="1"/>
        <v/>
      </c>
      <c r="N89" s="147"/>
      <c r="O89" s="19" t="str">
        <f>IFERROR(VLOOKUP(M89,計算用!$A$8:$B$15,2,FALSE),"")</f>
        <v/>
      </c>
      <c r="P89" s="20"/>
      <c r="Q89" s="20"/>
      <c r="R89" s="20"/>
      <c r="S89" s="18" t="str">
        <f t="shared" si="2"/>
        <v/>
      </c>
      <c r="T89" s="212"/>
      <c r="U89" s="213"/>
    </row>
    <row r="90" spans="1:23">
      <c r="A90" s="9">
        <f t="shared" si="0"/>
        <v>85</v>
      </c>
      <c r="B90" s="142"/>
      <c r="C90" s="142"/>
      <c r="D90" s="14"/>
      <c r="E90" s="176" t="str">
        <f t="shared" si="3"/>
        <v/>
      </c>
      <c r="F90" s="176" t="str">
        <f t="shared" si="4"/>
        <v/>
      </c>
      <c r="G90" s="169"/>
      <c r="H90" s="143"/>
      <c r="I90" s="143"/>
      <c r="J90" s="169"/>
      <c r="K90" s="144"/>
      <c r="L90" s="144"/>
      <c r="M90" s="145" t="str">
        <f t="shared" si="1"/>
        <v/>
      </c>
      <c r="N90" s="147"/>
      <c r="O90" s="19" t="str">
        <f>IFERROR(VLOOKUP(M90,計算用!$A$8:$B$15,2,FALSE),"")</f>
        <v/>
      </c>
      <c r="P90" s="20"/>
      <c r="Q90" s="20"/>
      <c r="R90" s="20"/>
      <c r="S90" s="18" t="str">
        <f t="shared" si="2"/>
        <v/>
      </c>
      <c r="T90" s="212"/>
      <c r="U90" s="213"/>
    </row>
    <row r="91" spans="1:23">
      <c r="A91" s="9">
        <f t="shared" si="0"/>
        <v>86</v>
      </c>
      <c r="B91" s="142"/>
      <c r="C91" s="142"/>
      <c r="D91" s="14"/>
      <c r="E91" s="176" t="str">
        <f t="shared" si="3"/>
        <v/>
      </c>
      <c r="F91" s="176" t="str">
        <f t="shared" si="4"/>
        <v/>
      </c>
      <c r="G91" s="169"/>
      <c r="H91" s="143"/>
      <c r="I91" s="143"/>
      <c r="J91" s="169"/>
      <c r="K91" s="144"/>
      <c r="L91" s="144"/>
      <c r="M91" s="145" t="str">
        <f t="shared" si="1"/>
        <v/>
      </c>
      <c r="N91" s="147"/>
      <c r="O91" s="19" t="str">
        <f>IFERROR(VLOOKUP(M91,計算用!$A$8:$B$15,2,FALSE),"")</f>
        <v/>
      </c>
      <c r="P91" s="20"/>
      <c r="Q91" s="20"/>
      <c r="R91" s="20"/>
      <c r="S91" s="18" t="str">
        <f t="shared" si="2"/>
        <v/>
      </c>
      <c r="T91" s="212"/>
      <c r="U91" s="213"/>
    </row>
    <row r="92" spans="1:23">
      <c r="A92" s="9">
        <f t="shared" si="0"/>
        <v>87</v>
      </c>
      <c r="B92" s="142"/>
      <c r="C92" s="142"/>
      <c r="D92" s="14"/>
      <c r="E92" s="176" t="str">
        <f t="shared" si="3"/>
        <v/>
      </c>
      <c r="F92" s="176" t="str">
        <f t="shared" si="4"/>
        <v/>
      </c>
      <c r="G92" s="169"/>
      <c r="H92" s="143"/>
      <c r="I92" s="143"/>
      <c r="J92" s="169"/>
      <c r="K92" s="144"/>
      <c r="L92" s="144"/>
      <c r="M92" s="145" t="str">
        <f t="shared" si="1"/>
        <v/>
      </c>
      <c r="N92" s="147"/>
      <c r="O92" s="19" t="str">
        <f>IFERROR(VLOOKUP(M92,計算用!$A$8:$B$15,2,FALSE),"")</f>
        <v/>
      </c>
      <c r="P92" s="20"/>
      <c r="Q92" s="20"/>
      <c r="R92" s="20"/>
      <c r="S92" s="18" t="str">
        <f t="shared" si="2"/>
        <v/>
      </c>
      <c r="T92" s="212"/>
      <c r="U92" s="213"/>
    </row>
    <row r="93" spans="1:23">
      <c r="A93" s="9">
        <f t="shared" si="0"/>
        <v>88</v>
      </c>
      <c r="B93" s="142"/>
      <c r="C93" s="142"/>
      <c r="D93" s="14"/>
      <c r="E93" s="176" t="str">
        <f t="shared" si="3"/>
        <v/>
      </c>
      <c r="F93" s="176" t="str">
        <f t="shared" si="4"/>
        <v/>
      </c>
      <c r="G93" s="169"/>
      <c r="H93" s="143"/>
      <c r="I93" s="143"/>
      <c r="J93" s="169"/>
      <c r="K93" s="144"/>
      <c r="L93" s="144"/>
      <c r="M93" s="145" t="str">
        <f t="shared" si="1"/>
        <v/>
      </c>
      <c r="N93" s="147"/>
      <c r="O93" s="19" t="str">
        <f>IFERROR(VLOOKUP(M93,計算用!$A$8:$B$15,2,FALSE),"")</f>
        <v/>
      </c>
      <c r="P93" s="20"/>
      <c r="Q93" s="20"/>
      <c r="R93" s="20"/>
      <c r="S93" s="18" t="str">
        <f t="shared" si="2"/>
        <v/>
      </c>
      <c r="T93" s="212"/>
      <c r="U93" s="213"/>
    </row>
    <row r="94" spans="1:23">
      <c r="A94" s="9">
        <f t="shared" si="0"/>
        <v>89</v>
      </c>
      <c r="B94" s="142"/>
      <c r="C94" s="142"/>
      <c r="D94" s="14"/>
      <c r="E94" s="176" t="str">
        <f t="shared" si="3"/>
        <v/>
      </c>
      <c r="F94" s="176" t="str">
        <f t="shared" si="4"/>
        <v/>
      </c>
      <c r="G94" s="169"/>
      <c r="H94" s="143"/>
      <c r="I94" s="143"/>
      <c r="J94" s="169"/>
      <c r="K94" s="144"/>
      <c r="L94" s="144"/>
      <c r="M94" s="145" t="str">
        <f t="shared" si="1"/>
        <v/>
      </c>
      <c r="N94" s="147"/>
      <c r="O94" s="19" t="str">
        <f>IFERROR(VLOOKUP(M94,計算用!$A$8:$B$15,2,FALSE),"")</f>
        <v/>
      </c>
      <c r="P94" s="20"/>
      <c r="Q94" s="20"/>
      <c r="R94" s="20"/>
      <c r="S94" s="18" t="str">
        <f t="shared" si="2"/>
        <v/>
      </c>
      <c r="T94" s="212"/>
      <c r="U94" s="213"/>
    </row>
    <row r="95" spans="1:23">
      <c r="A95" s="9">
        <f t="shared" si="0"/>
        <v>90</v>
      </c>
      <c r="B95" s="142"/>
      <c r="C95" s="142"/>
      <c r="D95" s="14"/>
      <c r="E95" s="176" t="str">
        <f t="shared" si="3"/>
        <v/>
      </c>
      <c r="F95" s="176" t="str">
        <f t="shared" si="4"/>
        <v/>
      </c>
      <c r="G95" s="169"/>
      <c r="H95" s="143"/>
      <c r="I95" s="143"/>
      <c r="J95" s="169"/>
      <c r="K95" s="144"/>
      <c r="L95" s="144"/>
      <c r="M95" s="145" t="str">
        <f t="shared" si="1"/>
        <v/>
      </c>
      <c r="N95" s="147"/>
      <c r="O95" s="19" t="str">
        <f>IFERROR(VLOOKUP(M95,計算用!$A$8:$B$15,2,FALSE),"")</f>
        <v/>
      </c>
      <c r="P95" s="20"/>
      <c r="Q95" s="20"/>
      <c r="R95" s="20"/>
      <c r="S95" s="18" t="str">
        <f t="shared" si="2"/>
        <v/>
      </c>
      <c r="T95" s="212"/>
      <c r="U95" s="213"/>
      <c r="W95" s="3"/>
    </row>
    <row r="96" spans="1:23">
      <c r="A96" s="9">
        <f t="shared" si="0"/>
        <v>91</v>
      </c>
      <c r="B96" s="142"/>
      <c r="C96" s="142"/>
      <c r="D96" s="14"/>
      <c r="E96" s="176" t="str">
        <f t="shared" si="3"/>
        <v/>
      </c>
      <c r="F96" s="176" t="str">
        <f t="shared" si="4"/>
        <v/>
      </c>
      <c r="G96" s="169"/>
      <c r="H96" s="143"/>
      <c r="I96" s="143"/>
      <c r="J96" s="169"/>
      <c r="K96" s="144"/>
      <c r="L96" s="144"/>
      <c r="M96" s="145" t="str">
        <f t="shared" si="1"/>
        <v/>
      </c>
      <c r="N96" s="147"/>
      <c r="O96" s="19" t="str">
        <f>IFERROR(VLOOKUP(M96,計算用!$A$8:$B$15,2,FALSE),"")</f>
        <v/>
      </c>
      <c r="P96" s="20"/>
      <c r="Q96" s="20"/>
      <c r="R96" s="20"/>
      <c r="S96" s="18" t="str">
        <f t="shared" si="2"/>
        <v/>
      </c>
      <c r="T96" s="212"/>
      <c r="U96" s="213"/>
    </row>
    <row r="97" spans="1:21">
      <c r="A97" s="9">
        <f t="shared" si="0"/>
        <v>92</v>
      </c>
      <c r="B97" s="142"/>
      <c r="C97" s="142"/>
      <c r="D97" s="14"/>
      <c r="E97" s="176" t="str">
        <f t="shared" si="3"/>
        <v/>
      </c>
      <c r="F97" s="176" t="str">
        <f t="shared" si="4"/>
        <v/>
      </c>
      <c r="G97" s="169"/>
      <c r="H97" s="143"/>
      <c r="I97" s="143"/>
      <c r="J97" s="169"/>
      <c r="K97" s="144"/>
      <c r="L97" s="144"/>
      <c r="M97" s="145" t="str">
        <f t="shared" si="1"/>
        <v/>
      </c>
      <c r="N97" s="147"/>
      <c r="O97" s="19" t="str">
        <f>IFERROR(VLOOKUP(M97,計算用!$A$8:$B$15,2,FALSE),"")</f>
        <v/>
      </c>
      <c r="P97" s="20"/>
      <c r="Q97" s="20"/>
      <c r="R97" s="20"/>
      <c r="S97" s="18" t="str">
        <f t="shared" si="2"/>
        <v/>
      </c>
      <c r="T97" s="212"/>
      <c r="U97" s="213"/>
    </row>
    <row r="98" spans="1:21">
      <c r="A98" s="9">
        <f t="shared" si="0"/>
        <v>93</v>
      </c>
      <c r="B98" s="142"/>
      <c r="C98" s="142"/>
      <c r="D98" s="14"/>
      <c r="E98" s="176" t="str">
        <f t="shared" si="3"/>
        <v/>
      </c>
      <c r="F98" s="176" t="str">
        <f t="shared" si="4"/>
        <v/>
      </c>
      <c r="G98" s="169"/>
      <c r="H98" s="143"/>
      <c r="I98" s="143"/>
      <c r="J98" s="169"/>
      <c r="K98" s="144"/>
      <c r="L98" s="144"/>
      <c r="M98" s="145" t="str">
        <f t="shared" si="1"/>
        <v/>
      </c>
      <c r="N98" s="147"/>
      <c r="O98" s="19" t="str">
        <f>IFERROR(VLOOKUP(M98,計算用!$A$8:$B$15,2,FALSE),"")</f>
        <v/>
      </c>
      <c r="P98" s="20"/>
      <c r="Q98" s="20"/>
      <c r="R98" s="20"/>
      <c r="S98" s="18" t="str">
        <f t="shared" si="2"/>
        <v/>
      </c>
      <c r="T98" s="212"/>
      <c r="U98" s="213"/>
    </row>
    <row r="99" spans="1:21">
      <c r="A99" s="9">
        <f t="shared" si="0"/>
        <v>94</v>
      </c>
      <c r="B99" s="142"/>
      <c r="C99" s="142"/>
      <c r="D99" s="14"/>
      <c r="E99" s="176" t="str">
        <f t="shared" si="3"/>
        <v/>
      </c>
      <c r="F99" s="176" t="str">
        <f t="shared" si="4"/>
        <v/>
      </c>
      <c r="G99" s="169"/>
      <c r="H99" s="143"/>
      <c r="I99" s="143"/>
      <c r="J99" s="169"/>
      <c r="K99" s="144"/>
      <c r="L99" s="144"/>
      <c r="M99" s="145" t="str">
        <f t="shared" si="1"/>
        <v/>
      </c>
      <c r="N99" s="147"/>
      <c r="O99" s="19" t="str">
        <f>IFERROR(VLOOKUP(M99,計算用!$A$8:$B$15,2,FALSE),"")</f>
        <v/>
      </c>
      <c r="P99" s="20"/>
      <c r="Q99" s="20"/>
      <c r="R99" s="20"/>
      <c r="S99" s="18" t="str">
        <f t="shared" si="2"/>
        <v/>
      </c>
      <c r="T99" s="212"/>
      <c r="U99" s="213"/>
    </row>
    <row r="100" spans="1:21">
      <c r="A100" s="9">
        <f t="shared" si="0"/>
        <v>95</v>
      </c>
      <c r="B100" s="142"/>
      <c r="C100" s="142"/>
      <c r="D100" s="14"/>
      <c r="E100" s="176" t="str">
        <f t="shared" si="3"/>
        <v/>
      </c>
      <c r="F100" s="176" t="str">
        <f t="shared" si="4"/>
        <v/>
      </c>
      <c r="G100" s="169"/>
      <c r="H100" s="143"/>
      <c r="I100" s="143"/>
      <c r="J100" s="169"/>
      <c r="K100" s="144"/>
      <c r="L100" s="144"/>
      <c r="M100" s="145" t="str">
        <f t="shared" si="1"/>
        <v/>
      </c>
      <c r="N100" s="147"/>
      <c r="O100" s="19" t="str">
        <f>IFERROR(VLOOKUP(M100,計算用!$A$8:$B$15,2,FALSE),"")</f>
        <v/>
      </c>
      <c r="P100" s="20"/>
      <c r="Q100" s="20"/>
      <c r="R100" s="20"/>
      <c r="S100" s="18" t="str">
        <f t="shared" si="2"/>
        <v/>
      </c>
      <c r="T100" s="212"/>
      <c r="U100" s="213"/>
    </row>
    <row r="101" spans="1:21">
      <c r="A101" s="9">
        <f t="shared" si="0"/>
        <v>96</v>
      </c>
      <c r="B101" s="142"/>
      <c r="C101" s="142"/>
      <c r="D101" s="14"/>
      <c r="E101" s="176" t="str">
        <f t="shared" si="3"/>
        <v/>
      </c>
      <c r="F101" s="176" t="str">
        <f t="shared" si="4"/>
        <v/>
      </c>
      <c r="G101" s="169"/>
      <c r="H101" s="143"/>
      <c r="I101" s="143"/>
      <c r="J101" s="169"/>
      <c r="K101" s="144"/>
      <c r="L101" s="144"/>
      <c r="M101" s="145" t="str">
        <f t="shared" si="1"/>
        <v/>
      </c>
      <c r="N101" s="147"/>
      <c r="O101" s="19" t="str">
        <f>IFERROR(VLOOKUP(M101,計算用!$A$8:$B$15,2,FALSE),"")</f>
        <v/>
      </c>
      <c r="P101" s="20"/>
      <c r="Q101" s="20"/>
      <c r="R101" s="20"/>
      <c r="S101" s="18" t="str">
        <f t="shared" ref="S101:S132" si="9">IF(F101&gt;=2,"","可")</f>
        <v/>
      </c>
      <c r="T101" s="212"/>
      <c r="U101" s="213"/>
    </row>
    <row r="102" spans="1:21">
      <c r="A102" s="9">
        <f t="shared" si="0"/>
        <v>97</v>
      </c>
      <c r="B102" s="142"/>
      <c r="C102" s="142"/>
      <c r="D102" s="14"/>
      <c r="E102" s="176" t="str">
        <f t="shared" si="3"/>
        <v/>
      </c>
      <c r="F102" s="176" t="str">
        <f t="shared" si="4"/>
        <v/>
      </c>
      <c r="G102" s="169"/>
      <c r="H102" s="143"/>
      <c r="I102" s="143"/>
      <c r="J102" s="169"/>
      <c r="K102" s="144"/>
      <c r="L102" s="144"/>
      <c r="M102" s="145" t="str">
        <f t="shared" si="1"/>
        <v/>
      </c>
      <c r="N102" s="147"/>
      <c r="O102" s="19" t="str">
        <f>IFERROR(VLOOKUP(M102,計算用!$A$8:$B$15,2,FALSE),"")</f>
        <v/>
      </c>
      <c r="P102" s="20"/>
      <c r="Q102" s="20"/>
      <c r="R102" s="20"/>
      <c r="S102" s="18" t="str">
        <f t="shared" si="9"/>
        <v/>
      </c>
      <c r="T102" s="212"/>
      <c r="U102" s="213"/>
    </row>
    <row r="103" spans="1:21">
      <c r="A103" s="9">
        <f t="shared" si="0"/>
        <v>98</v>
      </c>
      <c r="B103" s="142"/>
      <c r="C103" s="142"/>
      <c r="D103" s="14"/>
      <c r="E103" s="176" t="str">
        <f t="shared" si="3"/>
        <v/>
      </c>
      <c r="F103" s="176" t="str">
        <f t="shared" si="4"/>
        <v/>
      </c>
      <c r="G103" s="169"/>
      <c r="H103" s="143"/>
      <c r="I103" s="143"/>
      <c r="J103" s="169"/>
      <c r="K103" s="144"/>
      <c r="L103" s="144"/>
      <c r="M103" s="145" t="str">
        <f t="shared" si="1"/>
        <v/>
      </c>
      <c r="N103" s="147"/>
      <c r="O103" s="19" t="str">
        <f>IFERROR(VLOOKUP(M103,計算用!$A$8:$B$15,2,FALSE),"")</f>
        <v/>
      </c>
      <c r="P103" s="20"/>
      <c r="Q103" s="20"/>
      <c r="R103" s="20"/>
      <c r="S103" s="18" t="str">
        <f t="shared" si="9"/>
        <v/>
      </c>
      <c r="T103" s="212"/>
      <c r="U103" s="213"/>
    </row>
    <row r="104" spans="1:21">
      <c r="A104" s="9">
        <f t="shared" si="0"/>
        <v>99</v>
      </c>
      <c r="B104" s="142"/>
      <c r="C104" s="142"/>
      <c r="D104" s="14"/>
      <c r="E104" s="176" t="str">
        <f t="shared" si="3"/>
        <v/>
      </c>
      <c r="F104" s="176" t="str">
        <f t="shared" si="4"/>
        <v/>
      </c>
      <c r="G104" s="169"/>
      <c r="H104" s="143"/>
      <c r="I104" s="143"/>
      <c r="J104" s="169"/>
      <c r="K104" s="144"/>
      <c r="L104" s="144"/>
      <c r="M104" s="145" t="str">
        <f t="shared" si="1"/>
        <v/>
      </c>
      <c r="N104" s="147"/>
      <c r="O104" s="19" t="str">
        <f>IFERROR(VLOOKUP(M104,計算用!$A$8:$B$15,2,FALSE),"")</f>
        <v/>
      </c>
      <c r="P104" s="20"/>
      <c r="Q104" s="20"/>
      <c r="R104" s="20"/>
      <c r="S104" s="18" t="str">
        <f t="shared" si="9"/>
        <v/>
      </c>
      <c r="T104" s="212"/>
      <c r="U104" s="213"/>
    </row>
    <row r="105" spans="1:21">
      <c r="A105" s="9">
        <f t="shared" si="0"/>
        <v>100</v>
      </c>
      <c r="B105" s="142"/>
      <c r="C105" s="142"/>
      <c r="D105" s="14"/>
      <c r="E105" s="176" t="str">
        <f t="shared" si="3"/>
        <v/>
      </c>
      <c r="F105" s="176" t="str">
        <f t="shared" si="4"/>
        <v/>
      </c>
      <c r="G105" s="169"/>
      <c r="H105" s="143"/>
      <c r="I105" s="143"/>
      <c r="J105" s="169"/>
      <c r="K105" s="144"/>
      <c r="L105" s="144"/>
      <c r="M105" s="145" t="str">
        <f t="shared" si="1"/>
        <v/>
      </c>
      <c r="N105" s="147"/>
      <c r="O105" s="19" t="str">
        <f>IFERROR(VLOOKUP(M105,計算用!$A$8:$B$15,2,FALSE),"")</f>
        <v/>
      </c>
      <c r="P105" s="20"/>
      <c r="Q105" s="20"/>
      <c r="R105" s="20"/>
      <c r="S105" s="18" t="str">
        <f t="shared" si="9"/>
        <v/>
      </c>
      <c r="T105" s="212"/>
      <c r="U105" s="213"/>
    </row>
    <row r="106" spans="1:21">
      <c r="A106" s="9">
        <f t="shared" si="0"/>
        <v>101</v>
      </c>
      <c r="B106" s="142"/>
      <c r="C106" s="142"/>
      <c r="D106" s="14"/>
      <c r="E106" s="176" t="str">
        <f t="shared" si="3"/>
        <v/>
      </c>
      <c r="F106" s="176" t="str">
        <f t="shared" si="4"/>
        <v/>
      </c>
      <c r="G106" s="169"/>
      <c r="H106" s="143"/>
      <c r="I106" s="143"/>
      <c r="J106" s="169"/>
      <c r="K106" s="144"/>
      <c r="L106" s="144"/>
      <c r="M106" s="145" t="str">
        <f t="shared" si="1"/>
        <v/>
      </c>
      <c r="N106" s="147"/>
      <c r="O106" s="19" t="str">
        <f>IFERROR(VLOOKUP(M106,計算用!$A$8:$B$15,2,FALSE),"")</f>
        <v/>
      </c>
      <c r="P106" s="20"/>
      <c r="Q106" s="20"/>
      <c r="R106" s="20"/>
      <c r="S106" s="18" t="str">
        <f t="shared" si="9"/>
        <v/>
      </c>
      <c r="T106" s="212"/>
      <c r="U106" s="213"/>
    </row>
    <row r="107" spans="1:21">
      <c r="A107" s="9">
        <f t="shared" si="0"/>
        <v>102</v>
      </c>
      <c r="B107" s="142"/>
      <c r="C107" s="142"/>
      <c r="D107" s="14"/>
      <c r="E107" s="176" t="str">
        <f t="shared" si="3"/>
        <v/>
      </c>
      <c r="F107" s="176" t="str">
        <f t="shared" si="4"/>
        <v/>
      </c>
      <c r="G107" s="169"/>
      <c r="H107" s="143"/>
      <c r="I107" s="143"/>
      <c r="J107" s="169"/>
      <c r="K107" s="144"/>
      <c r="L107" s="144"/>
      <c r="M107" s="145" t="str">
        <f t="shared" si="1"/>
        <v/>
      </c>
      <c r="N107" s="147"/>
      <c r="O107" s="19" t="str">
        <f>IFERROR(VLOOKUP(M107,計算用!$A$8:$B$15,2,FALSE),"")</f>
        <v/>
      </c>
      <c r="P107" s="20"/>
      <c r="Q107" s="20"/>
      <c r="R107" s="20"/>
      <c r="S107" s="18" t="str">
        <f t="shared" si="9"/>
        <v/>
      </c>
      <c r="T107" s="212"/>
      <c r="U107" s="213"/>
    </row>
    <row r="108" spans="1:21">
      <c r="A108" s="9">
        <f t="shared" si="0"/>
        <v>103</v>
      </c>
      <c r="B108" s="142"/>
      <c r="C108" s="142"/>
      <c r="D108" s="14"/>
      <c r="E108" s="176" t="str">
        <f t="shared" si="3"/>
        <v/>
      </c>
      <c r="F108" s="176" t="str">
        <f t="shared" si="4"/>
        <v/>
      </c>
      <c r="G108" s="169"/>
      <c r="H108" s="143"/>
      <c r="I108" s="143"/>
      <c r="J108" s="169"/>
      <c r="K108" s="144"/>
      <c r="L108" s="144"/>
      <c r="M108" s="145" t="str">
        <f t="shared" si="1"/>
        <v/>
      </c>
      <c r="N108" s="147"/>
      <c r="O108" s="19" t="str">
        <f>IFERROR(VLOOKUP(M108,計算用!$A$8:$B$15,2,FALSE),"")</f>
        <v/>
      </c>
      <c r="P108" s="20"/>
      <c r="Q108" s="20"/>
      <c r="R108" s="20"/>
      <c r="S108" s="18" t="str">
        <f t="shared" si="9"/>
        <v/>
      </c>
      <c r="T108" s="212"/>
      <c r="U108" s="213"/>
    </row>
    <row r="109" spans="1:21">
      <c r="A109" s="9">
        <f t="shared" si="0"/>
        <v>104</v>
      </c>
      <c r="B109" s="142"/>
      <c r="C109" s="142"/>
      <c r="D109" s="14"/>
      <c r="E109" s="176" t="str">
        <f t="shared" si="3"/>
        <v/>
      </c>
      <c r="F109" s="176" t="str">
        <f t="shared" si="4"/>
        <v/>
      </c>
      <c r="G109" s="169"/>
      <c r="H109" s="143"/>
      <c r="I109" s="143"/>
      <c r="J109" s="169"/>
      <c r="K109" s="144"/>
      <c r="L109" s="144"/>
      <c r="M109" s="145" t="str">
        <f t="shared" si="1"/>
        <v/>
      </c>
      <c r="N109" s="147"/>
      <c r="O109" s="19" t="str">
        <f>IFERROR(VLOOKUP(M109,計算用!$A$8:$B$15,2,FALSE),"")</f>
        <v/>
      </c>
      <c r="P109" s="20"/>
      <c r="Q109" s="20"/>
      <c r="R109" s="20"/>
      <c r="S109" s="18" t="str">
        <f t="shared" si="9"/>
        <v/>
      </c>
      <c r="T109" s="212"/>
      <c r="U109" s="213"/>
    </row>
    <row r="110" spans="1:21">
      <c r="A110" s="9">
        <f t="shared" si="0"/>
        <v>105</v>
      </c>
      <c r="B110" s="142"/>
      <c r="C110" s="142"/>
      <c r="D110" s="14"/>
      <c r="E110" s="176" t="str">
        <f t="shared" si="3"/>
        <v/>
      </c>
      <c r="F110" s="176" t="str">
        <f t="shared" si="4"/>
        <v/>
      </c>
      <c r="G110" s="169"/>
      <c r="H110" s="143"/>
      <c r="I110" s="143"/>
      <c r="J110" s="169"/>
      <c r="K110" s="144"/>
      <c r="L110" s="144"/>
      <c r="M110" s="145" t="str">
        <f t="shared" si="1"/>
        <v/>
      </c>
      <c r="N110" s="147"/>
      <c r="O110" s="19" t="str">
        <f>IFERROR(VLOOKUP(M110,計算用!$A$8:$B$15,2,FALSE),"")</f>
        <v/>
      </c>
      <c r="P110" s="20"/>
      <c r="Q110" s="20"/>
      <c r="R110" s="20"/>
      <c r="S110" s="18" t="str">
        <f t="shared" si="9"/>
        <v/>
      </c>
      <c r="T110" s="212"/>
      <c r="U110" s="213"/>
    </row>
    <row r="111" spans="1:21">
      <c r="A111" s="9">
        <f t="shared" si="0"/>
        <v>106</v>
      </c>
      <c r="B111" s="142"/>
      <c r="C111" s="142"/>
      <c r="D111" s="14"/>
      <c r="E111" s="176" t="str">
        <f t="shared" si="3"/>
        <v/>
      </c>
      <c r="F111" s="176" t="str">
        <f t="shared" si="4"/>
        <v/>
      </c>
      <c r="G111" s="169"/>
      <c r="H111" s="143"/>
      <c r="I111" s="143"/>
      <c r="J111" s="169"/>
      <c r="K111" s="144"/>
      <c r="L111" s="144"/>
      <c r="M111" s="145" t="str">
        <f t="shared" si="1"/>
        <v/>
      </c>
      <c r="N111" s="147"/>
      <c r="O111" s="19" t="str">
        <f>IFERROR(VLOOKUP(M111,計算用!$A$8:$B$15,2,FALSE),"")</f>
        <v/>
      </c>
      <c r="P111" s="20"/>
      <c r="Q111" s="20"/>
      <c r="R111" s="20"/>
      <c r="S111" s="18" t="str">
        <f t="shared" si="9"/>
        <v/>
      </c>
      <c r="T111" s="212"/>
      <c r="U111" s="213"/>
    </row>
    <row r="112" spans="1:21">
      <c r="A112" s="9">
        <f t="shared" si="0"/>
        <v>107</v>
      </c>
      <c r="B112" s="142"/>
      <c r="C112" s="142"/>
      <c r="D112" s="14"/>
      <c r="E112" s="176" t="str">
        <f t="shared" si="3"/>
        <v/>
      </c>
      <c r="F112" s="176" t="str">
        <f t="shared" si="4"/>
        <v/>
      </c>
      <c r="G112" s="169"/>
      <c r="H112" s="143"/>
      <c r="I112" s="143"/>
      <c r="J112" s="169"/>
      <c r="K112" s="144"/>
      <c r="L112" s="144"/>
      <c r="M112" s="145" t="str">
        <f t="shared" si="1"/>
        <v/>
      </c>
      <c r="N112" s="147"/>
      <c r="O112" s="19" t="str">
        <f>IFERROR(VLOOKUP(M112,計算用!$A$8:$B$15,2,FALSE),"")</f>
        <v/>
      </c>
      <c r="P112" s="20"/>
      <c r="Q112" s="20"/>
      <c r="R112" s="20"/>
      <c r="S112" s="18" t="str">
        <f t="shared" si="9"/>
        <v/>
      </c>
      <c r="T112" s="212"/>
      <c r="U112" s="213"/>
    </row>
    <row r="113" spans="1:21">
      <c r="A113" s="9">
        <f t="shared" si="0"/>
        <v>108</v>
      </c>
      <c r="B113" s="142"/>
      <c r="C113" s="142"/>
      <c r="D113" s="14"/>
      <c r="E113" s="176" t="str">
        <f t="shared" si="3"/>
        <v/>
      </c>
      <c r="F113" s="176" t="str">
        <f t="shared" si="4"/>
        <v/>
      </c>
      <c r="G113" s="169"/>
      <c r="H113" s="143"/>
      <c r="I113" s="143"/>
      <c r="J113" s="169"/>
      <c r="K113" s="144"/>
      <c r="L113" s="144"/>
      <c r="M113" s="145" t="str">
        <f t="shared" si="1"/>
        <v/>
      </c>
      <c r="N113" s="147"/>
      <c r="O113" s="19" t="str">
        <f>IFERROR(VLOOKUP(M113,計算用!$A$8:$B$15,2,FALSE),"")</f>
        <v/>
      </c>
      <c r="P113" s="20"/>
      <c r="Q113" s="20"/>
      <c r="R113" s="20"/>
      <c r="S113" s="18" t="str">
        <f t="shared" si="9"/>
        <v/>
      </c>
      <c r="T113" s="212"/>
      <c r="U113" s="213"/>
    </row>
    <row r="114" spans="1:21">
      <c r="A114" s="9">
        <f t="shared" si="0"/>
        <v>109</v>
      </c>
      <c r="B114" s="142"/>
      <c r="C114" s="142"/>
      <c r="D114" s="14"/>
      <c r="E114" s="176" t="str">
        <f t="shared" si="3"/>
        <v/>
      </c>
      <c r="F114" s="176" t="str">
        <f t="shared" si="4"/>
        <v/>
      </c>
      <c r="G114" s="169"/>
      <c r="H114" s="143"/>
      <c r="I114" s="143"/>
      <c r="J114" s="169"/>
      <c r="K114" s="144"/>
      <c r="L114" s="144"/>
      <c r="M114" s="145" t="str">
        <f t="shared" si="1"/>
        <v/>
      </c>
      <c r="N114" s="147"/>
      <c r="O114" s="19" t="str">
        <f>IFERROR(VLOOKUP(M114,計算用!$A$8:$B$15,2,FALSE),"")</f>
        <v/>
      </c>
      <c r="P114" s="20"/>
      <c r="Q114" s="20"/>
      <c r="R114" s="20"/>
      <c r="S114" s="18" t="str">
        <f t="shared" si="9"/>
        <v/>
      </c>
      <c r="T114" s="212"/>
      <c r="U114" s="213"/>
    </row>
    <row r="115" spans="1:21">
      <c r="A115" s="9">
        <f t="shared" si="0"/>
        <v>110</v>
      </c>
      <c r="B115" s="142"/>
      <c r="C115" s="142"/>
      <c r="D115" s="14"/>
      <c r="E115" s="176" t="str">
        <f t="shared" si="3"/>
        <v/>
      </c>
      <c r="F115" s="176" t="str">
        <f t="shared" si="4"/>
        <v/>
      </c>
      <c r="G115" s="169"/>
      <c r="H115" s="143"/>
      <c r="I115" s="143"/>
      <c r="J115" s="169"/>
      <c r="K115" s="144"/>
      <c r="L115" s="144"/>
      <c r="M115" s="145" t="str">
        <f t="shared" si="1"/>
        <v/>
      </c>
      <c r="N115" s="147"/>
      <c r="O115" s="19" t="str">
        <f>IFERROR(VLOOKUP(M115,計算用!$A$8:$B$15,2,FALSE),"")</f>
        <v/>
      </c>
      <c r="P115" s="20"/>
      <c r="Q115" s="20"/>
      <c r="R115" s="20"/>
      <c r="S115" s="18" t="str">
        <f t="shared" si="9"/>
        <v/>
      </c>
      <c r="T115" s="212"/>
      <c r="U115" s="213"/>
    </row>
    <row r="116" spans="1:21">
      <c r="A116" s="9">
        <f t="shared" si="0"/>
        <v>111</v>
      </c>
      <c r="B116" s="142"/>
      <c r="C116" s="142"/>
      <c r="D116" s="14"/>
      <c r="E116" s="176" t="str">
        <f t="shared" si="3"/>
        <v/>
      </c>
      <c r="F116" s="176" t="str">
        <f t="shared" si="4"/>
        <v/>
      </c>
      <c r="G116" s="169"/>
      <c r="H116" s="143"/>
      <c r="I116" s="143"/>
      <c r="J116" s="169"/>
      <c r="K116" s="144"/>
      <c r="L116" s="144"/>
      <c r="M116" s="145" t="str">
        <f t="shared" si="1"/>
        <v/>
      </c>
      <c r="N116" s="147"/>
      <c r="O116" s="19" t="str">
        <f>IFERROR(VLOOKUP(M116,計算用!$A$8:$B$15,2,FALSE),"")</f>
        <v/>
      </c>
      <c r="P116" s="20"/>
      <c r="Q116" s="20"/>
      <c r="R116" s="20"/>
      <c r="S116" s="18" t="str">
        <f t="shared" si="9"/>
        <v/>
      </c>
      <c r="T116" s="212"/>
      <c r="U116" s="213"/>
    </row>
    <row r="117" spans="1:21">
      <c r="A117" s="9">
        <f t="shared" si="0"/>
        <v>112</v>
      </c>
      <c r="B117" s="142"/>
      <c r="C117" s="142"/>
      <c r="D117" s="14"/>
      <c r="E117" s="176" t="str">
        <f t="shared" si="3"/>
        <v/>
      </c>
      <c r="F117" s="176" t="str">
        <f t="shared" si="4"/>
        <v/>
      </c>
      <c r="G117" s="169"/>
      <c r="H117" s="143"/>
      <c r="I117" s="143"/>
      <c r="J117" s="169"/>
      <c r="K117" s="144"/>
      <c r="L117" s="144"/>
      <c r="M117" s="145" t="str">
        <f t="shared" si="1"/>
        <v/>
      </c>
      <c r="N117" s="147"/>
      <c r="O117" s="19" t="str">
        <f>IFERROR(VLOOKUP(M117,計算用!$A$8:$B$15,2,FALSE),"")</f>
        <v/>
      </c>
      <c r="P117" s="20"/>
      <c r="Q117" s="20"/>
      <c r="R117" s="20"/>
      <c r="S117" s="18" t="str">
        <f t="shared" si="9"/>
        <v/>
      </c>
      <c r="T117" s="212"/>
      <c r="U117" s="213"/>
    </row>
    <row r="118" spans="1:21">
      <c r="A118" s="9">
        <f t="shared" si="0"/>
        <v>113</v>
      </c>
      <c r="B118" s="142"/>
      <c r="C118" s="142"/>
      <c r="D118" s="14"/>
      <c r="E118" s="176" t="str">
        <f t="shared" si="3"/>
        <v/>
      </c>
      <c r="F118" s="176" t="str">
        <f t="shared" si="4"/>
        <v/>
      </c>
      <c r="G118" s="169"/>
      <c r="H118" s="143"/>
      <c r="I118" s="143"/>
      <c r="J118" s="169"/>
      <c r="K118" s="144"/>
      <c r="L118" s="144"/>
      <c r="M118" s="145" t="str">
        <f t="shared" si="1"/>
        <v/>
      </c>
      <c r="N118" s="147"/>
      <c r="O118" s="19" t="str">
        <f>IFERROR(VLOOKUP(M118,計算用!$A$8:$B$15,2,FALSE),"")</f>
        <v/>
      </c>
      <c r="P118" s="20"/>
      <c r="Q118" s="20"/>
      <c r="R118" s="20"/>
      <c r="S118" s="18" t="str">
        <f t="shared" si="9"/>
        <v/>
      </c>
      <c r="T118" s="212"/>
      <c r="U118" s="213"/>
    </row>
    <row r="119" spans="1:21">
      <c r="A119" s="9">
        <f t="shared" si="0"/>
        <v>114</v>
      </c>
      <c r="B119" s="142"/>
      <c r="C119" s="142"/>
      <c r="D119" s="14"/>
      <c r="E119" s="176" t="str">
        <f t="shared" si="3"/>
        <v/>
      </c>
      <c r="F119" s="176" t="str">
        <f t="shared" si="4"/>
        <v/>
      </c>
      <c r="G119" s="169"/>
      <c r="H119" s="143"/>
      <c r="I119" s="143"/>
      <c r="J119" s="169"/>
      <c r="K119" s="144"/>
      <c r="L119" s="144"/>
      <c r="M119" s="145" t="str">
        <f t="shared" si="1"/>
        <v/>
      </c>
      <c r="N119" s="147"/>
      <c r="O119" s="19" t="str">
        <f>IFERROR(VLOOKUP(M119,計算用!$A$8:$B$15,2,FALSE),"")</f>
        <v/>
      </c>
      <c r="P119" s="20"/>
      <c r="Q119" s="20"/>
      <c r="R119" s="20"/>
      <c r="S119" s="18" t="str">
        <f t="shared" si="9"/>
        <v/>
      </c>
      <c r="T119" s="212"/>
      <c r="U119" s="213"/>
    </row>
    <row r="120" spans="1:21">
      <c r="A120" s="9">
        <f t="shared" si="0"/>
        <v>115</v>
      </c>
      <c r="B120" s="142"/>
      <c r="C120" s="142"/>
      <c r="D120" s="14"/>
      <c r="E120" s="176" t="str">
        <f t="shared" si="3"/>
        <v/>
      </c>
      <c r="F120" s="176" t="str">
        <f t="shared" si="4"/>
        <v/>
      </c>
      <c r="G120" s="169"/>
      <c r="H120" s="143"/>
      <c r="I120" s="143"/>
      <c r="J120" s="169"/>
      <c r="K120" s="144"/>
      <c r="L120" s="144"/>
      <c r="M120" s="145" t="str">
        <f t="shared" si="1"/>
        <v/>
      </c>
      <c r="N120" s="147"/>
      <c r="O120" s="19" t="str">
        <f>IFERROR(VLOOKUP(M120,計算用!$A$8:$B$15,2,FALSE),"")</f>
        <v/>
      </c>
      <c r="P120" s="20"/>
      <c r="Q120" s="20"/>
      <c r="R120" s="20"/>
      <c r="S120" s="18" t="str">
        <f t="shared" si="9"/>
        <v/>
      </c>
      <c r="T120" s="212"/>
      <c r="U120" s="213"/>
    </row>
    <row r="121" spans="1:21">
      <c r="A121" s="9">
        <f t="shared" si="0"/>
        <v>116</v>
      </c>
      <c r="B121" s="142"/>
      <c r="C121" s="142"/>
      <c r="D121" s="14"/>
      <c r="E121" s="176" t="str">
        <f t="shared" si="3"/>
        <v/>
      </c>
      <c r="F121" s="176" t="str">
        <f t="shared" si="4"/>
        <v/>
      </c>
      <c r="G121" s="169"/>
      <c r="H121" s="143"/>
      <c r="I121" s="143"/>
      <c r="J121" s="169"/>
      <c r="K121" s="144"/>
      <c r="L121" s="144"/>
      <c r="M121" s="145" t="str">
        <f t="shared" si="1"/>
        <v/>
      </c>
      <c r="N121" s="147"/>
      <c r="O121" s="19" t="str">
        <f>IFERROR(VLOOKUP(M121,計算用!$A$8:$B$15,2,FALSE),"")</f>
        <v/>
      </c>
      <c r="P121" s="20"/>
      <c r="Q121" s="20"/>
      <c r="R121" s="20"/>
      <c r="S121" s="18" t="str">
        <f t="shared" si="9"/>
        <v/>
      </c>
      <c r="T121" s="212"/>
      <c r="U121" s="213"/>
    </row>
    <row r="122" spans="1:21">
      <c r="A122" s="9">
        <f t="shared" si="0"/>
        <v>117</v>
      </c>
      <c r="B122" s="142"/>
      <c r="C122" s="142"/>
      <c r="D122" s="14"/>
      <c r="E122" s="176" t="str">
        <f t="shared" si="3"/>
        <v/>
      </c>
      <c r="F122" s="176" t="str">
        <f t="shared" si="4"/>
        <v/>
      </c>
      <c r="G122" s="169"/>
      <c r="H122" s="143"/>
      <c r="I122" s="143"/>
      <c r="J122" s="169"/>
      <c r="K122" s="144"/>
      <c r="L122" s="144"/>
      <c r="M122" s="145" t="str">
        <f t="shared" si="1"/>
        <v/>
      </c>
      <c r="N122" s="147"/>
      <c r="O122" s="19" t="str">
        <f>IFERROR(VLOOKUP(M122,計算用!$A$8:$B$15,2,FALSE),"")</f>
        <v/>
      </c>
      <c r="P122" s="20"/>
      <c r="Q122" s="20"/>
      <c r="R122" s="20"/>
      <c r="S122" s="18" t="str">
        <f t="shared" si="9"/>
        <v/>
      </c>
      <c r="T122" s="212"/>
      <c r="U122" s="213"/>
    </row>
    <row r="123" spans="1:21">
      <c r="A123" s="9">
        <f t="shared" si="0"/>
        <v>118</v>
      </c>
      <c r="B123" s="142"/>
      <c r="C123" s="142"/>
      <c r="D123" s="14"/>
      <c r="E123" s="176" t="str">
        <f t="shared" si="3"/>
        <v/>
      </c>
      <c r="F123" s="176" t="str">
        <f t="shared" si="4"/>
        <v/>
      </c>
      <c r="G123" s="169"/>
      <c r="H123" s="143"/>
      <c r="I123" s="143"/>
      <c r="J123" s="169"/>
      <c r="K123" s="144"/>
      <c r="L123" s="144"/>
      <c r="M123" s="145" t="str">
        <f t="shared" si="1"/>
        <v/>
      </c>
      <c r="N123" s="147"/>
      <c r="O123" s="19" t="str">
        <f>IFERROR(VLOOKUP(M123,計算用!$A$8:$B$15,2,FALSE),"")</f>
        <v/>
      </c>
      <c r="P123" s="20"/>
      <c r="Q123" s="20"/>
      <c r="R123" s="20"/>
      <c r="S123" s="18" t="str">
        <f t="shared" si="9"/>
        <v/>
      </c>
      <c r="T123" s="212"/>
      <c r="U123" s="213"/>
    </row>
    <row r="124" spans="1:21">
      <c r="A124" s="9">
        <f t="shared" si="0"/>
        <v>119</v>
      </c>
      <c r="B124" s="142"/>
      <c r="C124" s="142"/>
      <c r="D124" s="14"/>
      <c r="E124" s="176" t="str">
        <f t="shared" si="3"/>
        <v/>
      </c>
      <c r="F124" s="176" t="str">
        <f t="shared" si="4"/>
        <v/>
      </c>
      <c r="G124" s="169"/>
      <c r="H124" s="143"/>
      <c r="I124" s="143"/>
      <c r="J124" s="169"/>
      <c r="K124" s="144"/>
      <c r="L124" s="144"/>
      <c r="M124" s="145" t="str">
        <f t="shared" si="1"/>
        <v/>
      </c>
      <c r="N124" s="147"/>
      <c r="O124" s="19" t="str">
        <f>IFERROR(VLOOKUP(M124,計算用!$A$8:$B$15,2,FALSE),"")</f>
        <v/>
      </c>
      <c r="P124" s="20"/>
      <c r="Q124" s="20"/>
      <c r="R124" s="20"/>
      <c r="S124" s="18" t="str">
        <f t="shared" si="9"/>
        <v/>
      </c>
      <c r="T124" s="212"/>
      <c r="U124" s="213"/>
    </row>
    <row r="125" spans="1:21">
      <c r="A125" s="9">
        <f t="shared" si="0"/>
        <v>120</v>
      </c>
      <c r="B125" s="142"/>
      <c r="C125" s="142"/>
      <c r="D125" s="14"/>
      <c r="E125" s="176" t="str">
        <f t="shared" si="3"/>
        <v/>
      </c>
      <c r="F125" s="176" t="str">
        <f t="shared" si="4"/>
        <v/>
      </c>
      <c r="G125" s="169"/>
      <c r="H125" s="143"/>
      <c r="I125" s="143"/>
      <c r="J125" s="169"/>
      <c r="K125" s="144"/>
      <c r="L125" s="144"/>
      <c r="M125" s="145" t="str">
        <f t="shared" si="1"/>
        <v/>
      </c>
      <c r="N125" s="147"/>
      <c r="O125" s="19" t="str">
        <f>IFERROR(VLOOKUP(M125,計算用!$A$8:$B$15,2,FALSE),"")</f>
        <v/>
      </c>
      <c r="P125" s="20"/>
      <c r="Q125" s="20"/>
      <c r="R125" s="20"/>
      <c r="S125" s="18" t="str">
        <f t="shared" si="9"/>
        <v/>
      </c>
      <c r="T125" s="212"/>
      <c r="U125" s="213"/>
    </row>
    <row r="126" spans="1:21">
      <c r="A126" s="9">
        <f t="shared" si="0"/>
        <v>121</v>
      </c>
      <c r="B126" s="142"/>
      <c r="C126" s="142"/>
      <c r="D126" s="14"/>
      <c r="E126" s="176" t="str">
        <f t="shared" si="3"/>
        <v/>
      </c>
      <c r="F126" s="176" t="str">
        <f t="shared" si="4"/>
        <v/>
      </c>
      <c r="G126" s="169"/>
      <c r="H126" s="143"/>
      <c r="I126" s="143"/>
      <c r="J126" s="169"/>
      <c r="K126" s="144"/>
      <c r="L126" s="144"/>
      <c r="M126" s="145" t="str">
        <f t="shared" si="1"/>
        <v/>
      </c>
      <c r="N126" s="147"/>
      <c r="O126" s="19" t="str">
        <f>IFERROR(VLOOKUP(M126,計算用!$A$8:$B$15,2,FALSE),"")</f>
        <v/>
      </c>
      <c r="P126" s="20"/>
      <c r="Q126" s="20"/>
      <c r="R126" s="20"/>
      <c r="S126" s="18" t="str">
        <f t="shared" si="9"/>
        <v/>
      </c>
      <c r="T126" s="212"/>
      <c r="U126" s="213"/>
    </row>
    <row r="127" spans="1:21">
      <c r="A127" s="9">
        <f t="shared" si="0"/>
        <v>122</v>
      </c>
      <c r="B127" s="142"/>
      <c r="C127" s="142"/>
      <c r="D127" s="14"/>
      <c r="E127" s="176" t="str">
        <f t="shared" si="3"/>
        <v/>
      </c>
      <c r="F127" s="176" t="str">
        <f t="shared" si="4"/>
        <v/>
      </c>
      <c r="G127" s="169"/>
      <c r="H127" s="143"/>
      <c r="I127" s="143"/>
      <c r="J127" s="169"/>
      <c r="K127" s="144"/>
      <c r="L127" s="144"/>
      <c r="M127" s="145" t="str">
        <f t="shared" si="1"/>
        <v/>
      </c>
      <c r="N127" s="147"/>
      <c r="O127" s="19" t="str">
        <f>IFERROR(VLOOKUP(M127,計算用!$A$8:$B$15,2,FALSE),"")</f>
        <v/>
      </c>
      <c r="P127" s="20"/>
      <c r="Q127" s="20"/>
      <c r="R127" s="20"/>
      <c r="S127" s="18" t="str">
        <f t="shared" si="9"/>
        <v/>
      </c>
      <c r="T127" s="212"/>
      <c r="U127" s="213"/>
    </row>
    <row r="128" spans="1:21">
      <c r="A128" s="9">
        <f t="shared" si="0"/>
        <v>123</v>
      </c>
      <c r="B128" s="142"/>
      <c r="C128" s="142"/>
      <c r="D128" s="14"/>
      <c r="E128" s="176" t="str">
        <f t="shared" si="3"/>
        <v/>
      </c>
      <c r="F128" s="176" t="str">
        <f t="shared" si="4"/>
        <v/>
      </c>
      <c r="G128" s="169"/>
      <c r="H128" s="143"/>
      <c r="I128" s="143"/>
      <c r="J128" s="169"/>
      <c r="K128" s="144"/>
      <c r="L128" s="144"/>
      <c r="M128" s="145" t="str">
        <f t="shared" si="1"/>
        <v/>
      </c>
      <c r="N128" s="147"/>
      <c r="O128" s="19" t="str">
        <f>IFERROR(VLOOKUP(M128,計算用!$A$8:$B$15,2,FALSE),"")</f>
        <v/>
      </c>
      <c r="P128" s="20"/>
      <c r="Q128" s="20"/>
      <c r="R128" s="20"/>
      <c r="S128" s="18" t="str">
        <f t="shared" si="9"/>
        <v/>
      </c>
      <c r="T128" s="212"/>
      <c r="U128" s="213"/>
    </row>
    <row r="129" spans="1:21">
      <c r="A129" s="9">
        <f t="shared" si="0"/>
        <v>124</v>
      </c>
      <c r="B129" s="142"/>
      <c r="C129" s="142"/>
      <c r="D129" s="14"/>
      <c r="E129" s="176" t="str">
        <f t="shared" si="3"/>
        <v/>
      </c>
      <c r="F129" s="176" t="str">
        <f t="shared" si="4"/>
        <v/>
      </c>
      <c r="G129" s="169"/>
      <c r="H129" s="143"/>
      <c r="I129" s="143"/>
      <c r="J129" s="169"/>
      <c r="K129" s="144"/>
      <c r="L129" s="144"/>
      <c r="M129" s="145" t="str">
        <f t="shared" si="1"/>
        <v/>
      </c>
      <c r="N129" s="147"/>
      <c r="O129" s="19" t="str">
        <f>IFERROR(VLOOKUP(M129,計算用!$A$8:$B$15,2,FALSE),"")</f>
        <v/>
      </c>
      <c r="P129" s="20"/>
      <c r="Q129" s="20"/>
      <c r="R129" s="20"/>
      <c r="S129" s="18" t="str">
        <f t="shared" si="9"/>
        <v/>
      </c>
      <c r="T129" s="212"/>
      <c r="U129" s="213"/>
    </row>
    <row r="130" spans="1:21">
      <c r="A130" s="9">
        <f t="shared" si="0"/>
        <v>125</v>
      </c>
      <c r="B130" s="142"/>
      <c r="C130" s="142"/>
      <c r="D130" s="14"/>
      <c r="E130" s="176" t="str">
        <f t="shared" si="3"/>
        <v/>
      </c>
      <c r="F130" s="176" t="str">
        <f t="shared" si="4"/>
        <v/>
      </c>
      <c r="G130" s="169"/>
      <c r="H130" s="143"/>
      <c r="I130" s="143"/>
      <c r="J130" s="169"/>
      <c r="K130" s="144"/>
      <c r="L130" s="144"/>
      <c r="M130" s="145" t="str">
        <f t="shared" si="1"/>
        <v/>
      </c>
      <c r="N130" s="147"/>
      <c r="O130" s="19" t="str">
        <f>IFERROR(VLOOKUP(M130,計算用!$A$8:$B$15,2,FALSE),"")</f>
        <v/>
      </c>
      <c r="P130" s="20"/>
      <c r="Q130" s="20"/>
      <c r="R130" s="20"/>
      <c r="S130" s="18" t="str">
        <f t="shared" si="9"/>
        <v/>
      </c>
      <c r="T130" s="212"/>
      <c r="U130" s="213"/>
    </row>
    <row r="131" spans="1:21">
      <c r="A131" s="9">
        <f t="shared" si="0"/>
        <v>126</v>
      </c>
      <c r="B131" s="142"/>
      <c r="C131" s="142"/>
      <c r="D131" s="14"/>
      <c r="E131" s="176" t="str">
        <f t="shared" si="3"/>
        <v/>
      </c>
      <c r="F131" s="176" t="str">
        <f t="shared" si="4"/>
        <v/>
      </c>
      <c r="G131" s="169"/>
      <c r="H131" s="143"/>
      <c r="I131" s="143"/>
      <c r="J131" s="169"/>
      <c r="K131" s="144"/>
      <c r="L131" s="144"/>
      <c r="M131" s="145" t="str">
        <f t="shared" si="1"/>
        <v/>
      </c>
      <c r="N131" s="147"/>
      <c r="O131" s="19" t="str">
        <f>IFERROR(VLOOKUP(M131,計算用!$A$8:$B$15,2,FALSE),"")</f>
        <v/>
      </c>
      <c r="P131" s="20"/>
      <c r="Q131" s="20"/>
      <c r="R131" s="20"/>
      <c r="S131" s="18" t="str">
        <f t="shared" si="9"/>
        <v/>
      </c>
      <c r="T131" s="212"/>
      <c r="U131" s="213"/>
    </row>
    <row r="132" spans="1:21">
      <c r="A132" s="9">
        <f t="shared" si="0"/>
        <v>127</v>
      </c>
      <c r="B132" s="142"/>
      <c r="C132" s="142"/>
      <c r="D132" s="14"/>
      <c r="E132" s="176" t="str">
        <f t="shared" si="3"/>
        <v/>
      </c>
      <c r="F132" s="176" t="str">
        <f t="shared" si="4"/>
        <v/>
      </c>
      <c r="G132" s="169"/>
      <c r="H132" s="143"/>
      <c r="I132" s="143"/>
      <c r="J132" s="169"/>
      <c r="K132" s="144"/>
      <c r="L132" s="144"/>
      <c r="M132" s="145" t="str">
        <f t="shared" si="1"/>
        <v/>
      </c>
      <c r="N132" s="147"/>
      <c r="O132" s="19" t="str">
        <f>IFERROR(VLOOKUP(M132,計算用!$A$8:$B$15,2,FALSE),"")</f>
        <v/>
      </c>
      <c r="P132" s="20"/>
      <c r="Q132" s="20"/>
      <c r="R132" s="20"/>
      <c r="S132" s="18" t="str">
        <f t="shared" si="9"/>
        <v/>
      </c>
      <c r="T132" s="212"/>
      <c r="U132" s="213"/>
    </row>
    <row r="133" spans="1:21">
      <c r="A133" s="9">
        <f t="shared" si="0"/>
        <v>128</v>
      </c>
      <c r="B133" s="142"/>
      <c r="C133" s="142"/>
      <c r="D133" s="14"/>
      <c r="E133" s="176" t="str">
        <f t="shared" si="3"/>
        <v/>
      </c>
      <c r="F133" s="176" t="str">
        <f t="shared" si="4"/>
        <v/>
      </c>
      <c r="G133" s="169"/>
      <c r="H133" s="143"/>
      <c r="I133" s="143"/>
      <c r="J133" s="169"/>
      <c r="K133" s="144"/>
      <c r="L133" s="144"/>
      <c r="M133" s="145" t="str">
        <f t="shared" si="1"/>
        <v/>
      </c>
      <c r="N133" s="147"/>
      <c r="O133" s="19" t="str">
        <f>IFERROR(VLOOKUP(M133,計算用!$A$8:$B$15,2,FALSE),"")</f>
        <v/>
      </c>
      <c r="P133" s="20"/>
      <c r="Q133" s="20"/>
      <c r="R133" s="20"/>
      <c r="S133" s="18" t="str">
        <f t="shared" ref="S133:S148" si="10">IF(F133&gt;=2,"","可")</f>
        <v/>
      </c>
      <c r="T133" s="212"/>
      <c r="U133" s="213"/>
    </row>
    <row r="134" spans="1:21">
      <c r="A134" s="9">
        <f t="shared" ref="A134:A148" si="11">ROW()-5</f>
        <v>129</v>
      </c>
      <c r="B134" s="142"/>
      <c r="C134" s="142"/>
      <c r="D134" s="14"/>
      <c r="E134" s="176" t="str">
        <f t="shared" ref="E134:E148" si="12">B134&amp;C134&amp;D134</f>
        <v/>
      </c>
      <c r="F134" s="176" t="str">
        <f t="shared" si="4"/>
        <v/>
      </c>
      <c r="G134" s="169"/>
      <c r="H134" s="143"/>
      <c r="I134" s="143"/>
      <c r="J134" s="169"/>
      <c r="K134" s="144"/>
      <c r="L134" s="144"/>
      <c r="M134" s="145" t="str">
        <f t="shared" ref="M134:M148" si="13">K134&amp;L134</f>
        <v/>
      </c>
      <c r="N134" s="147"/>
      <c r="O134" s="19" t="str">
        <f>IFERROR(VLOOKUP(M134,計算用!$A$8:$B$15,2,FALSE),"")</f>
        <v/>
      </c>
      <c r="P134" s="20"/>
      <c r="Q134" s="20"/>
      <c r="R134" s="20"/>
      <c r="S134" s="18" t="str">
        <f t="shared" si="10"/>
        <v/>
      </c>
      <c r="T134" s="212"/>
      <c r="U134" s="213"/>
    </row>
    <row r="135" spans="1:21">
      <c r="A135" s="9">
        <f t="shared" si="11"/>
        <v>130</v>
      </c>
      <c r="B135" s="142"/>
      <c r="C135" s="142"/>
      <c r="D135" s="14"/>
      <c r="E135" s="176" t="str">
        <f t="shared" si="12"/>
        <v/>
      </c>
      <c r="F135" s="176" t="str">
        <f t="shared" si="4"/>
        <v/>
      </c>
      <c r="G135" s="169"/>
      <c r="H135" s="143"/>
      <c r="I135" s="143"/>
      <c r="J135" s="169"/>
      <c r="K135" s="144"/>
      <c r="L135" s="144"/>
      <c r="M135" s="145" t="str">
        <f t="shared" si="13"/>
        <v/>
      </c>
      <c r="N135" s="147"/>
      <c r="O135" s="19" t="str">
        <f>IFERROR(VLOOKUP(M135,計算用!$A$8:$B$15,2,FALSE),"")</f>
        <v/>
      </c>
      <c r="P135" s="20"/>
      <c r="Q135" s="20"/>
      <c r="R135" s="20"/>
      <c r="S135" s="18" t="str">
        <f t="shared" si="10"/>
        <v/>
      </c>
      <c r="T135" s="212"/>
      <c r="U135" s="213"/>
    </row>
    <row r="136" spans="1:21">
      <c r="A136" s="9">
        <f t="shared" si="11"/>
        <v>131</v>
      </c>
      <c r="B136" s="142"/>
      <c r="C136" s="142"/>
      <c r="D136" s="14"/>
      <c r="E136" s="176" t="str">
        <f t="shared" si="12"/>
        <v/>
      </c>
      <c r="F136" s="176" t="str">
        <f t="shared" ref="F136:F148" si="14">IF(E136="","",COUNTIF($E$6:$E$148,E136))</f>
        <v/>
      </c>
      <c r="G136" s="169"/>
      <c r="H136" s="143"/>
      <c r="I136" s="143"/>
      <c r="J136" s="169"/>
      <c r="K136" s="144"/>
      <c r="L136" s="144"/>
      <c r="M136" s="145" t="str">
        <f t="shared" si="13"/>
        <v/>
      </c>
      <c r="N136" s="147"/>
      <c r="O136" s="19" t="str">
        <f>IFERROR(VLOOKUP(M136,計算用!$A$8:$B$15,2,FALSE),"")</f>
        <v/>
      </c>
      <c r="P136" s="20"/>
      <c r="Q136" s="20"/>
      <c r="R136" s="20"/>
      <c r="S136" s="18" t="str">
        <f t="shared" si="10"/>
        <v/>
      </c>
      <c r="T136" s="212"/>
      <c r="U136" s="213"/>
    </row>
    <row r="137" spans="1:21">
      <c r="A137" s="9">
        <f t="shared" si="11"/>
        <v>132</v>
      </c>
      <c r="B137" s="142"/>
      <c r="C137" s="142"/>
      <c r="D137" s="14"/>
      <c r="E137" s="176" t="str">
        <f t="shared" si="12"/>
        <v/>
      </c>
      <c r="F137" s="176" t="str">
        <f t="shared" si="14"/>
        <v/>
      </c>
      <c r="G137" s="169"/>
      <c r="H137" s="143"/>
      <c r="I137" s="143"/>
      <c r="J137" s="169"/>
      <c r="K137" s="144"/>
      <c r="L137" s="144"/>
      <c r="M137" s="145" t="str">
        <f t="shared" si="13"/>
        <v/>
      </c>
      <c r="N137" s="147"/>
      <c r="O137" s="19" t="str">
        <f>IFERROR(VLOOKUP(M137,計算用!$A$8:$B$15,2,FALSE),"")</f>
        <v/>
      </c>
      <c r="P137" s="20"/>
      <c r="Q137" s="20"/>
      <c r="R137" s="20"/>
      <c r="S137" s="18" t="str">
        <f t="shared" si="10"/>
        <v/>
      </c>
      <c r="T137" s="212"/>
      <c r="U137" s="213"/>
    </row>
    <row r="138" spans="1:21">
      <c r="A138" s="9">
        <f t="shared" si="11"/>
        <v>133</v>
      </c>
      <c r="B138" s="142"/>
      <c r="C138" s="142"/>
      <c r="D138" s="14"/>
      <c r="E138" s="176" t="str">
        <f t="shared" si="12"/>
        <v/>
      </c>
      <c r="F138" s="176" t="str">
        <f t="shared" si="14"/>
        <v/>
      </c>
      <c r="G138" s="169"/>
      <c r="H138" s="143"/>
      <c r="I138" s="143"/>
      <c r="J138" s="169"/>
      <c r="K138" s="144"/>
      <c r="L138" s="144"/>
      <c r="M138" s="145" t="str">
        <f t="shared" si="13"/>
        <v/>
      </c>
      <c r="N138" s="147"/>
      <c r="O138" s="19" t="str">
        <f>IFERROR(VLOOKUP(M138,計算用!$A$8:$B$15,2,FALSE),"")</f>
        <v/>
      </c>
      <c r="P138" s="20"/>
      <c r="Q138" s="20"/>
      <c r="R138" s="20"/>
      <c r="S138" s="18" t="str">
        <f t="shared" si="10"/>
        <v/>
      </c>
      <c r="T138" s="212"/>
      <c r="U138" s="213"/>
    </row>
    <row r="139" spans="1:21">
      <c r="A139" s="9">
        <f t="shared" si="11"/>
        <v>134</v>
      </c>
      <c r="B139" s="142"/>
      <c r="C139" s="142"/>
      <c r="D139" s="14"/>
      <c r="E139" s="176" t="str">
        <f t="shared" si="12"/>
        <v/>
      </c>
      <c r="F139" s="176" t="str">
        <f t="shared" si="14"/>
        <v/>
      </c>
      <c r="G139" s="169"/>
      <c r="H139" s="143"/>
      <c r="I139" s="143"/>
      <c r="J139" s="169"/>
      <c r="K139" s="144"/>
      <c r="L139" s="144"/>
      <c r="M139" s="145" t="str">
        <f t="shared" si="13"/>
        <v/>
      </c>
      <c r="N139" s="147"/>
      <c r="O139" s="19" t="str">
        <f>IFERROR(VLOOKUP(M139,計算用!$A$8:$B$15,2,FALSE),"")</f>
        <v/>
      </c>
      <c r="P139" s="20"/>
      <c r="Q139" s="20"/>
      <c r="R139" s="20"/>
      <c r="S139" s="18" t="str">
        <f t="shared" si="10"/>
        <v/>
      </c>
      <c r="T139" s="212"/>
      <c r="U139" s="213"/>
    </row>
    <row r="140" spans="1:21">
      <c r="A140" s="9">
        <f t="shared" si="11"/>
        <v>135</v>
      </c>
      <c r="B140" s="142"/>
      <c r="C140" s="142"/>
      <c r="D140" s="14"/>
      <c r="E140" s="176" t="str">
        <f t="shared" si="12"/>
        <v/>
      </c>
      <c r="F140" s="176" t="str">
        <f t="shared" si="14"/>
        <v/>
      </c>
      <c r="G140" s="169"/>
      <c r="H140" s="143"/>
      <c r="I140" s="143"/>
      <c r="J140" s="169"/>
      <c r="K140" s="144"/>
      <c r="L140" s="144"/>
      <c r="M140" s="145" t="str">
        <f t="shared" si="13"/>
        <v/>
      </c>
      <c r="N140" s="147"/>
      <c r="O140" s="19" t="str">
        <f>IFERROR(VLOOKUP(M140,計算用!$A$8:$B$15,2,FALSE),"")</f>
        <v/>
      </c>
      <c r="P140" s="20"/>
      <c r="Q140" s="20"/>
      <c r="R140" s="20"/>
      <c r="S140" s="18" t="str">
        <f t="shared" si="10"/>
        <v/>
      </c>
      <c r="T140" s="212"/>
      <c r="U140" s="213"/>
    </row>
    <row r="141" spans="1:21">
      <c r="A141" s="9">
        <f t="shared" si="11"/>
        <v>136</v>
      </c>
      <c r="B141" s="142"/>
      <c r="C141" s="142"/>
      <c r="D141" s="14"/>
      <c r="E141" s="176" t="str">
        <f t="shared" si="12"/>
        <v/>
      </c>
      <c r="F141" s="176" t="str">
        <f t="shared" si="14"/>
        <v/>
      </c>
      <c r="G141" s="169"/>
      <c r="H141" s="143"/>
      <c r="I141" s="143"/>
      <c r="J141" s="169"/>
      <c r="K141" s="144"/>
      <c r="L141" s="144"/>
      <c r="M141" s="145" t="str">
        <f t="shared" si="13"/>
        <v/>
      </c>
      <c r="N141" s="147"/>
      <c r="O141" s="19" t="str">
        <f>IFERROR(VLOOKUP(M141,計算用!$A$8:$B$15,2,FALSE),"")</f>
        <v/>
      </c>
      <c r="P141" s="20"/>
      <c r="Q141" s="20"/>
      <c r="R141" s="20"/>
      <c r="S141" s="18" t="str">
        <f t="shared" si="10"/>
        <v/>
      </c>
      <c r="T141" s="212"/>
      <c r="U141" s="213"/>
    </row>
    <row r="142" spans="1:21">
      <c r="A142" s="9">
        <f t="shared" si="11"/>
        <v>137</v>
      </c>
      <c r="B142" s="142"/>
      <c r="C142" s="142"/>
      <c r="D142" s="14"/>
      <c r="E142" s="176" t="str">
        <f t="shared" si="12"/>
        <v/>
      </c>
      <c r="F142" s="176" t="str">
        <f t="shared" si="14"/>
        <v/>
      </c>
      <c r="G142" s="169"/>
      <c r="H142" s="143"/>
      <c r="I142" s="143"/>
      <c r="J142" s="169"/>
      <c r="K142" s="144"/>
      <c r="L142" s="144"/>
      <c r="M142" s="145" t="str">
        <f t="shared" si="13"/>
        <v/>
      </c>
      <c r="N142" s="147"/>
      <c r="O142" s="19" t="str">
        <f>IFERROR(VLOOKUP(M142,計算用!$A$8:$B$15,2,FALSE),"")</f>
        <v/>
      </c>
      <c r="P142" s="20"/>
      <c r="Q142" s="20"/>
      <c r="R142" s="20"/>
      <c r="S142" s="18" t="str">
        <f t="shared" si="10"/>
        <v/>
      </c>
      <c r="T142" s="212"/>
      <c r="U142" s="213"/>
    </row>
    <row r="143" spans="1:21">
      <c r="A143" s="9">
        <f t="shared" si="11"/>
        <v>138</v>
      </c>
      <c r="B143" s="142"/>
      <c r="C143" s="142"/>
      <c r="D143" s="14"/>
      <c r="E143" s="176" t="str">
        <f t="shared" si="12"/>
        <v/>
      </c>
      <c r="F143" s="176" t="str">
        <f t="shared" si="14"/>
        <v/>
      </c>
      <c r="G143" s="169"/>
      <c r="H143" s="143"/>
      <c r="I143" s="143"/>
      <c r="J143" s="169"/>
      <c r="K143" s="144"/>
      <c r="L143" s="144"/>
      <c r="M143" s="145" t="str">
        <f t="shared" si="13"/>
        <v/>
      </c>
      <c r="N143" s="147"/>
      <c r="O143" s="19" t="str">
        <f>IFERROR(VLOOKUP(M143,計算用!$A$8:$B$15,2,FALSE),"")</f>
        <v/>
      </c>
      <c r="P143" s="20"/>
      <c r="Q143" s="20"/>
      <c r="R143" s="20"/>
      <c r="S143" s="18" t="str">
        <f t="shared" si="10"/>
        <v/>
      </c>
      <c r="T143" s="212"/>
      <c r="U143" s="213"/>
    </row>
    <row r="144" spans="1:21">
      <c r="A144" s="9">
        <f t="shared" si="11"/>
        <v>139</v>
      </c>
      <c r="B144" s="142"/>
      <c r="C144" s="142"/>
      <c r="D144" s="14"/>
      <c r="E144" s="176" t="str">
        <f t="shared" si="12"/>
        <v/>
      </c>
      <c r="F144" s="176" t="str">
        <f t="shared" si="14"/>
        <v/>
      </c>
      <c r="G144" s="169"/>
      <c r="H144" s="143"/>
      <c r="I144" s="143"/>
      <c r="J144" s="169"/>
      <c r="K144" s="144"/>
      <c r="L144" s="144"/>
      <c r="M144" s="145" t="str">
        <f t="shared" si="13"/>
        <v/>
      </c>
      <c r="N144" s="147"/>
      <c r="O144" s="19" t="str">
        <f>IFERROR(VLOOKUP(M144,計算用!$A$8:$B$15,2,FALSE),"")</f>
        <v/>
      </c>
      <c r="P144" s="20"/>
      <c r="Q144" s="20"/>
      <c r="R144" s="20"/>
      <c r="S144" s="18" t="str">
        <f t="shared" si="10"/>
        <v/>
      </c>
      <c r="T144" s="212"/>
      <c r="U144" s="213"/>
    </row>
    <row r="145" spans="1:21">
      <c r="A145" s="9">
        <f t="shared" si="11"/>
        <v>140</v>
      </c>
      <c r="B145" s="142"/>
      <c r="C145" s="142"/>
      <c r="D145" s="14"/>
      <c r="E145" s="176" t="str">
        <f t="shared" si="12"/>
        <v/>
      </c>
      <c r="F145" s="176" t="str">
        <f t="shared" si="14"/>
        <v/>
      </c>
      <c r="G145" s="169"/>
      <c r="H145" s="143"/>
      <c r="I145" s="143"/>
      <c r="J145" s="169"/>
      <c r="K145" s="144"/>
      <c r="L145" s="144"/>
      <c r="M145" s="145" t="str">
        <f t="shared" si="13"/>
        <v/>
      </c>
      <c r="N145" s="147"/>
      <c r="O145" s="19" t="str">
        <f>IFERROR(VLOOKUP(M145,計算用!$A$8:$B$15,2,FALSE),"")</f>
        <v/>
      </c>
      <c r="P145" s="20"/>
      <c r="Q145" s="20"/>
      <c r="R145" s="20"/>
      <c r="S145" s="18" t="str">
        <f t="shared" si="10"/>
        <v/>
      </c>
      <c r="T145" s="212"/>
      <c r="U145" s="213"/>
    </row>
    <row r="146" spans="1:21">
      <c r="A146" s="9">
        <f t="shared" si="11"/>
        <v>141</v>
      </c>
      <c r="B146" s="142"/>
      <c r="C146" s="142"/>
      <c r="D146" s="14"/>
      <c r="E146" s="176" t="str">
        <f t="shared" si="12"/>
        <v/>
      </c>
      <c r="F146" s="176" t="str">
        <f t="shared" si="14"/>
        <v/>
      </c>
      <c r="G146" s="169"/>
      <c r="H146" s="143"/>
      <c r="I146" s="143"/>
      <c r="J146" s="169"/>
      <c r="K146" s="144"/>
      <c r="L146" s="144"/>
      <c r="M146" s="145" t="str">
        <f t="shared" si="13"/>
        <v/>
      </c>
      <c r="N146" s="147"/>
      <c r="O146" s="19" t="str">
        <f>IFERROR(VLOOKUP(M146,計算用!$A$8:$B$15,2,FALSE),"")</f>
        <v/>
      </c>
      <c r="P146" s="20"/>
      <c r="Q146" s="20"/>
      <c r="R146" s="20"/>
      <c r="S146" s="18" t="str">
        <f t="shared" si="10"/>
        <v/>
      </c>
      <c r="T146" s="212"/>
      <c r="U146" s="213"/>
    </row>
    <row r="147" spans="1:21">
      <c r="A147" s="9">
        <f t="shared" si="11"/>
        <v>142</v>
      </c>
      <c r="B147" s="142"/>
      <c r="C147" s="142"/>
      <c r="D147" s="14"/>
      <c r="E147" s="176" t="str">
        <f t="shared" si="12"/>
        <v/>
      </c>
      <c r="F147" s="176" t="str">
        <f t="shared" si="14"/>
        <v/>
      </c>
      <c r="G147" s="169"/>
      <c r="H147" s="143"/>
      <c r="I147" s="143"/>
      <c r="J147" s="169"/>
      <c r="K147" s="144"/>
      <c r="L147" s="144"/>
      <c r="M147" s="145" t="str">
        <f t="shared" si="13"/>
        <v/>
      </c>
      <c r="N147" s="147"/>
      <c r="O147" s="19" t="str">
        <f>IFERROR(VLOOKUP(M147,計算用!$A$8:$B$15,2,FALSE),"")</f>
        <v/>
      </c>
      <c r="P147" s="20"/>
      <c r="Q147" s="20"/>
      <c r="R147" s="20"/>
      <c r="S147" s="18" t="str">
        <f t="shared" si="10"/>
        <v/>
      </c>
      <c r="T147" s="212"/>
      <c r="U147" s="213"/>
    </row>
    <row r="148" spans="1:21">
      <c r="A148" s="9">
        <f t="shared" si="11"/>
        <v>143</v>
      </c>
      <c r="B148" s="142"/>
      <c r="C148" s="142"/>
      <c r="D148" s="14"/>
      <c r="E148" s="176" t="str">
        <f t="shared" si="12"/>
        <v/>
      </c>
      <c r="F148" s="176" t="str">
        <f t="shared" si="14"/>
        <v/>
      </c>
      <c r="G148" s="169"/>
      <c r="H148" s="143"/>
      <c r="I148" s="143"/>
      <c r="J148" s="169"/>
      <c r="K148" s="144"/>
      <c r="L148" s="144"/>
      <c r="M148" s="145" t="str">
        <f t="shared" si="13"/>
        <v/>
      </c>
      <c r="N148" s="147"/>
      <c r="O148" s="19" t="str">
        <f>IFERROR(VLOOKUP(M148,計算用!$A$8:$B$15,2,FALSE),"")</f>
        <v/>
      </c>
      <c r="P148" s="20"/>
      <c r="Q148" s="20"/>
      <c r="R148" s="20"/>
      <c r="S148" s="18" t="str">
        <f t="shared" si="10"/>
        <v/>
      </c>
      <c r="T148" s="212"/>
      <c r="U148" s="213"/>
    </row>
    <row r="149" spans="1:21">
      <c r="S149" s="7"/>
    </row>
  </sheetData>
  <sheetProtection selectLockedCells="1"/>
  <mergeCells count="10">
    <mergeCell ref="P4:S4"/>
    <mergeCell ref="T4:U4"/>
    <mergeCell ref="A4:A5"/>
    <mergeCell ref="G4:G5"/>
    <mergeCell ref="H4:J4"/>
    <mergeCell ref="O4:O5"/>
    <mergeCell ref="B4:B5"/>
    <mergeCell ref="C4:C5"/>
    <mergeCell ref="D4:D5"/>
    <mergeCell ref="K4:N4"/>
  </mergeCells>
  <phoneticPr fontId="4"/>
  <dataValidations count="3">
    <dataValidation type="list" allowBlank="1" showInputMessage="1" showErrorMessage="1" sqref="R6:R148">
      <formula1>"該当"</formula1>
    </dataValidation>
    <dataValidation type="custom" allowBlank="1" showInputMessage="1" showErrorMessage="1" sqref="B7:C148">
      <formula1>ISERROR(FIND(" ",B7))</formula1>
    </dataValidation>
    <dataValidation type="custom" allowBlank="1" showInputMessage="1" showErrorMessage="1" sqref="B6:C6">
      <formula1>AND(ISERROR(FIND(" ",B6)),ISERROR(FIND("　",B6)))</formula1>
    </dataValidation>
  </dataValidations>
  <printOptions horizontalCentered="1"/>
  <pageMargins left="0.31496062992125984" right="0.31496062992125984" top="0.74803149606299213" bottom="0.55118110236220474" header="0.31496062992125984" footer="0.31496062992125984"/>
  <pageSetup paperSize="9" scale="88" orientation="landscape" r:id="rId1"/>
  <rowBreaks count="1" manualBreakCount="1">
    <brk id="108" max="14"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計算用!$A$17:$A$18</xm:f>
          </x14:formula1>
          <xm:sqref>P6:Q148</xm:sqref>
        </x14:dataValidation>
        <x14:dataValidation type="list" allowBlank="1" showInputMessage="1" showErrorMessage="1">
          <x14:formula1>
            <xm:f>計算用!$A$3:$A$4</xm:f>
          </x14:formula1>
          <xm:sqref>K6:K148</xm:sqref>
        </x14:dataValidation>
        <x14:dataValidation type="list" allowBlank="1" showInputMessage="1" showErrorMessage="1">
          <x14:formula1>
            <xm:f>OFFSET(計算用!$A$2,MATCH(K6,計算用!$A$3:$A$4,0),1,1,3)</xm:f>
          </x14:formula1>
          <xm:sqref>L6:L148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67"/>
  <sheetViews>
    <sheetView workbookViewId="0">
      <selection activeCell="B28" sqref="B28"/>
    </sheetView>
  </sheetViews>
  <sheetFormatPr defaultRowHeight="13.5"/>
  <cols>
    <col min="1" max="1" width="49.125" bestFit="1" customWidth="1"/>
    <col min="2" max="2" width="9.125" customWidth="1"/>
  </cols>
  <sheetData>
    <row r="1" spans="1:8">
      <c r="H1" s="8" t="s">
        <v>40</v>
      </c>
    </row>
    <row r="2" spans="1:8">
      <c r="A2" s="12" t="s">
        <v>52</v>
      </c>
    </row>
    <row r="3" spans="1:8">
      <c r="A3" t="s">
        <v>209</v>
      </c>
      <c r="B3" s="13" t="s">
        <v>213</v>
      </c>
      <c r="C3" s="13" t="s">
        <v>212</v>
      </c>
      <c r="D3" s="13" t="s">
        <v>210</v>
      </c>
    </row>
    <row r="4" spans="1:8">
      <c r="A4" t="s">
        <v>55</v>
      </c>
      <c r="B4" s="13" t="s">
        <v>211</v>
      </c>
      <c r="C4" s="13" t="s">
        <v>214</v>
      </c>
      <c r="D4" s="13"/>
    </row>
    <row r="5" spans="1:8">
      <c r="B5" s="13"/>
      <c r="C5" s="13"/>
      <c r="D5" s="13"/>
    </row>
    <row r="7" spans="1:8">
      <c r="A7" s="12" t="s">
        <v>56</v>
      </c>
    </row>
    <row r="8" spans="1:8">
      <c r="A8" t="str">
        <f>A3&amp;B3</f>
        <v>陽性者(濃厚接触者)発生施設通所系･施設系で1日以上勤務又は訪問系で陽性者等に1日以上対応</v>
      </c>
      <c r="B8">
        <v>20</v>
      </c>
    </row>
    <row r="9" spans="1:8">
      <c r="A9" t="str">
        <f>A3&amp;C3</f>
        <v>陽性者(濃厚接触者)発生施設訪問系で陽性者等への対応はないが対象期間に10日以上勤務</v>
      </c>
      <c r="B9">
        <v>5</v>
      </c>
    </row>
    <row r="10" spans="1:8">
      <c r="A10" t="str">
        <f>A3&amp;D3</f>
        <v>陽性者(濃厚接触者)発生施設対象期間の勤務が９日以下</v>
      </c>
      <c r="B10">
        <v>0</v>
      </c>
    </row>
    <row r="11" spans="1:8">
      <c r="A11" t="str">
        <f>A4&amp;B4</f>
        <v>その他の施設対象期間に10日以上勤務</v>
      </c>
      <c r="B11">
        <v>5</v>
      </c>
    </row>
    <row r="12" spans="1:8">
      <c r="A12" t="str">
        <f>A4&amp;C4</f>
        <v>その他の施設対象期間の勤務が9日以下</v>
      </c>
      <c r="B12">
        <v>0</v>
      </c>
    </row>
    <row r="17" spans="1:1">
      <c r="A17" t="s">
        <v>59</v>
      </c>
    </row>
    <row r="18" spans="1:1">
      <c r="A18" t="s">
        <v>60</v>
      </c>
    </row>
    <row r="21" spans="1:1">
      <c r="A21" t="s">
        <v>222</v>
      </c>
    </row>
    <row r="22" spans="1:1">
      <c r="A22" t="s">
        <v>219</v>
      </c>
    </row>
    <row r="23" spans="1:1">
      <c r="A23" t="s">
        <v>183</v>
      </c>
    </row>
    <row r="24" spans="1:1">
      <c r="A24" t="s">
        <v>220</v>
      </c>
    </row>
    <row r="25" spans="1:1">
      <c r="A25" t="s">
        <v>184</v>
      </c>
    </row>
    <row r="26" spans="1:1">
      <c r="A26" t="s">
        <v>199</v>
      </c>
    </row>
    <row r="27" spans="1:1">
      <c r="A27" t="s">
        <v>198</v>
      </c>
    </row>
    <row r="28" spans="1:1">
      <c r="A28" t="s">
        <v>197</v>
      </c>
    </row>
    <row r="29" spans="1:1">
      <c r="A29" t="s">
        <v>185</v>
      </c>
    </row>
    <row r="30" spans="1:1">
      <c r="A30" t="s">
        <v>186</v>
      </c>
    </row>
    <row r="31" spans="1:1">
      <c r="A31" t="s">
        <v>189</v>
      </c>
    </row>
    <row r="32" spans="1:1">
      <c r="A32" t="s">
        <v>188</v>
      </c>
    </row>
    <row r="33" spans="1:1">
      <c r="A33" t="s">
        <v>187</v>
      </c>
    </row>
    <row r="34" spans="1:1">
      <c r="A34" t="s">
        <v>190</v>
      </c>
    </row>
    <row r="35" spans="1:1">
      <c r="A35" t="s">
        <v>191</v>
      </c>
    </row>
    <row r="36" spans="1:1">
      <c r="A36" t="s">
        <v>192</v>
      </c>
    </row>
    <row r="37" spans="1:1">
      <c r="A37" t="s">
        <v>193</v>
      </c>
    </row>
    <row r="38" spans="1:1">
      <c r="A38" t="s">
        <v>194</v>
      </c>
    </row>
    <row r="39" spans="1:1">
      <c r="A39" t="s">
        <v>195</v>
      </c>
    </row>
    <row r="40" spans="1:1">
      <c r="A40" t="s">
        <v>196</v>
      </c>
    </row>
    <row r="41" spans="1:1">
      <c r="A41" t="s">
        <v>89</v>
      </c>
    </row>
    <row r="42" spans="1:1">
      <c r="A42" t="s">
        <v>90</v>
      </c>
    </row>
    <row r="43" spans="1:1">
      <c r="A43" t="s">
        <v>91</v>
      </c>
    </row>
    <row r="44" spans="1:1">
      <c r="A44" t="s">
        <v>92</v>
      </c>
    </row>
    <row r="45" spans="1:1">
      <c r="A45" t="s">
        <v>93</v>
      </c>
    </row>
    <row r="46" spans="1:1">
      <c r="A46" t="s">
        <v>94</v>
      </c>
    </row>
    <row r="47" spans="1:1">
      <c r="A47" t="s">
        <v>95</v>
      </c>
    </row>
    <row r="48" spans="1:1">
      <c r="A48" t="s">
        <v>96</v>
      </c>
    </row>
    <row r="49" spans="1:1">
      <c r="A49" t="s">
        <v>97</v>
      </c>
    </row>
    <row r="50" spans="1:1">
      <c r="A50" t="s">
        <v>98</v>
      </c>
    </row>
    <row r="51" spans="1:1">
      <c r="A51" t="s">
        <v>99</v>
      </c>
    </row>
    <row r="52" spans="1:1">
      <c r="A52" t="s">
        <v>100</v>
      </c>
    </row>
    <row r="53" spans="1:1">
      <c r="A53" t="s">
        <v>101</v>
      </c>
    </row>
    <row r="54" spans="1:1">
      <c r="A54" t="s">
        <v>102</v>
      </c>
    </row>
    <row r="55" spans="1:1">
      <c r="A55" t="s">
        <v>103</v>
      </c>
    </row>
    <row r="56" spans="1:1">
      <c r="A56" t="s">
        <v>104</v>
      </c>
    </row>
    <row r="57" spans="1:1">
      <c r="A57" t="s">
        <v>105</v>
      </c>
    </row>
    <row r="58" spans="1:1">
      <c r="A58" t="s">
        <v>106</v>
      </c>
    </row>
    <row r="59" spans="1:1">
      <c r="A59" t="s">
        <v>107</v>
      </c>
    </row>
    <row r="60" spans="1:1">
      <c r="A60" t="s">
        <v>108</v>
      </c>
    </row>
    <row r="61" spans="1:1">
      <c r="A61" t="s">
        <v>109</v>
      </c>
    </row>
    <row r="62" spans="1:1">
      <c r="A62" t="s">
        <v>110</v>
      </c>
    </row>
    <row r="63" spans="1:1">
      <c r="A63" t="s">
        <v>111</v>
      </c>
    </row>
    <row r="64" spans="1:1">
      <c r="A64" t="s">
        <v>112</v>
      </c>
    </row>
    <row r="65" spans="1:1">
      <c r="A65" t="s">
        <v>113</v>
      </c>
    </row>
    <row r="66" spans="1:1">
      <c r="A66" t="s">
        <v>114</v>
      </c>
    </row>
    <row r="67" spans="1:1">
      <c r="A67" t="s">
        <v>221</v>
      </c>
    </row>
  </sheetData>
  <phoneticPr fontId="4"/>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(はじめにお読み下さい)申請書の使い方</vt:lpstr>
      <vt:lpstr>申請書</vt:lpstr>
      <vt:lpstr>申請額一覧</vt:lpstr>
      <vt:lpstr>別添</vt:lpstr>
      <vt:lpstr>個票1</vt:lpstr>
      <vt:lpstr>職員表</vt:lpstr>
      <vt:lpstr>計算用</vt:lpstr>
      <vt:lpstr>個票1!Print_Area</vt:lpstr>
      <vt:lpstr>職員表!Print_Area</vt:lpstr>
      <vt:lpstr>申請額一覧!Print_Area</vt:lpstr>
      <vt:lpstr>申請書!Print_Area</vt:lpstr>
      <vt:lpstr>別添!Print_Area</vt:lpstr>
      <vt:lpstr>'(はじめにお読み下さい)申請書の使い方'!Print_Titles</vt:lpstr>
      <vt:lpstr>職員表!Print_Titles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保健福祉課066</cp:lastModifiedBy>
  <cp:lastPrinted>2020-12-22T01:01:49Z</cp:lastPrinted>
  <dcterms:created xsi:type="dcterms:W3CDTF">2018-06-19T01:27:02Z</dcterms:created>
  <dcterms:modified xsi:type="dcterms:W3CDTF">2021-01-05T06:10:25Z</dcterms:modified>
</cp:coreProperties>
</file>