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②障害関係\03_周知・広報\02_最新\20200828_県HP\"/>
    </mc:Choice>
  </mc:AlternateContent>
  <bookViews>
    <workbookView xWindow="28680" yWindow="-120" windowWidth="20730" windowHeight="11310" tabRatio="823"/>
  </bookViews>
  <sheets>
    <sheet name="（はじめにお読みください）本申請書の使い方、申請の手順" sheetId="30" r:id="rId1"/>
    <sheet name="申請書" sheetId="20" r:id="rId2"/>
    <sheet name="申請額一覧" sheetId="29" r:id="rId3"/>
    <sheet name="個票1" sheetId="19" r:id="rId4"/>
    <sheet name="個票2" sheetId="32" r:id="rId5"/>
    <sheet name="職員表" sheetId="27" r:id="rId6"/>
    <sheet name="計算用" sheetId="21" state="hidden" r:id="rId7"/>
  </sheets>
  <definedNames>
    <definedName name="_xlnm.Print_Area" localSheetId="3">個票1!$A$1:$AM$26</definedName>
    <definedName name="_xlnm.Print_Area" localSheetId="4">個票2!$A$1:$AM$26</definedName>
    <definedName name="_xlnm.Print_Area" localSheetId="5">職員表!$A$1:$S$45</definedName>
    <definedName name="_xlnm.Print_Area" localSheetId="2">申請額一覧!$A$1:$K$21</definedName>
    <definedName name="_xlnm.Print_Area" localSheetId="1">申請書!$A$1:$AU$51</definedName>
    <definedName name="_xlnm.Print_Titles" localSheetId="5">職員表!$4:$5</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計算用!$A$35:$A$43</definedName>
    <definedName name="都道府県">計算用!$A$69:$A$115</definedName>
    <definedName name="番号">計算用!$A$45:$A$48</definedName>
    <definedName name="有無">計算用!$A$65:$A$66</definedName>
  </definedNames>
  <calcPr calcId="162913"/>
</workbook>
</file>

<file path=xl/calcChain.xml><?xml version="1.0" encoding="utf-8"?>
<calcChain xmlns="http://schemas.openxmlformats.org/spreadsheetml/2006/main">
  <c r="V24" i="32" l="1"/>
  <c r="M24" i="32"/>
  <c r="V24" i="19"/>
  <c r="M24" i="19"/>
  <c r="M305" i="27" l="1"/>
  <c r="O305" i="27" s="1"/>
  <c r="E305" i="27"/>
  <c r="F305" i="27" s="1"/>
  <c r="S305" i="27" s="1"/>
  <c r="M304" i="27"/>
  <c r="O304" i="27" s="1"/>
  <c r="E304" i="27"/>
  <c r="F304" i="27" s="1"/>
  <c r="S304" i="27" s="1"/>
  <c r="M303" i="27"/>
  <c r="O303" i="27" s="1"/>
  <c r="E303" i="27"/>
  <c r="F303" i="27" s="1"/>
  <c r="S303" i="27" s="1"/>
  <c r="M302" i="27"/>
  <c r="O302" i="27" s="1"/>
  <c r="E302" i="27"/>
  <c r="F302" i="27" s="1"/>
  <c r="S302" i="27" s="1"/>
  <c r="M301" i="27"/>
  <c r="O301" i="27" s="1"/>
  <c r="E301" i="27"/>
  <c r="F301" i="27" s="1"/>
  <c r="S301" i="27" s="1"/>
  <c r="M300" i="27"/>
  <c r="O300" i="27" s="1"/>
  <c r="E300" i="27"/>
  <c r="F300" i="27" s="1"/>
  <c r="S300" i="27" s="1"/>
  <c r="M299" i="27"/>
  <c r="O299" i="27" s="1"/>
  <c r="E299" i="27"/>
  <c r="F299" i="27" s="1"/>
  <c r="S299" i="27" s="1"/>
  <c r="M298" i="27"/>
  <c r="O298" i="27" s="1"/>
  <c r="E298" i="27"/>
  <c r="F298" i="27" s="1"/>
  <c r="S298" i="27" s="1"/>
  <c r="M297" i="27"/>
  <c r="O297" i="27" s="1"/>
  <c r="E297" i="27"/>
  <c r="F297" i="27" s="1"/>
  <c r="S297" i="27" s="1"/>
  <c r="M296" i="27"/>
  <c r="O296" i="27" s="1"/>
  <c r="E296" i="27"/>
  <c r="F296" i="27" s="1"/>
  <c r="S296" i="27" s="1"/>
  <c r="M294" i="27"/>
  <c r="O294" i="27" s="1"/>
  <c r="E294" i="27"/>
  <c r="F294" i="27" s="1"/>
  <c r="S294" i="27" s="1"/>
  <c r="M293" i="27"/>
  <c r="O293" i="27" s="1"/>
  <c r="E293" i="27"/>
  <c r="F293" i="27" s="1"/>
  <c r="S293" i="27" s="1"/>
  <c r="M292" i="27"/>
  <c r="O292" i="27" s="1"/>
  <c r="E292" i="27"/>
  <c r="F292" i="27" s="1"/>
  <c r="S292" i="27" s="1"/>
  <c r="M291" i="27"/>
  <c r="O291" i="27" s="1"/>
  <c r="F291" i="27"/>
  <c r="S291" i="27" s="1"/>
  <c r="E291" i="27"/>
  <c r="M290" i="27"/>
  <c r="O290" i="27" s="1"/>
  <c r="E290" i="27"/>
  <c r="F290" i="27" s="1"/>
  <c r="S290" i="27" s="1"/>
  <c r="M289" i="27"/>
  <c r="O289" i="27" s="1"/>
  <c r="E289" i="27"/>
  <c r="F289" i="27" s="1"/>
  <c r="S289" i="27" s="1"/>
  <c r="M288" i="27"/>
  <c r="O288" i="27" s="1"/>
  <c r="E288" i="27"/>
  <c r="F288" i="27" s="1"/>
  <c r="S288" i="27" s="1"/>
  <c r="M287" i="27"/>
  <c r="O287" i="27" s="1"/>
  <c r="E287" i="27"/>
  <c r="F287" i="27" s="1"/>
  <c r="S287" i="27" s="1"/>
  <c r="M286" i="27"/>
  <c r="O286" i="27" s="1"/>
  <c r="E286" i="27"/>
  <c r="F286" i="27" s="1"/>
  <c r="S286" i="27" s="1"/>
  <c r="M285" i="27"/>
  <c r="O285" i="27" s="1"/>
  <c r="E285" i="27"/>
  <c r="F285" i="27" s="1"/>
  <c r="S285" i="27" s="1"/>
  <c r="M284" i="27"/>
  <c r="O284" i="27" s="1"/>
  <c r="E284" i="27"/>
  <c r="F284" i="27" s="1"/>
  <c r="S284" i="27" s="1"/>
  <c r="M283" i="27"/>
  <c r="O283" i="27" s="1"/>
  <c r="E283" i="27"/>
  <c r="F283" i="27" s="1"/>
  <c r="S283" i="27" s="1"/>
  <c r="M282" i="27"/>
  <c r="O282" i="27" s="1"/>
  <c r="E282" i="27"/>
  <c r="F282" i="27" s="1"/>
  <c r="S282" i="27" s="1"/>
  <c r="M281" i="27"/>
  <c r="O281" i="27" s="1"/>
  <c r="E281" i="27"/>
  <c r="F281" i="27" s="1"/>
  <c r="S281" i="27" s="1"/>
  <c r="M280" i="27"/>
  <c r="O280" i="27" s="1"/>
  <c r="E280" i="27"/>
  <c r="F280" i="27" s="1"/>
  <c r="S280" i="27" s="1"/>
  <c r="M279" i="27"/>
  <c r="O279" i="27" s="1"/>
  <c r="E279" i="27"/>
  <c r="F279" i="27" s="1"/>
  <c r="S279" i="27" s="1"/>
  <c r="M278" i="27"/>
  <c r="O278" i="27" s="1"/>
  <c r="E278" i="27"/>
  <c r="F278" i="27" s="1"/>
  <c r="S278" i="27" s="1"/>
  <c r="M277" i="27"/>
  <c r="O277" i="27" s="1"/>
  <c r="E277" i="27"/>
  <c r="F277" i="27" s="1"/>
  <c r="S277" i="27" s="1"/>
  <c r="M276" i="27"/>
  <c r="O276" i="27" s="1"/>
  <c r="E276" i="27"/>
  <c r="F276" i="27" s="1"/>
  <c r="S276" i="27" s="1"/>
  <c r="M275" i="27"/>
  <c r="O275" i="27" s="1"/>
  <c r="F275" i="27"/>
  <c r="S275" i="27" s="1"/>
  <c r="E275" i="27"/>
  <c r="M274" i="27"/>
  <c r="O274" i="27" s="1"/>
  <c r="E274" i="27"/>
  <c r="F274" i="27" s="1"/>
  <c r="S274" i="27" s="1"/>
  <c r="M273" i="27"/>
  <c r="O273" i="27" s="1"/>
  <c r="E273" i="27"/>
  <c r="F273" i="27" s="1"/>
  <c r="S273" i="27" s="1"/>
  <c r="M270" i="27"/>
  <c r="O270" i="27" s="1"/>
  <c r="F270" i="27"/>
  <c r="S270" i="27" s="1"/>
  <c r="E270" i="27"/>
  <c r="M269" i="27"/>
  <c r="O269" i="27" s="1"/>
  <c r="E269" i="27"/>
  <c r="F269" i="27" s="1"/>
  <c r="S269" i="27" s="1"/>
  <c r="M268" i="27"/>
  <c r="O268" i="27" s="1"/>
  <c r="F268" i="27"/>
  <c r="S268" i="27" s="1"/>
  <c r="E268" i="27"/>
  <c r="M267" i="27"/>
  <c r="O267" i="27" s="1"/>
  <c r="F267" i="27"/>
  <c r="S267" i="27" s="1"/>
  <c r="E267" i="27"/>
  <c r="M266" i="27"/>
  <c r="O266" i="27" s="1"/>
  <c r="E266" i="27"/>
  <c r="F266" i="27" s="1"/>
  <c r="S266" i="27" s="1"/>
  <c r="M265" i="27"/>
  <c r="O265" i="27" s="1"/>
  <c r="E265" i="27"/>
  <c r="F265" i="27" s="1"/>
  <c r="S265" i="27" s="1"/>
  <c r="M264" i="27"/>
  <c r="O264" i="27" s="1"/>
  <c r="F264" i="27"/>
  <c r="S264" i="27" s="1"/>
  <c r="E264" i="27"/>
  <c r="M263" i="27"/>
  <c r="O263" i="27" s="1"/>
  <c r="E263" i="27"/>
  <c r="F263" i="27" s="1"/>
  <c r="S263" i="27" s="1"/>
  <c r="M262" i="27"/>
  <c r="O262" i="27" s="1"/>
  <c r="F262" i="27"/>
  <c r="S262" i="27" s="1"/>
  <c r="E262" i="27"/>
  <c r="M261" i="27"/>
  <c r="O261" i="27" s="1"/>
  <c r="E261" i="27"/>
  <c r="F261" i="27" s="1"/>
  <c r="S261" i="27" s="1"/>
  <c r="M260" i="27"/>
  <c r="O260" i="27" s="1"/>
  <c r="F260" i="27"/>
  <c r="S260" i="27" s="1"/>
  <c r="E260" i="27"/>
  <c r="M259" i="27"/>
  <c r="O259" i="27" s="1"/>
  <c r="F259" i="27"/>
  <c r="S259" i="27" s="1"/>
  <c r="E259" i="27"/>
  <c r="M258" i="27"/>
  <c r="O258" i="27" s="1"/>
  <c r="E258" i="27"/>
  <c r="F258" i="27" s="1"/>
  <c r="S258" i="27" s="1"/>
  <c r="M257" i="27"/>
  <c r="O257" i="27" s="1"/>
  <c r="E257" i="27"/>
  <c r="F257" i="27" s="1"/>
  <c r="S257" i="27" s="1"/>
  <c r="M256" i="27"/>
  <c r="O256" i="27" s="1"/>
  <c r="F256" i="27"/>
  <c r="S256" i="27" s="1"/>
  <c r="E256" i="27"/>
  <c r="M255" i="27"/>
  <c r="O255" i="27" s="1"/>
  <c r="E255" i="27"/>
  <c r="F255" i="27" s="1"/>
  <c r="S255" i="27" s="1"/>
  <c r="M254" i="27"/>
  <c r="O254" i="27" s="1"/>
  <c r="F254" i="27"/>
  <c r="S254" i="27" s="1"/>
  <c r="E254" i="27"/>
  <c r="M253" i="27"/>
  <c r="O253" i="27" s="1"/>
  <c r="E253" i="27"/>
  <c r="F253" i="27" s="1"/>
  <c r="S253" i="27" s="1"/>
  <c r="M252" i="27"/>
  <c r="O252" i="27" s="1"/>
  <c r="F252" i="27"/>
  <c r="S252" i="27" s="1"/>
  <c r="E252" i="27"/>
  <c r="M251" i="27"/>
  <c r="O251" i="27" s="1"/>
  <c r="F251" i="27"/>
  <c r="S251" i="27" s="1"/>
  <c r="E251" i="27"/>
  <c r="M250" i="27"/>
  <c r="O250" i="27" s="1"/>
  <c r="E250" i="27"/>
  <c r="F250" i="27" s="1"/>
  <c r="S250" i="27" s="1"/>
  <c r="M249" i="27"/>
  <c r="O249" i="27" s="1"/>
  <c r="E249" i="27"/>
  <c r="F249" i="27" s="1"/>
  <c r="S249" i="27" s="1"/>
  <c r="M248" i="27"/>
  <c r="O248" i="27" s="1"/>
  <c r="F248" i="27"/>
  <c r="S248" i="27" s="1"/>
  <c r="E248" i="27"/>
  <c r="M247" i="27"/>
  <c r="O247" i="27" s="1"/>
  <c r="E247" i="27"/>
  <c r="F247" i="27" s="1"/>
  <c r="S247" i="27" s="1"/>
  <c r="M246" i="27"/>
  <c r="O246" i="27" s="1"/>
  <c r="F246" i="27"/>
  <c r="S246" i="27" s="1"/>
  <c r="E246" i="27"/>
  <c r="M245" i="27"/>
  <c r="O245" i="27" s="1"/>
  <c r="E245" i="27"/>
  <c r="F245" i="27" s="1"/>
  <c r="S245" i="27" s="1"/>
  <c r="M244" i="27"/>
  <c r="O244" i="27" s="1"/>
  <c r="F244" i="27"/>
  <c r="S244" i="27" s="1"/>
  <c r="E244" i="27"/>
  <c r="M243" i="27"/>
  <c r="O243" i="27" s="1"/>
  <c r="F243" i="27"/>
  <c r="S243" i="27" s="1"/>
  <c r="E243" i="27"/>
  <c r="M242" i="27"/>
  <c r="O242" i="27" s="1"/>
  <c r="E242" i="27"/>
  <c r="F242" i="27" s="1"/>
  <c r="S242" i="27" s="1"/>
  <c r="M241" i="27"/>
  <c r="O241" i="27" s="1"/>
  <c r="E241" i="27"/>
  <c r="F241" i="27" s="1"/>
  <c r="S241" i="27" s="1"/>
  <c r="M240" i="27"/>
  <c r="O240" i="27" s="1"/>
  <c r="E240" i="27"/>
  <c r="F240" i="27" s="1"/>
  <c r="S240" i="27" s="1"/>
  <c r="M239" i="27"/>
  <c r="O239" i="27" s="1"/>
  <c r="E239" i="27"/>
  <c r="F239" i="27" s="1"/>
  <c r="S239" i="27" s="1"/>
  <c r="M238" i="27"/>
  <c r="O238" i="27" s="1"/>
  <c r="E238" i="27"/>
  <c r="F238" i="27" s="1"/>
  <c r="S238" i="27" s="1"/>
  <c r="M237" i="27"/>
  <c r="O237" i="27" s="1"/>
  <c r="E237" i="27"/>
  <c r="F237" i="27" s="1"/>
  <c r="S237" i="27" s="1"/>
  <c r="M236" i="27"/>
  <c r="O236" i="27" s="1"/>
  <c r="E236" i="27"/>
  <c r="F236" i="27" s="1"/>
  <c r="S236" i="27" s="1"/>
  <c r="M235" i="27"/>
  <c r="O235" i="27" s="1"/>
  <c r="E235" i="27"/>
  <c r="F235" i="27" s="1"/>
  <c r="S235" i="27" s="1"/>
  <c r="M234" i="27"/>
  <c r="O234" i="27" s="1"/>
  <c r="E234" i="27"/>
  <c r="F234" i="27" s="1"/>
  <c r="S234" i="27" s="1"/>
  <c r="M233" i="27"/>
  <c r="O233" i="27" s="1"/>
  <c r="E233" i="27"/>
  <c r="F233" i="27" s="1"/>
  <c r="S233" i="27" s="1"/>
  <c r="M232" i="27"/>
  <c r="O232" i="27" s="1"/>
  <c r="E232" i="27"/>
  <c r="F232" i="27" s="1"/>
  <c r="S232" i="27" s="1"/>
  <c r="M231" i="27"/>
  <c r="O231" i="27" s="1"/>
  <c r="E231" i="27"/>
  <c r="F231" i="27" s="1"/>
  <c r="S231" i="27" s="1"/>
  <c r="M230" i="27"/>
  <c r="O230" i="27" s="1"/>
  <c r="E230" i="27"/>
  <c r="F230" i="27" s="1"/>
  <c r="S230" i="27" s="1"/>
  <c r="M229" i="27"/>
  <c r="O229" i="27" s="1"/>
  <c r="E229" i="27"/>
  <c r="F229" i="27" s="1"/>
  <c r="S229" i="27" s="1"/>
  <c r="M228" i="27"/>
  <c r="O228" i="27" s="1"/>
  <c r="E228" i="27"/>
  <c r="F228" i="27" s="1"/>
  <c r="S228" i="27" s="1"/>
  <c r="M227" i="27"/>
  <c r="O227" i="27" s="1"/>
  <c r="E227" i="27"/>
  <c r="F227" i="27" s="1"/>
  <c r="S227" i="27" s="1"/>
  <c r="M226" i="27"/>
  <c r="O226" i="27" s="1"/>
  <c r="E226" i="27"/>
  <c r="F226" i="27" s="1"/>
  <c r="S226" i="27" s="1"/>
  <c r="M225" i="27"/>
  <c r="O225" i="27" s="1"/>
  <c r="E225" i="27"/>
  <c r="F225" i="27" s="1"/>
  <c r="S225" i="27" s="1"/>
  <c r="M224" i="27"/>
  <c r="O224" i="27" s="1"/>
  <c r="E224" i="27"/>
  <c r="F224" i="27" s="1"/>
  <c r="S224" i="27" s="1"/>
  <c r="M223" i="27"/>
  <c r="O223" i="27" s="1"/>
  <c r="E223" i="27"/>
  <c r="F223" i="27" s="1"/>
  <c r="S223" i="27" s="1"/>
  <c r="M222" i="27"/>
  <c r="O222" i="27" s="1"/>
  <c r="E222" i="27"/>
  <c r="F222" i="27" s="1"/>
  <c r="S222" i="27" s="1"/>
  <c r="M221" i="27"/>
  <c r="O221" i="27" s="1"/>
  <c r="E221" i="27"/>
  <c r="F221" i="27" s="1"/>
  <c r="S221" i="27" s="1"/>
  <c r="M220" i="27"/>
  <c r="O220" i="27" s="1"/>
  <c r="E220" i="27"/>
  <c r="F220" i="27" s="1"/>
  <c r="S220" i="27" s="1"/>
  <c r="M219" i="27"/>
  <c r="O219" i="27" s="1"/>
  <c r="E219" i="27"/>
  <c r="F219" i="27" s="1"/>
  <c r="S219" i="27" s="1"/>
  <c r="M218" i="27"/>
  <c r="O218" i="27" s="1"/>
  <c r="E218" i="27"/>
  <c r="F218" i="27" s="1"/>
  <c r="S218" i="27" s="1"/>
  <c r="M217" i="27"/>
  <c r="O217" i="27" s="1"/>
  <c r="E217" i="27"/>
  <c r="F217" i="27" s="1"/>
  <c r="S217" i="27" s="1"/>
  <c r="M216" i="27"/>
  <c r="O216" i="27" s="1"/>
  <c r="E216" i="27"/>
  <c r="F216" i="27" s="1"/>
  <c r="S216" i="27" s="1"/>
  <c r="M215" i="27"/>
  <c r="O215" i="27" s="1"/>
  <c r="E215" i="27"/>
  <c r="F215" i="27" s="1"/>
  <c r="S215" i="27" s="1"/>
  <c r="M214" i="27"/>
  <c r="O214" i="27" s="1"/>
  <c r="E214" i="27"/>
  <c r="F214" i="27" s="1"/>
  <c r="S214" i="27" s="1"/>
  <c r="M213" i="27"/>
  <c r="O213" i="27" s="1"/>
  <c r="E213" i="27"/>
  <c r="F213" i="27" s="1"/>
  <c r="S213" i="27" s="1"/>
  <c r="M212" i="27"/>
  <c r="O212" i="27" s="1"/>
  <c r="E212" i="27"/>
  <c r="F212" i="27" s="1"/>
  <c r="S212" i="27" s="1"/>
  <c r="M211" i="27"/>
  <c r="O211" i="27" s="1"/>
  <c r="E211" i="27"/>
  <c r="F211" i="27" s="1"/>
  <c r="S211" i="27" s="1"/>
  <c r="M210" i="27"/>
  <c r="O210" i="27" s="1"/>
  <c r="E210" i="27"/>
  <c r="F210" i="27" s="1"/>
  <c r="S210" i="27" s="1"/>
  <c r="M209" i="27"/>
  <c r="O209" i="27" s="1"/>
  <c r="E209" i="27"/>
  <c r="F209" i="27" s="1"/>
  <c r="S209" i="27" s="1"/>
  <c r="M208" i="27"/>
  <c r="O208" i="27" s="1"/>
  <c r="E208" i="27"/>
  <c r="F208" i="27" s="1"/>
  <c r="S208" i="27" s="1"/>
  <c r="M207" i="27"/>
  <c r="O207" i="27" s="1"/>
  <c r="E207" i="27"/>
  <c r="F207" i="27" s="1"/>
  <c r="S207" i="27" s="1"/>
  <c r="M206" i="27"/>
  <c r="O206" i="27" s="1"/>
  <c r="E206" i="27"/>
  <c r="F206" i="27" s="1"/>
  <c r="S206" i="27" s="1"/>
  <c r="M205" i="27"/>
  <c r="O205" i="27" s="1"/>
  <c r="E205" i="27"/>
  <c r="F205" i="27" s="1"/>
  <c r="S205" i="27" s="1"/>
  <c r="M204" i="27"/>
  <c r="O204" i="27" s="1"/>
  <c r="E204" i="27"/>
  <c r="F204" i="27" s="1"/>
  <c r="S204" i="27" s="1"/>
  <c r="M203" i="27"/>
  <c r="O203" i="27" s="1"/>
  <c r="E203" i="27"/>
  <c r="F203" i="27" s="1"/>
  <c r="S203" i="27" s="1"/>
  <c r="M202" i="27"/>
  <c r="O202" i="27" s="1"/>
  <c r="E202" i="27"/>
  <c r="F202" i="27" s="1"/>
  <c r="S202" i="27" s="1"/>
  <c r="M201" i="27"/>
  <c r="O201" i="27" s="1"/>
  <c r="E201" i="27"/>
  <c r="F201" i="27" s="1"/>
  <c r="S201" i="27" s="1"/>
  <c r="M200" i="27"/>
  <c r="O200" i="27" s="1"/>
  <c r="E200" i="27"/>
  <c r="F200" i="27" s="1"/>
  <c r="S200" i="27" s="1"/>
  <c r="M199" i="27"/>
  <c r="O199" i="27" s="1"/>
  <c r="E199" i="27"/>
  <c r="F199" i="27" s="1"/>
  <c r="S199" i="27" s="1"/>
  <c r="M198" i="27"/>
  <c r="O198" i="27" s="1"/>
  <c r="E198" i="27"/>
  <c r="F198" i="27" s="1"/>
  <c r="S198" i="27" s="1"/>
  <c r="M197" i="27"/>
  <c r="O197" i="27" s="1"/>
  <c r="E197" i="27"/>
  <c r="F197" i="27" s="1"/>
  <c r="S197" i="27" s="1"/>
  <c r="M196" i="27"/>
  <c r="O196" i="27" s="1"/>
  <c r="E196" i="27"/>
  <c r="F196" i="27" s="1"/>
  <c r="S196" i="27" s="1"/>
  <c r="M195" i="27"/>
  <c r="O195" i="27" s="1"/>
  <c r="E195" i="27"/>
  <c r="F195" i="27" s="1"/>
  <c r="S195" i="27" s="1"/>
  <c r="M194" i="27"/>
  <c r="O194" i="27" s="1"/>
  <c r="E194" i="27"/>
  <c r="F194" i="27" s="1"/>
  <c r="S194" i="27" s="1"/>
  <c r="M193" i="27"/>
  <c r="O193" i="27" s="1"/>
  <c r="E193" i="27"/>
  <c r="F193" i="27" s="1"/>
  <c r="S193" i="27" s="1"/>
  <c r="M192" i="27"/>
  <c r="O192" i="27" s="1"/>
  <c r="E192" i="27"/>
  <c r="F192" i="27" s="1"/>
  <c r="S192" i="27" s="1"/>
  <c r="M191" i="27"/>
  <c r="O191" i="27" s="1"/>
  <c r="E191" i="27"/>
  <c r="F191" i="27" s="1"/>
  <c r="S191" i="27" s="1"/>
  <c r="M190" i="27"/>
  <c r="O190" i="27" s="1"/>
  <c r="E190" i="27"/>
  <c r="F190" i="27" s="1"/>
  <c r="S190" i="27" s="1"/>
  <c r="M189" i="27"/>
  <c r="O189" i="27" s="1"/>
  <c r="E189" i="27"/>
  <c r="F189" i="27" s="1"/>
  <c r="S189" i="27" s="1"/>
  <c r="M188" i="27"/>
  <c r="O188" i="27" s="1"/>
  <c r="E188" i="27"/>
  <c r="F188" i="27" s="1"/>
  <c r="S188" i="27" s="1"/>
  <c r="M187" i="27"/>
  <c r="O187" i="27" s="1"/>
  <c r="E187" i="27"/>
  <c r="F187" i="27" s="1"/>
  <c r="S187" i="27" s="1"/>
  <c r="M186" i="27"/>
  <c r="O186" i="27" s="1"/>
  <c r="E186" i="27"/>
  <c r="F186" i="27" s="1"/>
  <c r="S186" i="27" s="1"/>
  <c r="M185" i="27"/>
  <c r="O185" i="27" s="1"/>
  <c r="E185" i="27"/>
  <c r="F185" i="27" s="1"/>
  <c r="S185" i="27" s="1"/>
  <c r="M184" i="27"/>
  <c r="O184" i="27" s="1"/>
  <c r="E184" i="27"/>
  <c r="F184" i="27" s="1"/>
  <c r="S184" i="27" s="1"/>
  <c r="M183" i="27"/>
  <c r="O183" i="27" s="1"/>
  <c r="E183" i="27"/>
  <c r="F183" i="27" s="1"/>
  <c r="S183" i="27" s="1"/>
  <c r="M182" i="27"/>
  <c r="O182" i="27" s="1"/>
  <c r="E182" i="27"/>
  <c r="F182" i="27" s="1"/>
  <c r="S182" i="27" s="1"/>
  <c r="M181" i="27"/>
  <c r="O181" i="27" s="1"/>
  <c r="E181" i="27"/>
  <c r="F181" i="27" s="1"/>
  <c r="S181" i="27" s="1"/>
  <c r="M180" i="27"/>
  <c r="O180" i="27" s="1"/>
  <c r="F180" i="27"/>
  <c r="S180" i="27" s="1"/>
  <c r="E180" i="27"/>
  <c r="M179" i="27"/>
  <c r="O179" i="27" s="1"/>
  <c r="E179" i="27"/>
  <c r="F179" i="27" s="1"/>
  <c r="S179" i="27" s="1"/>
  <c r="M178" i="27"/>
  <c r="O178" i="27" s="1"/>
  <c r="E178" i="27"/>
  <c r="F178" i="27" s="1"/>
  <c r="S178" i="27" s="1"/>
  <c r="S177" i="27"/>
  <c r="M177" i="27"/>
  <c r="O177" i="27" s="1"/>
  <c r="E177" i="27"/>
  <c r="F177" i="27" s="1"/>
  <c r="M176" i="27"/>
  <c r="O176" i="27" s="1"/>
  <c r="E176" i="27"/>
  <c r="F176" i="27" s="1"/>
  <c r="S176" i="27" s="1"/>
  <c r="M175" i="27"/>
  <c r="O175" i="27" s="1"/>
  <c r="E175" i="27"/>
  <c r="F175" i="27" s="1"/>
  <c r="S175" i="27" s="1"/>
  <c r="M174" i="27"/>
  <c r="O174" i="27" s="1"/>
  <c r="E174" i="27"/>
  <c r="F174" i="27" s="1"/>
  <c r="S174" i="27" s="1"/>
  <c r="M173" i="27"/>
  <c r="O173" i="27" s="1"/>
  <c r="E173" i="27"/>
  <c r="F173" i="27" s="1"/>
  <c r="S173" i="27" s="1"/>
  <c r="M172" i="27"/>
  <c r="O172" i="27" s="1"/>
  <c r="E172" i="27"/>
  <c r="F172" i="27" s="1"/>
  <c r="S172" i="27" s="1"/>
  <c r="M171" i="27"/>
  <c r="O171" i="27" s="1"/>
  <c r="E171" i="27"/>
  <c r="F171" i="27" s="1"/>
  <c r="S171" i="27" s="1"/>
  <c r="M170" i="27"/>
  <c r="O170" i="27" s="1"/>
  <c r="E170" i="27"/>
  <c r="F170" i="27" s="1"/>
  <c r="S170" i="27" s="1"/>
  <c r="M169" i="27"/>
  <c r="O169" i="27" s="1"/>
  <c r="E169" i="27"/>
  <c r="F169" i="27" s="1"/>
  <c r="S169" i="27" s="1"/>
  <c r="M168" i="27"/>
  <c r="O168" i="27" s="1"/>
  <c r="E168" i="27"/>
  <c r="F168" i="27" s="1"/>
  <c r="S168" i="27" s="1"/>
  <c r="M167" i="27"/>
  <c r="O167" i="27" s="1"/>
  <c r="E167" i="27"/>
  <c r="F167" i="27" s="1"/>
  <c r="S167" i="27" s="1"/>
  <c r="M166" i="27"/>
  <c r="O166" i="27" s="1"/>
  <c r="E166" i="27"/>
  <c r="F166" i="27" s="1"/>
  <c r="S166" i="27" s="1"/>
  <c r="M165" i="27"/>
  <c r="O165" i="27" s="1"/>
  <c r="E165" i="27"/>
  <c r="F165" i="27" s="1"/>
  <c r="S165" i="27" s="1"/>
  <c r="M164" i="27"/>
  <c r="O164" i="27" s="1"/>
  <c r="E164" i="27"/>
  <c r="F164" i="27" s="1"/>
  <c r="S164" i="27" s="1"/>
  <c r="M163" i="27"/>
  <c r="O163" i="27" s="1"/>
  <c r="E163" i="27"/>
  <c r="F163" i="27" s="1"/>
  <c r="S163" i="27" s="1"/>
  <c r="M162" i="27"/>
  <c r="O162" i="27" s="1"/>
  <c r="E162" i="27"/>
  <c r="F162" i="27" s="1"/>
  <c r="S162" i="27" s="1"/>
  <c r="M161" i="27"/>
  <c r="O161" i="27" s="1"/>
  <c r="E161" i="27"/>
  <c r="F161" i="27" s="1"/>
  <c r="S161" i="27" s="1"/>
  <c r="M160" i="27"/>
  <c r="O160" i="27" s="1"/>
  <c r="E160" i="27"/>
  <c r="F160" i="27" s="1"/>
  <c r="S160" i="27" s="1"/>
  <c r="M159" i="27"/>
  <c r="O159" i="27" s="1"/>
  <c r="E159" i="27"/>
  <c r="F159" i="27" s="1"/>
  <c r="S159" i="27" s="1"/>
  <c r="M158" i="27"/>
  <c r="O158" i="27" s="1"/>
  <c r="E158" i="27"/>
  <c r="F158" i="27" s="1"/>
  <c r="S158" i="27" s="1"/>
  <c r="M157" i="27"/>
  <c r="O157" i="27" s="1"/>
  <c r="E157" i="27"/>
  <c r="F157" i="27" s="1"/>
  <c r="S157" i="27" s="1"/>
  <c r="M156" i="27"/>
  <c r="O156" i="27" s="1"/>
  <c r="E156" i="27"/>
  <c r="F156" i="27" s="1"/>
  <c r="S156" i="27" s="1"/>
  <c r="M155" i="27"/>
  <c r="O155" i="27" s="1"/>
  <c r="E155" i="27"/>
  <c r="F155" i="27" s="1"/>
  <c r="S155" i="27" s="1"/>
  <c r="M154" i="27"/>
  <c r="O154" i="27" s="1"/>
  <c r="E154" i="27"/>
  <c r="F154" i="27" s="1"/>
  <c r="S154" i="27" s="1"/>
  <c r="M153" i="27"/>
  <c r="O153" i="27" s="1"/>
  <c r="E153" i="27"/>
  <c r="F153" i="27" s="1"/>
  <c r="S153" i="27" s="1"/>
  <c r="M152" i="27"/>
  <c r="O152" i="27" s="1"/>
  <c r="E152" i="27"/>
  <c r="F152" i="27" s="1"/>
  <c r="S152" i="27" s="1"/>
  <c r="M151" i="27"/>
  <c r="O151" i="27" s="1"/>
  <c r="E151" i="27"/>
  <c r="F151" i="27" s="1"/>
  <c r="S151" i="27" s="1"/>
  <c r="M150" i="27"/>
  <c r="O150" i="27" s="1"/>
  <c r="E150" i="27"/>
  <c r="F150" i="27" s="1"/>
  <c r="S150" i="27" s="1"/>
  <c r="M149" i="27"/>
  <c r="O149" i="27" s="1"/>
  <c r="E149" i="27"/>
  <c r="F149" i="27" s="1"/>
  <c r="S149" i="27" s="1"/>
  <c r="M148" i="27"/>
  <c r="O148" i="27" s="1"/>
  <c r="E148" i="27"/>
  <c r="F148" i="27" s="1"/>
  <c r="S148" i="27" s="1"/>
  <c r="M147" i="27"/>
  <c r="O147" i="27" s="1"/>
  <c r="E147" i="27"/>
  <c r="F147" i="27" s="1"/>
  <c r="S147" i="27" s="1"/>
  <c r="M146" i="27"/>
  <c r="O146" i="27" s="1"/>
  <c r="E146" i="27"/>
  <c r="F146" i="27" s="1"/>
  <c r="S146" i="27" s="1"/>
  <c r="M145" i="27"/>
  <c r="O145" i="27" s="1"/>
  <c r="E145" i="27"/>
  <c r="F145" i="27" s="1"/>
  <c r="S145" i="27" s="1"/>
  <c r="M144" i="27"/>
  <c r="O144" i="27" s="1"/>
  <c r="E144" i="27"/>
  <c r="F144" i="27" s="1"/>
  <c r="S144" i="27" s="1"/>
  <c r="M143" i="27"/>
  <c r="O143" i="27" s="1"/>
  <c r="E143" i="27"/>
  <c r="F143" i="27" s="1"/>
  <c r="S143" i="27" s="1"/>
  <c r="M142" i="27"/>
  <c r="O142" i="27" s="1"/>
  <c r="E142" i="27"/>
  <c r="F142" i="27" s="1"/>
  <c r="S142" i="27" s="1"/>
  <c r="M141" i="27"/>
  <c r="O141" i="27" s="1"/>
  <c r="E141" i="27"/>
  <c r="F141" i="27" s="1"/>
  <c r="S141" i="27" s="1"/>
  <c r="M140" i="27"/>
  <c r="O140" i="27" s="1"/>
  <c r="F140" i="27"/>
  <c r="S140" i="27" s="1"/>
  <c r="E140" i="27"/>
  <c r="M139" i="27"/>
  <c r="O139" i="27" s="1"/>
  <c r="E139" i="27"/>
  <c r="F139" i="27" s="1"/>
  <c r="S139" i="27" s="1"/>
  <c r="M138" i="27"/>
  <c r="O138" i="27" s="1"/>
  <c r="E138" i="27"/>
  <c r="F138" i="27" s="1"/>
  <c r="S138" i="27" s="1"/>
  <c r="M137" i="27"/>
  <c r="O137" i="27" s="1"/>
  <c r="E137" i="27"/>
  <c r="F137" i="27" s="1"/>
  <c r="S137" i="27" s="1"/>
  <c r="M136" i="27"/>
  <c r="O136" i="27" s="1"/>
  <c r="E136" i="27"/>
  <c r="F136" i="27" s="1"/>
  <c r="S136" i="27" s="1"/>
  <c r="M135" i="27"/>
  <c r="O135" i="27" s="1"/>
  <c r="E135" i="27"/>
  <c r="F135" i="27" s="1"/>
  <c r="S135" i="27" s="1"/>
  <c r="M134" i="27"/>
  <c r="O134" i="27" s="1"/>
  <c r="E134" i="27"/>
  <c r="F134" i="27" s="1"/>
  <c r="S134" i="27" s="1"/>
  <c r="M133" i="27"/>
  <c r="O133" i="27" s="1"/>
  <c r="E133" i="27"/>
  <c r="F133" i="27" s="1"/>
  <c r="S133" i="27" s="1"/>
  <c r="M132" i="27"/>
  <c r="O132" i="27" s="1"/>
  <c r="F132" i="27"/>
  <c r="S132" i="27" s="1"/>
  <c r="E132" i="27"/>
  <c r="M131" i="27"/>
  <c r="O131" i="27" s="1"/>
  <c r="E131" i="27"/>
  <c r="F131" i="27" s="1"/>
  <c r="S131" i="27" s="1"/>
  <c r="M130" i="27"/>
  <c r="O130" i="27" s="1"/>
  <c r="E130" i="27"/>
  <c r="F130" i="27" s="1"/>
  <c r="S130" i="27" s="1"/>
  <c r="M129" i="27"/>
  <c r="O129" i="27" s="1"/>
  <c r="E129" i="27"/>
  <c r="F129" i="27" s="1"/>
  <c r="S129" i="27" s="1"/>
  <c r="M128" i="27"/>
  <c r="O128" i="27" s="1"/>
  <c r="E128" i="27"/>
  <c r="F128" i="27" s="1"/>
  <c r="S128" i="27" s="1"/>
  <c r="M127" i="27"/>
  <c r="O127" i="27" s="1"/>
  <c r="E127" i="27"/>
  <c r="F127" i="27" s="1"/>
  <c r="S127" i="27" s="1"/>
  <c r="M126" i="27"/>
  <c r="O126" i="27" s="1"/>
  <c r="E126" i="27"/>
  <c r="F126" i="27" s="1"/>
  <c r="S126" i="27" s="1"/>
  <c r="M125" i="27"/>
  <c r="O125" i="27" s="1"/>
  <c r="E125" i="27"/>
  <c r="F125" i="27" s="1"/>
  <c r="S125" i="27" s="1"/>
  <c r="M124" i="27"/>
  <c r="O124" i="27" s="1"/>
  <c r="E124" i="27"/>
  <c r="F124" i="27" s="1"/>
  <c r="S124" i="27" s="1"/>
  <c r="M123" i="27"/>
  <c r="O123" i="27" s="1"/>
  <c r="E123" i="27"/>
  <c r="F123" i="27" s="1"/>
  <c r="S123" i="27" s="1"/>
  <c r="M122" i="27"/>
  <c r="O122" i="27" s="1"/>
  <c r="E122" i="27"/>
  <c r="F122" i="27" s="1"/>
  <c r="S122" i="27" s="1"/>
  <c r="M121" i="27"/>
  <c r="O121" i="27" s="1"/>
  <c r="E121" i="27"/>
  <c r="F121" i="27" s="1"/>
  <c r="S121" i="27" s="1"/>
  <c r="M120" i="27"/>
  <c r="O120" i="27" s="1"/>
  <c r="E120" i="27"/>
  <c r="F120" i="27" s="1"/>
  <c r="S120" i="27" s="1"/>
  <c r="M119" i="27"/>
  <c r="O119" i="27" s="1"/>
  <c r="E119" i="27"/>
  <c r="F119" i="27" s="1"/>
  <c r="S119" i="27" s="1"/>
  <c r="M118" i="27"/>
  <c r="O118" i="27" s="1"/>
  <c r="E118" i="27"/>
  <c r="F118" i="27" s="1"/>
  <c r="S118" i="27" s="1"/>
  <c r="M117" i="27"/>
  <c r="O117" i="27" s="1"/>
  <c r="E117" i="27"/>
  <c r="F117" i="27" s="1"/>
  <c r="S117" i="27" s="1"/>
  <c r="M116" i="27"/>
  <c r="O116" i="27" s="1"/>
  <c r="E116" i="27"/>
  <c r="F116" i="27" s="1"/>
  <c r="S116" i="27" s="1"/>
  <c r="M115" i="27"/>
  <c r="O115" i="27" s="1"/>
  <c r="E115" i="27"/>
  <c r="F115" i="27" s="1"/>
  <c r="S115" i="27" s="1"/>
  <c r="M114" i="27"/>
  <c r="O114" i="27" s="1"/>
  <c r="E114" i="27"/>
  <c r="F114" i="27" s="1"/>
  <c r="S114" i="27" s="1"/>
  <c r="M113" i="27"/>
  <c r="O113" i="27" s="1"/>
  <c r="E113" i="27"/>
  <c r="F113" i="27" s="1"/>
  <c r="S113" i="27" s="1"/>
  <c r="M112" i="27"/>
  <c r="O112" i="27" s="1"/>
  <c r="E112" i="27"/>
  <c r="F112" i="27" s="1"/>
  <c r="S112" i="27" s="1"/>
  <c r="M111" i="27"/>
  <c r="O111" i="27" s="1"/>
  <c r="E111" i="27"/>
  <c r="F111" i="27" s="1"/>
  <c r="S111" i="27" s="1"/>
  <c r="M110" i="27"/>
  <c r="O110" i="27" s="1"/>
  <c r="E110" i="27"/>
  <c r="F110" i="27" s="1"/>
  <c r="S110" i="27" s="1"/>
  <c r="M109" i="27"/>
  <c r="O109" i="27" s="1"/>
  <c r="E109" i="27"/>
  <c r="F109" i="27" s="1"/>
  <c r="S109" i="27" s="1"/>
  <c r="M108" i="27"/>
  <c r="O108" i="27" s="1"/>
  <c r="E108" i="27"/>
  <c r="F108" i="27" s="1"/>
  <c r="S108" i="27" s="1"/>
  <c r="M107" i="27"/>
  <c r="O107" i="27" s="1"/>
  <c r="E107" i="27"/>
  <c r="F107" i="27" s="1"/>
  <c r="S107" i="27" s="1"/>
  <c r="M106" i="27"/>
  <c r="O106" i="27" s="1"/>
  <c r="E106" i="27"/>
  <c r="F106" i="27" s="1"/>
  <c r="S106" i="27" s="1"/>
  <c r="M105" i="27"/>
  <c r="O105" i="27" s="1"/>
  <c r="E105" i="27"/>
  <c r="F105" i="27" s="1"/>
  <c r="S105" i="27" s="1"/>
  <c r="M104" i="27"/>
  <c r="O104" i="27" s="1"/>
  <c r="E104" i="27"/>
  <c r="F104" i="27" s="1"/>
  <c r="S104" i="27" s="1"/>
  <c r="M103" i="27"/>
  <c r="O103" i="27" s="1"/>
  <c r="E103" i="27"/>
  <c r="F103" i="27" s="1"/>
  <c r="S103" i="27" s="1"/>
  <c r="M102" i="27"/>
  <c r="O102" i="27" s="1"/>
  <c r="E102" i="27"/>
  <c r="F102" i="27" s="1"/>
  <c r="S102" i="27" s="1"/>
  <c r="M101" i="27"/>
  <c r="O101" i="27" s="1"/>
  <c r="E101" i="27"/>
  <c r="F101" i="27" s="1"/>
  <c r="S101" i="27" s="1"/>
  <c r="M100" i="27"/>
  <c r="O100" i="27" s="1"/>
  <c r="E100" i="27"/>
  <c r="F100" i="27" s="1"/>
  <c r="S100" i="27" s="1"/>
  <c r="M99" i="27"/>
  <c r="O99" i="27" s="1"/>
  <c r="E99" i="27"/>
  <c r="F99" i="27" s="1"/>
  <c r="S99" i="27" s="1"/>
  <c r="M98" i="27"/>
  <c r="O98" i="27" s="1"/>
  <c r="E98" i="27"/>
  <c r="F98" i="27" s="1"/>
  <c r="S98" i="27" s="1"/>
  <c r="M97" i="27"/>
  <c r="O97" i="27" s="1"/>
  <c r="E97" i="27"/>
  <c r="F97" i="27" s="1"/>
  <c r="S97" i="27" s="1"/>
  <c r="M96" i="27"/>
  <c r="O96" i="27" s="1"/>
  <c r="E96" i="27"/>
  <c r="F96" i="27" s="1"/>
  <c r="S96" i="27" s="1"/>
  <c r="M95" i="27"/>
  <c r="O95" i="27" s="1"/>
  <c r="E95" i="27"/>
  <c r="F95" i="27" s="1"/>
  <c r="S95" i="27" s="1"/>
  <c r="M94" i="27"/>
  <c r="O94" i="27" s="1"/>
  <c r="E94" i="27"/>
  <c r="F94" i="27" s="1"/>
  <c r="S94" i="27" s="1"/>
  <c r="M93" i="27"/>
  <c r="O93" i="27" s="1"/>
  <c r="E93" i="27"/>
  <c r="F93" i="27" s="1"/>
  <c r="S93" i="27" s="1"/>
  <c r="M92" i="27"/>
  <c r="O92" i="27" s="1"/>
  <c r="E92" i="27"/>
  <c r="F92" i="27" s="1"/>
  <c r="S92" i="27" s="1"/>
  <c r="M91" i="27"/>
  <c r="O91" i="27" s="1"/>
  <c r="E91" i="27"/>
  <c r="F91" i="27" s="1"/>
  <c r="S91" i="27" s="1"/>
  <c r="M90" i="27"/>
  <c r="O90" i="27" s="1"/>
  <c r="E90" i="27"/>
  <c r="F90" i="27" s="1"/>
  <c r="S90" i="27" s="1"/>
  <c r="M89" i="27"/>
  <c r="O89" i="27" s="1"/>
  <c r="E89" i="27"/>
  <c r="F89" i="27" s="1"/>
  <c r="S89" i="27" s="1"/>
  <c r="M88" i="27"/>
  <c r="O88" i="27" s="1"/>
  <c r="E88" i="27"/>
  <c r="F88" i="27" s="1"/>
  <c r="S88" i="27" s="1"/>
  <c r="M87" i="27"/>
  <c r="O87" i="27" s="1"/>
  <c r="E87" i="27"/>
  <c r="F87" i="27" s="1"/>
  <c r="S87" i="27" s="1"/>
  <c r="M86" i="27"/>
  <c r="O86" i="27" s="1"/>
  <c r="E86" i="27"/>
  <c r="F86" i="27" s="1"/>
  <c r="S86" i="27" s="1"/>
  <c r="M85" i="27"/>
  <c r="O85" i="27" s="1"/>
  <c r="E85" i="27"/>
  <c r="F85" i="27" s="1"/>
  <c r="S85" i="27" s="1"/>
  <c r="M84" i="27"/>
  <c r="O84" i="27" s="1"/>
  <c r="E84" i="27"/>
  <c r="F84" i="27" s="1"/>
  <c r="S84" i="27" s="1"/>
  <c r="M83" i="27"/>
  <c r="O83" i="27" s="1"/>
  <c r="E83" i="27"/>
  <c r="F83" i="27" s="1"/>
  <c r="S83" i="27" s="1"/>
  <c r="M82" i="27"/>
  <c r="O82" i="27" s="1"/>
  <c r="E82" i="27"/>
  <c r="F82" i="27" s="1"/>
  <c r="S82" i="27" s="1"/>
  <c r="C14" i="29"/>
  <c r="C9" i="29"/>
  <c r="B10" i="29"/>
  <c r="C13" i="29"/>
  <c r="C8" i="29"/>
  <c r="B18" i="29"/>
  <c r="B13" i="29"/>
  <c r="C12" i="29"/>
  <c r="B6" i="29"/>
  <c r="B7" i="29"/>
  <c r="B11" i="29"/>
  <c r="C17" i="29"/>
  <c r="B5" i="29"/>
  <c r="C18" i="29"/>
  <c r="B16" i="29"/>
  <c r="B9" i="29"/>
  <c r="C15" i="29"/>
  <c r="B15" i="29"/>
  <c r="B8" i="29"/>
  <c r="C19" i="29"/>
  <c r="C7" i="29"/>
  <c r="C10" i="29"/>
  <c r="C6" i="29"/>
  <c r="C16" i="29"/>
  <c r="C11" i="29"/>
  <c r="C5" i="29"/>
  <c r="B14" i="29"/>
  <c r="B12" i="29"/>
  <c r="B17" i="29"/>
  <c r="B19" i="29"/>
  <c r="E18" i="27" l="1"/>
  <c r="AX24" i="32"/>
  <c r="D5" i="29"/>
  <c r="D6" i="29"/>
  <c r="A59" i="21" l="1"/>
  <c r="A57" i="21"/>
  <c r="A56" i="21"/>
  <c r="I10" i="29"/>
  <c r="H11" i="29"/>
  <c r="I18" i="29"/>
  <c r="I15" i="29"/>
  <c r="I11" i="29"/>
  <c r="I16" i="29"/>
  <c r="I7" i="29"/>
  <c r="I12" i="29"/>
  <c r="H12" i="29"/>
  <c r="H10" i="29"/>
  <c r="I13" i="29"/>
  <c r="I8" i="29"/>
  <c r="H16" i="29"/>
  <c r="H14" i="29"/>
  <c r="H7" i="29"/>
  <c r="H9" i="29"/>
  <c r="H13" i="29"/>
  <c r="I17" i="29"/>
  <c r="H17" i="29"/>
  <c r="I9" i="29"/>
  <c r="I19" i="29"/>
  <c r="H8" i="29"/>
  <c r="I14" i="29"/>
  <c r="H15" i="29"/>
  <c r="H19" i="29"/>
  <c r="H18" i="29"/>
  <c r="J7" i="29" l="1"/>
  <c r="E7" i="27"/>
  <c r="E8" i="27"/>
  <c r="E9" i="27"/>
  <c r="E10" i="27"/>
  <c r="E11" i="27"/>
  <c r="E12" i="27"/>
  <c r="E13" i="27"/>
  <c r="E14" i="27"/>
  <c r="E15" i="27"/>
  <c r="E16" i="27"/>
  <c r="E17" i="27"/>
  <c r="E19" i="27"/>
  <c r="F19" i="27" s="1"/>
  <c r="S19" i="27" s="1"/>
  <c r="E20" i="27"/>
  <c r="F20" i="27" s="1"/>
  <c r="S20" i="27" s="1"/>
  <c r="E21" i="27"/>
  <c r="F21" i="27" s="1"/>
  <c r="S21" i="27" s="1"/>
  <c r="E22" i="27"/>
  <c r="F22" i="27" s="1"/>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s="1"/>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s="1"/>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s="1"/>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s="1"/>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s="1"/>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s="1"/>
  <c r="S78" i="27" s="1"/>
  <c r="E79" i="27"/>
  <c r="F79" i="27" s="1"/>
  <c r="S79" i="27" s="1"/>
  <c r="E80" i="27"/>
  <c r="F80" i="27" s="1"/>
  <c r="S80" i="27" s="1"/>
  <c r="E81" i="27"/>
  <c r="F81" i="27" s="1"/>
  <c r="S81" i="27" s="1"/>
  <c r="E271" i="27"/>
  <c r="F271" i="27" s="1"/>
  <c r="S271" i="27" s="1"/>
  <c r="E272" i="27"/>
  <c r="F272" i="27" s="1"/>
  <c r="S272" i="27" s="1"/>
  <c r="E295" i="27"/>
  <c r="F295" i="27" s="1"/>
  <c r="S295" i="27" s="1"/>
  <c r="E6" i="27"/>
  <c r="L7" i="29" l="1"/>
  <c r="P7" i="29"/>
  <c r="M7" i="29"/>
  <c r="Q7" i="29"/>
  <c r="O7" i="29"/>
  <c r="S7" i="29"/>
  <c r="N7" i="29"/>
  <c r="R7" i="29"/>
  <c r="G7" i="29"/>
  <c r="F16" i="27"/>
  <c r="S16" i="27" s="1"/>
  <c r="F10" i="27"/>
  <c r="S10" i="27" s="1"/>
  <c r="F18" i="27"/>
  <c r="S18" i="27" s="1"/>
  <c r="F12" i="27"/>
  <c r="S12" i="27" s="1"/>
  <c r="F15" i="27"/>
  <c r="S15" i="27" s="1"/>
  <c r="F9" i="27"/>
  <c r="S9" i="27" s="1"/>
  <c r="F17" i="27"/>
  <c r="S17" i="27" s="1"/>
  <c r="F14" i="27"/>
  <c r="S14" i="27" s="1"/>
  <c r="F11" i="27"/>
  <c r="S11" i="27" s="1"/>
  <c r="F6" i="27"/>
  <c r="S6" i="27" s="1"/>
  <c r="F13" i="27"/>
  <c r="S13" i="27" s="1"/>
  <c r="F8" i="27"/>
  <c r="S8" i="27" s="1"/>
  <c r="F7" i="27"/>
  <c r="S7" i="27" s="1"/>
  <c r="AX24" i="19"/>
  <c r="J9" i="29" l="1"/>
  <c r="J13" i="29"/>
  <c r="J12" i="29"/>
  <c r="J8" i="29"/>
  <c r="J18" i="29"/>
  <c r="J14" i="29"/>
  <c r="J10" i="29"/>
  <c r="J19" i="29"/>
  <c r="J15" i="29"/>
  <c r="J16" i="29"/>
  <c r="J11" i="29"/>
  <c r="J17" i="29"/>
  <c r="G16" i="29" l="1"/>
  <c r="L16" i="29"/>
  <c r="P16" i="29"/>
  <c r="S16" i="29"/>
  <c r="M16" i="29"/>
  <c r="Q16" i="29"/>
  <c r="N16" i="29"/>
  <c r="R16" i="29"/>
  <c r="O16" i="29"/>
  <c r="G13" i="29"/>
  <c r="L13" i="29"/>
  <c r="P13" i="29"/>
  <c r="S13" i="29"/>
  <c r="M13" i="29"/>
  <c r="Q13" i="29"/>
  <c r="N13" i="29"/>
  <c r="R13" i="29"/>
  <c r="O13" i="29"/>
  <c r="G18" i="29"/>
  <c r="L18" i="29"/>
  <c r="P18" i="29"/>
  <c r="M18" i="29"/>
  <c r="Q18" i="29"/>
  <c r="S18" i="29"/>
  <c r="N18" i="29"/>
  <c r="R18" i="29"/>
  <c r="O18" i="29"/>
  <c r="G17" i="29"/>
  <c r="L17" i="29"/>
  <c r="P17" i="29"/>
  <c r="S17" i="29"/>
  <c r="M17" i="29"/>
  <c r="Q17" i="29"/>
  <c r="O17" i="29"/>
  <c r="N17" i="29"/>
  <c r="R17" i="29"/>
  <c r="G19" i="29"/>
  <c r="L19" i="29"/>
  <c r="P19" i="29"/>
  <c r="O19" i="29"/>
  <c r="M19" i="29"/>
  <c r="Q19" i="29"/>
  <c r="S19" i="29"/>
  <c r="N19" i="29"/>
  <c r="R19" i="29"/>
  <c r="G8" i="29"/>
  <c r="L8" i="29"/>
  <c r="P8" i="29"/>
  <c r="S8" i="29"/>
  <c r="M8" i="29"/>
  <c r="Q8" i="29"/>
  <c r="N8" i="29"/>
  <c r="R8" i="29"/>
  <c r="O8" i="29"/>
  <c r="G14" i="29"/>
  <c r="L14" i="29"/>
  <c r="P14" i="29"/>
  <c r="M14" i="29"/>
  <c r="Q14" i="29"/>
  <c r="O14" i="29"/>
  <c r="N14" i="29"/>
  <c r="R14" i="29"/>
  <c r="S14" i="29"/>
  <c r="G15" i="29"/>
  <c r="L15" i="29"/>
  <c r="P15" i="29"/>
  <c r="S15" i="29"/>
  <c r="M15" i="29"/>
  <c r="Q15" i="29"/>
  <c r="O15" i="29"/>
  <c r="N15" i="29"/>
  <c r="R15" i="29"/>
  <c r="G9" i="29"/>
  <c r="L9" i="29"/>
  <c r="P9" i="29"/>
  <c r="S9" i="29"/>
  <c r="M9" i="29"/>
  <c r="Q9" i="29"/>
  <c r="O9" i="29"/>
  <c r="N9" i="29"/>
  <c r="R9" i="29"/>
  <c r="G11" i="29"/>
  <c r="L11" i="29"/>
  <c r="P11" i="29"/>
  <c r="O11" i="29"/>
  <c r="M11" i="29"/>
  <c r="Q11" i="29"/>
  <c r="N11" i="29"/>
  <c r="R11" i="29"/>
  <c r="S11" i="29"/>
  <c r="G10" i="29"/>
  <c r="L10" i="29"/>
  <c r="P10" i="29"/>
  <c r="M10" i="29"/>
  <c r="Q10" i="29"/>
  <c r="S10" i="29"/>
  <c r="N10" i="29"/>
  <c r="R10" i="29"/>
  <c r="O10" i="29"/>
  <c r="G12" i="29"/>
  <c r="L12" i="29"/>
  <c r="P12" i="29"/>
  <c r="O12" i="29"/>
  <c r="M12" i="29"/>
  <c r="Q12" i="29"/>
  <c r="S12" i="29"/>
  <c r="N12" i="29"/>
  <c r="R12" i="29"/>
  <c r="M8" i="27"/>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271" i="27"/>
  <c r="O271" i="27" s="1"/>
  <c r="M272" i="27"/>
  <c r="O272" i="27" s="1"/>
  <c r="M295" i="27"/>
  <c r="O295" i="27" s="1"/>
  <c r="M7" i="27"/>
  <c r="O7" i="27" s="1"/>
  <c r="M6" i="27"/>
  <c r="O6" i="27" s="1"/>
  <c r="F13" i="29"/>
  <c r="F9" i="29"/>
  <c r="F5" i="29"/>
  <c r="F18" i="29"/>
  <c r="F8" i="29"/>
  <c r="F19" i="29"/>
  <c r="F6" i="29"/>
  <c r="F11" i="29"/>
  <c r="F12" i="29"/>
  <c r="F15" i="29"/>
  <c r="F10" i="29"/>
  <c r="F7" i="29"/>
  <c r="F17" i="29"/>
  <c r="F16" i="29"/>
  <c r="F14" i="29"/>
  <c r="A6" i="30" l="1"/>
  <c r="A7" i="30" s="1"/>
  <c r="A8" i="30" s="1"/>
  <c r="A9" i="30" s="1"/>
  <c r="A10" i="30" s="1"/>
  <c r="A11" i="30" s="1"/>
  <c r="A12" i="30" s="1"/>
  <c r="A13" i="30" s="1"/>
  <c r="A14" i="30" s="1"/>
  <c r="AI23" i="19" l="1"/>
  <c r="AI23" i="32"/>
  <c r="AO24" i="32"/>
  <c r="AO24" i="19"/>
  <c r="H6" i="29"/>
  <c r="I6" i="29"/>
  <c r="I5" i="29"/>
  <c r="J6" i="29" l="1"/>
  <c r="H5" i="29"/>
  <c r="L6" i="29" l="1"/>
  <c r="P6" i="29"/>
  <c r="S6" i="29"/>
  <c r="M6" i="29"/>
  <c r="Q6" i="29"/>
  <c r="N6" i="29"/>
  <c r="R6" i="29"/>
  <c r="O6" i="29"/>
  <c r="G6" i="29"/>
  <c r="J5" i="29"/>
  <c r="D13" i="29"/>
  <c r="E11" i="29"/>
  <c r="D15" i="29"/>
  <c r="E8" i="29"/>
  <c r="D9" i="29"/>
  <c r="E19" i="29"/>
  <c r="E15" i="29"/>
  <c r="E18" i="29"/>
  <c r="D11" i="29"/>
  <c r="D18" i="29"/>
  <c r="D8" i="29"/>
  <c r="D19" i="29"/>
  <c r="E13" i="29"/>
  <c r="E5" i="29"/>
  <c r="E10" i="29"/>
  <c r="E16" i="29"/>
  <c r="D10" i="29"/>
  <c r="D14" i="29"/>
  <c r="D16" i="29"/>
  <c r="E12" i="29"/>
  <c r="E14" i="29"/>
  <c r="E6" i="29"/>
  <c r="D17" i="29"/>
  <c r="E7" i="29"/>
  <c r="D12" i="29"/>
  <c r="E17" i="29"/>
  <c r="D7" i="29"/>
  <c r="E9" i="29"/>
  <c r="R5" i="29" l="1"/>
  <c r="S5" i="29"/>
  <c r="P5" i="29"/>
  <c r="Q5" i="29"/>
  <c r="N5" i="29"/>
  <c r="O5" i="29"/>
  <c r="M5" i="29"/>
  <c r="G5" i="29"/>
  <c r="L5" i="29"/>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H16" i="20" l="1"/>
  <c r="K13" i="20" s="1"/>
  <c r="F22" i="29" l="1"/>
</calcChain>
</file>

<file path=xl/comments1.xml><?xml version="1.0" encoding="utf-8"?>
<comments xmlns="http://schemas.openxmlformats.org/spreadsheetml/2006/main">
  <authors>
    <author>渡部　学</author>
  </authors>
  <commentList>
    <comment ref="AG6" authorId="0" shapeId="0">
      <text>
        <r>
          <rPr>
            <b/>
            <sz val="9"/>
            <color indexed="81"/>
            <rFont val="MS P ゴシック"/>
            <family val="3"/>
            <charset val="128"/>
          </rPr>
          <t>初期状態で入力されている（法人名）（役職・代表者名）は消した上で入力してください。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kiku</author>
    <author>厚生労働省ネットワークシステム</author>
  </authors>
  <commentList>
    <comment ref="B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K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authors>
    <author>kemuwata</author>
    <author>kiku</author>
    <author>厚生労働省ネットワークシステム</author>
  </authors>
  <commentList>
    <comment ref="T7" authorId="0" shapeId="0">
      <text>
        <r>
          <rPr>
            <b/>
            <sz val="9"/>
            <color indexed="81"/>
            <rFont val="MS P ゴシック"/>
            <family val="3"/>
            <charset val="128"/>
          </rPr>
          <t xml:space="preserve">「事業所名称」と「提供サービス」を入力することにより、（様式３）障害福祉慰労金受給職員から両者が一致する職員に係る「慰労金の区分・人数」が自動集計されます。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（様式３）職員表の記載と一致するよう正確に記入してください。</t>
        </r>
      </text>
    </comment>
    <comment ref="AV7" authorId="1" shapeId="0">
      <text>
        <r>
          <rPr>
            <b/>
            <sz val="9"/>
            <color indexed="81"/>
            <rFont val="MS P ゴシック"/>
            <family val="3"/>
            <charset val="128"/>
          </rPr>
          <t xml:space="preserve">「事業所番号」：
</t>
        </r>
        <r>
          <rPr>
            <sz val="9"/>
            <color indexed="81"/>
            <rFont val="MS P ゴシック"/>
            <family val="3"/>
            <charset val="128"/>
          </rPr>
          <t>地域生活支援事業所の場合、9999999999として下さい。</t>
        </r>
      </text>
    </comment>
    <comment ref="L10" authorId="0" shapeId="0">
      <text>
        <r>
          <rPr>
            <b/>
            <sz val="9"/>
            <color indexed="81"/>
            <rFont val="MS P ゴシック"/>
            <family val="3"/>
            <charset val="128"/>
          </rPr>
          <t xml:space="preserve">「提供サービス」
</t>
        </r>
        <r>
          <rPr>
            <sz val="9"/>
            <color indexed="81"/>
            <rFont val="MS P ゴシック"/>
            <family val="3"/>
            <charset val="128"/>
          </rPr>
          <t>職員表の記載と一致するよう正確に記入してください。基本的にプルダウンで選択できますが、直接入力する場合は次の点に注意してください。
・サービス名称を短縮しないこと
・スペースを使わないこと</t>
        </r>
      </text>
    </comment>
    <comment ref="AV10" authorId="2"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2"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22" authorId="2"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List>
</comments>
</file>

<file path=xl/comments4.xml><?xml version="1.0" encoding="utf-8"?>
<comments xmlns="http://schemas.openxmlformats.org/spreadsheetml/2006/main">
  <authors>
    <author>kemuwata</author>
    <author>kiku</author>
    <author>厚生労働省ネットワークシステム</author>
  </authors>
  <commentList>
    <comment ref="T7" authorId="0" shapeId="0">
      <text>
        <r>
          <rPr>
            <b/>
            <sz val="9"/>
            <color indexed="81"/>
            <rFont val="MS P ゴシック"/>
            <family val="3"/>
            <charset val="128"/>
          </rPr>
          <t>「事業所名称」と「提供サービス」を入力することにより、（様式３）障害福祉慰労金受給職員から両者が一致する職員に係る「慰労金の区分・人数」が自動集計されます。</t>
        </r>
        <r>
          <rPr>
            <sz val="9"/>
            <color indexed="81"/>
            <rFont val="MS P ゴシック"/>
            <family val="3"/>
            <charset val="128"/>
          </rPr>
          <t xml:space="preserve">
（様式３）職員表の記載と一致するよう正確に記入してください。</t>
        </r>
      </text>
    </comment>
    <comment ref="AV7" authorId="1" shapeId="0">
      <text>
        <r>
          <rPr>
            <b/>
            <sz val="9"/>
            <color indexed="81"/>
            <rFont val="MS P ゴシック"/>
            <family val="3"/>
            <charset val="128"/>
          </rPr>
          <t xml:space="preserve">「事業所番号」：
</t>
        </r>
        <r>
          <rPr>
            <sz val="9"/>
            <color indexed="81"/>
            <rFont val="MS P ゴシック"/>
            <family val="3"/>
            <charset val="128"/>
          </rPr>
          <t>地域生活支援事業所の場合、9999999999として下さい。</t>
        </r>
      </text>
    </comment>
    <comment ref="L10" authorId="0" shapeId="0">
      <text>
        <r>
          <rPr>
            <b/>
            <sz val="9"/>
            <color indexed="81"/>
            <rFont val="MS P ゴシック"/>
            <family val="3"/>
            <charset val="128"/>
          </rPr>
          <t xml:space="preserve">「提供サービス」
</t>
        </r>
        <r>
          <rPr>
            <sz val="9"/>
            <color indexed="81"/>
            <rFont val="MS P ゴシック"/>
            <family val="3"/>
            <charset val="128"/>
          </rPr>
          <t>職員表の記載と一致するよう正確に記入してください。基本的にプルダウンで選択できますが、直接入力する場合は次の点に注意してください。
・サービス名称を短縮しないこと
・スペースを使わないこと</t>
        </r>
      </text>
    </comment>
    <comment ref="AV10" authorId="2"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2"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22" authorId="2"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List>
</comments>
</file>

<file path=xl/comments5.xml><?xml version="1.0" encoding="utf-8"?>
<comments xmlns="http://schemas.openxmlformats.org/spreadsheetml/2006/main">
  <authors>
    <author>kiku</author>
    <author>kemuwata</author>
    <author>厚生労働省ネットワークシステム</author>
  </authors>
  <commentList>
    <comment ref="B4" authorId="0" shapeId="0">
      <text>
        <r>
          <rPr>
            <b/>
            <sz val="9"/>
            <color indexed="81"/>
            <rFont val="MS P ゴシック"/>
            <family val="3"/>
            <charset val="128"/>
          </rPr>
          <t>「氏名（漢字、カナ）」：
姓と名の間はスペースを空けないで下さい。</t>
        </r>
      </text>
    </comment>
    <comment ref="C4" authorId="1" shapeId="0">
      <text>
        <r>
          <rPr>
            <b/>
            <sz val="9"/>
            <color indexed="81"/>
            <rFont val="MS P ゴシック"/>
            <family val="3"/>
            <charset val="128"/>
          </rPr>
          <t xml:space="preserve">「氏名（全角カナ）」
・全角カタカナ
・姓と名の間はスペースを空けないで下さい。
</t>
        </r>
      </text>
    </comment>
    <comment ref="D4" authorId="0" shapeId="0">
      <text>
        <r>
          <rPr>
            <b/>
            <sz val="9"/>
            <color indexed="81"/>
            <rFont val="MS P ゴシック"/>
            <family val="3"/>
            <charset val="128"/>
          </rPr>
          <t xml:space="preserve">「生年月日（西暦）」：
「西暦/月/日」（yyyy/mm/dd）と入力してください。
（例）
1985/10/19
（正しくない例）
19851019
1985.10.19
</t>
        </r>
      </text>
    </comment>
    <comment ref="K4" authorId="0" shapeId="0">
      <text>
        <r>
          <rPr>
            <b/>
            <sz val="9"/>
            <color indexed="81"/>
            <rFont val="MS P ゴシック"/>
            <family val="3"/>
            <charset val="128"/>
          </rPr>
          <t>「分類（施設区分、対応区分）」を各事業所において入力（プルダウンから選択）すると、選択結果に応じて、当該職員の慰労金の額が自動算出されます。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 ref="I5" authorId="1" shapeId="0">
      <text>
        <r>
          <rPr>
            <b/>
            <sz val="9"/>
            <color indexed="81"/>
            <rFont val="MS P ゴシック"/>
            <family val="3"/>
            <charset val="128"/>
          </rPr>
          <t>「主たる勤務先」：
慰労金は、個票1に記入された口座に振り込まれ、当該事業所から支給されます。
「提供サービス」は個票●の記載と一致するよう正確に記入してください。直接入力する場合は次の点に注意してください。
・サービス名称を短縮しないこと
・スペースを使わないこと</t>
        </r>
      </text>
    </comment>
    <comment ref="J5" authorId="2" shapeId="0">
      <text>
        <r>
          <rPr>
            <b/>
            <sz val="9"/>
            <color indexed="81"/>
            <rFont val="MS P ゴシック"/>
            <family val="3"/>
            <charset val="128"/>
          </rPr>
          <t>本欄の名称をもとに、（様式２）新型コロナウイルス感染症対応従事者慰労金に関する事業実施計画書における「慰労金の区分・人数」が自動計算されますので、同一事業所・施設の場合は完全に統一した名称で入力してください。</t>
        </r>
      </text>
    </comment>
  </commentList>
</comments>
</file>

<file path=xl/sharedStrings.xml><?xml version="1.0" encoding="utf-8"?>
<sst xmlns="http://schemas.openxmlformats.org/spreadsheetml/2006/main" count="777" uniqueCount="296">
  <si>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</si>
  <si>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</si>
  <si>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</si>
  <si>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</si>
  <si>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</si>
  <si>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</si>
  <si>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</si>
  <si>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①</t>
    <phoneticPr fontId="4"/>
  </si>
  <si>
    <t>②</t>
    <phoneticPr fontId="4"/>
  </si>
  <si>
    <t>③</t>
    <phoneticPr fontId="4"/>
  </si>
  <si>
    <t>④</t>
    <phoneticPr fontId="4"/>
  </si>
  <si>
    <t>千円</t>
    <rPh sb="0" eb="2">
      <t>センエン</t>
    </rPh>
    <phoneticPr fontId="4"/>
  </si>
  <si>
    <t>人</t>
    <rPh sb="0" eb="1">
      <t>ニン</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</si>
  <si>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</si>
  <si>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</si>
  <si>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</si>
  <si>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</si>
  <si>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</si>
  <si>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</si>
  <si>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</si>
  <si>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本人の住所</t>
    <rPh sb="0" eb="2">
      <t>ホンニン</t>
    </rPh>
    <rPh sb="3" eb="5">
      <t>ジュウショ</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</si>
  <si>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</si>
  <si>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</si>
  <si>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</si>
  <si>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</si>
  <si>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</si>
  <si>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</si>
  <si>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</si>
  <si>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</si>
  <si>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</si>
  <si>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</si>
  <si>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</si>
  <si>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</si>
  <si>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</si>
  <si>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</si>
  <si>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</si>
  <si>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</si>
  <si>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</si>
  <si>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</si>
  <si>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</si>
  <si>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t>単価</t>
    <rPh sb="0" eb="2">
      <t>タンカ</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</si>
  <si>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</si>
  <si>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</si>
  <si>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</si>
  <si>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</si>
  <si>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</si>
  <si>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</si>
  <si>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</si>
  <si>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</si>
  <si>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</si>
  <si>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</si>
  <si>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</si>
  <si>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</si>
  <si>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</si>
  <si>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</si>
  <si>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</si>
  <si>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</si>
  <si>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</si>
  <si>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</si>
  <si>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</si>
  <si>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</si>
  <si>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</si>
  <si>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</si>
  <si>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</si>
  <si>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</si>
  <si>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</si>
  <si>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</si>
  <si>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</si>
  <si>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</si>
  <si>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</si>
  <si>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</si>
  <si>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</si>
  <si>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</si>
  <si>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</si>
  <si>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</si>
  <si>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</si>
  <si>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</si>
  <si>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</si>
  <si>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</si>
  <si>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</si>
  <si>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</si>
  <si>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</si>
  <si>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</si>
  <si>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</si>
  <si>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</si>
  <si>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</si>
  <si>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</si>
  <si>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</si>
  <si>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</si>
  <si>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</si>
  <si>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</si>
  <si>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</si>
  <si>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</si>
  <si>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</si>
  <si>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</si>
  <si>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</si>
  <si>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</si>
  <si>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</si>
  <si>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r>
      <t>提供サービス</t>
    </r>
    <r>
      <rPr>
        <sz val="6"/>
        <rFont val="ＭＳ Ｐ明朝"/>
        <family val="1"/>
        <charset val="128"/>
      </rPr>
      <t>（プルダウンから選択）</t>
    </r>
    <rPh sb="0" eb="2">
      <t>テイキョウ</t>
    </rPh>
    <rPh sb="14" eb="16">
      <t>センタク</t>
    </rPh>
    <phoneticPr fontId="4"/>
  </si>
  <si>
    <t>申請額①</t>
    <rPh sb="0" eb="3">
      <t>シンセイガク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</si>
  <si>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</si>
  <si>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</si>
  <si>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20万円
対象者の
有無</t>
    <rPh sb="2" eb="4">
      <t>マンエン</t>
    </rPh>
    <rPh sb="5" eb="7">
      <t>タイショウ</t>
    </rPh>
    <rPh sb="7" eb="8">
      <t>シャ</t>
    </rPh>
    <rPh sb="10" eb="12">
      <t>ウム</t>
    </rPh>
    <phoneticPr fontId="4"/>
  </si>
  <si>
    <t>No.</t>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</si>
  <si>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</si>
  <si>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</si>
  <si>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</si>
  <si>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</si>
  <si>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</si>
  <si>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</si>
  <si>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</si>
  <si>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</si>
  <si>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</si>
  <si>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</si>
  <si>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</si>
  <si>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</si>
  <si>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</si>
  <si>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</si>
  <si>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</si>
  <si>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</si>
  <si>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本申請書の使い方、申請の手順</t>
    <rPh sb="0" eb="1">
      <t>ホン</t>
    </rPh>
    <rPh sb="1" eb="4">
      <t>シンセイショ</t>
    </rPh>
    <rPh sb="5" eb="6">
      <t>ツカ</t>
    </rPh>
    <rPh sb="7" eb="8">
      <t>カタ</t>
    </rPh>
    <rPh sb="9" eb="11">
      <t>シンセイ</t>
    </rPh>
    <rPh sb="12" eb="14">
      <t>テジュン</t>
    </rPh>
    <phoneticPr fontId="4"/>
  </si>
  <si>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</si>
  <si>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</si>
  <si>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</si>
  <si>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</si>
  <si>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</si>
  <si>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</si>
  <si>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</si>
  <si>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</si>
  <si>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</si>
  <si>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</si>
  <si>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</si>
  <si>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</si>
  <si>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</si>
  <si>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</si>
  <si>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</si>
  <si>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</si>
  <si>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</si>
  <si>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</si>
  <si>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</si>
  <si>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</si>
  <si>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</si>
  <si>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</si>
  <si>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</si>
  <si>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</si>
  <si>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</si>
  <si>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</si>
  <si>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</si>
  <si>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</si>
  <si>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</si>
  <si>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多機能型居室</t>
    <rPh sb="0" eb="4">
      <t>タキノウガタ</t>
    </rPh>
    <rPh sb="4" eb="6">
      <t>キョシツ</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</si>
  <si>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</si>
  <si>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障害福祉慰労金</t>
    <rPh sb="0" eb="2">
      <t>ショウガイ</t>
    </rPh>
    <rPh sb="2" eb="4">
      <t>フクシ</t>
    </rPh>
    <rPh sb="4" eb="7">
      <t>イロウキン</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</si>
  <si>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</si>
  <si>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</si>
  <si>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</si>
  <si>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</si>
  <si>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</si>
  <si>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</si>
  <si>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</si>
  <si>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</si>
  <si>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</si>
  <si>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</si>
  <si>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</si>
  <si>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</si>
  <si>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</si>
  <si>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</si>
  <si>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</si>
  <si>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</si>
  <si>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</si>
  <si>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</si>
  <si>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</si>
  <si>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</si>
  <si>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</si>
  <si>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</si>
  <si>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</si>
  <si>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</si>
  <si>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</si>
  <si>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</si>
  <si>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</si>
  <si>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</si>
  <si>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</si>
  <si>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</si>
  <si>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</si>
  <si>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</si>
  <si>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（フリガナ）
口座名義</t>
    <rPh sb="7" eb="9">
      <t>コウザ</t>
    </rPh>
    <rPh sb="9" eb="11">
      <t>メイギ</t>
    </rPh>
    <phoneticPr fontId="4"/>
  </si>
  <si>
    <t>支店コード</t>
    <rPh sb="0" eb="2">
      <t>シテン</t>
    </rPh>
    <phoneticPr fontId="4"/>
  </si>
  <si>
    <t>受取口座情報</t>
    <rPh sb="0" eb="1">
      <t>ウ</t>
    </rPh>
    <rPh sb="1" eb="2">
      <t>ト</t>
    </rPh>
    <rPh sb="2" eb="4">
      <t>コウザ</t>
    </rPh>
    <rPh sb="4" eb="6">
      <t>ジョウホウ</t>
    </rPh>
    <phoneticPr fontId="4"/>
  </si>
  <si>
    <t>振込先口座</t>
    <rPh sb="0" eb="3">
      <t>フリコミサキ</t>
    </rPh>
    <rPh sb="3" eb="5">
      <t>コウザ</t>
    </rPh>
    <phoneticPr fontId="4"/>
  </si>
  <si>
    <t>金融機関名</t>
    <rPh sb="0" eb="2">
      <t>キンユウ</t>
    </rPh>
    <rPh sb="2" eb="5">
      <t>キカンメイ</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</si>
  <si>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</si>
  <si>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</si>
  <si>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</si>
  <si>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</si>
  <si>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</si>
  <si>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</si>
  <si>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</si>
  <si>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</si>
  <si>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</si>
  <si>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</si>
  <si>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</si>
  <si>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</si>
  <si>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</si>
  <si>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</si>
  <si>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</si>
  <si>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</si>
  <si>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</si>
  <si>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・当該委任状の提出のあった職員について、様式３（職員表）に取りまとめ(青色及び緑色のセルに入力)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30">
      <t>ショクインヒョウ</t>
    </rPh>
    <rPh sb="132" eb="133">
      <t>ト</t>
    </rPh>
    <rPh sb="138" eb="140">
      <t>アオイロ</t>
    </rPh>
    <rPh sb="140" eb="141">
      <t>オヨ</t>
    </rPh>
    <rPh sb="142" eb="144">
      <t>ミドリイロ</t>
    </rPh>
    <rPh sb="148" eb="150">
      <t>ニュウリョク</t>
    </rPh>
    <phoneticPr fontId="4"/>
  </si>
  <si>
    <t>本Excelを管内の地域生活支援事業者に配布</t>
    <rPh sb="0" eb="1">
      <t>ホン</t>
    </rPh>
    <rPh sb="7" eb="9">
      <t>カンナイ</t>
    </rPh>
    <rPh sb="10" eb="12">
      <t>チイキ</t>
    </rPh>
    <rPh sb="12" eb="14">
      <t>セイカツ</t>
    </rPh>
    <rPh sb="14" eb="16">
      <t>シエン</t>
    </rPh>
    <rPh sb="16" eb="18">
      <t>ジギョウ</t>
    </rPh>
    <rPh sb="18" eb="19">
      <t>シャ</t>
    </rPh>
    <rPh sb="20" eb="22">
      <t>ハイフ</t>
    </rPh>
    <phoneticPr fontId="4"/>
  </si>
  <si>
    <t>新型コロナウイルス感染症対応従事者慰労金に係る交付申請書</t>
    <rPh sb="0" eb="2">
      <t>シンガタ</t>
    </rPh>
    <rPh sb="9" eb="12">
      <t>カンセンショウ</t>
    </rPh>
    <rPh sb="12" eb="14">
      <t>タイオウ</t>
    </rPh>
    <rPh sb="14" eb="17">
      <t>ジュウジシャ</t>
    </rPh>
    <rPh sb="17" eb="20">
      <t>イロウキン</t>
    </rPh>
    <rPh sb="21" eb="22">
      <t>カカ</t>
    </rPh>
    <rPh sb="23" eb="25">
      <t>コウフ</t>
    </rPh>
    <rPh sb="25" eb="28">
      <t>シンセイショ</t>
    </rPh>
    <phoneticPr fontId="4"/>
  </si>
  <si>
    <t>２　新型コロナウイルス感染症対応従事者慰労金に関する事業実施計画書</t>
    <rPh sb="2" eb="4">
      <t>シンガタ</t>
    </rPh>
    <rPh sb="11" eb="14">
      <t>カンセンショウ</t>
    </rPh>
    <rPh sb="14" eb="16">
      <t>タイオウ</t>
    </rPh>
    <rPh sb="16" eb="19">
      <t>ジュウジシャ</t>
    </rPh>
    <rPh sb="19" eb="22">
      <t>イロウキン</t>
    </rPh>
    <phoneticPr fontId="4"/>
  </si>
  <si>
    <t>新型コロナウイルス感染症対応従事者慰労金に関する事業実施計画書</t>
    <rPh sb="0" eb="2">
      <t>シンガタ</t>
    </rPh>
    <rPh sb="9" eb="12">
      <t>カンセンショウ</t>
    </rPh>
    <rPh sb="12" eb="14">
      <t>タイオウ</t>
    </rPh>
    <rPh sb="14" eb="17">
      <t>ジュウジシャ</t>
    </rPh>
    <rPh sb="17" eb="20">
      <t>イロウキン</t>
    </rPh>
    <phoneticPr fontId="4"/>
  </si>
  <si>
    <t xml:space="preserve"> 障害福祉慰労金事業　</t>
    <rPh sb="1" eb="3">
      <t>ショウガイ</t>
    </rPh>
    <rPh sb="3" eb="5">
      <t>フクシ</t>
    </rPh>
    <rPh sb="5" eb="8">
      <t>イロウキン</t>
    </rPh>
    <rPh sb="8" eb="10">
      <t>ジギョウ</t>
    </rPh>
    <phoneticPr fontId="4"/>
  </si>
  <si>
    <r>
      <t xml:space="preserve">口座番号
</t>
    </r>
    <r>
      <rPr>
        <sz val="7"/>
        <rFont val="ＭＳ Ｐ明朝"/>
        <family val="1"/>
        <charset val="128"/>
      </rPr>
      <t>（右詰めでお書きください）</t>
    </r>
    <rPh sb="0" eb="2">
      <t>コウザ</t>
    </rPh>
    <rPh sb="2" eb="4">
      <t>バンゴウ</t>
    </rPh>
    <rPh sb="6" eb="8">
      <t>ミギヅメ</t>
    </rPh>
    <rPh sb="11" eb="12">
      <t>カ</t>
    </rPh>
    <phoneticPr fontId="4"/>
  </si>
  <si>
    <t>障害福祉慰労金事業</t>
    <rPh sb="0" eb="2">
      <t>ショウガイ</t>
    </rPh>
    <rPh sb="2" eb="4">
      <t>フクシ</t>
    </rPh>
    <rPh sb="4" eb="7">
      <t>イロウキン</t>
    </rPh>
    <rPh sb="7" eb="9">
      <t>ジギョウ</t>
    </rPh>
    <phoneticPr fontId="4"/>
  </si>
  <si>
    <t xml:space="preserve"> 申請法人住所</t>
    <rPh sb="1" eb="3">
      <t>シンセイ</t>
    </rPh>
    <rPh sb="3" eb="5">
      <t>ホウジン</t>
    </rPh>
    <rPh sb="5" eb="7">
      <t>ジュウショ</t>
    </rPh>
    <phoneticPr fontId="4"/>
  </si>
  <si>
    <t>〒</t>
    <phoneticPr fontId="4"/>
  </si>
  <si>
    <t>金融機関名</t>
    <rPh sb="0" eb="2">
      <t>キンユウ</t>
    </rPh>
    <rPh sb="2" eb="4">
      <t>キカン</t>
    </rPh>
    <rPh sb="4" eb="5">
      <t>メイ</t>
    </rPh>
    <phoneticPr fontId="4"/>
  </si>
  <si>
    <t>日中一時支援</t>
  </si>
  <si>
    <t>岡山市北区丸の内１－１－４</t>
    <rPh sb="0" eb="3">
      <t>オカヤマシ</t>
    </rPh>
    <rPh sb="3" eb="5">
      <t>キタク</t>
    </rPh>
    <rPh sb="5" eb="6">
      <t>マル</t>
    </rPh>
    <rPh sb="7" eb="8">
      <t>ウチ</t>
    </rPh>
    <phoneticPr fontId="4"/>
  </si>
  <si>
    <t>中国</t>
    <rPh sb="0" eb="2">
      <t>チュウゴク</t>
    </rPh>
    <phoneticPr fontId="4"/>
  </si>
  <si>
    <t>銀行</t>
  </si>
  <si>
    <t>岡山県知事</t>
    <rPh sb="0" eb="3">
      <t>オカヤマケン</t>
    </rPh>
    <rPh sb="3" eb="5">
      <t>チジ</t>
    </rPh>
    <phoneticPr fontId="4"/>
  </si>
  <si>
    <t>あり</t>
  </si>
  <si>
    <t>なし</t>
  </si>
  <si>
    <t>金融機関
コード</t>
    <rPh sb="0" eb="2">
      <t>キンユウ</t>
    </rPh>
    <rPh sb="2" eb="4">
      <t>キカン</t>
    </rPh>
    <phoneticPr fontId="4"/>
  </si>
  <si>
    <t>特非）後楽園</t>
    <rPh sb="0" eb="1">
      <t>トク</t>
    </rPh>
    <rPh sb="1" eb="2">
      <t>ヒ</t>
    </rPh>
    <rPh sb="3" eb="6">
      <t>コウラクエン</t>
    </rPh>
    <phoneticPr fontId="4"/>
  </si>
  <si>
    <t>トクヒ）コウラクエン</t>
  </si>
  <si>
    <t>086-226-0000</t>
    <phoneticPr fontId="4"/>
  </si>
  <si>
    <t>地域活動支援センター</t>
  </si>
  <si>
    <t>岡山市北区西古松268-1</t>
    <rPh sb="0" eb="3">
      <t>オカヤマシ</t>
    </rPh>
    <rPh sb="3" eb="5">
      <t>キタク</t>
    </rPh>
    <rPh sb="5" eb="8">
      <t>ニシフルマツ</t>
    </rPh>
    <phoneticPr fontId="4"/>
  </si>
  <si>
    <t>職員１</t>
    <rPh sb="0" eb="2">
      <t>ショクイン</t>
    </rPh>
    <phoneticPr fontId="4"/>
  </si>
  <si>
    <t>ショクイン１</t>
    <phoneticPr fontId="4"/>
  </si>
  <si>
    <t>支援センター丸の内</t>
    <phoneticPr fontId="4"/>
  </si>
  <si>
    <t>支援センター大元</t>
    <phoneticPr fontId="4"/>
  </si>
  <si>
    <t>職員２</t>
    <rPh sb="0" eb="2">
      <t>ショクイン</t>
    </rPh>
    <phoneticPr fontId="4"/>
  </si>
  <si>
    <t>ショクイン２</t>
  </si>
  <si>
    <t>職員３</t>
    <rPh sb="0" eb="2">
      <t>ショクイン</t>
    </rPh>
    <phoneticPr fontId="4"/>
  </si>
  <si>
    <t>ショクイン３</t>
  </si>
  <si>
    <t>職員４</t>
    <rPh sb="0" eb="2">
      <t>ショクイン</t>
    </rPh>
    <phoneticPr fontId="4"/>
  </si>
  <si>
    <t>ショクイン４</t>
  </si>
  <si>
    <t>職員５</t>
    <rPh sb="0" eb="2">
      <t>ショクイン</t>
    </rPh>
    <phoneticPr fontId="4"/>
  </si>
  <si>
    <t>ショクイン５</t>
  </si>
  <si>
    <t>職員６</t>
    <rPh sb="0" eb="2">
      <t>ショクイン</t>
    </rPh>
    <phoneticPr fontId="4"/>
  </si>
  <si>
    <t>ショクイン６</t>
  </si>
  <si>
    <t>職員７</t>
    <rPh sb="0" eb="2">
      <t>ショクイン</t>
    </rPh>
    <phoneticPr fontId="4"/>
  </si>
  <si>
    <t>ショクイン７</t>
  </si>
  <si>
    <t>職員８</t>
    <rPh sb="0" eb="2">
      <t>ショクイン</t>
    </rPh>
    <phoneticPr fontId="4"/>
  </si>
  <si>
    <t>ショクイン８</t>
  </si>
  <si>
    <t>職員９</t>
    <rPh sb="0" eb="2">
      <t>ショクイン</t>
    </rPh>
    <phoneticPr fontId="4"/>
  </si>
  <si>
    <t>ショクイン９</t>
  </si>
  <si>
    <t>職員１０</t>
    <rPh sb="0" eb="2">
      <t>ショクイン</t>
    </rPh>
    <phoneticPr fontId="4"/>
  </si>
  <si>
    <t>ショクイン１０</t>
  </si>
  <si>
    <t>職員１１</t>
    <rPh sb="0" eb="2">
      <t>ショクイン</t>
    </rPh>
    <phoneticPr fontId="4"/>
  </si>
  <si>
    <t>ショクイン１１</t>
  </si>
  <si>
    <t>職員１２</t>
    <rPh sb="0" eb="2">
      <t>ショクイン</t>
    </rPh>
    <phoneticPr fontId="4"/>
  </si>
  <si>
    <t>ショクイン１２</t>
  </si>
  <si>
    <t>岡山市北区○○○１－１－１</t>
    <rPh sb="0" eb="3">
      <t>オカヤマシ</t>
    </rPh>
    <rPh sb="3" eb="5">
      <t>キタク</t>
    </rPh>
    <phoneticPr fontId="4"/>
  </si>
  <si>
    <t>岡山市北区○○○１－１－２</t>
    <rPh sb="0" eb="3">
      <t>オカヤマシ</t>
    </rPh>
    <rPh sb="3" eb="5">
      <t>キタク</t>
    </rPh>
    <phoneticPr fontId="4"/>
  </si>
  <si>
    <t>岡山市北区○○○１－１－３</t>
    <rPh sb="0" eb="3">
      <t>オカヤマシ</t>
    </rPh>
    <rPh sb="3" eb="5">
      <t>キタク</t>
    </rPh>
    <phoneticPr fontId="4"/>
  </si>
  <si>
    <t>岡山市北区○○○１－１－４</t>
    <rPh sb="0" eb="3">
      <t>オカヤマシ</t>
    </rPh>
    <rPh sb="3" eb="5">
      <t>キタク</t>
    </rPh>
    <phoneticPr fontId="4"/>
  </si>
  <si>
    <t>岡山市北区○○○１－１－５</t>
    <rPh sb="0" eb="3">
      <t>オカヤマシ</t>
    </rPh>
    <rPh sb="3" eb="5">
      <t>キタク</t>
    </rPh>
    <phoneticPr fontId="4"/>
  </si>
  <si>
    <t>岡山市北区○○○１－１－６</t>
    <rPh sb="0" eb="3">
      <t>オカヤマシ</t>
    </rPh>
    <rPh sb="3" eb="5">
      <t>キタク</t>
    </rPh>
    <phoneticPr fontId="4"/>
  </si>
  <si>
    <t>岡山市北区○○○１－１－７</t>
    <rPh sb="0" eb="3">
      <t>オカヤマシ</t>
    </rPh>
    <rPh sb="3" eb="5">
      <t>キタク</t>
    </rPh>
    <phoneticPr fontId="4"/>
  </si>
  <si>
    <t>岡山市北区○○○１－１－８</t>
    <rPh sb="0" eb="3">
      <t>オカヤマシ</t>
    </rPh>
    <rPh sb="3" eb="5">
      <t>キタク</t>
    </rPh>
    <phoneticPr fontId="4"/>
  </si>
  <si>
    <t>岡山市北区○○○１－１－９</t>
    <rPh sb="0" eb="3">
      <t>オカヤマシ</t>
    </rPh>
    <rPh sb="3" eb="5">
      <t>キタク</t>
    </rPh>
    <phoneticPr fontId="4"/>
  </si>
  <si>
    <t>岡山市北区○○○１－１－１０</t>
    <rPh sb="0" eb="3">
      <t>オカヤマシ</t>
    </rPh>
    <rPh sb="3" eb="5">
      <t>キタク</t>
    </rPh>
    <phoneticPr fontId="4"/>
  </si>
  <si>
    <t>岡山市北区○○○１－１－１１</t>
    <rPh sb="0" eb="3">
      <t>オカヤマシ</t>
    </rPh>
    <rPh sb="3" eb="5">
      <t>キタク</t>
    </rPh>
    <phoneticPr fontId="4"/>
  </si>
  <si>
    <t>岡山市北区○○○１－１－１２</t>
    <rPh sb="0" eb="3">
      <t>オカヤマシ</t>
    </rPh>
    <rPh sb="3" eb="5">
      <t>キタク</t>
    </rPh>
    <phoneticPr fontId="4"/>
  </si>
  <si>
    <t>岡山市北区○○○１－１－１３</t>
    <rPh sb="0" eb="3">
      <t>オカヤマシ</t>
    </rPh>
    <rPh sb="3" eb="5">
      <t>キタク</t>
    </rPh>
    <phoneticPr fontId="4"/>
  </si>
  <si>
    <t>職員１３</t>
    <rPh sb="0" eb="2">
      <t>ショクイン</t>
    </rPh>
    <phoneticPr fontId="4"/>
  </si>
  <si>
    <t>ショクイン１３</t>
  </si>
  <si>
    <t>理事長　津田　忠雄</t>
    <rPh sb="0" eb="3">
      <t>リジチョウ</t>
    </rPh>
    <rPh sb="4" eb="6">
      <t>ツダ</t>
    </rPh>
    <rPh sb="7" eb="9">
      <t>タダオ</t>
    </rPh>
    <phoneticPr fontId="4"/>
  </si>
  <si>
    <t>700-8257</t>
    <phoneticPr fontId="4"/>
  </si>
  <si>
    <t>岡山市北区後楽園1-5</t>
    <rPh sb="0" eb="3">
      <t>オカヤマシ</t>
    </rPh>
    <rPh sb="3" eb="5">
      <t>キタク</t>
    </rPh>
    <rPh sb="5" eb="8">
      <t>コウラクエン</t>
    </rPh>
    <phoneticPr fontId="4"/>
  </si>
  <si>
    <t>総務係</t>
    <rPh sb="0" eb="2">
      <t>ソウム</t>
    </rPh>
    <rPh sb="2" eb="3">
      <t>カカリ</t>
    </rPh>
    <phoneticPr fontId="4"/>
  </si>
  <si>
    <t>沢池　千鶴子</t>
    <rPh sb="0" eb="2">
      <t>サワイケ</t>
    </rPh>
    <rPh sb="3" eb="6">
      <t>チヅコ</t>
    </rPh>
    <phoneticPr fontId="4"/>
  </si>
  <si>
    <t>086-272-000</t>
    <phoneticPr fontId="4"/>
  </si>
  <si>
    <t>koraku-en@foobar.xx</t>
    <phoneticPr fontId="4"/>
  </si>
  <si>
    <t>ＮＰＯ法人後楽園</t>
    <rPh sb="3" eb="5">
      <t>ホウジン</t>
    </rPh>
    <rPh sb="5" eb="7">
      <t>コウラク</t>
    </rPh>
    <rPh sb="7" eb="8">
      <t>エン</t>
    </rPh>
    <phoneticPr fontId="4"/>
  </si>
  <si>
    <t>本店</t>
    <rPh sb="0" eb="2">
      <t>ホンテン</t>
    </rPh>
    <phoneticPr fontId="4"/>
  </si>
  <si>
    <t>各事業所の個票のシートを１つのExcelファイルに集約し、個票シート名を「個票●」（●は半角数字で1からの通し番号）に修正</t>
    <rPh sb="0" eb="1">
      <t>カク</t>
    </rPh>
    <rPh sb="1" eb="4">
      <t>ジギョウショ</t>
    </rPh>
    <rPh sb="5" eb="7">
      <t>コヒョウ</t>
    </rPh>
    <rPh sb="25" eb="27">
      <t>シュウヤク</t>
    </rPh>
    <rPh sb="29" eb="31">
      <t>コヒョウ</t>
    </rPh>
    <rPh sb="34" eb="35">
      <t>メイ</t>
    </rPh>
    <rPh sb="37" eb="39">
      <t>コヒョウ</t>
    </rPh>
    <rPh sb="44" eb="46">
      <t>ハンカク</t>
    </rPh>
    <rPh sb="46" eb="48">
      <t>スウジ</t>
    </rPh>
    <rPh sb="53" eb="54">
      <t>トオ</t>
    </rPh>
    <rPh sb="55" eb="57">
      <t>バンゴウ</t>
    </rPh>
    <rPh sb="59" eb="61">
      <t>シュウセイ</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</si>
  <si>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※記入欄が不足する場合は、6行目～304行目を行ごとコピーし、305行目に右クリック→「コピーしたセルの挿入」で挿入。（最終行の連番は修正してください。）</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rPh sb="187" eb="190">
      <t>サイシュウギョウ</t>
    </rPh>
    <rPh sb="191" eb="193">
      <t>レンバン</t>
    </rPh>
    <rPh sb="194" eb="196">
      <t>シュウセイ</t>
    </rPh>
    <phoneticPr fontId="4"/>
  </si>
  <si>
    <t>申請書に、申請者の法人名、代表者名、日付、申請内容に関する問い合わせ先（申請書右下部分）を入力</t>
    <rPh sb="0" eb="3">
      <t>シンセイショ</t>
    </rPh>
    <rPh sb="5" eb="8">
      <t>シンセイシャ</t>
    </rPh>
    <rPh sb="9" eb="11">
      <t>ホウジン</t>
    </rPh>
    <rPh sb="11" eb="12">
      <t>メイ</t>
    </rPh>
    <rPh sb="13" eb="16">
      <t>ダイヒョウシャ</t>
    </rPh>
    <rPh sb="16" eb="17">
      <t>メイ</t>
    </rPh>
    <rPh sb="18" eb="20">
      <t>ヒヅケ</t>
    </rPh>
    <rPh sb="21" eb="23">
      <t>シンセイ</t>
    </rPh>
    <rPh sb="23" eb="25">
      <t>ナイヨウ</t>
    </rPh>
    <rPh sb="26" eb="27">
      <t>カン</t>
    </rPh>
    <rPh sb="29" eb="30">
      <t>ト</t>
    </rPh>
    <rPh sb="31" eb="32">
      <t>ア</t>
    </rPh>
    <rPh sb="34" eb="35">
      <t>サキ</t>
    </rPh>
    <rPh sb="36" eb="39">
      <t>シンセイショ</t>
    </rPh>
    <rPh sb="39" eb="41">
      <t>ミギシタ</t>
    </rPh>
    <rPh sb="41" eb="43">
      <t>ブブン</t>
    </rPh>
    <rPh sb="45" eb="47">
      <t>ニュウリョク</t>
    </rPh>
    <phoneticPr fontId="4"/>
  </si>
  <si>
    <t>086-232-0000</t>
    <phoneticPr fontId="4"/>
  </si>
  <si>
    <t>事務室</t>
    <rPh sb="0" eb="3">
      <t>ジムシツ</t>
    </rPh>
    <phoneticPr fontId="4"/>
  </si>
  <si>
    <t>事業所番号</t>
    <rPh sb="0" eb="3">
      <t>ジギョウショ</t>
    </rPh>
    <rPh sb="3" eb="5">
      <t>バンゴウ</t>
    </rPh>
    <phoneticPr fontId="4"/>
  </si>
  <si>
    <t>支援センター丸の内</t>
  </si>
  <si>
    <t>支援センター大元</t>
    <rPh sb="6" eb="8">
      <t>オオモト</t>
    </rPh>
    <phoneticPr fontId="4"/>
  </si>
  <si>
    <t>その他の施設</t>
  </si>
  <si>
    <t>9999999999</t>
    <phoneticPr fontId="4"/>
  </si>
  <si>
    <t>事業所番号
※変更しないで
ください</t>
    <rPh sb="0" eb="3">
      <t>ジギョウショ</t>
    </rPh>
    <rPh sb="3" eb="5">
      <t>バンゴウ</t>
    </rPh>
    <rPh sb="8" eb="10">
      <t>ヘンコウ</t>
    </rPh>
    <phoneticPr fontId="4"/>
  </si>
  <si>
    <t>9999999999</t>
    <phoneticPr fontId="4"/>
  </si>
  <si>
    <t>主たる勤務先</t>
    <rPh sb="0" eb="1">
      <t>シュ</t>
    </rPh>
    <rPh sb="3" eb="6">
      <t>キンムサキ</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</si>
  <si>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※15事業所以上ある場合には6行目～15行目を行ごとコピーし、16行目に右クリック→「コピーしたセルの挿入」で挿入すること。（左端のNo.は上から連番になるよう修正してください。）</t>
    </r>
    <rPh sb="0" eb="2">
      <t>ヨウシキ</t>
    </rPh>
    <rPh sb="4" eb="6">
      <t>コヒョウ</t>
    </rPh>
    <rPh sb="9" eb="11">
      <t>ナイヨウ</t>
    </rPh>
    <rPh sb="13" eb="15">
      <t>ヨウシキ</t>
    </rPh>
    <rPh sb="17" eb="20">
      <t>シンセイガク</t>
    </rPh>
    <rPh sb="20" eb="22">
      <t>イチラン</t>
    </rPh>
    <rPh sb="24" eb="25">
      <t>タダ</t>
    </rPh>
    <rPh sb="25" eb="26">
      <t>テキセイ</t>
    </rPh>
    <rPh sb="27" eb="29">
      <t>ハンエイ</t>
    </rPh>
    <rPh sb="37" eb="39">
      <t>カクニン</t>
    </rPh>
    <rPh sb="63" eb="64">
      <t>ギョウ</t>
    </rPh>
    <rPh sb="76" eb="77">
      <t>ミギ</t>
    </rPh>
    <phoneticPr fontId="4"/>
  </si>
  <si>
    <r>
      <t xml:space="preserve">Excelファイル名を「9999999999_法人名_申請日」に変更し、県に提出
（例）9999999999_NPO後楽園_0915
</t>
    </r>
    <r>
      <rPr>
        <sz val="10"/>
        <color rgb="FF0070C0"/>
        <rFont val="ＭＳ 明朝"/>
        <family val="1"/>
        <charset val="128"/>
      </rPr>
      <t>※ファイル名には長さの制限（最大45文字）があるため、必要に応じて事業所名を短縮してください。</t>
    </r>
    <rPh sb="23" eb="25">
      <t>ホウジン</t>
    </rPh>
    <rPh sb="25" eb="26">
      <t>メイ</t>
    </rPh>
    <rPh sb="27" eb="29">
      <t>シンセイ</t>
    </rPh>
    <rPh sb="29" eb="30">
      <t>ビ</t>
    </rPh>
    <rPh sb="36" eb="37">
      <t>ケン</t>
    </rPh>
    <rPh sb="38" eb="40">
      <t>テイシュツ</t>
    </rPh>
    <rPh sb="42" eb="43">
      <t>レイ</t>
    </rPh>
    <rPh sb="73" eb="74">
      <t>メイ</t>
    </rPh>
    <rPh sb="76" eb="77">
      <t>ナガ</t>
    </rPh>
    <rPh sb="79" eb="81">
      <t>セイゲン</t>
    </rPh>
    <rPh sb="82" eb="84">
      <t>サイダイ</t>
    </rPh>
    <rPh sb="86" eb="88">
      <t>モジ</t>
    </rPh>
    <rPh sb="95" eb="97">
      <t>ヒツヨウ</t>
    </rPh>
    <rPh sb="98" eb="99">
      <t>オウ</t>
    </rPh>
    <rPh sb="101" eb="104">
      <t>ジギョウショ</t>
    </rPh>
    <rPh sb="104" eb="105">
      <t>メイ</t>
    </rPh>
    <rPh sb="106" eb="108">
      <t>タンシュク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</si>
</sst>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F800]dddd\,\ mmmm\ dd\,\ yyyy"/>
    <numFmt numFmtId="180" formatCode="yyyy&quot;年&quot;m&quot;月&quot;d&quot;日&quot;;@"/>
    <numFmt numFmtId="181" formatCode="[&lt;=999]000;[&lt;=9999]000\-00;000\-000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b/>
      <sz val="14"/>
      <name val="ＭＳ Ｐ明朝"/>
      <family val="1"/>
      <charset val="128"/>
    </font>
    <font>
      <sz val="11"/>
      <color theme="0"/>
      <name val="ＭＳ 明朝"/>
      <family val="1"/>
      <charset val="128"/>
    </font>
    <font>
      <sz val="9"/>
      <color theme="0"/>
      <name val="ＭＳ 明朝"/>
      <family val="1"/>
      <charset val="128"/>
    </font>
    <font>
      <sz val="10"/>
      <color theme="0"/>
      <name val="ＭＳ 明朝"/>
      <family val="1"/>
      <charset val="128"/>
    </font>
    <font>
      <sz val="7"/>
      <name val="ＭＳ Ｐ明朝"/>
      <family val="1"/>
      <charset val="128"/>
    </font>
    <font>
      <b/>
      <sz val="11"/>
      <name val="ＭＳ 明朝"/>
      <family val="1"/>
      <charset val="128"/>
    </font>
    <font>
      <u/>
      <sz val="11"/>
      <color theme="10"/>
      <name val="ＭＳ Ｐゴシック"/>
      <family val="3"/>
      <charset val="128"/>
    </font>
    <font>
      <sz val="10"/>
      <name val="ＭＳ Ｐゴシック"/>
      <family val="3"/>
      <charset val="128"/>
    </font>
    <font>
      <sz val="10"/>
      <color rgb="FF0070C0"/>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29">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7"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4" fillId="0" borderId="0" xfId="0" applyFont="1">
      <alignment vertical="center"/>
    </xf>
    <xf numFmtId="0" fontId="9" fillId="0" borderId="0" xfId="0" applyFont="1" applyAlignment="1">
      <alignment horizontal="right" vertical="center"/>
    </xf>
    <xf numFmtId="0" fontId="9" fillId="3" borderId="7" xfId="0" applyFont="1" applyFill="1" applyBorder="1">
      <alignment vertical="center"/>
    </xf>
    <xf numFmtId="0" fontId="0" fillId="4" borderId="0" xfId="0" applyFill="1">
      <alignment vertical="center"/>
    </xf>
    <xf numFmtId="0" fontId="4" fillId="0" borderId="0" xfId="0" applyFont="1">
      <alignment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1" fillId="2" borderId="8" xfId="0" applyFont="1" applyFill="1" applyBorder="1">
      <alignment vertical="center"/>
    </xf>
    <xf numFmtId="0" fontId="9" fillId="2" borderId="0" xfId="0" applyFont="1" applyFill="1" applyBorder="1" applyAlignment="1">
      <alignment horizontal="center" vertical="center"/>
    </xf>
    <xf numFmtId="0" fontId="9" fillId="2" borderId="9" xfId="0" applyFont="1" applyFill="1" applyBorder="1">
      <alignment vertical="center"/>
    </xf>
    <xf numFmtId="0" fontId="11"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3" fillId="5" borderId="0" xfId="0" applyFont="1" applyFill="1" applyAlignment="1">
      <alignment horizontal="center" vertical="center"/>
    </xf>
    <xf numFmtId="0" fontId="13" fillId="5" borderId="0" xfId="0" applyFont="1" applyFill="1">
      <alignment vertical="center"/>
    </xf>
    <xf numFmtId="0" fontId="13" fillId="5" borderId="0" xfId="0" applyFont="1" applyFill="1" applyBorder="1">
      <alignment vertical="center"/>
    </xf>
    <xf numFmtId="0" fontId="13" fillId="5" borderId="0" xfId="0" applyFont="1" applyFill="1" applyBorder="1" applyAlignment="1">
      <alignment horizontal="center"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lignment vertical="center"/>
    </xf>
    <xf numFmtId="0" fontId="11"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7" xfId="0" applyFont="1" applyFill="1" applyBorder="1" applyAlignment="1">
      <alignment horizontal="left" vertical="center"/>
    </xf>
    <xf numFmtId="0" fontId="9" fillId="5" borderId="7" xfId="0" applyFont="1" applyFill="1" applyBorder="1">
      <alignment vertical="center"/>
    </xf>
    <xf numFmtId="0" fontId="9" fillId="5" borderId="7"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pplyProtection="1">
      <alignment vertical="center"/>
      <protection locked="0"/>
    </xf>
    <xf numFmtId="0" fontId="9" fillId="5" borderId="11" xfId="0" applyFont="1" applyFill="1" applyBorder="1" applyAlignment="1">
      <alignment horizontal="center" vertical="center"/>
    </xf>
    <xf numFmtId="0" fontId="11" fillId="5" borderId="8" xfId="0" applyFont="1" applyFill="1" applyBorder="1" applyAlignment="1">
      <alignment vertical="center"/>
    </xf>
    <xf numFmtId="0" fontId="11"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9"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8" fillId="5" borderId="0" xfId="0" applyFont="1" applyFill="1" applyBorder="1">
      <alignment vertical="center"/>
    </xf>
    <xf numFmtId="0" fontId="9" fillId="5" borderId="3" xfId="0" applyFont="1" applyFill="1" applyBorder="1" applyAlignment="1">
      <alignment vertical="center"/>
    </xf>
    <xf numFmtId="49" fontId="11" fillId="5" borderId="0" xfId="0" applyNumberFormat="1" applyFont="1" applyFill="1" applyBorder="1" applyAlignment="1">
      <alignment horizontal="center" vertical="center" wrapText="1"/>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3" fillId="5" borderId="0" xfId="0" applyFont="1" applyFill="1" applyAlignment="1">
      <alignment horizontal="right" vertical="center"/>
    </xf>
    <xf numFmtId="0" fontId="11" fillId="2" borderId="16"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16"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0" xfId="0" applyFont="1" applyAlignment="1">
      <alignment horizontal="right" vertical="center"/>
    </xf>
    <xf numFmtId="178" fontId="8" fillId="0" borderId="16" xfId="4" applyNumberFormat="1" applyFont="1" applyBorder="1" applyAlignment="1">
      <alignment horizontal="right" vertical="center" shrinkToFit="1"/>
    </xf>
    <xf numFmtId="178" fontId="8" fillId="0" borderId="16" xfId="4" applyNumberFormat="1" applyFont="1" applyBorder="1" applyAlignment="1">
      <alignment horizontal="center" vertical="center" shrinkToFit="1"/>
    </xf>
    <xf numFmtId="178" fontId="11" fillId="3" borderId="3" xfId="4" applyNumberFormat="1" applyFont="1" applyFill="1" applyBorder="1" applyAlignment="1">
      <alignment horizontal="center" vertical="center" shrinkToFit="1"/>
    </xf>
    <xf numFmtId="0" fontId="13" fillId="0" borderId="0" xfId="0" applyFont="1" applyAlignment="1">
      <alignment horizontal="left" vertical="top"/>
    </xf>
    <xf numFmtId="0" fontId="16" fillId="0" borderId="0" xfId="0" applyFont="1" applyAlignment="1">
      <alignment horizontal="left" vertical="top"/>
    </xf>
    <xf numFmtId="0" fontId="13" fillId="0" borderId="0" xfId="0" applyFont="1">
      <alignment vertical="center"/>
    </xf>
    <xf numFmtId="0" fontId="13" fillId="0" borderId="16" xfId="0" applyFont="1" applyBorder="1" applyAlignment="1">
      <alignment horizontal="center" vertical="center"/>
    </xf>
    <xf numFmtId="49" fontId="16" fillId="0" borderId="16" xfId="0" applyNumberFormat="1" applyFont="1" applyBorder="1" applyAlignment="1">
      <alignment horizontal="left" vertical="center" wrapText="1"/>
    </xf>
    <xf numFmtId="0" fontId="16" fillId="0" borderId="16" xfId="0" applyFont="1" applyBorder="1" applyAlignment="1">
      <alignment horizontal="left" vertical="center" wrapText="1"/>
    </xf>
    <xf numFmtId="49" fontId="16" fillId="0" borderId="13" xfId="0" applyNumberFormat="1" applyFont="1" applyBorder="1" applyAlignment="1">
      <alignment vertical="center" wrapText="1"/>
    </xf>
    <xf numFmtId="0" fontId="16" fillId="0" borderId="13" xfId="0" applyFont="1" applyBorder="1" applyAlignment="1">
      <alignment horizontal="left" vertical="center" wrapText="1"/>
    </xf>
    <xf numFmtId="0" fontId="16" fillId="0" borderId="13"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1"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9" fillId="0" borderId="0" xfId="0" applyFont="1" applyFill="1" applyBorder="1">
      <alignment vertical="center"/>
    </xf>
    <xf numFmtId="0" fontId="11" fillId="2" borderId="16" xfId="0" applyFont="1" applyFill="1" applyBorder="1" applyAlignment="1">
      <alignment horizontal="center" vertical="center"/>
    </xf>
    <xf numFmtId="0" fontId="12" fillId="5" borderId="7" xfId="0" applyFont="1" applyFill="1" applyBorder="1" applyAlignment="1">
      <alignment vertical="center"/>
    </xf>
    <xf numFmtId="0" fontId="13" fillId="6" borderId="16" xfId="0" applyFont="1" applyFill="1" applyBorder="1" applyAlignment="1">
      <alignment horizontal="center" vertical="center"/>
    </xf>
    <xf numFmtId="49" fontId="16" fillId="6" borderId="16" xfId="0" applyNumberFormat="1" applyFont="1" applyFill="1" applyBorder="1" applyAlignment="1">
      <alignment horizontal="center" vertical="top"/>
    </xf>
    <xf numFmtId="0" fontId="16" fillId="6" borderId="16" xfId="0" applyFont="1" applyFill="1" applyBorder="1" applyAlignment="1">
      <alignment horizontal="center" vertical="top"/>
    </xf>
    <xf numFmtId="0" fontId="13" fillId="0" borderId="9" xfId="0" applyFont="1" applyBorder="1">
      <alignment vertical="center"/>
    </xf>
    <xf numFmtId="176" fontId="0" fillId="0" borderId="0" xfId="0" applyNumberFormat="1" applyAlignment="1">
      <alignment horizontal="right" vertical="center"/>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20" fillId="0" borderId="0" xfId="0" applyFont="1">
      <alignment vertical="center"/>
    </xf>
    <xf numFmtId="49" fontId="8" fillId="0" borderId="16" xfId="0" applyNumberFormat="1" applyFont="1" applyBorder="1" applyAlignment="1">
      <alignment vertical="center" shrinkToFit="1"/>
    </xf>
    <xf numFmtId="0" fontId="13" fillId="5" borderId="0" xfId="0" applyFont="1" applyFill="1">
      <alignment vertical="center"/>
    </xf>
    <xf numFmtId="0" fontId="13" fillId="5" borderId="0" xfId="0" applyFont="1" applyFill="1" applyAlignment="1">
      <alignment vertical="center"/>
    </xf>
    <xf numFmtId="0" fontId="21" fillId="5" borderId="0" xfId="0" applyFont="1" applyFill="1" applyBorder="1" applyAlignment="1">
      <alignment vertical="center"/>
    </xf>
    <xf numFmtId="176" fontId="21" fillId="5" borderId="0" xfId="0" applyNumberFormat="1" applyFont="1" applyFill="1" applyAlignment="1">
      <alignment vertical="center"/>
    </xf>
    <xf numFmtId="0" fontId="0" fillId="0" borderId="0" xfId="0" applyFont="1">
      <alignment vertical="center"/>
    </xf>
    <xf numFmtId="0" fontId="13" fillId="0" borderId="15" xfId="0" applyFont="1" applyBorder="1">
      <alignment vertical="center"/>
    </xf>
    <xf numFmtId="0" fontId="0" fillId="0" borderId="0" xfId="0" applyFont="1" applyFill="1">
      <alignment vertical="center"/>
    </xf>
    <xf numFmtId="0" fontId="13" fillId="5" borderId="0" xfId="0" applyFont="1" applyFill="1" applyAlignment="1">
      <alignment vertical="center" shrinkToFit="1"/>
    </xf>
    <xf numFmtId="0" fontId="22" fillId="0" borderId="0" xfId="0" applyFont="1" applyFill="1" applyBorder="1" applyAlignment="1">
      <alignment vertical="center"/>
    </xf>
    <xf numFmtId="0" fontId="22" fillId="8" borderId="1" xfId="0" applyFont="1" applyFill="1" applyBorder="1" applyAlignment="1">
      <alignment vertical="center"/>
    </xf>
    <xf numFmtId="0" fontId="22" fillId="8" borderId="2" xfId="0" applyFont="1" applyFill="1" applyBorder="1" applyAlignment="1">
      <alignment vertical="center"/>
    </xf>
    <xf numFmtId="0" fontId="8" fillId="0" borderId="16" xfId="0" applyFont="1" applyBorder="1">
      <alignment vertical="center"/>
    </xf>
    <xf numFmtId="0" fontId="11" fillId="2" borderId="16" xfId="0" applyFont="1" applyFill="1" applyBorder="1" applyAlignment="1">
      <alignment horizontal="center" vertical="center" wrapText="1"/>
    </xf>
    <xf numFmtId="0" fontId="13" fillId="5" borderId="0" xfId="0" applyFont="1" applyFill="1" applyAlignment="1">
      <alignment horizontal="center" vertical="center"/>
    </xf>
    <xf numFmtId="0" fontId="21" fillId="5" borderId="0" xfId="0" applyFont="1" applyFill="1" applyBorder="1" applyAlignment="1">
      <alignment vertical="center"/>
    </xf>
    <xf numFmtId="0" fontId="13" fillId="5" borderId="0" xfId="0" applyFont="1" applyFill="1">
      <alignment vertical="center"/>
    </xf>
    <xf numFmtId="0" fontId="13" fillId="5" borderId="0" xfId="0" applyFont="1" applyFill="1" applyAlignment="1">
      <alignment vertical="center"/>
    </xf>
    <xf numFmtId="0" fontId="11" fillId="5" borderId="0" xfId="0" applyFont="1" applyFill="1" applyBorder="1" applyAlignment="1">
      <alignment horizontal="left" vertical="center"/>
    </xf>
    <xf numFmtId="0" fontId="13" fillId="0" borderId="0" xfId="0" applyFont="1" applyBorder="1">
      <alignment vertical="center"/>
    </xf>
    <xf numFmtId="0" fontId="9" fillId="0" borderId="0" xfId="0" applyFont="1" applyProtection="1">
      <alignment vertical="center"/>
      <protection locked="0"/>
    </xf>
    <xf numFmtId="0" fontId="11" fillId="6" borderId="13"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wrapText="1"/>
      <protection locked="0"/>
    </xf>
    <xf numFmtId="0" fontId="9" fillId="6" borderId="16" xfId="0" applyFont="1" applyFill="1" applyBorder="1" applyAlignment="1" applyProtection="1">
      <alignment vertical="center" shrinkToFit="1"/>
      <protection locked="0"/>
    </xf>
    <xf numFmtId="179" fontId="9" fillId="3" borderId="16" xfId="0" applyNumberFormat="1" applyFont="1" applyFill="1" applyBorder="1" applyAlignment="1" applyProtection="1">
      <alignment vertical="center" shrinkToFit="1"/>
      <protection locked="0"/>
    </xf>
    <xf numFmtId="0" fontId="9" fillId="3" borderId="16" xfId="0" applyNumberFormat="1" applyFont="1" applyFill="1" applyBorder="1" applyAlignment="1" applyProtection="1">
      <alignment vertical="center" shrinkToFit="1"/>
      <protection locked="0"/>
    </xf>
    <xf numFmtId="0" fontId="9" fillId="3" borderId="16" xfId="0" applyFont="1" applyFill="1" applyBorder="1" applyAlignment="1" applyProtection="1">
      <alignment horizontal="center" vertical="center" shrinkToFit="1"/>
      <protection locked="0"/>
    </xf>
    <xf numFmtId="0" fontId="9" fillId="0" borderId="0" xfId="0" applyFont="1" applyAlignment="1" applyProtection="1">
      <alignment horizontal="right" vertical="center"/>
      <protection locked="0"/>
    </xf>
    <xf numFmtId="0" fontId="11" fillId="2" borderId="16"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protection locked="0"/>
    </xf>
    <xf numFmtId="0" fontId="11" fillId="2" borderId="3" xfId="0" applyFont="1" applyFill="1" applyBorder="1" applyAlignment="1">
      <alignment vertical="center" wrapText="1"/>
    </xf>
    <xf numFmtId="0" fontId="9" fillId="5" borderId="5" xfId="0" applyFont="1" applyFill="1" applyBorder="1" applyAlignment="1">
      <alignment horizontal="center" vertical="center"/>
    </xf>
    <xf numFmtId="0" fontId="23" fillId="5" borderId="0" xfId="0" applyFont="1" applyFill="1">
      <alignment vertical="center"/>
    </xf>
    <xf numFmtId="0" fontId="24" fillId="5" borderId="0" xfId="0" applyFont="1" applyFill="1" applyAlignment="1">
      <alignment vertical="center"/>
    </xf>
    <xf numFmtId="0" fontId="25" fillId="0" borderId="0" xfId="0" applyFont="1">
      <alignment vertical="center"/>
    </xf>
    <xf numFmtId="0" fontId="23" fillId="5" borderId="0" xfId="0" applyFont="1" applyFill="1" applyAlignment="1">
      <alignment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11"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27" fillId="0" borderId="0" xfId="0" applyFont="1" applyAlignment="1">
      <alignment horizontal="right" vertical="top"/>
    </xf>
    <xf numFmtId="0" fontId="6" fillId="5" borderId="1"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9" fillId="3" borderId="28" xfId="0" applyFont="1" applyFill="1" applyBorder="1" applyAlignment="1">
      <alignment vertical="center"/>
    </xf>
    <xf numFmtId="0" fontId="9" fillId="3" borderId="29" xfId="0" applyFont="1" applyFill="1" applyBorder="1" applyAlignment="1">
      <alignment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4" xfId="0" applyFont="1" applyFill="1" applyBorder="1" applyAlignment="1">
      <alignment horizontal="left" vertical="center"/>
    </xf>
    <xf numFmtId="0" fontId="9" fillId="3" borderId="25" xfId="0" applyFont="1" applyFill="1" applyBorder="1" applyAlignment="1">
      <alignment horizontal="left" vertical="center"/>
    </xf>
    <xf numFmtId="0" fontId="8" fillId="0" borderId="16" xfId="0" applyFont="1" applyBorder="1" applyAlignment="1">
      <alignment vertical="center" wrapText="1"/>
    </xf>
    <xf numFmtId="0" fontId="8" fillId="0" borderId="16" xfId="0" applyNumberFormat="1" applyFont="1" applyBorder="1" applyAlignment="1" applyProtection="1">
      <alignment vertical="center" shrinkToFit="1"/>
      <protection hidden="1"/>
    </xf>
    <xf numFmtId="0" fontId="9" fillId="0" borderId="16" xfId="0" applyFont="1" applyBorder="1" applyAlignment="1">
      <alignment vertical="center" shrinkToFit="1"/>
    </xf>
    <xf numFmtId="0" fontId="8" fillId="0" borderId="16" xfId="0" applyFont="1" applyBorder="1" applyAlignment="1">
      <alignment vertical="center" shrinkToFit="1"/>
    </xf>
    <xf numFmtId="0" fontId="11" fillId="2" borderId="14" xfId="0" applyFont="1" applyFill="1" applyBorder="1" applyAlignment="1" applyProtection="1">
      <alignment horizontal="center" vertical="center"/>
      <protection locked="0"/>
    </xf>
    <xf numFmtId="0" fontId="9" fillId="3" borderId="16" xfId="0" applyFont="1" applyFill="1" applyBorder="1" applyAlignment="1" applyProtection="1">
      <alignment vertical="center" shrinkToFit="1"/>
      <protection locked="0"/>
    </xf>
    <xf numFmtId="49" fontId="11" fillId="0" borderId="16" xfId="0" applyNumberFormat="1" applyFont="1" applyFill="1" applyBorder="1" applyAlignment="1" applyProtection="1">
      <alignment horizontal="center" vertical="center" shrinkToFit="1"/>
      <protection locked="0"/>
    </xf>
    <xf numFmtId="49" fontId="11" fillId="9" borderId="16" xfId="0" applyNumberFormat="1" applyFont="1" applyFill="1" applyBorder="1" applyAlignment="1" applyProtection="1">
      <alignment horizontal="center" vertical="center" shrinkToFit="1"/>
      <protection locked="0"/>
    </xf>
    <xf numFmtId="179" fontId="12" fillId="9" borderId="16" xfId="0" applyNumberFormat="1" applyFont="1" applyFill="1" applyBorder="1" applyAlignment="1" applyProtection="1">
      <alignment vertical="center" shrinkToFit="1"/>
      <protection locked="0"/>
    </xf>
    <xf numFmtId="179" fontId="12" fillId="3" borderId="16" xfId="0" applyNumberFormat="1" applyFont="1" applyFill="1" applyBorder="1" applyAlignment="1" applyProtection="1">
      <alignment vertical="center" shrinkToFit="1"/>
      <protection locked="0"/>
    </xf>
    <xf numFmtId="0" fontId="9" fillId="5" borderId="16" xfId="0" applyFont="1" applyFill="1" applyBorder="1" applyAlignment="1">
      <alignment vertical="center" shrinkToFit="1"/>
    </xf>
    <xf numFmtId="0" fontId="9" fillId="9" borderId="16" xfId="0" applyFont="1" applyFill="1" applyBorder="1" applyAlignment="1" applyProtection="1">
      <alignment horizontal="center" vertical="center" shrinkToFit="1"/>
      <protection locked="0"/>
    </xf>
    <xf numFmtId="0" fontId="9" fillId="0" borderId="16" xfId="0" applyFont="1" applyBorder="1" applyAlignment="1">
      <alignment horizontal="center" vertical="center" shrinkToFit="1"/>
    </xf>
    <xf numFmtId="180" fontId="9" fillId="3" borderId="16" xfId="0" applyNumberFormat="1" applyFont="1" applyFill="1" applyBorder="1" applyAlignment="1" applyProtection="1">
      <alignment vertical="center" shrinkToFit="1"/>
      <protection locked="0"/>
    </xf>
    <xf numFmtId="38" fontId="9" fillId="3" borderId="16" xfId="4" applyFont="1" applyFill="1" applyBorder="1" applyAlignment="1" applyProtection="1">
      <alignment vertical="center" shrinkToFit="1"/>
      <protection locked="0"/>
    </xf>
    <xf numFmtId="0" fontId="15" fillId="0" borderId="0" xfId="0" applyFont="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0" fillId="2" borderId="10" xfId="0" applyFill="1" applyBorder="1" applyAlignment="1">
      <alignment vertical="center"/>
    </xf>
    <xf numFmtId="0" fontId="0" fillId="2" borderId="7" xfId="0" applyFill="1" applyBorder="1" applyAlignment="1">
      <alignment vertical="center"/>
    </xf>
    <xf numFmtId="0" fontId="6" fillId="2" borderId="6" xfId="0" applyFont="1" applyFill="1" applyBorder="1" applyAlignment="1">
      <alignment vertical="center"/>
    </xf>
    <xf numFmtId="0" fontId="0" fillId="2" borderId="11" xfId="0" applyFill="1" applyBorder="1" applyAlignment="1">
      <alignment vertical="center"/>
    </xf>
    <xf numFmtId="0" fontId="6" fillId="3" borderId="2" xfId="0" applyFont="1" applyFill="1" applyBorder="1" applyAlignment="1" applyProtection="1">
      <alignment vertical="center" shrinkToFit="1"/>
      <protection locked="0"/>
    </xf>
    <xf numFmtId="0" fontId="0" fillId="3" borderId="2" xfId="0" applyFont="1" applyFill="1" applyBorder="1" applyAlignment="1">
      <alignment vertical="center" shrinkToFit="1"/>
    </xf>
    <xf numFmtId="0" fontId="6" fillId="3" borderId="16" xfId="0" applyFont="1" applyFill="1" applyBorder="1" applyAlignment="1" applyProtection="1">
      <alignment vertical="center" shrinkToFit="1"/>
      <protection locked="0"/>
    </xf>
    <xf numFmtId="0" fontId="13" fillId="3" borderId="0" xfId="0" applyFont="1" applyFill="1" applyAlignment="1">
      <alignment horizontal="center" vertical="center"/>
    </xf>
    <xf numFmtId="0" fontId="13" fillId="5" borderId="0" xfId="0" applyFont="1" applyFill="1" applyAlignment="1">
      <alignment horizontal="center" vertical="center" shrinkToFit="1"/>
    </xf>
    <xf numFmtId="0" fontId="21" fillId="5" borderId="0" xfId="0" applyFont="1" applyFill="1" applyBorder="1" applyAlignment="1">
      <alignment vertical="center"/>
    </xf>
    <xf numFmtId="176" fontId="21" fillId="5" borderId="0" xfId="0" applyNumberFormat="1" applyFont="1" applyFill="1" applyAlignment="1">
      <alignment vertical="center"/>
    </xf>
    <xf numFmtId="0" fontId="13" fillId="5" borderId="0" xfId="0" applyFont="1" applyFill="1" applyAlignment="1">
      <alignment horizontal="right" vertical="center"/>
    </xf>
    <xf numFmtId="0" fontId="13" fillId="3" borderId="0" xfId="0" applyFont="1" applyFill="1">
      <alignment vertical="center"/>
    </xf>
    <xf numFmtId="181" fontId="5" fillId="3" borderId="16" xfId="7" applyNumberFormat="1" applyFont="1" applyFill="1" applyBorder="1" applyAlignment="1">
      <alignment vertical="center"/>
    </xf>
    <xf numFmtId="181" fontId="29" fillId="3" borderId="16" xfId="0" applyNumberFormat="1" applyFont="1" applyFill="1" applyBorder="1" applyAlignment="1">
      <alignment vertical="center"/>
    </xf>
    <xf numFmtId="0" fontId="6" fillId="2" borderId="10" xfId="0" applyFont="1" applyFill="1" applyBorder="1" applyAlignment="1">
      <alignment vertical="center"/>
    </xf>
    <xf numFmtId="0" fontId="6" fillId="2" borderId="7"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3" borderId="16" xfId="0" applyFont="1" applyFill="1" applyBorder="1" applyAlignment="1">
      <alignment vertical="center"/>
    </xf>
    <xf numFmtId="0" fontId="13" fillId="5" borderId="0" xfId="0" applyFont="1" applyFill="1" applyAlignment="1">
      <alignment vertical="center"/>
    </xf>
    <xf numFmtId="0" fontId="24" fillId="5" borderId="0" xfId="0" applyFont="1" applyFill="1" applyBorder="1" applyAlignment="1">
      <alignment vertical="center"/>
    </xf>
    <xf numFmtId="176" fontId="24" fillId="5" borderId="0" xfId="0" applyNumberFormat="1" applyFont="1" applyFill="1" applyAlignment="1">
      <alignment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9" fillId="2" borderId="16" xfId="0" applyFont="1" applyFill="1" applyBorder="1" applyAlignment="1">
      <alignment horizontal="center" vertical="center"/>
    </xf>
    <xf numFmtId="0" fontId="11" fillId="2" borderId="16"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9" fillId="2" borderId="1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178" fontId="11" fillId="3" borderId="10" xfId="0" applyNumberFormat="1" applyFont="1" applyFill="1" applyBorder="1" applyAlignment="1">
      <alignment vertical="center" shrinkToFit="1"/>
    </xf>
    <xf numFmtId="178" fontId="11" fillId="3" borderId="7" xfId="0" applyNumberFormat="1" applyFont="1" applyFill="1" applyBorder="1" applyAlignment="1">
      <alignment vertical="center" shrinkToFit="1"/>
    </xf>
    <xf numFmtId="0" fontId="11" fillId="5" borderId="22" xfId="0" applyFont="1" applyFill="1" applyBorder="1" applyAlignment="1">
      <alignment horizontal="center" vertical="center"/>
    </xf>
    <xf numFmtId="0" fontId="9" fillId="5" borderId="16"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10" xfId="0" applyFont="1" applyFill="1" applyBorder="1" applyAlignment="1">
      <alignment horizontal="center" vertical="center"/>
    </xf>
    <xf numFmtId="0" fontId="9" fillId="9" borderId="1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0"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5" borderId="2" xfId="0" applyFont="1" applyFill="1" applyBorder="1" applyAlignment="1" applyProtection="1">
      <alignment vertical="center"/>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 xfId="0" applyFont="1" applyFill="1" applyBorder="1" applyAlignment="1">
      <alignment vertical="center" shrinkToFit="1"/>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1" fillId="9" borderId="1" xfId="0" applyFont="1" applyFill="1" applyBorder="1" applyAlignment="1">
      <alignment vertical="center" shrinkToFit="1"/>
    </xf>
    <xf numFmtId="0" fontId="11" fillId="9" borderId="2" xfId="0" applyFont="1" applyFill="1" applyBorder="1" applyAlignment="1">
      <alignment vertical="center" shrinkToFit="1"/>
    </xf>
    <xf numFmtId="0" fontId="11" fillId="9" borderId="3" xfId="0" applyFont="1" applyFill="1" applyBorder="1" applyAlignment="1">
      <alignment vertical="center" shrinkToFit="1"/>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0"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11"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49" fontId="11" fillId="3" borderId="10" xfId="0" applyNumberFormat="1" applyFont="1" applyFill="1" applyBorder="1" applyAlignment="1">
      <alignment vertical="center"/>
    </xf>
    <xf numFmtId="49" fontId="11" fillId="3" borderId="7" xfId="0" applyNumberFormat="1" applyFont="1" applyFill="1" applyBorder="1" applyAlignment="1">
      <alignment vertical="center"/>
    </xf>
    <xf numFmtId="49" fontId="11" fillId="3" borderId="11" xfId="0" applyNumberFormat="1" applyFont="1" applyFill="1" applyBorder="1" applyAlignment="1">
      <alignment vertical="center"/>
    </xf>
    <xf numFmtId="0" fontId="11" fillId="3" borderId="10" xfId="0" applyFont="1" applyFill="1" applyBorder="1" applyAlignment="1">
      <alignment vertical="center" shrinkToFit="1"/>
    </xf>
    <xf numFmtId="0" fontId="11" fillId="3" borderId="7" xfId="0" applyFont="1" applyFill="1" applyBorder="1" applyAlignment="1">
      <alignment vertical="center" shrinkToFit="1"/>
    </xf>
    <xf numFmtId="0" fontId="11" fillId="3" borderId="11" xfId="0" applyFont="1" applyFill="1" applyBorder="1" applyAlignment="1">
      <alignment vertical="center" shrinkToFit="1"/>
    </xf>
    <xf numFmtId="49" fontId="6" fillId="3" borderId="10" xfId="0" applyNumberFormat="1" applyFont="1" applyFill="1" applyBorder="1" applyAlignment="1">
      <alignment horizontal="center" vertical="center" shrinkToFit="1"/>
    </xf>
    <xf numFmtId="49" fontId="6" fillId="3" borderId="7" xfId="0" applyNumberFormat="1" applyFont="1" applyFill="1" applyBorder="1" applyAlignment="1">
      <alignment horizontal="center" vertical="center" shrinkToFit="1"/>
    </xf>
    <xf numFmtId="49" fontId="6" fillId="3" borderId="11"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3" xfId="0" applyFont="1" applyFill="1" applyBorder="1" applyAlignment="1">
      <alignment vertical="center" shrinkToFit="1"/>
    </xf>
    <xf numFmtId="178" fontId="11" fillId="0" borderId="20" xfId="0" applyNumberFormat="1" applyFont="1" applyFill="1" applyBorder="1" applyAlignment="1">
      <alignment vertical="center" shrinkToFit="1"/>
    </xf>
    <xf numFmtId="178" fontId="11" fillId="0" borderId="18" xfId="0" applyNumberFormat="1" applyFont="1" applyFill="1" applyBorder="1" applyAlignment="1">
      <alignment vertical="center" shrinkToFit="1"/>
    </xf>
    <xf numFmtId="0" fontId="11" fillId="5" borderId="18" xfId="0" applyFont="1" applyFill="1" applyBorder="1" applyAlignment="1">
      <alignment horizontal="center" vertical="center"/>
    </xf>
    <xf numFmtId="0" fontId="11" fillId="5" borderId="2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26"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4" xfId="0" applyFont="1" applyFill="1" applyBorder="1" applyAlignment="1">
      <alignment vertical="center"/>
    </xf>
    <xf numFmtId="0" fontId="0" fillId="3" borderId="5" xfId="0" applyFill="1" applyBorder="1" applyAlignment="1">
      <alignment vertical="center"/>
    </xf>
    <xf numFmtId="0" fontId="9" fillId="9" borderId="5" xfId="0" applyFont="1" applyFill="1" applyBorder="1" applyAlignment="1">
      <alignment horizontal="center" vertical="center" shrinkToFit="1"/>
    </xf>
    <xf numFmtId="0" fontId="0" fillId="9" borderId="6" xfId="0"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1" fillId="2" borderId="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wrapText="1"/>
      <protection locked="0"/>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124238</xdr:colOff>
      <xdr:row>19</xdr:row>
      <xdr:rowOff>57978</xdr:rowOff>
    </xdr:from>
    <xdr:to>
      <xdr:col>16</xdr:col>
      <xdr:colOff>177578</xdr:colOff>
      <xdr:row>20</xdr:row>
      <xdr:rowOff>117671</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666999" y="3511826"/>
          <a:ext cx="434340" cy="15908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132522</xdr:colOff>
      <xdr:row>19</xdr:row>
      <xdr:rowOff>66261</xdr:rowOff>
    </xdr:from>
    <xdr:to>
      <xdr:col>16</xdr:col>
      <xdr:colOff>185862</xdr:colOff>
      <xdr:row>20</xdr:row>
      <xdr:rowOff>125954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675283" y="3520109"/>
          <a:ext cx="434340" cy="15908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12</xdr:col>
      <xdr:colOff>115956</xdr:colOff>
      <xdr:row>17</xdr:row>
      <xdr:rowOff>74544</xdr:rowOff>
    </xdr:from>
    <xdr:to>
      <xdr:col>37</xdr:col>
      <xdr:colOff>63776</xdr:colOff>
      <xdr:row>18</xdr:row>
      <xdr:rowOff>311841</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277717" y="2898914"/>
          <a:ext cx="4362450" cy="485775"/>
        </a:xfrm>
        <a:prstGeom prst="rect">
          <a:avLst/>
        </a:prstGeom>
        <a:solidFill>
          <a:srgbClr val="FFFF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個票を複数作成する場合、</a:t>
          </a:r>
          <a:endParaRPr kumimoji="1" lang="en-US" altLang="ja-JP" sz="1100">
            <a:solidFill>
              <a:srgbClr val="C00000"/>
            </a:solidFill>
          </a:endParaRPr>
        </a:p>
        <a:p>
          <a:r>
            <a:rPr kumimoji="1" lang="ja-JP" altLang="en-US" sz="1100">
              <a:solidFill>
                <a:srgbClr val="C00000"/>
              </a:solidFill>
            </a:rPr>
            <a:t>個票</a:t>
          </a:r>
          <a:r>
            <a:rPr kumimoji="1" lang="en-US" altLang="ja-JP" sz="1100">
              <a:solidFill>
                <a:srgbClr val="C00000"/>
              </a:solidFill>
            </a:rPr>
            <a:t>1</a:t>
          </a:r>
          <a:r>
            <a:rPr kumimoji="1" lang="ja-JP" altLang="en-US" sz="1100">
              <a:solidFill>
                <a:srgbClr val="C00000"/>
              </a:solidFill>
            </a:rPr>
            <a:t>に口座情報を記入して、個票</a:t>
          </a:r>
          <a:r>
            <a:rPr kumimoji="1" lang="en-US" altLang="ja-JP" sz="1100">
              <a:solidFill>
                <a:srgbClr val="C00000"/>
              </a:solidFill>
            </a:rPr>
            <a:t>2</a:t>
          </a:r>
          <a:r>
            <a:rPr kumimoji="1" lang="ja-JP" altLang="en-US" sz="1100">
              <a:solidFill>
                <a:srgbClr val="C00000"/>
              </a:solidFill>
            </a:rPr>
            <a:t>以降は空欄としてください。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962025</xdr:colOff>
      <xdr:row>0</xdr:row>
      <xdr:rowOff>0</xdr:rowOff>
    </xdr:from>
    <xdr:to>
      <xdr:col>10</xdr:col>
      <xdr:colOff>485775</xdr:colOff>
      <xdr:row>1</xdr:row>
      <xdr:rowOff>238125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219575" y="0"/>
          <a:ext cx="40957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twoCellAnchor>
    <xdr:from>
      <xdr:col>19</xdr:col>
      <xdr:colOff>0</xdr:colOff>
      <xdr:row>0</xdr:row>
      <xdr:rowOff>0</xdr:rowOff>
    </xdr:from>
    <xdr:to>
      <xdr:col>20</xdr:col>
      <xdr:colOff>561975</xdr:colOff>
      <xdr:row>1</xdr:row>
      <xdr:rowOff>238125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4563725" y="0"/>
          <a:ext cx="15430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「支払実績」</a:t>
          </a:r>
          <a:endParaRPr kumimoji="1" lang="en-US" altLang="ja-JP" sz="1100">
            <a:solidFill>
              <a:srgbClr val="C00000"/>
            </a:solidFill>
          </a:endParaRPr>
        </a:p>
        <a:p>
          <a:r>
            <a:rPr kumimoji="1" lang="ja-JP" altLang="en-US" sz="1100">
              <a:solidFill>
                <a:srgbClr val="C00000"/>
              </a:solidFill>
            </a:rPr>
            <a:t>申請時は記入不要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koraku-en@foobar.xx"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view="pageBreakPreview" zoomScaleNormal="100" zoomScaleSheetLayoutView="100" workbookViewId="0"/>
  </sheetViews>
  <sheetFormatPr defaultColWidth="9" defaultRowHeight="13.5"/>
  <cols>
    <col min="1" max="1" width="5.5" style="78" bestFit="1" customWidth="1"/>
    <col min="2" max="4" width="32.875" style="76" customWidth="1"/>
    <col min="5" max="5" width="4.125" style="78" customWidth="1"/>
    <col min="6" max="16384" width="9" style="78"/>
  </cols>
  <sheetData>
    <row r="1" spans="1:4" ht="20.100000000000001" customHeight="1">
      <c r="D1" s="152"/>
    </row>
    <row r="2" spans="1:4" ht="17.25">
      <c r="A2" s="177" t="s">
        <v>120</v>
      </c>
      <c r="B2" s="177"/>
      <c r="C2" s="177"/>
      <c r="D2" s="177"/>
    </row>
    <row r="3" spans="1:4" ht="14.25">
      <c r="B3" s="77"/>
      <c r="C3" s="77"/>
    </row>
    <row r="4" spans="1:4" ht="14.25">
      <c r="A4" s="96" t="s">
        <v>106</v>
      </c>
      <c r="B4" s="97" t="s">
        <v>119</v>
      </c>
      <c r="C4" s="98" t="s">
        <v>107</v>
      </c>
      <c r="D4" s="98" t="s">
        <v>108</v>
      </c>
    </row>
    <row r="5" spans="1:4" ht="36" customHeight="1">
      <c r="A5" s="79">
        <v>1</v>
      </c>
      <c r="B5" s="80" t="s">
        <v>208</v>
      </c>
      <c r="C5" s="81"/>
      <c r="D5" s="81"/>
    </row>
    <row r="6" spans="1:4" ht="65.25" customHeight="1">
      <c r="A6" s="79">
        <f>A5+1</f>
        <v>2</v>
      </c>
      <c r="B6" s="80"/>
      <c r="C6" s="81" t="s">
        <v>153</v>
      </c>
      <c r="D6" s="81"/>
    </row>
    <row r="7" spans="1:4" ht="201" customHeight="1">
      <c r="A7" s="79">
        <f t="shared" ref="A7:A14" si="0">A6+1</f>
        <v>3</v>
      </c>
      <c r="B7" s="80"/>
      <c r="C7" s="81"/>
      <c r="D7" s="81" t="s">
        <v>207</v>
      </c>
    </row>
    <row r="8" spans="1:4" ht="65.25" customHeight="1">
      <c r="A8" s="79">
        <f t="shared" si="0"/>
        <v>4</v>
      </c>
      <c r="B8" s="80"/>
      <c r="C8" s="81" t="s">
        <v>281</v>
      </c>
      <c r="D8" s="81"/>
    </row>
    <row r="9" spans="1:4" ht="206.45" customHeight="1">
      <c r="A9" s="79">
        <f t="shared" si="0"/>
        <v>5</v>
      </c>
      <c r="B9" s="80"/>
      <c r="C9" s="81" t="s">
        <v>282</v>
      </c>
      <c r="D9" s="99"/>
    </row>
    <row r="10" spans="1:4" ht="120" customHeight="1">
      <c r="A10" s="79">
        <f t="shared" si="0"/>
        <v>6</v>
      </c>
      <c r="B10" s="82"/>
      <c r="C10" s="83" t="s">
        <v>294</v>
      </c>
      <c r="D10" s="84"/>
    </row>
    <row r="11" spans="1:4" ht="69.95" customHeight="1">
      <c r="A11" s="79">
        <f t="shared" si="0"/>
        <v>7</v>
      </c>
      <c r="B11" s="80"/>
      <c r="C11" s="81" t="s">
        <v>283</v>
      </c>
      <c r="D11" s="81"/>
    </row>
    <row r="12" spans="1:4" ht="129.94999999999999" customHeight="1">
      <c r="A12" s="79">
        <f t="shared" si="0"/>
        <v>8</v>
      </c>
      <c r="B12" s="80"/>
      <c r="C12" s="81" t="s">
        <v>295</v>
      </c>
      <c r="D12" s="81"/>
    </row>
    <row r="13" spans="1:4" ht="45" customHeight="1">
      <c r="A13" s="79">
        <f t="shared" si="0"/>
        <v>9</v>
      </c>
      <c r="B13" s="80" t="s">
        <v>198</v>
      </c>
      <c r="C13" s="81"/>
      <c r="D13" s="81"/>
    </row>
    <row r="14" spans="1:4" ht="45" customHeight="1">
      <c r="A14" s="79">
        <f t="shared" si="0"/>
        <v>10</v>
      </c>
      <c r="B14" s="80" t="s">
        <v>197</v>
      </c>
      <c r="C14" s="81"/>
      <c r="D14" s="81"/>
    </row>
    <row r="15" spans="1:4" ht="54" customHeight="1"/>
  </sheetData>
  <mergeCells count="1">
    <mergeCell ref="A2:D2"/>
  </mergeCells>
  <phoneticPr fontId="4"/>
  <printOptions horizontalCentered="1"/>
  <pageMargins left="0.70866141732283472" right="0.70866141732283472" top="0.74803149606299213" bottom="0.35433070866141736"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AL2" sqref="AL2:AM2"/>
    </sheetView>
  </sheetViews>
  <sheetFormatPr defaultColWidth="2.125" defaultRowHeight="12"/>
  <cols>
    <col min="1" max="1" width="2.625" style="1" customWidth="1"/>
    <col min="2" max="16384" width="2.125" style="1"/>
  </cols>
  <sheetData>
    <row r="1" spans="1:49" ht="12" customHeight="1">
      <c r="A1" s="30"/>
      <c r="B1" s="30"/>
      <c r="C1" s="30"/>
      <c r="D1" s="30"/>
      <c r="E1" s="30"/>
      <c r="F1" s="30"/>
      <c r="G1" s="30"/>
      <c r="H1" s="30"/>
      <c r="I1" s="30"/>
      <c r="J1" s="30"/>
      <c r="K1" s="30"/>
      <c r="L1" s="30"/>
      <c r="M1" s="30"/>
      <c r="N1" s="30"/>
      <c r="O1" s="30"/>
      <c r="P1" s="101"/>
      <c r="Q1" s="101"/>
      <c r="R1" s="101"/>
      <c r="S1" s="30"/>
      <c r="T1" s="30"/>
      <c r="U1" s="30"/>
      <c r="V1" s="30"/>
      <c r="W1" s="101"/>
      <c r="X1" s="101"/>
      <c r="Y1" s="118"/>
      <c r="Z1" s="118"/>
      <c r="AA1" s="101"/>
      <c r="AB1" s="101"/>
      <c r="AC1" s="101"/>
      <c r="AD1" s="30"/>
      <c r="AE1" s="30"/>
      <c r="AF1" s="30"/>
      <c r="AG1" s="30"/>
      <c r="AH1" s="30"/>
      <c r="AI1" s="30"/>
      <c r="AJ1" s="30"/>
      <c r="AK1" s="30"/>
      <c r="AL1" s="30"/>
      <c r="AM1" s="30"/>
      <c r="AN1" s="30"/>
      <c r="AO1" s="30"/>
      <c r="AP1" s="30"/>
      <c r="AQ1" s="30"/>
      <c r="AR1" s="30"/>
      <c r="AS1" s="30"/>
      <c r="AT1" s="30"/>
      <c r="AU1" s="30"/>
      <c r="AV1" s="30"/>
      <c r="AW1" s="30"/>
    </row>
    <row r="2" spans="1:49" ht="13.5">
      <c r="A2" s="31"/>
      <c r="B2" s="32"/>
      <c r="C2" s="33"/>
      <c r="D2" s="33"/>
      <c r="E2" s="31"/>
      <c r="F2" s="31"/>
      <c r="G2" s="31"/>
      <c r="H2" s="31"/>
      <c r="I2" s="31"/>
      <c r="J2" s="31"/>
      <c r="K2" s="31"/>
      <c r="L2" s="31"/>
      <c r="M2" s="31"/>
      <c r="N2" s="31"/>
      <c r="O2" s="31"/>
      <c r="P2" s="105"/>
      <c r="Q2" s="105"/>
      <c r="R2" s="105"/>
      <c r="S2" s="31"/>
      <c r="T2" s="31"/>
      <c r="U2" s="31"/>
      <c r="V2" s="31"/>
      <c r="W2" s="105"/>
      <c r="X2" s="105"/>
      <c r="Y2" s="120"/>
      <c r="Z2" s="120"/>
      <c r="AA2" s="105"/>
      <c r="AB2" s="105"/>
      <c r="AC2" s="105"/>
      <c r="AD2" s="31"/>
      <c r="AE2" s="31"/>
      <c r="AF2" s="31"/>
      <c r="AG2" s="31"/>
      <c r="AH2" s="31"/>
      <c r="AI2" s="31"/>
      <c r="AJ2" s="31"/>
      <c r="AK2" s="102" t="s">
        <v>15</v>
      </c>
      <c r="AL2" s="187">
        <v>2</v>
      </c>
      <c r="AM2" s="187"/>
      <c r="AN2" s="101" t="s">
        <v>3</v>
      </c>
      <c r="AO2" s="187">
        <v>9</v>
      </c>
      <c r="AP2" s="187"/>
      <c r="AQ2" s="101" t="s">
        <v>2</v>
      </c>
      <c r="AR2" s="187">
        <v>15</v>
      </c>
      <c r="AS2" s="187"/>
      <c r="AT2" s="30" t="s">
        <v>1</v>
      </c>
      <c r="AW2" s="30"/>
    </row>
    <row r="3" spans="1:49" ht="45" customHeight="1">
      <c r="A3" s="31"/>
      <c r="B3" s="32"/>
      <c r="C3" s="33"/>
      <c r="D3" s="33"/>
      <c r="E3" s="31"/>
      <c r="F3" s="31"/>
      <c r="G3" s="31"/>
      <c r="H3" s="31"/>
      <c r="I3" s="31"/>
      <c r="J3" s="31"/>
      <c r="K3" s="31"/>
      <c r="L3" s="31"/>
      <c r="M3" s="31"/>
      <c r="N3" s="31"/>
      <c r="O3" s="31"/>
      <c r="P3" s="105"/>
      <c r="Q3" s="105"/>
      <c r="R3" s="105"/>
      <c r="S3" s="31"/>
      <c r="T3" s="31"/>
      <c r="U3" s="31"/>
      <c r="V3" s="31"/>
      <c r="W3" s="105"/>
      <c r="X3" s="105"/>
      <c r="Y3" s="120"/>
      <c r="Z3" s="120"/>
      <c r="AA3" s="105"/>
      <c r="AB3" s="105"/>
      <c r="AC3" s="105"/>
      <c r="AD3" s="31"/>
      <c r="AE3" s="31"/>
      <c r="AF3" s="31"/>
      <c r="AG3" s="31"/>
      <c r="AH3" s="31"/>
      <c r="AI3" s="31"/>
      <c r="AJ3" s="31"/>
      <c r="AK3" s="31"/>
      <c r="AL3" s="31"/>
      <c r="AM3" s="31"/>
      <c r="AN3" s="31"/>
      <c r="AO3" s="31"/>
      <c r="AP3" s="31"/>
      <c r="AQ3" s="31"/>
      <c r="AR3" s="31"/>
      <c r="AS3" s="31"/>
      <c r="AT3" s="31"/>
      <c r="AU3" s="31"/>
      <c r="AV3" s="31"/>
      <c r="AW3" s="31"/>
    </row>
    <row r="4" spans="1:49" ht="18" customHeight="1">
      <c r="A4" s="191" t="s">
        <v>222</v>
      </c>
      <c r="B4" s="191"/>
      <c r="C4" s="191"/>
      <c r="D4" s="191"/>
      <c r="E4" s="191"/>
      <c r="F4" s="191"/>
      <c r="G4" s="191"/>
      <c r="H4" s="31"/>
      <c r="I4" s="31" t="s">
        <v>0</v>
      </c>
      <c r="J4" s="31"/>
      <c r="K4" s="31"/>
      <c r="L4" s="31"/>
      <c r="M4" s="31"/>
      <c r="N4" s="31"/>
      <c r="O4" s="31"/>
      <c r="P4" s="105"/>
      <c r="Q4" s="105"/>
      <c r="R4" s="105"/>
      <c r="S4" s="31"/>
      <c r="T4" s="31"/>
      <c r="U4" s="31"/>
      <c r="V4" s="31"/>
      <c r="W4" s="105"/>
      <c r="X4" s="105"/>
      <c r="Y4" s="120"/>
      <c r="Z4" s="120"/>
      <c r="AA4" s="105"/>
      <c r="AB4" s="105"/>
      <c r="AC4" s="105"/>
      <c r="AD4" s="31"/>
      <c r="AE4" s="31"/>
      <c r="AF4" s="31"/>
      <c r="AG4" s="31"/>
      <c r="AH4" s="31"/>
      <c r="AI4" s="31"/>
      <c r="AJ4" s="31"/>
      <c r="AK4" s="31"/>
      <c r="AL4" s="31"/>
      <c r="AM4" s="31"/>
      <c r="AN4" s="31"/>
      <c r="AO4" s="31"/>
      <c r="AP4" s="31"/>
      <c r="AQ4" s="31"/>
      <c r="AR4" s="31"/>
      <c r="AS4" s="31"/>
      <c r="AT4" s="31"/>
      <c r="AU4" s="31"/>
      <c r="AV4" s="31"/>
      <c r="AW4" s="31"/>
    </row>
    <row r="5" spans="1:49" ht="45" customHeight="1">
      <c r="A5" s="35"/>
      <c r="B5" s="35"/>
      <c r="C5" s="35"/>
      <c r="D5" s="35"/>
      <c r="E5" s="35"/>
      <c r="F5" s="35"/>
      <c r="G5" s="35"/>
      <c r="H5" s="31"/>
      <c r="I5" s="31"/>
      <c r="J5" s="31"/>
      <c r="K5" s="31"/>
      <c r="L5" s="31"/>
      <c r="M5" s="31"/>
      <c r="N5" s="31"/>
      <c r="O5" s="31"/>
      <c r="P5" s="105"/>
      <c r="Q5" s="105"/>
      <c r="R5" s="105"/>
      <c r="S5" s="31"/>
      <c r="T5" s="31"/>
      <c r="U5" s="31"/>
      <c r="V5" s="31"/>
      <c r="W5" s="105"/>
      <c r="X5" s="105"/>
      <c r="Y5" s="120"/>
      <c r="Z5" s="120"/>
      <c r="AA5" s="105"/>
      <c r="AB5" s="105"/>
      <c r="AC5" s="105"/>
      <c r="AD5" s="31"/>
      <c r="AE5" s="31"/>
      <c r="AF5" s="31"/>
      <c r="AG5" s="31"/>
      <c r="AH5" s="31"/>
      <c r="AI5" s="31"/>
      <c r="AJ5" s="31"/>
      <c r="AK5" s="31"/>
      <c r="AL5" s="31"/>
      <c r="AM5" s="31"/>
      <c r="AN5" s="31"/>
      <c r="AO5" s="31"/>
      <c r="AP5" s="31"/>
      <c r="AQ5" s="31"/>
      <c r="AR5" s="31"/>
      <c r="AS5" s="31"/>
      <c r="AT5" s="31"/>
      <c r="AU5" s="31"/>
      <c r="AV5" s="31"/>
      <c r="AW5" s="31"/>
    </row>
    <row r="6" spans="1:49" ht="13.5">
      <c r="A6" s="67"/>
      <c r="B6" s="67"/>
      <c r="C6" s="67"/>
      <c r="D6" s="67"/>
      <c r="E6" s="67"/>
      <c r="F6" s="67"/>
      <c r="G6" s="67"/>
      <c r="H6" s="31"/>
      <c r="I6" s="31"/>
      <c r="J6" s="31"/>
      <c r="K6" s="31"/>
      <c r="L6" s="31"/>
      <c r="M6" s="31"/>
      <c r="N6" s="31"/>
      <c r="O6" s="31"/>
      <c r="P6" s="105"/>
      <c r="Q6" s="105"/>
      <c r="R6" s="105"/>
      <c r="S6" s="31"/>
      <c r="T6" s="31"/>
      <c r="U6" s="31"/>
      <c r="V6" s="31"/>
      <c r="W6" s="105"/>
      <c r="X6" s="105"/>
      <c r="Y6" s="120"/>
      <c r="Z6" s="120"/>
      <c r="AA6" s="105"/>
      <c r="AB6" s="105"/>
      <c r="AC6" s="105"/>
      <c r="AD6" s="31"/>
      <c r="AE6" s="31"/>
      <c r="AF6" s="31"/>
      <c r="AG6" s="192" t="s">
        <v>279</v>
      </c>
      <c r="AH6" s="192"/>
      <c r="AI6" s="192"/>
      <c r="AJ6" s="192"/>
      <c r="AK6" s="192"/>
      <c r="AL6" s="192"/>
      <c r="AM6" s="192"/>
      <c r="AN6" s="192"/>
      <c r="AO6" s="192"/>
      <c r="AP6" s="192"/>
      <c r="AQ6" s="192"/>
      <c r="AR6" s="192"/>
      <c r="AS6" s="192"/>
      <c r="AT6" s="192"/>
      <c r="AU6" s="192"/>
      <c r="AV6" s="35"/>
      <c r="AW6" s="31"/>
    </row>
    <row r="7" spans="1:49" ht="18" customHeight="1">
      <c r="A7" s="35"/>
      <c r="B7" s="35"/>
      <c r="C7" s="35"/>
      <c r="D7" s="35"/>
      <c r="E7" s="35"/>
      <c r="F7" s="35"/>
      <c r="G7" s="35"/>
      <c r="H7" s="31"/>
      <c r="I7" s="31"/>
      <c r="J7" s="31"/>
      <c r="K7" s="31"/>
      <c r="L7" s="31"/>
      <c r="M7" s="31"/>
      <c r="N7" s="31"/>
      <c r="O7" s="31"/>
      <c r="P7" s="105"/>
      <c r="Q7" s="105"/>
      <c r="R7" s="105"/>
      <c r="S7" s="31"/>
      <c r="T7" s="31"/>
      <c r="U7" s="31"/>
      <c r="V7" s="31"/>
      <c r="W7" s="105"/>
      <c r="X7" s="105"/>
      <c r="Y7" s="120"/>
      <c r="Z7" s="120"/>
      <c r="AA7" s="105"/>
      <c r="AB7" s="105"/>
      <c r="AC7" s="105"/>
      <c r="AD7" s="31"/>
      <c r="AE7" s="31"/>
      <c r="AF7" s="31"/>
      <c r="AG7" s="192" t="s">
        <v>272</v>
      </c>
      <c r="AH7" s="192"/>
      <c r="AI7" s="192"/>
      <c r="AJ7" s="192"/>
      <c r="AK7" s="192"/>
      <c r="AL7" s="192"/>
      <c r="AM7" s="192"/>
      <c r="AN7" s="192"/>
      <c r="AO7" s="192"/>
      <c r="AP7" s="192"/>
      <c r="AQ7" s="192"/>
      <c r="AR7" s="192"/>
      <c r="AS7" s="192"/>
      <c r="AT7" s="192"/>
      <c r="AU7" s="192"/>
      <c r="AV7" s="72"/>
      <c r="AW7" s="31"/>
    </row>
    <row r="8" spans="1:49" ht="60" customHeight="1">
      <c r="A8" s="35"/>
      <c r="B8" s="35"/>
      <c r="C8" s="35"/>
      <c r="D8" s="35"/>
      <c r="E8" s="35"/>
      <c r="F8" s="35"/>
      <c r="G8" s="35"/>
      <c r="H8" s="31"/>
      <c r="I8" s="31"/>
      <c r="J8" s="31"/>
      <c r="K8" s="31"/>
      <c r="L8" s="31"/>
      <c r="M8" s="31"/>
      <c r="N8" s="31"/>
      <c r="O8" s="31"/>
      <c r="P8" s="105"/>
      <c r="Q8" s="105"/>
      <c r="R8" s="105"/>
      <c r="S8" s="31"/>
      <c r="T8" s="31"/>
      <c r="U8" s="31"/>
      <c r="V8" s="31"/>
      <c r="W8" s="105"/>
      <c r="X8" s="105"/>
      <c r="Y8" s="120"/>
      <c r="Z8" s="120"/>
      <c r="AA8" s="105"/>
      <c r="AB8" s="105"/>
      <c r="AC8" s="105"/>
      <c r="AD8" s="31"/>
      <c r="AE8" s="31"/>
      <c r="AF8" s="31"/>
      <c r="AG8" s="31"/>
      <c r="AH8" s="31"/>
      <c r="AI8" s="31"/>
      <c r="AJ8" s="31"/>
      <c r="AK8" s="31"/>
      <c r="AL8" s="31"/>
      <c r="AM8" s="31"/>
      <c r="AN8" s="31"/>
      <c r="AO8" s="31"/>
      <c r="AP8" s="31"/>
      <c r="AQ8" s="31"/>
      <c r="AR8" s="31"/>
      <c r="AS8" s="31"/>
      <c r="AT8" s="31"/>
      <c r="AU8" s="31"/>
      <c r="AV8" s="31"/>
      <c r="AW8" s="31"/>
    </row>
    <row r="9" spans="1:49" ht="18" customHeight="1">
      <c r="A9" s="188" t="s">
        <v>209</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12"/>
      <c r="AW9" s="112"/>
    </row>
    <row r="10" spans="1:49" ht="60" customHeight="1">
      <c r="A10" s="31"/>
      <c r="B10" s="32"/>
      <c r="C10" s="33"/>
      <c r="D10" s="33"/>
      <c r="E10" s="31"/>
      <c r="F10" s="31"/>
      <c r="G10" s="31"/>
      <c r="H10" s="31"/>
      <c r="I10" s="31"/>
      <c r="J10" s="31"/>
      <c r="K10" s="31"/>
      <c r="L10" s="31"/>
      <c r="M10" s="31"/>
      <c r="N10" s="31"/>
      <c r="O10" s="31"/>
      <c r="P10" s="105"/>
      <c r="Q10" s="105"/>
      <c r="R10" s="105"/>
      <c r="S10" s="31"/>
      <c r="T10" s="31"/>
      <c r="U10" s="31"/>
      <c r="V10" s="31"/>
      <c r="W10" s="105"/>
      <c r="X10" s="105"/>
      <c r="Y10" s="120"/>
      <c r="Z10" s="120"/>
      <c r="AA10" s="105"/>
      <c r="AB10" s="105"/>
      <c r="AC10" s="105"/>
      <c r="AD10" s="31"/>
      <c r="AE10" s="31"/>
      <c r="AF10" s="31"/>
      <c r="AG10" s="31"/>
      <c r="AH10" s="31"/>
      <c r="AI10" s="31"/>
      <c r="AJ10" s="31"/>
      <c r="AK10" s="31"/>
      <c r="AL10" s="31"/>
      <c r="AM10" s="31"/>
      <c r="AN10" s="31"/>
      <c r="AO10" s="31"/>
      <c r="AP10" s="31"/>
      <c r="AQ10" s="31"/>
      <c r="AR10" s="31"/>
      <c r="AS10" s="31"/>
      <c r="AT10" s="31"/>
      <c r="AU10" s="31"/>
      <c r="AV10" s="31"/>
      <c r="AW10" s="31"/>
    </row>
    <row r="11" spans="1:49" ht="13.5">
      <c r="A11" s="31" t="s">
        <v>41</v>
      </c>
      <c r="B11" s="32"/>
      <c r="C11" s="33"/>
      <c r="D11" s="33"/>
      <c r="E11" s="31"/>
      <c r="F11" s="31"/>
      <c r="G11" s="31"/>
      <c r="H11" s="31"/>
      <c r="I11" s="31"/>
      <c r="J11" s="31"/>
      <c r="K11" s="31"/>
      <c r="L11" s="31"/>
      <c r="M11" s="31"/>
      <c r="N11" s="31"/>
      <c r="O11" s="31"/>
      <c r="P11" s="105"/>
      <c r="Q11" s="105"/>
      <c r="R11" s="105"/>
      <c r="S11" s="31"/>
      <c r="T11" s="31"/>
      <c r="U11" s="31"/>
      <c r="V11" s="31"/>
      <c r="W11" s="105"/>
      <c r="X11" s="105"/>
      <c r="Y11" s="120"/>
      <c r="Z11" s="120"/>
      <c r="AA11" s="105"/>
      <c r="AB11" s="105"/>
      <c r="AC11" s="105"/>
      <c r="AD11" s="31"/>
      <c r="AE11" s="31"/>
      <c r="AF11" s="31"/>
      <c r="AG11" s="31"/>
      <c r="AH11" s="31"/>
      <c r="AI11" s="31"/>
      <c r="AJ11" s="31"/>
      <c r="AK11" s="31"/>
      <c r="AL11" s="31"/>
      <c r="AM11" s="31"/>
      <c r="AN11" s="31"/>
      <c r="AO11" s="31"/>
      <c r="AP11" s="31"/>
      <c r="AQ11" s="31"/>
      <c r="AR11" s="31"/>
      <c r="AS11" s="31"/>
      <c r="AT11" s="31"/>
      <c r="AU11" s="31"/>
      <c r="AV11" s="31"/>
      <c r="AW11" s="31"/>
    </row>
    <row r="12" spans="1:49" ht="57" customHeight="1">
      <c r="A12" s="31"/>
      <c r="B12" s="31"/>
      <c r="C12" s="31"/>
      <c r="D12" s="31"/>
      <c r="E12" s="31"/>
      <c r="F12" s="31"/>
      <c r="G12" s="31"/>
      <c r="H12" s="31"/>
      <c r="I12" s="31"/>
      <c r="J12" s="31"/>
      <c r="K12" s="31"/>
      <c r="L12" s="31"/>
      <c r="M12" s="31"/>
      <c r="N12" s="31"/>
      <c r="O12" s="31"/>
      <c r="P12" s="105"/>
      <c r="Q12" s="105"/>
      <c r="R12" s="105"/>
      <c r="S12" s="31"/>
      <c r="T12" s="31"/>
      <c r="U12" s="31"/>
      <c r="V12" s="31"/>
      <c r="W12" s="105"/>
      <c r="X12" s="105"/>
      <c r="Y12" s="120"/>
      <c r="Z12" s="120"/>
      <c r="AA12" s="105"/>
      <c r="AB12" s="105"/>
      <c r="AC12" s="105"/>
      <c r="AD12" s="31"/>
      <c r="AE12" s="31"/>
      <c r="AF12" s="31"/>
      <c r="AG12" s="31"/>
      <c r="AH12" s="31"/>
      <c r="AI12" s="31"/>
      <c r="AJ12" s="31"/>
      <c r="AK12" s="31"/>
      <c r="AL12" s="31"/>
      <c r="AM12" s="31"/>
      <c r="AN12" s="31"/>
      <c r="AO12" s="31"/>
      <c r="AP12" s="31"/>
      <c r="AQ12" s="31"/>
      <c r="AR12" s="31"/>
      <c r="AS12" s="31"/>
      <c r="AT12" s="31"/>
      <c r="AU12" s="31"/>
      <c r="AV12" s="31"/>
      <c r="AW12" s="31"/>
    </row>
    <row r="13" spans="1:49" ht="13.5">
      <c r="A13" s="31"/>
      <c r="B13" s="203" t="s">
        <v>165</v>
      </c>
      <c r="C13" s="203"/>
      <c r="D13" s="203"/>
      <c r="E13" s="203"/>
      <c r="F13" s="203"/>
      <c r="G13" s="203"/>
      <c r="H13" s="203"/>
      <c r="I13" s="203"/>
      <c r="J13" s="203"/>
      <c r="K13" s="203">
        <f ca="1">SUM(AH16:AL21)</f>
        <v>655</v>
      </c>
      <c r="L13" s="203"/>
      <c r="M13" s="203"/>
      <c r="N13" s="203"/>
      <c r="O13" s="203"/>
      <c r="P13" s="203"/>
      <c r="Q13" s="203"/>
      <c r="R13" s="203"/>
      <c r="S13" s="203"/>
      <c r="T13" s="203"/>
      <c r="U13" s="203"/>
      <c r="V13" s="34" t="s">
        <v>11</v>
      </c>
      <c r="W13" s="106"/>
      <c r="X13" s="106"/>
      <c r="Y13" s="121"/>
      <c r="Z13" s="121"/>
      <c r="AA13" s="106"/>
      <c r="AB13" s="106"/>
      <c r="AC13" s="106"/>
      <c r="AD13" s="34"/>
      <c r="AE13" s="31"/>
      <c r="AF13" s="31"/>
      <c r="AG13" s="31"/>
      <c r="AH13" s="31"/>
      <c r="AI13" s="31"/>
      <c r="AJ13" s="31"/>
      <c r="AK13" s="31"/>
      <c r="AL13" s="31"/>
      <c r="AM13" s="31"/>
      <c r="AN13" s="31"/>
      <c r="AO13" s="31"/>
      <c r="AP13" s="31"/>
      <c r="AQ13" s="31"/>
      <c r="AR13" s="31"/>
      <c r="AS13" s="31"/>
      <c r="AT13" s="31"/>
      <c r="AU13" s="31"/>
      <c r="AV13" s="31"/>
      <c r="AW13" s="31"/>
    </row>
    <row r="14" spans="1:49" ht="7.5" customHeight="1">
      <c r="A14" s="31"/>
      <c r="B14" s="34"/>
      <c r="C14" s="34"/>
      <c r="D14" s="34"/>
      <c r="E14" s="34"/>
      <c r="F14" s="34"/>
      <c r="G14" s="34"/>
      <c r="H14" s="34"/>
      <c r="I14" s="34"/>
      <c r="J14" s="34"/>
      <c r="K14" s="34"/>
      <c r="L14" s="34"/>
      <c r="M14" s="34"/>
      <c r="N14" s="34"/>
      <c r="O14" s="34"/>
      <c r="P14" s="106"/>
      <c r="Q14" s="106"/>
      <c r="R14" s="106"/>
      <c r="S14" s="34"/>
      <c r="T14" s="34"/>
      <c r="U14" s="34"/>
      <c r="V14" s="34"/>
      <c r="W14" s="106"/>
      <c r="X14" s="106"/>
      <c r="Y14" s="121"/>
      <c r="Z14" s="121"/>
      <c r="AA14" s="106"/>
      <c r="AB14" s="106"/>
      <c r="AC14" s="106"/>
      <c r="AD14" s="34"/>
      <c r="AE14" s="31"/>
      <c r="AF14" s="31"/>
      <c r="AG14" s="31"/>
      <c r="AH14" s="31"/>
      <c r="AI14" s="31"/>
      <c r="AJ14" s="31"/>
      <c r="AK14" s="31"/>
      <c r="AL14" s="31"/>
      <c r="AM14" s="31"/>
      <c r="AN14" s="31"/>
      <c r="AO14" s="31"/>
      <c r="AP14" s="31"/>
      <c r="AQ14" s="31"/>
      <c r="AR14" s="31"/>
      <c r="AS14" s="31"/>
      <c r="AT14" s="31"/>
      <c r="AU14" s="31"/>
      <c r="AV14" s="31"/>
      <c r="AW14" s="31"/>
    </row>
    <row r="15" spans="1:49" ht="13.5">
      <c r="A15" s="138"/>
      <c r="B15" s="139" t="s">
        <v>166</v>
      </c>
      <c r="C15" s="140"/>
      <c r="D15" s="141"/>
      <c r="E15" s="141"/>
      <c r="F15" s="141"/>
      <c r="G15" s="141"/>
      <c r="H15" s="141"/>
      <c r="I15" s="141"/>
      <c r="J15" s="140"/>
      <c r="K15" s="140"/>
      <c r="L15" s="141"/>
      <c r="M15" s="141"/>
      <c r="N15" s="141"/>
      <c r="O15" s="141"/>
      <c r="P15" s="141"/>
      <c r="Q15" s="141"/>
      <c r="R15" s="141"/>
      <c r="S15" s="141"/>
      <c r="T15" s="141"/>
      <c r="U15" s="141"/>
      <c r="V15" s="141"/>
      <c r="W15" s="141"/>
      <c r="X15" s="141"/>
      <c r="Y15" s="141"/>
      <c r="Z15" s="141"/>
      <c r="AA15" s="141"/>
      <c r="AB15" s="141"/>
      <c r="AC15" s="141"/>
      <c r="AD15" s="141"/>
      <c r="AE15" s="138"/>
      <c r="AF15" s="138"/>
      <c r="AG15" s="138"/>
      <c r="AH15" s="138"/>
      <c r="AI15" s="138"/>
      <c r="AJ15" s="138"/>
      <c r="AK15" s="138"/>
      <c r="AL15" s="138"/>
      <c r="AM15" s="138"/>
      <c r="AN15" s="138"/>
      <c r="AO15" s="138"/>
      <c r="AP15" s="138"/>
      <c r="AQ15" s="138"/>
      <c r="AR15" s="138"/>
      <c r="AS15" s="138"/>
      <c r="AT15" s="138"/>
      <c r="AU15" s="138"/>
      <c r="AV15" s="31"/>
      <c r="AW15" s="31"/>
    </row>
    <row r="16" spans="1:49" ht="13.5">
      <c r="A16" s="138"/>
      <c r="B16" s="141"/>
      <c r="C16" s="204" t="s">
        <v>167</v>
      </c>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5">
        <f ca="1">SUM(申請額一覧!H5:H19)</f>
        <v>655</v>
      </c>
      <c r="AI16" s="205"/>
      <c r="AJ16" s="205"/>
      <c r="AK16" s="205"/>
      <c r="AL16" s="205"/>
      <c r="AM16" s="138" t="s">
        <v>11</v>
      </c>
      <c r="AN16" s="138"/>
      <c r="AO16" s="138"/>
      <c r="AP16" s="138"/>
      <c r="AQ16" s="138"/>
      <c r="AR16" s="138"/>
      <c r="AS16" s="138"/>
      <c r="AT16" s="138"/>
      <c r="AU16" s="138"/>
      <c r="AV16" s="31"/>
      <c r="AW16" s="31"/>
    </row>
    <row r="17" spans="1:49" ht="13.5">
      <c r="A17" s="138"/>
      <c r="B17" s="141"/>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5"/>
      <c r="AI17" s="205"/>
      <c r="AJ17" s="205"/>
      <c r="AK17" s="205"/>
      <c r="AL17" s="205"/>
      <c r="AM17" s="138"/>
      <c r="AN17" s="138"/>
      <c r="AO17" s="138"/>
      <c r="AP17" s="138"/>
      <c r="AQ17" s="138"/>
      <c r="AR17" s="138"/>
      <c r="AS17" s="138"/>
      <c r="AT17" s="138"/>
      <c r="AU17" s="138"/>
      <c r="AV17" s="31"/>
      <c r="AW17" s="31"/>
    </row>
    <row r="18" spans="1:49" ht="13.5">
      <c r="A18" s="105"/>
      <c r="B18" s="106"/>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c r="AI18" s="190"/>
      <c r="AJ18" s="190"/>
      <c r="AK18" s="190"/>
      <c r="AL18" s="190"/>
      <c r="AM18" s="105"/>
      <c r="AN18" s="105"/>
      <c r="AO18" s="105"/>
      <c r="AP18" s="105"/>
      <c r="AQ18" s="105"/>
      <c r="AR18" s="105"/>
      <c r="AS18" s="105"/>
      <c r="AT18" s="105"/>
      <c r="AU18" s="105"/>
      <c r="AV18" s="105"/>
      <c r="AW18" s="105"/>
    </row>
    <row r="19" spans="1:49" ht="13.5">
      <c r="A19" s="31"/>
      <c r="B19" s="34"/>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90"/>
      <c r="AI19" s="190"/>
      <c r="AJ19" s="190"/>
      <c r="AK19" s="190"/>
      <c r="AL19" s="190"/>
      <c r="AM19" s="31"/>
      <c r="AN19" s="31"/>
      <c r="AO19" s="31"/>
      <c r="AP19" s="31"/>
      <c r="AQ19" s="31"/>
      <c r="AR19" s="31"/>
      <c r="AS19" s="31"/>
      <c r="AT19" s="31"/>
      <c r="AU19" s="31"/>
      <c r="AV19" s="31"/>
      <c r="AW19" s="31"/>
    </row>
    <row r="20" spans="1:49" ht="13.5">
      <c r="A20" s="105"/>
      <c r="B20" s="106"/>
      <c r="C20" s="107"/>
      <c r="D20" s="107"/>
      <c r="E20" s="107"/>
      <c r="F20" s="107"/>
      <c r="G20" s="107"/>
      <c r="H20" s="107"/>
      <c r="I20" s="107"/>
      <c r="J20" s="107"/>
      <c r="K20" s="107"/>
      <c r="L20" s="107"/>
      <c r="M20" s="107"/>
      <c r="N20" s="107"/>
      <c r="O20" s="107"/>
      <c r="P20" s="107"/>
      <c r="Q20" s="107"/>
      <c r="R20" s="107"/>
      <c r="S20" s="107"/>
      <c r="T20" s="107"/>
      <c r="U20" s="107"/>
      <c r="V20" s="107"/>
      <c r="W20" s="107"/>
      <c r="X20" s="107"/>
      <c r="Y20" s="119"/>
      <c r="Z20" s="119"/>
      <c r="AA20" s="107"/>
      <c r="AB20" s="107"/>
      <c r="AC20" s="107"/>
      <c r="AD20" s="107"/>
      <c r="AE20" s="107"/>
      <c r="AF20" s="107"/>
      <c r="AG20" s="107"/>
      <c r="AH20" s="108"/>
      <c r="AI20" s="108"/>
      <c r="AJ20" s="108"/>
      <c r="AK20" s="108"/>
      <c r="AL20" s="108"/>
      <c r="AM20" s="105"/>
      <c r="AN20" s="105"/>
      <c r="AO20" s="105"/>
      <c r="AP20" s="105"/>
      <c r="AQ20" s="105"/>
      <c r="AR20" s="105"/>
      <c r="AS20" s="105"/>
      <c r="AT20" s="105"/>
      <c r="AU20" s="105"/>
      <c r="AV20" s="105"/>
      <c r="AW20" s="105"/>
    </row>
    <row r="21" spans="1:49" ht="13.5">
      <c r="A21" s="31"/>
      <c r="B21" s="34"/>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c r="AI21" s="190"/>
      <c r="AJ21" s="190"/>
      <c r="AK21" s="190"/>
      <c r="AL21" s="190"/>
      <c r="AM21" s="31"/>
      <c r="AN21" s="31"/>
      <c r="AO21" s="31"/>
      <c r="AP21" s="31"/>
      <c r="AQ21" s="31"/>
      <c r="AR21" s="31"/>
      <c r="AS21" s="31"/>
      <c r="AT21" s="31"/>
      <c r="AU21" s="31"/>
      <c r="AV21" s="31"/>
      <c r="AW21" s="31"/>
    </row>
    <row r="22" spans="1:49" ht="13.5">
      <c r="A22" s="31"/>
      <c r="B22" s="31"/>
      <c r="C22" s="31"/>
      <c r="D22" s="31"/>
      <c r="E22" s="31"/>
      <c r="F22" s="31"/>
      <c r="G22" s="31"/>
      <c r="H22" s="31"/>
      <c r="I22" s="31"/>
      <c r="J22" s="31"/>
      <c r="K22" s="31"/>
      <c r="L22" s="31"/>
      <c r="M22" s="34"/>
      <c r="N22" s="34"/>
      <c r="O22" s="34"/>
      <c r="P22" s="106"/>
      <c r="Q22" s="106"/>
      <c r="R22" s="106"/>
      <c r="S22" s="34"/>
      <c r="T22" s="34"/>
      <c r="U22" s="34"/>
      <c r="V22" s="34"/>
      <c r="W22" s="106"/>
      <c r="X22" s="106"/>
      <c r="Y22" s="121"/>
      <c r="Z22" s="121"/>
      <c r="AA22" s="106"/>
      <c r="AB22" s="106"/>
      <c r="AC22" s="106"/>
      <c r="AD22" s="34"/>
      <c r="AE22" s="31"/>
      <c r="AF22" s="31"/>
      <c r="AG22" s="31"/>
      <c r="AH22" s="31"/>
      <c r="AI22" s="31"/>
      <c r="AJ22" s="31"/>
      <c r="AK22" s="31"/>
      <c r="AL22" s="31"/>
      <c r="AM22" s="31"/>
      <c r="AN22" s="31"/>
      <c r="AO22" s="31"/>
      <c r="AP22" s="31"/>
      <c r="AQ22" s="31"/>
      <c r="AR22" s="31"/>
      <c r="AS22" s="31"/>
      <c r="AT22" s="31"/>
      <c r="AU22" s="31"/>
      <c r="AV22" s="31"/>
      <c r="AW22" s="31"/>
    </row>
    <row r="23" spans="1:49" ht="13.5">
      <c r="A23" s="31"/>
      <c r="B23" s="31"/>
      <c r="C23" s="31"/>
      <c r="D23" s="31"/>
      <c r="E23" s="31"/>
      <c r="F23" s="31"/>
      <c r="G23" s="31"/>
      <c r="H23" s="31"/>
      <c r="I23" s="31"/>
      <c r="J23" s="31"/>
      <c r="K23" s="31"/>
      <c r="L23" s="31"/>
      <c r="M23" s="34"/>
      <c r="N23" s="34"/>
      <c r="O23" s="34"/>
      <c r="P23" s="106"/>
      <c r="Q23" s="106"/>
      <c r="R23" s="106"/>
      <c r="S23" s="34"/>
      <c r="T23" s="34"/>
      <c r="U23" s="34"/>
      <c r="V23" s="34"/>
      <c r="W23" s="106"/>
      <c r="X23" s="106"/>
      <c r="Y23" s="121"/>
      <c r="Z23" s="121"/>
      <c r="AA23" s="106"/>
      <c r="AB23" s="106"/>
      <c r="AC23" s="106"/>
      <c r="AD23" s="34"/>
      <c r="AE23" s="31"/>
      <c r="AF23" s="31"/>
      <c r="AG23" s="31"/>
      <c r="AH23" s="31"/>
      <c r="AI23" s="31"/>
      <c r="AJ23" s="31"/>
      <c r="AK23" s="31"/>
      <c r="AL23" s="31"/>
      <c r="AM23" s="31"/>
      <c r="AN23" s="31"/>
      <c r="AO23" s="31"/>
      <c r="AP23" s="31"/>
      <c r="AQ23" s="31"/>
      <c r="AR23" s="31"/>
      <c r="AS23" s="31"/>
      <c r="AT23" s="31"/>
      <c r="AU23" s="31"/>
      <c r="AV23" s="31"/>
      <c r="AW23" s="31"/>
    </row>
    <row r="24" spans="1:49" ht="13.5">
      <c r="A24" s="31"/>
      <c r="B24" s="31" t="s">
        <v>168</v>
      </c>
      <c r="C24" s="31"/>
      <c r="D24" s="31"/>
      <c r="E24" s="31"/>
      <c r="F24" s="31"/>
      <c r="G24" s="31"/>
      <c r="H24" s="31"/>
      <c r="I24" s="31"/>
      <c r="J24" s="31"/>
      <c r="K24" s="31"/>
      <c r="L24" s="31"/>
      <c r="M24" s="34"/>
      <c r="N24" s="34"/>
      <c r="O24" s="34"/>
      <c r="P24" s="106"/>
      <c r="Q24" s="106"/>
      <c r="R24" s="106"/>
      <c r="S24" s="34"/>
      <c r="T24" s="34"/>
      <c r="U24" s="34"/>
      <c r="V24" s="34"/>
      <c r="W24" s="106"/>
      <c r="X24" s="106"/>
      <c r="Y24" s="121"/>
      <c r="Z24" s="121"/>
      <c r="AA24" s="106"/>
      <c r="AB24" s="106"/>
      <c r="AC24" s="106"/>
      <c r="AD24" s="34"/>
      <c r="AE24" s="31"/>
      <c r="AF24" s="31"/>
      <c r="AG24" s="31"/>
      <c r="AH24" s="31"/>
      <c r="AI24" s="31"/>
      <c r="AJ24" s="31"/>
      <c r="AK24" s="31"/>
      <c r="AL24" s="31"/>
      <c r="AM24" s="31"/>
      <c r="AN24" s="31"/>
      <c r="AO24" s="31"/>
      <c r="AP24" s="31"/>
      <c r="AQ24" s="31"/>
      <c r="AR24" s="31"/>
      <c r="AS24" s="31"/>
      <c r="AT24" s="31"/>
      <c r="AU24" s="31"/>
      <c r="AV24" s="31"/>
      <c r="AW24" s="31"/>
    </row>
    <row r="25" spans="1:49" ht="13.5">
      <c r="A25" s="36"/>
      <c r="B25" s="31" t="s">
        <v>169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5.75" customHeight="1">
      <c r="A26" s="36"/>
      <c r="B26" s="31" t="s">
        <v>210</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5.75" customHeight="1">
      <c r="A27" s="36"/>
      <c r="B27" s="31" t="s">
        <v>170</v>
      </c>
      <c r="C27" s="36"/>
      <c r="D27" s="31"/>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5">
      <c r="A28" s="36"/>
      <c r="B28" s="31" t="s">
        <v>154</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t="s">
        <v>109</v>
      </c>
      <c r="AE38" s="36"/>
      <c r="AF38" s="36"/>
      <c r="AG38" s="36"/>
      <c r="AH38" s="36"/>
      <c r="AI38" s="36"/>
      <c r="AJ38" s="36"/>
      <c r="AK38" s="36"/>
      <c r="AL38" s="36"/>
      <c r="AM38" s="36"/>
      <c r="AN38" s="36"/>
      <c r="AO38" s="36"/>
      <c r="AP38" s="36"/>
      <c r="AQ38" s="36"/>
      <c r="AR38" s="36"/>
      <c r="AS38" s="36"/>
      <c r="AT38" s="36"/>
      <c r="AU38" s="36"/>
      <c r="AV38" s="36"/>
      <c r="AW38" s="36"/>
    </row>
    <row r="39" spans="1:49">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ht="18.75"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178" t="s">
        <v>215</v>
      </c>
      <c r="AF40" s="179"/>
      <c r="AG40" s="179"/>
      <c r="AH40" s="179"/>
      <c r="AI40" s="179"/>
      <c r="AJ40" s="179"/>
      <c r="AK40" s="179"/>
      <c r="AL40" s="182"/>
      <c r="AM40" s="153" t="s">
        <v>216</v>
      </c>
      <c r="AN40" s="184" t="s">
        <v>273</v>
      </c>
      <c r="AO40" s="185"/>
      <c r="AP40" s="185"/>
      <c r="AQ40" s="185"/>
      <c r="AR40" s="154"/>
      <c r="AS40" s="154"/>
      <c r="AT40" s="154"/>
      <c r="AU40" s="155"/>
      <c r="AV40" s="36"/>
      <c r="AW40" s="36"/>
    </row>
    <row r="41" spans="1:49" ht="18.75"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180"/>
      <c r="AF41" s="181"/>
      <c r="AG41" s="181"/>
      <c r="AH41" s="181"/>
      <c r="AI41" s="181"/>
      <c r="AJ41" s="181"/>
      <c r="AK41" s="181"/>
      <c r="AL41" s="183"/>
      <c r="AM41" s="186" t="s">
        <v>274</v>
      </c>
      <c r="AN41" s="186"/>
      <c r="AO41" s="186"/>
      <c r="AP41" s="186"/>
      <c r="AQ41" s="186"/>
      <c r="AR41" s="186"/>
      <c r="AS41" s="186"/>
      <c r="AT41" s="186"/>
      <c r="AU41" s="186"/>
      <c r="AV41" s="36"/>
      <c r="AW41" s="36"/>
    </row>
    <row r="42" spans="1:49" ht="18.75"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200" t="s">
        <v>111</v>
      </c>
      <c r="AF42" s="201"/>
      <c r="AG42" s="201"/>
      <c r="AH42" s="201"/>
      <c r="AI42" s="201"/>
      <c r="AJ42" s="201"/>
      <c r="AK42" s="201"/>
      <c r="AL42" s="86"/>
      <c r="AM42" s="202" t="s">
        <v>275</v>
      </c>
      <c r="AN42" s="202"/>
      <c r="AO42" s="202"/>
      <c r="AP42" s="202"/>
      <c r="AQ42" s="202"/>
      <c r="AR42" s="202"/>
      <c r="AS42" s="202"/>
      <c r="AT42" s="202"/>
      <c r="AU42" s="202"/>
      <c r="AV42" s="36"/>
      <c r="AW42" s="36"/>
    </row>
    <row r="43" spans="1:49" ht="18.7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200" t="s">
        <v>112</v>
      </c>
      <c r="AF43" s="201"/>
      <c r="AG43" s="201"/>
      <c r="AH43" s="201"/>
      <c r="AI43" s="201"/>
      <c r="AJ43" s="201"/>
      <c r="AK43" s="201"/>
      <c r="AL43" s="86"/>
      <c r="AM43" s="202" t="s">
        <v>276</v>
      </c>
      <c r="AN43" s="202"/>
      <c r="AO43" s="202"/>
      <c r="AP43" s="202"/>
      <c r="AQ43" s="202"/>
      <c r="AR43" s="202"/>
      <c r="AS43" s="202"/>
      <c r="AT43" s="202"/>
      <c r="AU43" s="202"/>
      <c r="AV43" s="36"/>
      <c r="AW43" s="36"/>
    </row>
    <row r="44" spans="1:49" ht="18.7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178" t="s">
        <v>113</v>
      </c>
      <c r="AF44" s="179"/>
      <c r="AG44" s="179"/>
      <c r="AH44" s="85"/>
      <c r="AI44" s="197" t="s">
        <v>110</v>
      </c>
      <c r="AJ44" s="198"/>
      <c r="AK44" s="198"/>
      <c r="AL44" s="199"/>
      <c r="AM44" s="202" t="s">
        <v>277</v>
      </c>
      <c r="AN44" s="202"/>
      <c r="AO44" s="202"/>
      <c r="AP44" s="202"/>
      <c r="AQ44" s="202"/>
      <c r="AR44" s="202"/>
      <c r="AS44" s="202"/>
      <c r="AT44" s="202"/>
      <c r="AU44" s="202"/>
      <c r="AV44" s="36"/>
      <c r="AW44" s="36"/>
    </row>
    <row r="45" spans="1:49" ht="18.7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195"/>
      <c r="AF45" s="196"/>
      <c r="AG45" s="196"/>
      <c r="AH45" s="87"/>
      <c r="AI45" s="197" t="s">
        <v>114</v>
      </c>
      <c r="AJ45" s="198"/>
      <c r="AK45" s="198"/>
      <c r="AL45" s="199"/>
      <c r="AM45" s="193" t="s">
        <v>278</v>
      </c>
      <c r="AN45" s="194"/>
      <c r="AO45" s="194"/>
      <c r="AP45" s="194"/>
      <c r="AQ45" s="194"/>
      <c r="AR45" s="194"/>
      <c r="AS45" s="194"/>
      <c r="AT45" s="194"/>
      <c r="AU45" s="194"/>
      <c r="AV45" s="36"/>
      <c r="AW45" s="36"/>
    </row>
    <row r="46" spans="1:49" ht="18.7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sheetData>
  <sheetProtection algorithmName="SHA-512" hashValue="N6GmM+9xgGPBhJHbdjS+jUnA9uYjdS9/ewtSWTIcx25xMgH0yUWVqdaJ31Wze+ByT/RcczXggumbPCb0G/YesQ==" saltValue="ZQIs0ZkN57SsoUtQ8+CG/w==" spinCount="100000" sheet="1" objects="1" scenarios="1"/>
  <mergeCells count="32">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E40:AK41"/>
    <mergeCell ref="AL40:AL41"/>
    <mergeCell ref="AN40:AQ40"/>
    <mergeCell ref="AM41:AU41"/>
    <mergeCell ref="AL2:AM2"/>
    <mergeCell ref="AO2:AP2"/>
    <mergeCell ref="AR2:AS2"/>
    <mergeCell ref="A9:AU9"/>
    <mergeCell ref="C18:AG18"/>
    <mergeCell ref="AH18:AL18"/>
    <mergeCell ref="A4:G4"/>
    <mergeCell ref="AG6:AU6"/>
    <mergeCell ref="AG7:AU7"/>
    <mergeCell ref="C19:AG19"/>
    <mergeCell ref="AH19:AL19"/>
    <mergeCell ref="C21:AG21"/>
  </mergeCells>
  <phoneticPr fontId="4"/>
  <hyperlinks>
    <hyperlink ref="AM45" r:id="rId1"/>
  </hyperlinks>
  <printOptions horizontalCentered="1"/>
  <pageMargins left="0.70866141732283472" right="0.70866141732283472" top="0.94488188976377963" bottom="0.74803149606299213" header="0.31496062992125984" footer="0.31496062992125984"/>
  <pageSetup paperSize="9" scale="81"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6"/>
  <sheetViews>
    <sheetView showZeros="0" view="pageBreakPreview" zoomScaleNormal="100" zoomScaleSheetLayoutView="100" workbookViewId="0">
      <selection activeCell="A2" sqref="A2"/>
    </sheetView>
  </sheetViews>
  <sheetFormatPr defaultColWidth="2.125" defaultRowHeight="13.5"/>
  <cols>
    <col min="1" max="1" width="3.125" style="6" customWidth="1"/>
    <col min="2" max="2" width="20.375" style="6" customWidth="1"/>
    <col min="3" max="3" width="12.875" style="6" customWidth="1"/>
    <col min="4" max="4" width="24.5" style="6" customWidth="1"/>
    <col min="5" max="5" width="18" style="6" customWidth="1"/>
    <col min="6" max="6" width="20.875" style="6" customWidth="1"/>
    <col min="7" max="7" width="13.875" style="6" customWidth="1"/>
    <col min="8" max="8" width="11.125" style="6" customWidth="1"/>
    <col min="9" max="9" width="7.375" style="6" bestFit="1" customWidth="1"/>
    <col min="10" max="10" width="11.125" style="6" customWidth="1"/>
    <col min="11" max="11" width="4.5" style="6" bestFit="1" customWidth="1"/>
    <col min="12" max="12" width="15.625" style="6" customWidth="1"/>
    <col min="13" max="13" width="10.125" style="6" customWidth="1"/>
    <col min="14" max="14" width="15.625" style="6" customWidth="1"/>
    <col min="15" max="15" width="10.125" style="6" customWidth="1"/>
    <col min="16" max="16" width="11.125" style="6" customWidth="1"/>
    <col min="17" max="17" width="21.5" style="6" customWidth="1"/>
    <col min="18" max="18" width="22.125" style="6" customWidth="1"/>
    <col min="19" max="19" width="25.125" style="6" customWidth="1"/>
    <col min="20" max="16384" width="2.125" style="6"/>
  </cols>
  <sheetData>
    <row r="1" spans="1:19">
      <c r="A1" s="6" t="s">
        <v>104</v>
      </c>
    </row>
    <row r="2" spans="1:19">
      <c r="A2" s="69"/>
    </row>
    <row r="3" spans="1:19" ht="18" customHeight="1">
      <c r="A3" s="214" t="s">
        <v>103</v>
      </c>
      <c r="B3" s="215" t="s">
        <v>43</v>
      </c>
      <c r="C3" s="218" t="s">
        <v>286</v>
      </c>
      <c r="D3" s="211" t="s">
        <v>13</v>
      </c>
      <c r="E3" s="211" t="s">
        <v>4</v>
      </c>
      <c r="F3" s="216" t="s">
        <v>46</v>
      </c>
      <c r="G3" s="218" t="s">
        <v>192</v>
      </c>
      <c r="H3" s="212" t="s">
        <v>100</v>
      </c>
      <c r="I3" s="212"/>
      <c r="J3" s="213"/>
      <c r="K3" s="209" t="s">
        <v>105</v>
      </c>
      <c r="L3" s="206" t="s">
        <v>188</v>
      </c>
      <c r="M3" s="207"/>
      <c r="N3" s="207"/>
      <c r="O3" s="207"/>
      <c r="P3" s="207"/>
      <c r="Q3" s="207"/>
      <c r="R3" s="207"/>
      <c r="S3" s="208"/>
    </row>
    <row r="4" spans="1:19" ht="33.75">
      <c r="A4" s="214"/>
      <c r="B4" s="215"/>
      <c r="C4" s="219"/>
      <c r="D4" s="211"/>
      <c r="E4" s="211"/>
      <c r="F4" s="217"/>
      <c r="G4" s="219"/>
      <c r="H4" s="68" t="s">
        <v>152</v>
      </c>
      <c r="I4" s="68" t="s">
        <v>102</v>
      </c>
      <c r="J4" s="94" t="s">
        <v>14</v>
      </c>
      <c r="K4" s="210"/>
      <c r="L4" s="116" t="s">
        <v>189</v>
      </c>
      <c r="M4" s="162" t="s">
        <v>225</v>
      </c>
      <c r="N4" s="116" t="s">
        <v>181</v>
      </c>
      <c r="O4" s="116" t="s">
        <v>186</v>
      </c>
      <c r="P4" s="116" t="s">
        <v>182</v>
      </c>
      <c r="Q4" s="116" t="s">
        <v>183</v>
      </c>
      <c r="R4" s="116" t="s">
        <v>191</v>
      </c>
      <c r="S4" s="116" t="s">
        <v>184</v>
      </c>
    </row>
    <row r="5" spans="1:19" ht="22.5" customHeight="1">
      <c r="A5" s="70">
        <v>1</v>
      </c>
      <c r="B5" s="104" t="str">
        <f ca="1">IFERROR(INDIRECT("個票"&amp;$A5&amp;"！$t$7"),"")</f>
        <v>支援センター丸の内</v>
      </c>
      <c r="C5" s="104" t="str">
        <f ca="1">IFERROR(INDIRECT("個票"&amp;$A5&amp;"！$h$7"),"")</f>
        <v>9999999999</v>
      </c>
      <c r="D5" s="104" t="str">
        <f t="shared" ref="D5:D19" ca="1" si="0">IFERROR(INDIRECT("個票"&amp;$A5&amp;"！$l$10"),"")</f>
        <v>日中一時支援</v>
      </c>
      <c r="E5" s="104" t="str">
        <f ca="1">IFERROR(INDIRECT("個票"&amp;$A5&amp;"！$w$9"),"")</f>
        <v>086-232-0000</v>
      </c>
      <c r="F5" s="104" t="str">
        <f ca="1">IFERROR(INDIRECT("個票"&amp;$A5&amp;"！$ｄ$9")&amp;INDIRECT("個票"&amp;$A5&amp;"！$ｈ$9"),"")</f>
        <v>岡山県岡山市北区丸の内１－１－４</v>
      </c>
      <c r="G5" s="163" t="str">
        <f ca="1">IF(ISNUMBER(J5),IF(J5&gt;0,申請書!$AG$6,""),"")</f>
        <v>ＮＰＯ法人後楽園</v>
      </c>
      <c r="H5" s="73">
        <f t="shared" ref="H5:H19" ca="1" si="1">IFERROR(INDIRECT("個票"&amp;$A5&amp;"！$ai$23"),"")</f>
        <v>302</v>
      </c>
      <c r="I5" s="74">
        <f t="shared" ref="I5:I19" ca="1" si="2">IFERROR(INDIRECT("個票"&amp;$A5&amp;"！$ao$24"),"")</f>
        <v>0</v>
      </c>
      <c r="J5" s="73">
        <f ca="1">H5</f>
        <v>302</v>
      </c>
      <c r="K5" s="75"/>
      <c r="L5" s="165" t="str">
        <f ca="1">IF(ISNUMBER(J5),IF(J5&gt;0,個票1!$A$18&amp;個票1!$G$18,""),"")</f>
        <v>中国銀行</v>
      </c>
      <c r="M5" s="116" t="str">
        <f ca="1">IF(ISNUMBER(J5),IF(J5&gt;0,個票1!$E$19&amp;個票1!$F$19&amp;個票1!$G$19&amp;個票1!$H$19,""),"")</f>
        <v>0168</v>
      </c>
      <c r="N5" s="165" t="str">
        <f ca="1">IF(ISNUMBER(J5),IF(J5&gt;0,個票1!$I$18,""),"")</f>
        <v>本店</v>
      </c>
      <c r="O5" s="116" t="str">
        <f ca="1">IF(ISNUMBER(J5),IF(J5&gt;0,個票1!$N$19&amp;個票1!$O$19&amp;個票1!P$19,""),"")</f>
        <v>101</v>
      </c>
      <c r="P5" s="116" t="str">
        <f ca="1">IF(ISNUMBER(J5),IF(J5&gt;0,個票1!Q$18,""),"")</f>
        <v>普通</v>
      </c>
      <c r="Q5" s="116" t="str">
        <f ca="1">IF(ISNUMBER(J5),IF(J5&gt;0,個票1!$S$18&amp;個票1!$T$18&amp;個票1!$U$18&amp;個票1!$V$18&amp;個票1!$W$18&amp;個票1!$X$18&amp;個票1!$Y$18,""),"")</f>
        <v>0000000</v>
      </c>
      <c r="R5" s="165" t="str">
        <f ca="1">IF(ISNUMBER(J5),IF(J5&gt;0,個票1!$Z$18,""),"")</f>
        <v>トクヒ）コウラクエン</v>
      </c>
      <c r="S5" s="165" t="str">
        <f ca="1">IF(ISNUMBER(J5),IF(J5&gt;0,個票1!$Z$19,""),"")</f>
        <v>特非）後楽園</v>
      </c>
    </row>
    <row r="6" spans="1:19" ht="22.5" customHeight="1">
      <c r="A6" s="70">
        <v>2</v>
      </c>
      <c r="B6" s="104" t="str">
        <f t="shared" ref="B6:B19" ca="1" si="3">IFERROR(INDIRECT("個票"&amp;$A6&amp;"！$t$7"),"")</f>
        <v>支援センター大元</v>
      </c>
      <c r="C6" s="104" t="str">
        <f t="shared" ref="C6:C19" ca="1" si="4">IFERROR(INDIRECT("個票"&amp;$A6&amp;"！$h$7"),"")</f>
        <v>9999999999</v>
      </c>
      <c r="D6" s="104" t="str">
        <f t="shared" ca="1" si="0"/>
        <v>地域活動支援センター</v>
      </c>
      <c r="E6" s="104" t="str">
        <f t="shared" ref="E6:E19" ca="1" si="5">IFERROR(INDIRECT("個票"&amp;$A6&amp;"！$w$9"),"")</f>
        <v>086-226-0000</v>
      </c>
      <c r="F6" s="104" t="str">
        <f t="shared" ref="F6:F19" ca="1" si="6">IFERROR(INDIRECT("個票"&amp;$A6&amp;"！$ｄ$9")&amp;INDIRECT("個票"&amp;$A6&amp;"！$ｈ$9"),"")</f>
        <v>岡山県岡山市北区西古松268-1</v>
      </c>
      <c r="G6" s="163" t="str">
        <f ca="1">IF(ISNUMBER(J6),IF(J6&gt;0,申請書!$AG$6,""),"")</f>
        <v>ＮＰＯ法人後楽園</v>
      </c>
      <c r="H6" s="73">
        <f t="shared" ca="1" si="1"/>
        <v>353</v>
      </c>
      <c r="I6" s="74">
        <f t="shared" ca="1" si="2"/>
        <v>0</v>
      </c>
      <c r="J6" s="73">
        <f t="shared" ref="J6:J19" ca="1" si="7">H6</f>
        <v>353</v>
      </c>
      <c r="K6" s="75"/>
      <c r="L6" s="165" t="str">
        <f ca="1">IF(ISNUMBER(J6),IF(J6&gt;0,個票1!$A$18&amp;個票1!$G$18,""),"")</f>
        <v>中国銀行</v>
      </c>
      <c r="M6" s="116" t="str">
        <f ca="1">IF(ISNUMBER(J6),IF(J6&gt;0,個票1!$E$19&amp;個票1!$F$19&amp;個票1!$G$19&amp;個票1!$H$19,""),"")</f>
        <v>0168</v>
      </c>
      <c r="N6" s="165" t="str">
        <f ca="1">IF(ISNUMBER(J6),IF(J6&gt;0,個票1!$I$18,""),"")</f>
        <v>本店</v>
      </c>
      <c r="O6" s="116" t="str">
        <f ca="1">IF(ISNUMBER(J6),IF(J6&gt;0,個票1!$N$19&amp;個票1!$O$19&amp;個票1!P$19,""),"")</f>
        <v>101</v>
      </c>
      <c r="P6" s="116" t="str">
        <f ca="1">IF(ISNUMBER(J6),IF(J6&gt;0,個票1!Q$18,""),"")</f>
        <v>普通</v>
      </c>
      <c r="Q6" s="116" t="str">
        <f ca="1">IF(ISNUMBER(J6),IF(J6&gt;0,個票1!$S$18&amp;個票1!$T$18&amp;個票1!$U$18&amp;個票1!$V$18&amp;個票1!$W$18&amp;個票1!$X$18&amp;個票1!$Y$18,""),"")</f>
        <v>0000000</v>
      </c>
      <c r="R6" s="165" t="str">
        <f ca="1">IF(ISNUMBER(J6),IF(J6&gt;0,個票1!$Z$18,""),"")</f>
        <v>トクヒ）コウラクエン</v>
      </c>
      <c r="S6" s="165" t="str">
        <f ca="1">IF(ISNUMBER(J6),IF(J6&gt;0,個票1!$Z$19,""),"")</f>
        <v>特非）後楽園</v>
      </c>
    </row>
    <row r="7" spans="1:19" ht="22.5" customHeight="1">
      <c r="A7" s="70">
        <v>3</v>
      </c>
      <c r="B7" s="104" t="str">
        <f t="shared" ca="1" si="3"/>
        <v/>
      </c>
      <c r="C7" s="104" t="str">
        <f t="shared" ca="1" si="4"/>
        <v/>
      </c>
      <c r="D7" s="104" t="str">
        <f t="shared" ca="1" si="0"/>
        <v/>
      </c>
      <c r="E7" s="104" t="str">
        <f t="shared" ca="1" si="5"/>
        <v/>
      </c>
      <c r="F7" s="104" t="str">
        <f t="shared" ca="1" si="6"/>
        <v/>
      </c>
      <c r="G7" s="163" t="str">
        <f ca="1">IF(ISNUMBER(J7),IF(J7&gt;0,申請書!$AG$6,""),"")</f>
        <v/>
      </c>
      <c r="H7" s="73" t="str">
        <f t="shared" ca="1" si="1"/>
        <v/>
      </c>
      <c r="I7" s="74" t="str">
        <f t="shared" ca="1" si="2"/>
        <v/>
      </c>
      <c r="J7" s="73" t="str">
        <f ca="1">H7</f>
        <v/>
      </c>
      <c r="K7" s="75"/>
      <c r="L7" s="165" t="str">
        <f ca="1">IF(ISNUMBER(J7),IF(J7&gt;0,個票1!$A$18&amp;個票1!$G$18,""),"")</f>
        <v/>
      </c>
      <c r="M7" s="116" t="str">
        <f ca="1">IF(ISNUMBER(J7),IF(J7&gt;0,個票1!$E$19&amp;個票1!$F$19&amp;個票1!$G$19&amp;個票1!$H$19,""),"")</f>
        <v/>
      </c>
      <c r="N7" s="165" t="str">
        <f ca="1">IF(ISNUMBER(J7),IF(J7&gt;0,個票1!$I$18,""),"")</f>
        <v/>
      </c>
      <c r="O7" s="116" t="str">
        <f ca="1">IF(ISNUMBER(J7),IF(J7&gt;0,個票1!$N$19&amp;個票1!$O$19&amp;個票1!P$19,""),"")</f>
        <v/>
      </c>
      <c r="P7" s="116" t="str">
        <f ca="1">IF(ISNUMBER(J7),IF(J7&gt;0,個票1!Q$18,""),"")</f>
        <v/>
      </c>
      <c r="Q7" s="116" t="str">
        <f ca="1">IF(ISNUMBER(J7),IF(J7&gt;0,個票1!$S$18&amp;個票1!$T$18&amp;個票1!$U$18&amp;個票1!$V$18&amp;個票1!$W$18&amp;個票1!$X$18&amp;個票1!$Y$18,""),"")</f>
        <v/>
      </c>
      <c r="R7" s="165" t="str">
        <f ca="1">IF(ISNUMBER(J7),IF(J7&gt;0,個票1!$Z$18,""),"")</f>
        <v/>
      </c>
      <c r="S7" s="165" t="str">
        <f ca="1">IF(ISNUMBER(J7),IF(J7&gt;0,個票1!$Z$19,""),"")</f>
        <v/>
      </c>
    </row>
    <row r="8" spans="1:19" ht="22.5" customHeight="1">
      <c r="A8" s="70">
        <v>4</v>
      </c>
      <c r="B8" s="104" t="str">
        <f t="shared" ca="1" si="3"/>
        <v/>
      </c>
      <c r="C8" s="104" t="str">
        <f t="shared" ca="1" si="4"/>
        <v/>
      </c>
      <c r="D8" s="104" t="str">
        <f t="shared" ca="1" si="0"/>
        <v/>
      </c>
      <c r="E8" s="104" t="str">
        <f t="shared" ca="1" si="5"/>
        <v/>
      </c>
      <c r="F8" s="104" t="str">
        <f t="shared" ca="1" si="6"/>
        <v/>
      </c>
      <c r="G8" s="163" t="str">
        <f ca="1">IF(ISNUMBER(J8),IF(J8&gt;0,申請書!$AG$6,""),"")</f>
        <v/>
      </c>
      <c r="H8" s="73" t="str">
        <f t="shared" ca="1" si="1"/>
        <v/>
      </c>
      <c r="I8" s="74" t="str">
        <f t="shared" ca="1" si="2"/>
        <v/>
      </c>
      <c r="J8" s="73" t="str">
        <f t="shared" ca="1" si="7"/>
        <v/>
      </c>
      <c r="K8" s="75"/>
      <c r="L8" s="165" t="str">
        <f ca="1">IF(ISNUMBER(J8),IF(J8&gt;0,個票1!$A$18&amp;個票1!$G$18,""),"")</f>
        <v/>
      </c>
      <c r="M8" s="116" t="str">
        <f ca="1">IF(ISNUMBER(J8),IF(J8&gt;0,個票1!$E$19&amp;個票1!$F$19&amp;個票1!$G$19&amp;個票1!$H$19,""),"")</f>
        <v/>
      </c>
      <c r="N8" s="165" t="str">
        <f ca="1">IF(ISNUMBER(J8),IF(J8&gt;0,個票1!$I$18,""),"")</f>
        <v/>
      </c>
      <c r="O8" s="116" t="str">
        <f ca="1">IF(ISNUMBER(J8),IF(J8&gt;0,個票1!$N$19&amp;個票1!$O$19&amp;個票1!P$19,""),"")</f>
        <v/>
      </c>
      <c r="P8" s="116" t="str">
        <f ca="1">IF(ISNUMBER(J8),IF(J8&gt;0,個票1!Q$18,""),"")</f>
        <v/>
      </c>
      <c r="Q8" s="116" t="str">
        <f ca="1">IF(ISNUMBER(J8),IF(J8&gt;0,個票1!$S$18&amp;個票1!$T$18&amp;個票1!$U$18&amp;個票1!$V$18&amp;個票1!$W$18&amp;個票1!$X$18&amp;個票1!$Y$18,""),"")</f>
        <v/>
      </c>
      <c r="R8" s="165" t="str">
        <f ca="1">IF(ISNUMBER(J8),IF(J8&gt;0,個票1!$Z$18,""),"")</f>
        <v/>
      </c>
      <c r="S8" s="165" t="str">
        <f ca="1">IF(ISNUMBER(J8),IF(J8&gt;0,個票1!$Z$19,""),"")</f>
        <v/>
      </c>
    </row>
    <row r="9" spans="1:19" ht="22.5" customHeight="1">
      <c r="A9" s="70">
        <v>5</v>
      </c>
      <c r="B9" s="104" t="str">
        <f t="shared" ca="1" si="3"/>
        <v/>
      </c>
      <c r="C9" s="104" t="str">
        <f t="shared" ca="1" si="4"/>
        <v/>
      </c>
      <c r="D9" s="104" t="str">
        <f t="shared" ca="1" si="0"/>
        <v/>
      </c>
      <c r="E9" s="104" t="str">
        <f t="shared" ca="1" si="5"/>
        <v/>
      </c>
      <c r="F9" s="104" t="str">
        <f t="shared" ca="1" si="6"/>
        <v/>
      </c>
      <c r="G9" s="163" t="str">
        <f ca="1">IF(ISNUMBER(J9),IF(J9&gt;0,申請書!$AG$6,""),"")</f>
        <v/>
      </c>
      <c r="H9" s="73" t="str">
        <f t="shared" ca="1" si="1"/>
        <v/>
      </c>
      <c r="I9" s="74" t="str">
        <f t="shared" ca="1" si="2"/>
        <v/>
      </c>
      <c r="J9" s="73" t="str">
        <f t="shared" ca="1" si="7"/>
        <v/>
      </c>
      <c r="K9" s="75"/>
      <c r="L9" s="165" t="str">
        <f ca="1">IF(ISNUMBER(J9),IF(J9&gt;0,個票1!$A$18&amp;個票1!$G$18,""),"")</f>
        <v/>
      </c>
      <c r="M9" s="116" t="str">
        <f ca="1">IF(ISNUMBER(J9),IF(J9&gt;0,個票1!$E$19&amp;個票1!$F$19&amp;個票1!$G$19&amp;個票1!$H$19,""),"")</f>
        <v/>
      </c>
      <c r="N9" s="165" t="str">
        <f ca="1">IF(ISNUMBER(J9),IF(J9&gt;0,個票1!$I$18,""),"")</f>
        <v/>
      </c>
      <c r="O9" s="116" t="str">
        <f ca="1">IF(ISNUMBER(J9),IF(J9&gt;0,個票1!$N$19&amp;個票1!$O$19&amp;個票1!P$19,""),"")</f>
        <v/>
      </c>
      <c r="P9" s="116" t="str">
        <f ca="1">IF(ISNUMBER(J9),IF(J9&gt;0,個票1!Q$18,""),"")</f>
        <v/>
      </c>
      <c r="Q9" s="116" t="str">
        <f ca="1">IF(ISNUMBER(J9),IF(J9&gt;0,個票1!$S$18&amp;個票1!$T$18&amp;個票1!$U$18&amp;個票1!$V$18&amp;個票1!$W$18&amp;個票1!$X$18&amp;個票1!$Y$18,""),"")</f>
        <v/>
      </c>
      <c r="R9" s="165" t="str">
        <f ca="1">IF(ISNUMBER(J9),IF(J9&gt;0,個票1!$Z$18,""),"")</f>
        <v/>
      </c>
      <c r="S9" s="165" t="str">
        <f ca="1">IF(ISNUMBER(J9),IF(J9&gt;0,個票1!$Z$19,""),"")</f>
        <v/>
      </c>
    </row>
    <row r="10" spans="1:19" ht="22.5" customHeight="1">
      <c r="A10" s="70">
        <v>6</v>
      </c>
      <c r="B10" s="104" t="str">
        <f t="shared" ca="1" si="3"/>
        <v/>
      </c>
      <c r="C10" s="104" t="str">
        <f t="shared" ca="1" si="4"/>
        <v/>
      </c>
      <c r="D10" s="104" t="str">
        <f t="shared" ca="1" si="0"/>
        <v/>
      </c>
      <c r="E10" s="104" t="str">
        <f t="shared" ca="1" si="5"/>
        <v/>
      </c>
      <c r="F10" s="104" t="str">
        <f t="shared" ca="1" si="6"/>
        <v/>
      </c>
      <c r="G10" s="163" t="str">
        <f ca="1">IF(ISNUMBER(J10),IF(J10&gt;0,申請書!$AG$6,""),"")</f>
        <v/>
      </c>
      <c r="H10" s="73" t="str">
        <f t="shared" ca="1" si="1"/>
        <v/>
      </c>
      <c r="I10" s="74" t="str">
        <f t="shared" ca="1" si="2"/>
        <v/>
      </c>
      <c r="J10" s="73" t="str">
        <f t="shared" ca="1" si="7"/>
        <v/>
      </c>
      <c r="K10" s="75"/>
      <c r="L10" s="165" t="str">
        <f ca="1">IF(ISNUMBER(J10),IF(J10&gt;0,個票1!$A$18&amp;個票1!$G$18,""),"")</f>
        <v/>
      </c>
      <c r="M10" s="116" t="str">
        <f ca="1">IF(ISNUMBER(J10),IF(J10&gt;0,個票1!$E$19&amp;個票1!$F$19&amp;個票1!$G$19&amp;個票1!$H$19,""),"")</f>
        <v/>
      </c>
      <c r="N10" s="165" t="str">
        <f ca="1">IF(ISNUMBER(J10),IF(J10&gt;0,個票1!$I$18,""),"")</f>
        <v/>
      </c>
      <c r="O10" s="116" t="str">
        <f ca="1">IF(ISNUMBER(J10),IF(J10&gt;0,個票1!$N$19&amp;個票1!$O$19&amp;個票1!P$19,""),"")</f>
        <v/>
      </c>
      <c r="P10" s="116" t="str">
        <f ca="1">IF(ISNUMBER(J10),IF(J10&gt;0,個票1!Q$18,""),"")</f>
        <v/>
      </c>
      <c r="Q10" s="116" t="str">
        <f ca="1">IF(ISNUMBER(J10),IF(J10&gt;0,個票1!$S$18&amp;個票1!$T$18&amp;個票1!$U$18&amp;個票1!$V$18&amp;個票1!$W$18&amp;個票1!$X$18&amp;個票1!$Y$18,""),"")</f>
        <v/>
      </c>
      <c r="R10" s="165" t="str">
        <f ca="1">IF(ISNUMBER(J10),IF(J10&gt;0,個票1!$Z$18,""),"")</f>
        <v/>
      </c>
      <c r="S10" s="165" t="str">
        <f ca="1">IF(ISNUMBER(J10),IF(J10&gt;0,個票1!$Z$19,""),"")</f>
        <v/>
      </c>
    </row>
    <row r="11" spans="1:19" ht="22.5" customHeight="1">
      <c r="A11" s="70">
        <v>7</v>
      </c>
      <c r="B11" s="104" t="str">
        <f t="shared" ca="1" si="3"/>
        <v/>
      </c>
      <c r="C11" s="104" t="str">
        <f t="shared" ca="1" si="4"/>
        <v/>
      </c>
      <c r="D11" s="104" t="str">
        <f t="shared" ca="1" si="0"/>
        <v/>
      </c>
      <c r="E11" s="104" t="str">
        <f t="shared" ca="1" si="5"/>
        <v/>
      </c>
      <c r="F11" s="104" t="str">
        <f t="shared" ca="1" si="6"/>
        <v/>
      </c>
      <c r="G11" s="163" t="str">
        <f ca="1">IF(ISNUMBER(J11),IF(J11&gt;0,申請書!$AG$6,""),"")</f>
        <v/>
      </c>
      <c r="H11" s="73" t="str">
        <f t="shared" ca="1" si="1"/>
        <v/>
      </c>
      <c r="I11" s="74" t="str">
        <f t="shared" ca="1" si="2"/>
        <v/>
      </c>
      <c r="J11" s="73" t="str">
        <f t="shared" ca="1" si="7"/>
        <v/>
      </c>
      <c r="K11" s="75"/>
      <c r="L11" s="165" t="str">
        <f ca="1">IF(ISNUMBER(J11),IF(J11&gt;0,個票1!$A$18&amp;個票1!$G$18,""),"")</f>
        <v/>
      </c>
      <c r="M11" s="116" t="str">
        <f ca="1">IF(ISNUMBER(J11),IF(J11&gt;0,個票1!$E$19&amp;個票1!$F$19&amp;個票1!$G$19&amp;個票1!$H$19,""),"")</f>
        <v/>
      </c>
      <c r="N11" s="165" t="str">
        <f ca="1">IF(ISNUMBER(J11),IF(J11&gt;0,個票1!$I$18,""),"")</f>
        <v/>
      </c>
      <c r="O11" s="116" t="str">
        <f ca="1">IF(ISNUMBER(J11),IF(J11&gt;0,個票1!$N$19&amp;個票1!$O$19&amp;個票1!P$19,""),"")</f>
        <v/>
      </c>
      <c r="P11" s="116" t="str">
        <f ca="1">IF(ISNUMBER(J11),IF(J11&gt;0,個票1!Q$18,""),"")</f>
        <v/>
      </c>
      <c r="Q11" s="116" t="str">
        <f ca="1">IF(ISNUMBER(J11),IF(J11&gt;0,個票1!$S$18&amp;個票1!$T$18&amp;個票1!$U$18&amp;個票1!$V$18&amp;個票1!$W$18&amp;個票1!$X$18&amp;個票1!$Y$18,""),"")</f>
        <v/>
      </c>
      <c r="R11" s="165" t="str">
        <f ca="1">IF(ISNUMBER(J11),IF(J11&gt;0,個票1!$Z$18,""),"")</f>
        <v/>
      </c>
      <c r="S11" s="165" t="str">
        <f ca="1">IF(ISNUMBER(J11),IF(J11&gt;0,個票1!$Z$19,""),"")</f>
        <v/>
      </c>
    </row>
    <row r="12" spans="1:19" ht="22.5" customHeight="1">
      <c r="A12" s="70">
        <v>8</v>
      </c>
      <c r="B12" s="104" t="str">
        <f t="shared" ca="1" si="3"/>
        <v/>
      </c>
      <c r="C12" s="104" t="str">
        <f t="shared" ca="1" si="4"/>
        <v/>
      </c>
      <c r="D12" s="104" t="str">
        <f t="shared" ca="1" si="0"/>
        <v/>
      </c>
      <c r="E12" s="104" t="str">
        <f t="shared" ca="1" si="5"/>
        <v/>
      </c>
      <c r="F12" s="104" t="str">
        <f t="shared" ca="1" si="6"/>
        <v/>
      </c>
      <c r="G12" s="163" t="str">
        <f ca="1">IF(ISNUMBER(J12),IF(J12&gt;0,申請書!$AG$6,""),"")</f>
        <v/>
      </c>
      <c r="H12" s="73" t="str">
        <f t="shared" ca="1" si="1"/>
        <v/>
      </c>
      <c r="I12" s="74" t="str">
        <f t="shared" ca="1" si="2"/>
        <v/>
      </c>
      <c r="J12" s="73" t="str">
        <f t="shared" ca="1" si="7"/>
        <v/>
      </c>
      <c r="K12" s="75"/>
      <c r="L12" s="165" t="str">
        <f ca="1">IF(ISNUMBER(J12),IF(J12&gt;0,個票1!$A$18&amp;個票1!$G$18,""),"")</f>
        <v/>
      </c>
      <c r="M12" s="116" t="str">
        <f ca="1">IF(ISNUMBER(J12),IF(J12&gt;0,個票1!$E$19&amp;個票1!$F$19&amp;個票1!$G$19&amp;個票1!$H$19,""),"")</f>
        <v/>
      </c>
      <c r="N12" s="165" t="str">
        <f ca="1">IF(ISNUMBER(J12),IF(J12&gt;0,個票1!$I$18,""),"")</f>
        <v/>
      </c>
      <c r="O12" s="116" t="str">
        <f ca="1">IF(ISNUMBER(J12),IF(J12&gt;0,個票1!$N$19&amp;個票1!$O$19&amp;個票1!P$19,""),"")</f>
        <v/>
      </c>
      <c r="P12" s="116" t="str">
        <f ca="1">IF(ISNUMBER(J12),IF(J12&gt;0,個票1!Q$18,""),"")</f>
        <v/>
      </c>
      <c r="Q12" s="116" t="str">
        <f ca="1">IF(ISNUMBER(J12),IF(J12&gt;0,個票1!$S$18&amp;個票1!$T$18&amp;個票1!$U$18&amp;個票1!$V$18&amp;個票1!$W$18&amp;個票1!$X$18&amp;個票1!$Y$18,""),"")</f>
        <v/>
      </c>
      <c r="R12" s="165" t="str">
        <f ca="1">IF(ISNUMBER(J12),IF(J12&gt;0,個票1!$Z$18,""),"")</f>
        <v/>
      </c>
      <c r="S12" s="165" t="str">
        <f ca="1">IF(ISNUMBER(J12),IF(J12&gt;0,個票1!$Z$19,""),"")</f>
        <v/>
      </c>
    </row>
    <row r="13" spans="1:19" ht="22.5" customHeight="1">
      <c r="A13" s="70">
        <v>9</v>
      </c>
      <c r="B13" s="104" t="str">
        <f t="shared" ca="1" si="3"/>
        <v/>
      </c>
      <c r="C13" s="104" t="str">
        <f t="shared" ca="1" si="4"/>
        <v/>
      </c>
      <c r="D13" s="104" t="str">
        <f t="shared" ca="1" si="0"/>
        <v/>
      </c>
      <c r="E13" s="104" t="str">
        <f t="shared" ca="1" si="5"/>
        <v/>
      </c>
      <c r="F13" s="104" t="str">
        <f t="shared" ca="1" si="6"/>
        <v/>
      </c>
      <c r="G13" s="163" t="str">
        <f ca="1">IF(ISNUMBER(J13),IF(J13&gt;0,申請書!$AG$6,""),"")</f>
        <v/>
      </c>
      <c r="H13" s="73" t="str">
        <f t="shared" ca="1" si="1"/>
        <v/>
      </c>
      <c r="I13" s="74" t="str">
        <f t="shared" ca="1" si="2"/>
        <v/>
      </c>
      <c r="J13" s="73" t="str">
        <f t="shared" ca="1" si="7"/>
        <v/>
      </c>
      <c r="K13" s="75"/>
      <c r="L13" s="165" t="str">
        <f ca="1">IF(ISNUMBER(J13),IF(J13&gt;0,個票1!$A$18&amp;個票1!$G$18,""),"")</f>
        <v/>
      </c>
      <c r="M13" s="116" t="str">
        <f ca="1">IF(ISNUMBER(J13),IF(J13&gt;0,個票1!$E$19&amp;個票1!$F$19&amp;個票1!$G$19&amp;個票1!$H$19,""),"")</f>
        <v/>
      </c>
      <c r="N13" s="165" t="str">
        <f ca="1">IF(ISNUMBER(J13),IF(J13&gt;0,個票1!$I$18,""),"")</f>
        <v/>
      </c>
      <c r="O13" s="116" t="str">
        <f ca="1">IF(ISNUMBER(J13),IF(J13&gt;0,個票1!$N$19&amp;個票1!$O$19&amp;個票1!P$19,""),"")</f>
        <v/>
      </c>
      <c r="P13" s="116" t="str">
        <f ca="1">IF(ISNUMBER(J13),IF(J13&gt;0,個票1!Q$18,""),"")</f>
        <v/>
      </c>
      <c r="Q13" s="116" t="str">
        <f ca="1">IF(ISNUMBER(J13),IF(J13&gt;0,個票1!$S$18&amp;個票1!$T$18&amp;個票1!$U$18&amp;個票1!$V$18&amp;個票1!$W$18&amp;個票1!$X$18&amp;個票1!$Y$18,""),"")</f>
        <v/>
      </c>
      <c r="R13" s="165" t="str">
        <f ca="1">IF(ISNUMBER(J13),IF(J13&gt;0,個票1!$Z$18,""),"")</f>
        <v/>
      </c>
      <c r="S13" s="165" t="str">
        <f ca="1">IF(ISNUMBER(J13),IF(J13&gt;0,個票1!$Z$19,""),"")</f>
        <v/>
      </c>
    </row>
    <row r="14" spans="1:19" ht="22.5" customHeight="1">
      <c r="A14" s="70">
        <v>10</v>
      </c>
      <c r="B14" s="104" t="str">
        <f t="shared" ca="1" si="3"/>
        <v/>
      </c>
      <c r="C14" s="104" t="str">
        <f t="shared" ca="1" si="4"/>
        <v/>
      </c>
      <c r="D14" s="104" t="str">
        <f t="shared" ca="1" si="0"/>
        <v/>
      </c>
      <c r="E14" s="104" t="str">
        <f t="shared" ca="1" si="5"/>
        <v/>
      </c>
      <c r="F14" s="104" t="str">
        <f t="shared" ca="1" si="6"/>
        <v/>
      </c>
      <c r="G14" s="163" t="str">
        <f ca="1">IF(ISNUMBER(J14),IF(J14&gt;0,申請書!$AG$6,""),"")</f>
        <v/>
      </c>
      <c r="H14" s="73" t="str">
        <f t="shared" ca="1" si="1"/>
        <v/>
      </c>
      <c r="I14" s="74" t="str">
        <f t="shared" ca="1" si="2"/>
        <v/>
      </c>
      <c r="J14" s="73" t="str">
        <f t="shared" ca="1" si="7"/>
        <v/>
      </c>
      <c r="K14" s="75"/>
      <c r="L14" s="165" t="str">
        <f ca="1">IF(ISNUMBER(J14),IF(J14&gt;0,個票1!$A$18&amp;個票1!$G$18,""),"")</f>
        <v/>
      </c>
      <c r="M14" s="116" t="str">
        <f ca="1">IF(ISNUMBER(J14),IF(J14&gt;0,個票1!$E$19&amp;個票1!$F$19&amp;個票1!$G$19&amp;個票1!$H$19,""),"")</f>
        <v/>
      </c>
      <c r="N14" s="165" t="str">
        <f ca="1">IF(ISNUMBER(J14),IF(J14&gt;0,個票1!$I$18,""),"")</f>
        <v/>
      </c>
      <c r="O14" s="116" t="str">
        <f ca="1">IF(ISNUMBER(J14),IF(J14&gt;0,個票1!$N$19&amp;個票1!$O$19&amp;個票1!P$19,""),"")</f>
        <v/>
      </c>
      <c r="P14" s="116" t="str">
        <f ca="1">IF(ISNUMBER(J14),IF(J14&gt;0,個票1!Q$18,""),"")</f>
        <v/>
      </c>
      <c r="Q14" s="116" t="str">
        <f ca="1">IF(ISNUMBER(J14),IF(J14&gt;0,個票1!$S$18&amp;個票1!$T$18&amp;個票1!$U$18&amp;個票1!$V$18&amp;個票1!$W$18&amp;個票1!$X$18&amp;個票1!$Y$18,""),"")</f>
        <v/>
      </c>
      <c r="R14" s="165" t="str">
        <f ca="1">IF(ISNUMBER(J14),IF(J14&gt;0,個票1!$Z$18,""),"")</f>
        <v/>
      </c>
      <c r="S14" s="165" t="str">
        <f ca="1">IF(ISNUMBER(J14),IF(J14&gt;0,個票1!$Z$19,""),"")</f>
        <v/>
      </c>
    </row>
    <row r="15" spans="1:19" ht="22.5" customHeight="1">
      <c r="A15" s="70">
        <v>11</v>
      </c>
      <c r="B15" s="104" t="str">
        <f t="shared" ca="1" si="3"/>
        <v/>
      </c>
      <c r="C15" s="104" t="str">
        <f t="shared" ca="1" si="4"/>
        <v/>
      </c>
      <c r="D15" s="104" t="str">
        <f t="shared" ca="1" si="0"/>
        <v/>
      </c>
      <c r="E15" s="104" t="str">
        <f t="shared" ca="1" si="5"/>
        <v/>
      </c>
      <c r="F15" s="104" t="str">
        <f t="shared" ca="1" si="6"/>
        <v/>
      </c>
      <c r="G15" s="163" t="str">
        <f ca="1">IF(ISNUMBER(J15),IF(J15&gt;0,申請書!$AG$6,""),"")</f>
        <v/>
      </c>
      <c r="H15" s="73" t="str">
        <f t="shared" ca="1" si="1"/>
        <v/>
      </c>
      <c r="I15" s="74" t="str">
        <f t="shared" ca="1" si="2"/>
        <v/>
      </c>
      <c r="J15" s="73" t="str">
        <f t="shared" ca="1" si="7"/>
        <v/>
      </c>
      <c r="K15" s="75"/>
      <c r="L15" s="165" t="str">
        <f ca="1">IF(ISNUMBER(J15),IF(J15&gt;0,個票1!$A$18&amp;個票1!$G$18,""),"")</f>
        <v/>
      </c>
      <c r="M15" s="116" t="str">
        <f ca="1">IF(ISNUMBER(J15),IF(J15&gt;0,個票1!$E$19&amp;個票1!$F$19&amp;個票1!$G$19&amp;個票1!$H$19,""),"")</f>
        <v/>
      </c>
      <c r="N15" s="165" t="str">
        <f ca="1">IF(ISNUMBER(J15),IF(J15&gt;0,個票1!$I$18,""),"")</f>
        <v/>
      </c>
      <c r="O15" s="116" t="str">
        <f ca="1">IF(ISNUMBER(J15),IF(J15&gt;0,個票1!$N$19&amp;個票1!$O$19&amp;個票1!P$19,""),"")</f>
        <v/>
      </c>
      <c r="P15" s="116" t="str">
        <f ca="1">IF(ISNUMBER(J15),IF(J15&gt;0,個票1!Q$18,""),"")</f>
        <v/>
      </c>
      <c r="Q15" s="116" t="str">
        <f ca="1">IF(ISNUMBER(J15),IF(J15&gt;0,個票1!$S$18&amp;個票1!$T$18&amp;個票1!$U$18&amp;個票1!$V$18&amp;個票1!$W$18&amp;個票1!$X$18&amp;個票1!$Y$18,""),"")</f>
        <v/>
      </c>
      <c r="R15" s="165" t="str">
        <f ca="1">IF(ISNUMBER(J15),IF(J15&gt;0,個票1!$Z$18,""),"")</f>
        <v/>
      </c>
      <c r="S15" s="165" t="str">
        <f ca="1">IF(ISNUMBER(J15),IF(J15&gt;0,個票1!$Z$19,""),"")</f>
        <v/>
      </c>
    </row>
    <row r="16" spans="1:19" ht="22.5" customHeight="1">
      <c r="A16" s="70">
        <v>12</v>
      </c>
      <c r="B16" s="104" t="str">
        <f t="shared" ca="1" si="3"/>
        <v/>
      </c>
      <c r="C16" s="104" t="str">
        <f t="shared" ca="1" si="4"/>
        <v/>
      </c>
      <c r="D16" s="104" t="str">
        <f t="shared" ca="1" si="0"/>
        <v/>
      </c>
      <c r="E16" s="104" t="str">
        <f t="shared" ca="1" si="5"/>
        <v/>
      </c>
      <c r="F16" s="104" t="str">
        <f t="shared" ca="1" si="6"/>
        <v/>
      </c>
      <c r="G16" s="163" t="str">
        <f ca="1">IF(ISNUMBER(J16),IF(J16&gt;0,申請書!$AG$6,""),"")</f>
        <v/>
      </c>
      <c r="H16" s="73" t="str">
        <f t="shared" ca="1" si="1"/>
        <v/>
      </c>
      <c r="I16" s="74" t="str">
        <f t="shared" ca="1" si="2"/>
        <v/>
      </c>
      <c r="J16" s="73" t="str">
        <f t="shared" ca="1" si="7"/>
        <v/>
      </c>
      <c r="K16" s="75"/>
      <c r="L16" s="165" t="str">
        <f ca="1">IF(ISNUMBER(J16),IF(J16&gt;0,個票1!$A$18&amp;個票1!$G$18,""),"")</f>
        <v/>
      </c>
      <c r="M16" s="116" t="str">
        <f ca="1">IF(ISNUMBER(J16),IF(J16&gt;0,個票1!$E$19&amp;個票1!$F$19&amp;個票1!$G$19&amp;個票1!$H$19,""),"")</f>
        <v/>
      </c>
      <c r="N16" s="165" t="str">
        <f ca="1">IF(ISNUMBER(J16),IF(J16&gt;0,個票1!$I$18,""),"")</f>
        <v/>
      </c>
      <c r="O16" s="116" t="str">
        <f ca="1">IF(ISNUMBER(J16),IF(J16&gt;0,個票1!$N$19&amp;個票1!$O$19&amp;個票1!P$19,""),"")</f>
        <v/>
      </c>
      <c r="P16" s="116" t="str">
        <f ca="1">IF(ISNUMBER(J16),IF(J16&gt;0,個票1!Q$18,""),"")</f>
        <v/>
      </c>
      <c r="Q16" s="116" t="str">
        <f ca="1">IF(ISNUMBER(J16),IF(J16&gt;0,個票1!$S$18&amp;個票1!$T$18&amp;個票1!$U$18&amp;個票1!$V$18&amp;個票1!$W$18&amp;個票1!$X$18&amp;個票1!$Y$18,""),"")</f>
        <v/>
      </c>
      <c r="R16" s="165" t="str">
        <f ca="1">IF(ISNUMBER(J16),IF(J16&gt;0,個票1!$Z$18,""),"")</f>
        <v/>
      </c>
      <c r="S16" s="165" t="str">
        <f ca="1">IF(ISNUMBER(J16),IF(J16&gt;0,個票1!$Z$19,""),"")</f>
        <v/>
      </c>
    </row>
    <row r="17" spans="1:23" ht="22.5" customHeight="1">
      <c r="A17" s="70">
        <v>13</v>
      </c>
      <c r="B17" s="104" t="str">
        <f t="shared" ca="1" si="3"/>
        <v/>
      </c>
      <c r="C17" s="104" t="str">
        <f t="shared" ca="1" si="4"/>
        <v/>
      </c>
      <c r="D17" s="104" t="str">
        <f t="shared" ca="1" si="0"/>
        <v/>
      </c>
      <c r="E17" s="104" t="str">
        <f t="shared" ca="1" si="5"/>
        <v/>
      </c>
      <c r="F17" s="104" t="str">
        <f t="shared" ca="1" si="6"/>
        <v/>
      </c>
      <c r="G17" s="163" t="str">
        <f ca="1">IF(ISNUMBER(J17),IF(J17&gt;0,申請書!$AG$6,""),"")</f>
        <v/>
      </c>
      <c r="H17" s="73" t="str">
        <f t="shared" ca="1" si="1"/>
        <v/>
      </c>
      <c r="I17" s="74" t="str">
        <f t="shared" ca="1" si="2"/>
        <v/>
      </c>
      <c r="J17" s="73" t="str">
        <f t="shared" ca="1" si="7"/>
        <v/>
      </c>
      <c r="K17" s="75"/>
      <c r="L17" s="165" t="str">
        <f ca="1">IF(ISNUMBER(J17),IF(J17&gt;0,個票1!$A$18&amp;個票1!$G$18,""),"")</f>
        <v/>
      </c>
      <c r="M17" s="116" t="str">
        <f ca="1">IF(ISNUMBER(J17),IF(J17&gt;0,個票1!$E$19&amp;個票1!$F$19&amp;個票1!$G$19&amp;個票1!$H$19,""),"")</f>
        <v/>
      </c>
      <c r="N17" s="165" t="str">
        <f ca="1">IF(ISNUMBER(J17),IF(J17&gt;0,個票1!$I$18,""),"")</f>
        <v/>
      </c>
      <c r="O17" s="116" t="str">
        <f ca="1">IF(ISNUMBER(J17),IF(J17&gt;0,個票1!$N$19&amp;個票1!$O$19&amp;個票1!P$19,""),"")</f>
        <v/>
      </c>
      <c r="P17" s="116" t="str">
        <f ca="1">IF(ISNUMBER(J17),IF(J17&gt;0,個票1!Q$18,""),"")</f>
        <v/>
      </c>
      <c r="Q17" s="116" t="str">
        <f ca="1">IF(ISNUMBER(J17),IF(J17&gt;0,個票1!$S$18&amp;個票1!$T$18&amp;個票1!$U$18&amp;個票1!$V$18&amp;個票1!$W$18&amp;個票1!$X$18&amp;個票1!$Y$18,""),"")</f>
        <v/>
      </c>
      <c r="R17" s="165" t="str">
        <f ca="1">IF(ISNUMBER(J17),IF(J17&gt;0,個票1!$Z$18,""),"")</f>
        <v/>
      </c>
      <c r="S17" s="165" t="str">
        <f ca="1">IF(ISNUMBER(J17),IF(J17&gt;0,個票1!$Z$19,""),"")</f>
        <v/>
      </c>
    </row>
    <row r="18" spans="1:23" ht="22.5" customHeight="1">
      <c r="A18" s="70">
        <v>14</v>
      </c>
      <c r="B18" s="104" t="str">
        <f t="shared" ca="1" si="3"/>
        <v/>
      </c>
      <c r="C18" s="104" t="str">
        <f t="shared" ca="1" si="4"/>
        <v/>
      </c>
      <c r="D18" s="104" t="str">
        <f t="shared" ca="1" si="0"/>
        <v/>
      </c>
      <c r="E18" s="104" t="str">
        <f t="shared" ca="1" si="5"/>
        <v/>
      </c>
      <c r="F18" s="104" t="str">
        <f t="shared" ca="1" si="6"/>
        <v/>
      </c>
      <c r="G18" s="163" t="str">
        <f ca="1">IF(ISNUMBER(J18),IF(J18&gt;0,申請書!$AG$6,""),"")</f>
        <v/>
      </c>
      <c r="H18" s="73" t="str">
        <f t="shared" ca="1" si="1"/>
        <v/>
      </c>
      <c r="I18" s="74" t="str">
        <f t="shared" ca="1" si="2"/>
        <v/>
      </c>
      <c r="J18" s="73" t="str">
        <f t="shared" ca="1" si="7"/>
        <v/>
      </c>
      <c r="K18" s="75"/>
      <c r="L18" s="165" t="str">
        <f ca="1">IF(ISNUMBER(J18),IF(J18&gt;0,個票1!$A$18&amp;個票1!$G$18,""),"")</f>
        <v/>
      </c>
      <c r="M18" s="116" t="str">
        <f ca="1">IF(ISNUMBER(J18),IF(J18&gt;0,個票1!$E$19&amp;個票1!$F$19&amp;個票1!$G$19&amp;個票1!$H$19,""),"")</f>
        <v/>
      </c>
      <c r="N18" s="165" t="str">
        <f ca="1">IF(ISNUMBER(J18),IF(J18&gt;0,個票1!$I$18,""),"")</f>
        <v/>
      </c>
      <c r="O18" s="116" t="str">
        <f ca="1">IF(ISNUMBER(J18),IF(J18&gt;0,個票1!$N$19&amp;個票1!$O$19&amp;個票1!P$19,""),"")</f>
        <v/>
      </c>
      <c r="P18" s="116" t="str">
        <f ca="1">IF(ISNUMBER(J18),IF(J18&gt;0,個票1!Q$18,""),"")</f>
        <v/>
      </c>
      <c r="Q18" s="116" t="str">
        <f ca="1">IF(ISNUMBER(J18),IF(J18&gt;0,個票1!$S$18&amp;個票1!$T$18&amp;個票1!$U$18&amp;個票1!$V$18&amp;個票1!$W$18&amp;個票1!$X$18&amp;個票1!$Y$18,""),"")</f>
        <v/>
      </c>
      <c r="R18" s="165" t="str">
        <f ca="1">IF(ISNUMBER(J18),IF(J18&gt;0,個票1!$Z$18,""),"")</f>
        <v/>
      </c>
      <c r="S18" s="165" t="str">
        <f ca="1">IF(ISNUMBER(J18),IF(J18&gt;0,個票1!$Z$19,""),"")</f>
        <v/>
      </c>
    </row>
    <row r="19" spans="1:23" ht="22.5" customHeight="1">
      <c r="A19" s="70">
        <v>15</v>
      </c>
      <c r="B19" s="104" t="str">
        <f t="shared" ca="1" si="3"/>
        <v/>
      </c>
      <c r="C19" s="104" t="str">
        <f t="shared" ca="1" si="4"/>
        <v/>
      </c>
      <c r="D19" s="104" t="str">
        <f t="shared" ca="1" si="0"/>
        <v/>
      </c>
      <c r="E19" s="104" t="str">
        <f t="shared" ca="1" si="5"/>
        <v/>
      </c>
      <c r="F19" s="104" t="str">
        <f t="shared" ca="1" si="6"/>
        <v/>
      </c>
      <c r="G19" s="163" t="str">
        <f ca="1">IF(ISNUMBER(J19),IF(J19&gt;0,申請書!$AG$6,""),"")</f>
        <v/>
      </c>
      <c r="H19" s="73" t="str">
        <f t="shared" ca="1" si="1"/>
        <v/>
      </c>
      <c r="I19" s="74" t="str">
        <f t="shared" ca="1" si="2"/>
        <v/>
      </c>
      <c r="J19" s="73" t="str">
        <f t="shared" ca="1" si="7"/>
        <v/>
      </c>
      <c r="K19" s="75"/>
      <c r="L19" s="165" t="str">
        <f ca="1">IF(ISNUMBER(J19),IF(J19&gt;0,個票1!$A$18&amp;個票1!$G$18,""),"")</f>
        <v/>
      </c>
      <c r="M19" s="116" t="str">
        <f ca="1">IF(ISNUMBER(J19),IF(J19&gt;0,個票1!$E$19&amp;個票1!$F$19&amp;個票1!$G$19&amp;個票1!$H$19,""),"")</f>
        <v/>
      </c>
      <c r="N19" s="165" t="str">
        <f ca="1">IF(ISNUMBER(J19),IF(J19&gt;0,個票1!$I$18,""),"")</f>
        <v/>
      </c>
      <c r="O19" s="116" t="str">
        <f ca="1">IF(ISNUMBER(J19),IF(J19&gt;0,個票1!$N$19&amp;個票1!$O$19&amp;個票1!P$19,""),"")</f>
        <v/>
      </c>
      <c r="P19" s="116" t="str">
        <f ca="1">IF(ISNUMBER(J19),IF(J19&gt;0,個票1!Q$18,""),"")</f>
        <v/>
      </c>
      <c r="Q19" s="116" t="str">
        <f ca="1">IF(ISNUMBER(J19),IF(J19&gt;0,個票1!$S$18&amp;個票1!$T$18&amp;個票1!$U$18&amp;個票1!$V$18&amp;個票1!$W$18&amp;個票1!$X$18&amp;個票1!$Y$18,""),"")</f>
        <v/>
      </c>
      <c r="R19" s="165" t="str">
        <f ca="1">IF(ISNUMBER(J19),IF(J19&gt;0,個票1!$Z$18,""),"")</f>
        <v/>
      </c>
      <c r="S19" s="165" t="str">
        <f ca="1">IF(ISNUMBER(J19),IF(J19&gt;0,個票1!$Z$19,""),"")</f>
        <v/>
      </c>
    </row>
    <row r="20" spans="1:23" ht="11.25" customHeight="1"/>
    <row r="21" spans="1:23" customFormat="1">
      <c r="A21" s="6" t="s">
        <v>193</v>
      </c>
      <c r="B21" s="6"/>
      <c r="C21" s="6"/>
    </row>
    <row r="22" spans="1:23" customFormat="1" ht="16.5" customHeight="1">
      <c r="A22" s="71"/>
      <c r="B22" s="6"/>
      <c r="C22" s="6"/>
      <c r="F22" s="114" t="str">
        <f ca="1">IF(_xlfn.SHEETS()-5=COUNTIF(J5:J19,"&gt;0"),"○","！（本表の事業所数と個票の枚数が一致しません）")</f>
        <v>○</v>
      </c>
      <c r="G22" s="115"/>
      <c r="H22" s="115"/>
      <c r="I22" s="115"/>
      <c r="J22" s="113"/>
      <c r="K22" s="113"/>
      <c r="L22" s="113"/>
      <c r="M22" s="113"/>
      <c r="N22" s="113"/>
      <c r="O22" s="113"/>
      <c r="P22" s="113"/>
      <c r="Q22" s="113"/>
      <c r="R22" s="113"/>
      <c r="S22" s="113"/>
      <c r="T22" s="113"/>
      <c r="U22" s="113"/>
      <c r="V22" s="113"/>
      <c r="W22" s="6"/>
    </row>
    <row r="23" spans="1:23" customFormat="1" ht="16.5" customHeight="1">
      <c r="A23" s="71"/>
      <c r="B23" s="6"/>
      <c r="C23" s="6"/>
      <c r="F23" s="103" t="s">
        <v>163</v>
      </c>
      <c r="G23" s="6"/>
      <c r="H23" s="6"/>
      <c r="I23" s="6"/>
      <c r="J23" s="6"/>
      <c r="K23" s="6"/>
      <c r="L23" s="6"/>
      <c r="M23" s="6"/>
      <c r="N23" s="6"/>
      <c r="O23" s="6"/>
      <c r="P23" s="6"/>
      <c r="Q23" s="6"/>
      <c r="R23" s="6"/>
      <c r="S23" s="6"/>
      <c r="T23" s="6"/>
      <c r="U23" s="6"/>
      <c r="V23" s="6"/>
      <c r="W23" s="6"/>
    </row>
    <row r="24" spans="1:23" customFormat="1" ht="16.5" customHeight="1">
      <c r="A24" s="11"/>
      <c r="B24" s="6"/>
      <c r="C24" s="6"/>
      <c r="F24" s="103" t="s">
        <v>164</v>
      </c>
      <c r="G24" s="6"/>
      <c r="H24" s="6"/>
      <c r="I24" s="6"/>
      <c r="J24" s="6"/>
      <c r="K24" s="6"/>
      <c r="L24" s="6"/>
      <c r="M24" s="6"/>
      <c r="N24" s="6"/>
      <c r="O24" s="6"/>
      <c r="P24" s="6"/>
      <c r="Q24" s="6"/>
      <c r="R24" s="6"/>
      <c r="S24" s="6"/>
      <c r="T24" s="6"/>
      <c r="U24" s="6"/>
      <c r="V24" s="6"/>
      <c r="W24" s="6"/>
    </row>
    <row r="25" spans="1:23" customFormat="1" ht="16.5" customHeight="1">
      <c r="A25" s="11"/>
      <c r="B25" s="6"/>
      <c r="C25" s="6"/>
    </row>
    <row r="26" spans="1:23" customFormat="1" ht="22.5" customHeight="1"/>
    <row r="27" spans="1:23" customFormat="1" ht="22.5" customHeight="1"/>
    <row r="28" spans="1:23" customFormat="1" ht="22.5" customHeight="1"/>
    <row r="29" spans="1:23" customFormat="1" ht="22.5" customHeight="1"/>
    <row r="30" spans="1:23" customFormat="1" ht="22.5" customHeight="1"/>
    <row r="31" spans="1:23" customFormat="1" ht="22.5" customHeight="1"/>
    <row r="32" spans="1:23" customFormat="1" ht="22.5" customHeight="1"/>
    <row r="33" customFormat="1" ht="22.5" customHeight="1"/>
    <row r="34" customFormat="1" ht="22.5" customHeight="1"/>
    <row r="35" customFormat="1" ht="22.5" customHeight="1"/>
    <row r="36" customFormat="1" ht="22.5" customHeight="1"/>
  </sheetData>
  <mergeCells count="10">
    <mergeCell ref="L3:S3"/>
    <mergeCell ref="K3:K4"/>
    <mergeCell ref="E3:E4"/>
    <mergeCell ref="H3:J3"/>
    <mergeCell ref="A3:A4"/>
    <mergeCell ref="B3:B4"/>
    <mergeCell ref="D3:D4"/>
    <mergeCell ref="F3:F4"/>
    <mergeCell ref="G3:G4"/>
    <mergeCell ref="C3:C4"/>
  </mergeCells>
  <phoneticPr fontId="4"/>
  <dataValidations count="1">
    <dataValidation type="list" allowBlank="1" showInputMessage="1" showErrorMessage="1" sqref="K5:K19">
      <formula1>"可"</formula1>
    </dataValidation>
  </dataValidations>
  <printOptions horizontalCentered="1"/>
  <pageMargins left="0.19685039370078741" right="0.19685039370078741" top="0.59055118110236227" bottom="0.39370078740157483" header="0" footer="0"/>
  <pageSetup paperSize="9" scale="9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7"/>
  <sheetViews>
    <sheetView showGridLines="0" view="pageBreakPreview" topLeftCell="J1" zoomScale="115" zoomScaleNormal="100" zoomScaleSheetLayoutView="115" workbookViewId="0">
      <selection activeCell="A2" sqref="A2"/>
    </sheetView>
  </sheetViews>
  <sheetFormatPr defaultColWidth="2.125" defaultRowHeight="13.5"/>
  <cols>
    <col min="1" max="1" width="2.125" style="2" customWidth="1"/>
    <col min="2" max="4" width="2.125" style="2"/>
    <col min="5" max="7" width="2.375" style="2" bestFit="1" customWidth="1"/>
    <col min="8" max="19" width="2.5" style="2" bestFit="1" customWidth="1"/>
    <col min="20" max="25" width="2.375" style="2" bestFit="1" customWidth="1"/>
    <col min="26" max="40" width="2.125" style="2"/>
    <col min="41" max="42" width="2.125" style="2" hidden="1" customWidth="1"/>
    <col min="43" max="47" width="2.125" style="2" customWidth="1"/>
    <col min="48" max="57" width="2.125" style="2"/>
    <col min="58" max="58" width="9.125" style="2" bestFit="1" customWidth="1"/>
    <col min="59" max="16384" width="2.125" style="2"/>
  </cols>
  <sheetData>
    <row r="1" spans="1:48">
      <c r="A1" s="2" t="s">
        <v>118</v>
      </c>
    </row>
    <row r="2" spans="1:48" ht="7.5" customHeight="1"/>
    <row r="3" spans="1:48">
      <c r="A3" s="269" t="s">
        <v>211</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1"/>
    </row>
    <row r="4" spans="1:48" ht="9"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48">
      <c r="A5" s="263" t="s">
        <v>42</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5"/>
    </row>
    <row r="6" spans="1:48" ht="4.5" customHeight="1">
      <c r="A6" s="39"/>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1"/>
    </row>
    <row r="7" spans="1:48" s="6" customFormat="1" ht="17.25" customHeight="1">
      <c r="A7" s="240" t="s">
        <v>286</v>
      </c>
      <c r="B7" s="241"/>
      <c r="C7" s="241"/>
      <c r="D7" s="241"/>
      <c r="E7" s="241"/>
      <c r="F7" s="241"/>
      <c r="G7" s="242"/>
      <c r="H7" s="293" t="s">
        <v>292</v>
      </c>
      <c r="I7" s="294"/>
      <c r="J7" s="294"/>
      <c r="K7" s="294"/>
      <c r="L7" s="294"/>
      <c r="M7" s="294"/>
      <c r="N7" s="295"/>
      <c r="O7" s="240" t="s">
        <v>43</v>
      </c>
      <c r="P7" s="241"/>
      <c r="Q7" s="241"/>
      <c r="R7" s="241"/>
      <c r="S7" s="242"/>
      <c r="T7" s="296" t="s">
        <v>287</v>
      </c>
      <c r="U7" s="243"/>
      <c r="V7" s="243"/>
      <c r="W7" s="243"/>
      <c r="X7" s="243"/>
      <c r="Y7" s="243"/>
      <c r="Z7" s="243"/>
      <c r="AA7" s="243"/>
      <c r="AB7" s="243"/>
      <c r="AC7" s="243"/>
      <c r="AD7" s="243"/>
      <c r="AE7" s="243"/>
      <c r="AF7" s="243"/>
      <c r="AG7" s="243"/>
      <c r="AH7" s="243"/>
      <c r="AI7" s="243"/>
      <c r="AJ7" s="243"/>
      <c r="AK7" s="243"/>
      <c r="AL7" s="243"/>
      <c r="AM7" s="297"/>
    </row>
    <row r="8" spans="1:48">
      <c r="A8" s="272" t="s">
        <v>44</v>
      </c>
      <c r="B8" s="273"/>
      <c r="C8" s="274"/>
      <c r="D8" s="240" t="s">
        <v>45</v>
      </c>
      <c r="E8" s="241"/>
      <c r="F8" s="241"/>
      <c r="G8" s="242"/>
      <c r="H8" s="19" t="s">
        <v>46</v>
      </c>
      <c r="I8" s="19"/>
      <c r="J8" s="19"/>
      <c r="K8" s="19"/>
      <c r="L8" s="19"/>
      <c r="M8" s="19"/>
      <c r="N8" s="19"/>
      <c r="O8" s="19"/>
      <c r="P8" s="19"/>
      <c r="Q8" s="19"/>
      <c r="R8" s="19"/>
      <c r="S8" s="20"/>
      <c r="T8" s="272" t="s">
        <v>47</v>
      </c>
      <c r="U8" s="273"/>
      <c r="V8" s="274"/>
      <c r="W8" s="240" t="s">
        <v>48</v>
      </c>
      <c r="X8" s="241"/>
      <c r="Y8" s="241"/>
      <c r="Z8" s="241"/>
      <c r="AA8" s="241"/>
      <c r="AB8" s="241"/>
      <c r="AC8" s="241"/>
      <c r="AD8" s="241"/>
      <c r="AE8" s="241"/>
      <c r="AF8" s="242"/>
      <c r="AG8" s="281" t="s">
        <v>49</v>
      </c>
      <c r="AH8" s="282"/>
      <c r="AI8" s="282"/>
      <c r="AJ8" s="282"/>
      <c r="AK8" s="282"/>
      <c r="AL8" s="282"/>
      <c r="AM8" s="283"/>
    </row>
    <row r="9" spans="1:48" ht="17.25" customHeight="1">
      <c r="A9" s="275"/>
      <c r="B9" s="276"/>
      <c r="C9" s="277"/>
      <c r="D9" s="278" t="s">
        <v>82</v>
      </c>
      <c r="E9" s="279"/>
      <c r="F9" s="279"/>
      <c r="G9" s="280"/>
      <c r="H9" s="284" t="s">
        <v>219</v>
      </c>
      <c r="I9" s="285"/>
      <c r="J9" s="285"/>
      <c r="K9" s="285"/>
      <c r="L9" s="285"/>
      <c r="M9" s="285"/>
      <c r="N9" s="285"/>
      <c r="O9" s="285"/>
      <c r="P9" s="285"/>
      <c r="Q9" s="285"/>
      <c r="R9" s="285"/>
      <c r="S9" s="286"/>
      <c r="T9" s="275"/>
      <c r="U9" s="276"/>
      <c r="V9" s="277"/>
      <c r="W9" s="287" t="s">
        <v>284</v>
      </c>
      <c r="X9" s="288"/>
      <c r="Y9" s="288"/>
      <c r="Z9" s="288"/>
      <c r="AA9" s="288"/>
      <c r="AB9" s="288"/>
      <c r="AC9" s="288"/>
      <c r="AD9" s="288"/>
      <c r="AE9" s="288"/>
      <c r="AF9" s="289"/>
      <c r="AG9" s="290" t="s">
        <v>285</v>
      </c>
      <c r="AH9" s="291"/>
      <c r="AI9" s="291"/>
      <c r="AJ9" s="291"/>
      <c r="AK9" s="291"/>
      <c r="AL9" s="291"/>
      <c r="AM9" s="292"/>
    </row>
    <row r="10" spans="1:48" s="3" customFormat="1" ht="20.25" customHeight="1">
      <c r="A10" s="23" t="s">
        <v>98</v>
      </c>
      <c r="B10" s="21"/>
      <c r="C10" s="24"/>
      <c r="D10" s="24"/>
      <c r="E10" s="22"/>
      <c r="F10" s="22"/>
      <c r="G10" s="22"/>
      <c r="H10" s="22"/>
      <c r="I10" s="22"/>
      <c r="J10" s="22"/>
      <c r="K10" s="25"/>
      <c r="L10" s="252" t="s">
        <v>218</v>
      </c>
      <c r="M10" s="253"/>
      <c r="N10" s="253"/>
      <c r="O10" s="253"/>
      <c r="P10" s="253"/>
      <c r="Q10" s="253"/>
      <c r="R10" s="253"/>
      <c r="S10" s="253"/>
      <c r="T10" s="253"/>
      <c r="U10" s="253"/>
      <c r="V10" s="253"/>
      <c r="W10" s="253"/>
      <c r="X10" s="253"/>
      <c r="Y10" s="254"/>
      <c r="Z10" s="247" t="s">
        <v>34</v>
      </c>
      <c r="AA10" s="248"/>
      <c r="AB10" s="249"/>
      <c r="AC10" s="243">
        <v>10</v>
      </c>
      <c r="AD10" s="243"/>
      <c r="AE10" s="250" t="s">
        <v>12</v>
      </c>
      <c r="AF10" s="251"/>
      <c r="AG10" s="244" t="s">
        <v>101</v>
      </c>
      <c r="AH10" s="245"/>
      <c r="AI10" s="246"/>
      <c r="AJ10" s="243">
        <v>5</v>
      </c>
      <c r="AK10" s="243"/>
      <c r="AL10" s="250" t="s">
        <v>12</v>
      </c>
      <c r="AM10" s="251"/>
      <c r="AP10" s="235"/>
      <c r="AQ10" s="235"/>
      <c r="AR10" s="235"/>
      <c r="AS10" s="235"/>
      <c r="AT10" s="235"/>
      <c r="AU10" s="235"/>
    </row>
    <row r="11" spans="1:48" s="3" customFormat="1" ht="18" customHeight="1">
      <c r="A11" s="255" t="s">
        <v>6</v>
      </c>
      <c r="B11" s="256"/>
      <c r="C11" s="256"/>
      <c r="D11" s="256"/>
      <c r="E11" s="256"/>
      <c r="F11" s="256"/>
      <c r="G11" s="256"/>
      <c r="H11" s="257"/>
      <c r="I11" s="9"/>
      <c r="J11" s="42" t="s">
        <v>212</v>
      </c>
      <c r="K11" s="43"/>
      <c r="L11" s="44"/>
      <c r="M11" s="44"/>
      <c r="N11" s="44"/>
      <c r="O11" s="44"/>
      <c r="P11" s="44"/>
      <c r="Q11" s="44"/>
      <c r="R11" s="44"/>
      <c r="S11" s="44"/>
      <c r="T11" s="44"/>
      <c r="U11" s="44"/>
      <c r="V11" s="44"/>
      <c r="W11" s="44"/>
      <c r="X11" s="44"/>
      <c r="Y11" s="43"/>
      <c r="Z11" s="42"/>
      <c r="AA11" s="43"/>
      <c r="AB11" s="44"/>
      <c r="AC11" s="44"/>
      <c r="AD11" s="44"/>
      <c r="AE11" s="44"/>
      <c r="AF11" s="44"/>
      <c r="AG11" s="44"/>
      <c r="AH11" s="44"/>
      <c r="AI11" s="44"/>
      <c r="AJ11" s="44"/>
      <c r="AK11" s="44"/>
      <c r="AL11" s="44"/>
      <c r="AM11" s="48"/>
    </row>
    <row r="12" spans="1:48" s="3" customFormat="1" ht="18" customHeight="1">
      <c r="A12" s="258"/>
      <c r="B12" s="259"/>
      <c r="C12" s="259"/>
      <c r="D12" s="259"/>
      <c r="E12" s="259"/>
      <c r="F12" s="259"/>
      <c r="G12" s="259"/>
      <c r="H12" s="260"/>
      <c r="I12" s="14"/>
      <c r="J12" s="45"/>
      <c r="K12" s="46"/>
      <c r="L12" s="47"/>
      <c r="M12" s="47"/>
      <c r="N12" s="47"/>
      <c r="O12" s="47"/>
      <c r="P12" s="47"/>
      <c r="Q12" s="47"/>
      <c r="R12" s="47"/>
      <c r="S12" s="47"/>
      <c r="T12" s="47"/>
      <c r="U12" s="46"/>
      <c r="V12" s="47"/>
      <c r="W12" s="47"/>
      <c r="X12" s="47"/>
      <c r="Y12" s="45"/>
      <c r="Z12" s="49"/>
      <c r="AA12" s="46"/>
      <c r="AB12" s="47"/>
      <c r="AC12" s="47"/>
      <c r="AD12" s="47"/>
      <c r="AE12" s="47"/>
      <c r="AF12" s="47"/>
      <c r="AG12" s="47"/>
      <c r="AH12" s="47"/>
      <c r="AI12" s="47"/>
      <c r="AJ12" s="47"/>
      <c r="AK12" s="47"/>
      <c r="AL12" s="47"/>
      <c r="AM12" s="50"/>
    </row>
    <row r="13" spans="1:48" s="3" customFormat="1" ht="9" customHeight="1">
      <c r="A13" s="51"/>
      <c r="B13" s="52"/>
      <c r="C13" s="52"/>
      <c r="D13" s="52"/>
      <c r="E13" s="52"/>
      <c r="F13" s="52"/>
      <c r="G13" s="52"/>
      <c r="H13" s="52"/>
      <c r="I13" s="53"/>
      <c r="J13" s="54"/>
      <c r="K13" s="53"/>
      <c r="L13" s="55"/>
      <c r="M13" s="55"/>
      <c r="N13" s="55"/>
      <c r="O13" s="55"/>
      <c r="P13" s="55"/>
      <c r="Q13" s="55"/>
      <c r="R13" s="55"/>
      <c r="S13" s="55"/>
      <c r="T13" s="55"/>
      <c r="U13" s="56"/>
      <c r="V13" s="55"/>
      <c r="W13" s="55"/>
      <c r="X13" s="55"/>
      <c r="Y13" s="45"/>
      <c r="Z13" s="49"/>
      <c r="AA13" s="46"/>
      <c r="AB13" s="47"/>
      <c r="AC13" s="47"/>
      <c r="AD13" s="47"/>
      <c r="AE13" s="47"/>
      <c r="AF13" s="47"/>
      <c r="AG13" s="47"/>
      <c r="AH13" s="47"/>
      <c r="AI13" s="47"/>
      <c r="AJ13" s="47"/>
      <c r="AK13" s="47"/>
      <c r="AL13" s="55"/>
      <c r="AM13" s="57"/>
    </row>
    <row r="14" spans="1:48" s="3" customFormat="1" ht="12">
      <c r="A14" s="263" t="s">
        <v>187</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5"/>
    </row>
    <row r="15" spans="1:48" s="3" customFormat="1" ht="4.5" customHeight="1">
      <c r="A15" s="58"/>
      <c r="B15" s="58"/>
      <c r="C15" s="58"/>
      <c r="D15" s="58"/>
      <c r="E15" s="58"/>
      <c r="F15" s="58"/>
      <c r="G15" s="58"/>
      <c r="H15" s="58"/>
      <c r="I15" s="54"/>
      <c r="J15" s="59"/>
      <c r="K15" s="53"/>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pans="1:48" s="3" customFormat="1" ht="15" customHeight="1">
      <c r="A16" s="223" t="s">
        <v>217</v>
      </c>
      <c r="B16" s="224"/>
      <c r="C16" s="224"/>
      <c r="D16" s="224"/>
      <c r="E16" s="224"/>
      <c r="F16" s="224"/>
      <c r="G16" s="224"/>
      <c r="H16" s="224"/>
      <c r="I16" s="224" t="s">
        <v>181</v>
      </c>
      <c r="J16" s="224"/>
      <c r="K16" s="224"/>
      <c r="L16" s="224"/>
      <c r="M16" s="224"/>
      <c r="N16" s="224"/>
      <c r="O16" s="224"/>
      <c r="P16" s="224"/>
      <c r="Q16" s="224" t="s">
        <v>182</v>
      </c>
      <c r="R16" s="224"/>
      <c r="S16" s="223" t="s">
        <v>213</v>
      </c>
      <c r="T16" s="224"/>
      <c r="U16" s="224"/>
      <c r="V16" s="224"/>
      <c r="W16" s="224"/>
      <c r="X16" s="224"/>
      <c r="Y16" s="224"/>
      <c r="Z16" s="223" t="s">
        <v>185</v>
      </c>
      <c r="AA16" s="224"/>
      <c r="AB16" s="224"/>
      <c r="AC16" s="224"/>
      <c r="AD16" s="224"/>
      <c r="AE16" s="224"/>
      <c r="AF16" s="224"/>
      <c r="AG16" s="224"/>
      <c r="AH16" s="224"/>
      <c r="AI16" s="224"/>
      <c r="AJ16" s="224"/>
      <c r="AK16" s="224"/>
      <c r="AL16" s="224"/>
      <c r="AM16" s="224"/>
    </row>
    <row r="17" spans="1:50" s="3" customFormat="1" ht="15" customHeight="1">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row>
    <row r="18" spans="1:50" s="3" customFormat="1" ht="20.100000000000001" customHeight="1">
      <c r="A18" s="311" t="s">
        <v>220</v>
      </c>
      <c r="B18" s="312"/>
      <c r="C18" s="312"/>
      <c r="D18" s="312"/>
      <c r="E18" s="312"/>
      <c r="F18" s="312"/>
      <c r="G18" s="313" t="s">
        <v>221</v>
      </c>
      <c r="H18" s="314"/>
      <c r="I18" s="305" t="s">
        <v>280</v>
      </c>
      <c r="J18" s="306"/>
      <c r="K18" s="306"/>
      <c r="L18" s="306"/>
      <c r="M18" s="306"/>
      <c r="N18" s="306"/>
      <c r="O18" s="306"/>
      <c r="P18" s="307"/>
      <c r="Q18" s="225" t="s">
        <v>190</v>
      </c>
      <c r="R18" s="226"/>
      <c r="S18" s="229">
        <v>0</v>
      </c>
      <c r="T18" s="231">
        <v>0</v>
      </c>
      <c r="U18" s="233">
        <v>0</v>
      </c>
      <c r="V18" s="231">
        <v>0</v>
      </c>
      <c r="W18" s="233">
        <v>0</v>
      </c>
      <c r="X18" s="231">
        <v>0</v>
      </c>
      <c r="Y18" s="261">
        <v>0</v>
      </c>
      <c r="Z18" s="308" t="s">
        <v>227</v>
      </c>
      <c r="AA18" s="309"/>
      <c r="AB18" s="309"/>
      <c r="AC18" s="309"/>
      <c r="AD18" s="309"/>
      <c r="AE18" s="309"/>
      <c r="AF18" s="309"/>
      <c r="AG18" s="309"/>
      <c r="AH18" s="309"/>
      <c r="AI18" s="309"/>
      <c r="AJ18" s="309"/>
      <c r="AK18" s="309"/>
      <c r="AL18" s="309"/>
      <c r="AM18" s="310"/>
    </row>
    <row r="19" spans="1:50" s="3" customFormat="1" ht="30" customHeight="1">
      <c r="A19" s="315" t="s">
        <v>225</v>
      </c>
      <c r="B19" s="316"/>
      <c r="C19" s="316"/>
      <c r="D19" s="317"/>
      <c r="E19" s="156">
        <v>0</v>
      </c>
      <c r="F19" s="157">
        <v>1</v>
      </c>
      <c r="G19" s="158">
        <v>6</v>
      </c>
      <c r="H19" s="159">
        <v>8</v>
      </c>
      <c r="I19" s="302" t="s">
        <v>186</v>
      </c>
      <c r="J19" s="303"/>
      <c r="K19" s="303"/>
      <c r="L19" s="303"/>
      <c r="M19" s="304"/>
      <c r="N19" s="8">
        <v>1</v>
      </c>
      <c r="O19" s="160">
        <v>0</v>
      </c>
      <c r="P19" s="161">
        <v>1</v>
      </c>
      <c r="Q19" s="227"/>
      <c r="R19" s="228"/>
      <c r="S19" s="230"/>
      <c r="T19" s="232"/>
      <c r="U19" s="234"/>
      <c r="V19" s="232"/>
      <c r="W19" s="234"/>
      <c r="X19" s="232"/>
      <c r="Y19" s="262"/>
      <c r="Z19" s="230" t="s">
        <v>226</v>
      </c>
      <c r="AA19" s="234"/>
      <c r="AB19" s="234"/>
      <c r="AC19" s="234"/>
      <c r="AD19" s="234"/>
      <c r="AE19" s="234"/>
      <c r="AF19" s="234"/>
      <c r="AG19" s="234"/>
      <c r="AH19" s="234"/>
      <c r="AI19" s="234"/>
      <c r="AJ19" s="234"/>
      <c r="AK19" s="234"/>
      <c r="AL19" s="234"/>
      <c r="AM19" s="262"/>
    </row>
    <row r="20" spans="1:50" s="3" customFormat="1" ht="8.1" customHeight="1">
      <c r="A20" s="58"/>
      <c r="B20" s="58"/>
      <c r="C20" s="58"/>
      <c r="D20" s="58"/>
      <c r="E20" s="58"/>
      <c r="F20" s="58"/>
      <c r="G20" s="58"/>
      <c r="H20" s="58"/>
      <c r="I20" s="54"/>
      <c r="J20" s="59"/>
      <c r="K20" s="53"/>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pans="1:50" s="3" customFormat="1" ht="12">
      <c r="A21" s="263" t="s">
        <v>97</v>
      </c>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5"/>
    </row>
    <row r="22" spans="1:50" s="3" customFormat="1" ht="6" customHeight="1" thickBot="1">
      <c r="A22" s="58"/>
      <c r="B22" s="58"/>
      <c r="C22" s="58"/>
      <c r="D22" s="58"/>
      <c r="E22" s="58"/>
      <c r="F22" s="58"/>
      <c r="G22" s="58"/>
      <c r="H22" s="58"/>
      <c r="I22" s="54"/>
      <c r="J22" s="59"/>
      <c r="K22" s="53"/>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pans="1:50" s="3" customFormat="1" ht="19.5" customHeight="1" thickBot="1">
      <c r="A23" s="60" t="s">
        <v>214</v>
      </c>
      <c r="B23" s="58"/>
      <c r="C23" s="58"/>
      <c r="D23" s="58"/>
      <c r="E23" s="58"/>
      <c r="F23" s="58"/>
      <c r="G23" s="58"/>
      <c r="H23" s="58"/>
      <c r="I23" s="122" t="s">
        <v>115</v>
      </c>
      <c r="J23" s="59"/>
      <c r="K23" s="53"/>
      <c r="L23" s="55"/>
      <c r="M23" s="55"/>
      <c r="N23" s="55"/>
      <c r="O23" s="55"/>
      <c r="P23" s="55"/>
      <c r="Q23" s="55"/>
      <c r="R23" s="55"/>
      <c r="S23" s="55"/>
      <c r="T23" s="55"/>
      <c r="U23" s="55"/>
      <c r="V23" s="55"/>
      <c r="W23" s="55"/>
      <c r="X23" s="55"/>
      <c r="Y23" s="55"/>
      <c r="Z23" s="55"/>
      <c r="AA23" s="55"/>
      <c r="AB23" s="55"/>
      <c r="AC23" s="55"/>
      <c r="AD23" s="55"/>
      <c r="AE23" s="266" t="s">
        <v>99</v>
      </c>
      <c r="AF23" s="267"/>
      <c r="AG23" s="267"/>
      <c r="AH23" s="268"/>
      <c r="AI23" s="298">
        <f>(20*M24+5*V24)*10+ROUNDDOWN(AE24,0)</f>
        <v>302</v>
      </c>
      <c r="AJ23" s="299"/>
      <c r="AK23" s="299"/>
      <c r="AL23" s="300" t="s">
        <v>11</v>
      </c>
      <c r="AM23" s="301"/>
    </row>
    <row r="24" spans="1:50" s="3" customFormat="1" ht="19.5" customHeight="1">
      <c r="A24" s="26" t="s">
        <v>30</v>
      </c>
      <c r="B24" s="27"/>
      <c r="C24" s="28"/>
      <c r="D24" s="28"/>
      <c r="E24" s="28"/>
      <c r="F24" s="28"/>
      <c r="G24" s="29"/>
      <c r="H24" s="236" t="s">
        <v>31</v>
      </c>
      <c r="I24" s="237"/>
      <c r="J24" s="237"/>
      <c r="K24" s="237"/>
      <c r="L24" s="238"/>
      <c r="M24" s="239">
        <f>COUNTIFS(職員表!$J6:$J305,$T$7,職員表!$O6:$O305,20,職員表!$I6:$I305,個票1!$L$10)</f>
        <v>0</v>
      </c>
      <c r="N24" s="239"/>
      <c r="O24" s="239"/>
      <c r="P24" s="18" t="s">
        <v>32</v>
      </c>
      <c r="Q24" s="240" t="s">
        <v>33</v>
      </c>
      <c r="R24" s="241"/>
      <c r="S24" s="241"/>
      <c r="T24" s="241"/>
      <c r="U24" s="242"/>
      <c r="V24" s="239">
        <f>COUNTIFS(職員表!$J6:$J305,$T$7,職員表!$O6:$O305,5,職員表!$I6:$I305,個票1!$L$10)</f>
        <v>6</v>
      </c>
      <c r="W24" s="239"/>
      <c r="X24" s="239"/>
      <c r="Y24" s="62" t="s">
        <v>32</v>
      </c>
      <c r="Z24" s="88" t="s">
        <v>116</v>
      </c>
      <c r="AA24" s="89"/>
      <c r="AB24" s="89"/>
      <c r="AC24" s="89"/>
      <c r="AD24" s="90"/>
      <c r="AE24" s="220">
        <v>2</v>
      </c>
      <c r="AF24" s="221"/>
      <c r="AG24" s="221"/>
      <c r="AH24" s="222" t="s">
        <v>11</v>
      </c>
      <c r="AI24" s="222"/>
      <c r="AJ24" s="95" t="s">
        <v>117</v>
      </c>
      <c r="AK24" s="47"/>
      <c r="AL24" s="47"/>
      <c r="AM24" s="50"/>
      <c r="AO24" s="3">
        <f>IF(M24=0,,"有")</f>
        <v>0</v>
      </c>
      <c r="AX24" s="3">
        <f>IF(L24=0,,"有")</f>
        <v>0</v>
      </c>
    </row>
    <row r="25" spans="1:50" s="3" customFormat="1" ht="7.5" customHeight="1">
      <c r="A25" s="58"/>
      <c r="B25" s="58"/>
      <c r="C25" s="58"/>
      <c r="D25" s="58"/>
      <c r="E25" s="58"/>
      <c r="F25" s="58"/>
      <c r="G25" s="58"/>
      <c r="H25" s="58"/>
      <c r="I25" s="54"/>
      <c r="J25" s="59"/>
      <c r="K25" s="53"/>
      <c r="L25" s="55"/>
      <c r="M25" s="55"/>
      <c r="N25" s="55"/>
      <c r="O25" s="55"/>
      <c r="P25" s="55"/>
      <c r="Q25" s="55"/>
      <c r="R25" s="55"/>
      <c r="S25" s="55"/>
      <c r="T25" s="55"/>
      <c r="U25" s="55"/>
      <c r="V25" s="55"/>
      <c r="W25" s="55"/>
      <c r="X25" s="137"/>
      <c r="Y25" s="137"/>
      <c r="Z25" s="137"/>
      <c r="AA25" s="137"/>
      <c r="AB25" s="137"/>
      <c r="AC25" s="137"/>
      <c r="AD25" s="137"/>
      <c r="AE25" s="55"/>
      <c r="AF25" s="55"/>
      <c r="AG25" s="55"/>
      <c r="AH25" s="55"/>
      <c r="AI25" s="55"/>
      <c r="AJ25" s="55"/>
      <c r="AK25" s="55"/>
      <c r="AL25" s="55"/>
      <c r="AM25" s="55"/>
    </row>
    <row r="26" spans="1:50" ht="4.5" customHeight="1">
      <c r="A26" s="63"/>
      <c r="B26" s="63"/>
      <c r="C26" s="63"/>
      <c r="D26" s="63"/>
      <c r="E26" s="64"/>
      <c r="F26" s="64"/>
      <c r="G26" s="64"/>
      <c r="H26" s="64"/>
      <c r="I26" s="64"/>
      <c r="J26" s="66"/>
      <c r="K26" s="66"/>
      <c r="L26" s="66"/>
      <c r="M26" s="66"/>
      <c r="N26" s="66"/>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1:50">
      <c r="A27" s="37"/>
      <c r="B27" s="65"/>
      <c r="C27" s="65"/>
      <c r="D27" s="65"/>
      <c r="E27" s="65"/>
      <c r="F27" s="65"/>
      <c r="G27" s="65"/>
      <c r="H27" s="65"/>
      <c r="I27" s="65"/>
      <c r="J27" s="65"/>
      <c r="K27" s="65"/>
      <c r="L27" s="65"/>
      <c r="M27" s="65"/>
      <c r="N27" s="65"/>
      <c r="O27" s="65"/>
      <c r="P27" s="65"/>
      <c r="Q27" s="65"/>
      <c r="R27" s="65"/>
      <c r="S27" s="65"/>
      <c r="T27" s="65"/>
      <c r="U27" s="65"/>
      <c r="V27" s="65"/>
      <c r="W27" s="65"/>
      <c r="X27" s="65"/>
      <c r="Y27" s="61"/>
      <c r="Z27" s="61"/>
      <c r="AA27" s="61"/>
      <c r="AB27" s="61"/>
      <c r="AC27" s="61"/>
      <c r="AD27" s="61"/>
      <c r="AE27" s="65"/>
      <c r="AF27" s="65"/>
      <c r="AG27" s="65"/>
      <c r="AH27" s="65"/>
      <c r="AI27" s="65"/>
      <c r="AJ27" s="65"/>
      <c r="AK27" s="65"/>
      <c r="AL27" s="65"/>
      <c r="AM27" s="65"/>
    </row>
  </sheetData>
  <sheetProtection algorithmName="SHA-512" hashValue="Y3bSGB+Ea6mgFeRzdgTNrpdzFGFbupKHEPIMXfEf3Qeg2FzyC7zK1v8kGY6zSa3M0uTFjXdzzQyjYbukykv4Aw==" saltValue="/c/P+aEb9pqv19aS595SCw==" spinCount="100000" sheet="1" formatCells="0" formatColumns="0" formatRows="0" insertColumns="0" insertRows="0" autoFilter="0"/>
  <mergeCells count="55">
    <mergeCell ref="A14:AM14"/>
    <mergeCell ref="AI23:AK23"/>
    <mergeCell ref="AL23:AM23"/>
    <mergeCell ref="Z19:AM19"/>
    <mergeCell ref="I19:M19"/>
    <mergeCell ref="I18:P18"/>
    <mergeCell ref="Z18:AM18"/>
    <mergeCell ref="A16:H17"/>
    <mergeCell ref="I16:P17"/>
    <mergeCell ref="Q16:R17"/>
    <mergeCell ref="A18:F18"/>
    <mergeCell ref="G18:H18"/>
    <mergeCell ref="A19:D19"/>
    <mergeCell ref="A3:AM3"/>
    <mergeCell ref="A5:AM5"/>
    <mergeCell ref="A8:C9"/>
    <mergeCell ref="D8:G8"/>
    <mergeCell ref="D9:G9"/>
    <mergeCell ref="T8:V9"/>
    <mergeCell ref="W8:AF8"/>
    <mergeCell ref="AG8:AM8"/>
    <mergeCell ref="H9:S9"/>
    <mergeCell ref="W9:AF9"/>
    <mergeCell ref="AG9:AM9"/>
    <mergeCell ref="A7:G7"/>
    <mergeCell ref="H7:N7"/>
    <mergeCell ref="O7:S7"/>
    <mergeCell ref="T7:AM7"/>
    <mergeCell ref="AP10:AU10"/>
    <mergeCell ref="H24:L24"/>
    <mergeCell ref="M24:O24"/>
    <mergeCell ref="Q24:U24"/>
    <mergeCell ref="V24:X24"/>
    <mergeCell ref="AJ10:AK10"/>
    <mergeCell ref="AG10:AI10"/>
    <mergeCell ref="Z10:AB10"/>
    <mergeCell ref="AC10:AD10"/>
    <mergeCell ref="AE10:AF10"/>
    <mergeCell ref="L10:Y10"/>
    <mergeCell ref="A11:H12"/>
    <mergeCell ref="AL10:AM10"/>
    <mergeCell ref="Y18:Y19"/>
    <mergeCell ref="A21:AM21"/>
    <mergeCell ref="AE23:AH23"/>
    <mergeCell ref="AE24:AG24"/>
    <mergeCell ref="AH24:AI24"/>
    <mergeCell ref="S16:Y17"/>
    <mergeCell ref="Z16:AM17"/>
    <mergeCell ref="Q18:R19"/>
    <mergeCell ref="S18:S19"/>
    <mergeCell ref="T18:T19"/>
    <mergeCell ref="U18:U19"/>
    <mergeCell ref="V18:V19"/>
    <mergeCell ref="W18:W19"/>
    <mergeCell ref="X18:X19"/>
  </mergeCells>
  <phoneticPr fontId="4"/>
  <dataValidations count="5">
    <dataValidation type="list" allowBlank="1" showInputMessage="1" showErrorMessage="1" sqref="Q18:R19">
      <formula1>"普通,当座"</formula1>
    </dataValidation>
    <dataValidation type="list" allowBlank="1" showInputMessage="1" showErrorMessage="1" sqref="G18:H18">
      <formula1>"銀行,金庫,信組,信連,農協,ゆうちょ,その他"</formula1>
    </dataValidation>
    <dataValidation type="whole" allowBlank="1" showInputMessage="1" showErrorMessage="1" sqref="S18:Y19 E19:H19 N19:P19">
      <formula1>0</formula1>
      <formula2>9</formula2>
    </dataValidation>
    <dataValidation type="list" allowBlank="1" showInputMessage="1" showErrorMessage="1" sqref="D9:G9">
      <formula1>都道府県</formula1>
    </dataValidation>
    <dataValidation type="list" allowBlank="1" showInputMessage="1" showErrorMessage="1" sqref="L10:Y10">
      <formula1>提供サービス</formula1>
    </dataValidation>
  </dataValidations>
  <printOptions horizontalCentered="1"/>
  <pageMargins left="0.78740157480314965" right="0.78740157480314965" top="0.62992125984251968" bottom="0.78740157480314965"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7"/>
  <sheetViews>
    <sheetView showGridLines="0" view="pageBreakPreview" zoomScale="115" zoomScaleNormal="100" zoomScaleSheetLayoutView="115" workbookViewId="0">
      <selection activeCell="A2" sqref="A2"/>
    </sheetView>
  </sheetViews>
  <sheetFormatPr defaultColWidth="2.125" defaultRowHeight="13.5"/>
  <cols>
    <col min="1" max="1" width="2.125" style="2" customWidth="1"/>
    <col min="2" max="4" width="2.125" style="2"/>
    <col min="5" max="7" width="2.375" style="2" bestFit="1" customWidth="1"/>
    <col min="8" max="19" width="2.5" style="2" bestFit="1" customWidth="1"/>
    <col min="20" max="25" width="2.375" style="2" bestFit="1" customWidth="1"/>
    <col min="26" max="40" width="2.125" style="2"/>
    <col min="41" max="42" width="2.125" style="2" hidden="1" customWidth="1"/>
    <col min="43" max="47" width="2.125" style="2" customWidth="1"/>
    <col min="48" max="57" width="2.125" style="2"/>
    <col min="58" max="58" width="9.125" style="2" bestFit="1" customWidth="1"/>
    <col min="59" max="16384" width="2.125" style="2"/>
  </cols>
  <sheetData>
    <row r="1" spans="1:48">
      <c r="A1" s="2" t="s">
        <v>118</v>
      </c>
    </row>
    <row r="2" spans="1:48" ht="7.5" customHeight="1"/>
    <row r="3" spans="1:48">
      <c r="A3" s="269" t="s">
        <v>211</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1"/>
    </row>
    <row r="4" spans="1:48" ht="9"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48">
      <c r="A5" s="263" t="s">
        <v>42</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5"/>
    </row>
    <row r="6" spans="1:48" ht="4.5" customHeight="1">
      <c r="A6" s="149"/>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1"/>
    </row>
    <row r="7" spans="1:48" s="6" customFormat="1" ht="17.25" customHeight="1">
      <c r="A7" s="240" t="s">
        <v>286</v>
      </c>
      <c r="B7" s="241"/>
      <c r="C7" s="241"/>
      <c r="D7" s="241"/>
      <c r="E7" s="241"/>
      <c r="F7" s="241"/>
      <c r="G7" s="242"/>
      <c r="H7" s="293" t="s">
        <v>292</v>
      </c>
      <c r="I7" s="294"/>
      <c r="J7" s="294"/>
      <c r="K7" s="294"/>
      <c r="L7" s="294"/>
      <c r="M7" s="294"/>
      <c r="N7" s="295"/>
      <c r="O7" s="240" t="s">
        <v>43</v>
      </c>
      <c r="P7" s="241"/>
      <c r="Q7" s="241"/>
      <c r="R7" s="241"/>
      <c r="S7" s="242"/>
      <c r="T7" s="296" t="s">
        <v>288</v>
      </c>
      <c r="U7" s="243"/>
      <c r="V7" s="243"/>
      <c r="W7" s="243"/>
      <c r="X7" s="243"/>
      <c r="Y7" s="243"/>
      <c r="Z7" s="243"/>
      <c r="AA7" s="243"/>
      <c r="AB7" s="243"/>
      <c r="AC7" s="243"/>
      <c r="AD7" s="243"/>
      <c r="AE7" s="243"/>
      <c r="AF7" s="243"/>
      <c r="AG7" s="243"/>
      <c r="AH7" s="243"/>
      <c r="AI7" s="243"/>
      <c r="AJ7" s="243"/>
      <c r="AK7" s="243"/>
      <c r="AL7" s="243"/>
      <c r="AM7" s="297"/>
    </row>
    <row r="8" spans="1:48">
      <c r="A8" s="272" t="s">
        <v>44</v>
      </c>
      <c r="B8" s="273"/>
      <c r="C8" s="274"/>
      <c r="D8" s="240" t="s">
        <v>45</v>
      </c>
      <c r="E8" s="241"/>
      <c r="F8" s="241"/>
      <c r="G8" s="242"/>
      <c r="H8" s="19" t="s">
        <v>46</v>
      </c>
      <c r="I8" s="19"/>
      <c r="J8" s="19"/>
      <c r="K8" s="19"/>
      <c r="L8" s="19"/>
      <c r="M8" s="19"/>
      <c r="N8" s="19"/>
      <c r="O8" s="19"/>
      <c r="P8" s="19"/>
      <c r="Q8" s="19"/>
      <c r="R8" s="19"/>
      <c r="S8" s="20"/>
      <c r="T8" s="272" t="s">
        <v>47</v>
      </c>
      <c r="U8" s="273"/>
      <c r="V8" s="274"/>
      <c r="W8" s="240" t="s">
        <v>4</v>
      </c>
      <c r="X8" s="241"/>
      <c r="Y8" s="241"/>
      <c r="Z8" s="241"/>
      <c r="AA8" s="241"/>
      <c r="AB8" s="241"/>
      <c r="AC8" s="241"/>
      <c r="AD8" s="241"/>
      <c r="AE8" s="241"/>
      <c r="AF8" s="242"/>
      <c r="AG8" s="281" t="s">
        <v>49</v>
      </c>
      <c r="AH8" s="282"/>
      <c r="AI8" s="282"/>
      <c r="AJ8" s="282"/>
      <c r="AK8" s="282"/>
      <c r="AL8" s="282"/>
      <c r="AM8" s="283"/>
    </row>
    <row r="9" spans="1:48" ht="17.25" customHeight="1">
      <c r="A9" s="275"/>
      <c r="B9" s="276"/>
      <c r="C9" s="277"/>
      <c r="D9" s="278" t="s">
        <v>82</v>
      </c>
      <c r="E9" s="279"/>
      <c r="F9" s="279"/>
      <c r="G9" s="280"/>
      <c r="H9" s="284" t="s">
        <v>230</v>
      </c>
      <c r="I9" s="285"/>
      <c r="J9" s="285"/>
      <c r="K9" s="285"/>
      <c r="L9" s="285"/>
      <c r="M9" s="285"/>
      <c r="N9" s="285"/>
      <c r="O9" s="285"/>
      <c r="P9" s="285"/>
      <c r="Q9" s="285"/>
      <c r="R9" s="285"/>
      <c r="S9" s="286"/>
      <c r="T9" s="275"/>
      <c r="U9" s="276"/>
      <c r="V9" s="277"/>
      <c r="W9" s="287" t="s">
        <v>228</v>
      </c>
      <c r="X9" s="288"/>
      <c r="Y9" s="288"/>
      <c r="Z9" s="288"/>
      <c r="AA9" s="288"/>
      <c r="AB9" s="288"/>
      <c r="AC9" s="288"/>
      <c r="AD9" s="288"/>
      <c r="AE9" s="288"/>
      <c r="AF9" s="289"/>
      <c r="AG9" s="290" t="s">
        <v>285</v>
      </c>
      <c r="AH9" s="291"/>
      <c r="AI9" s="291"/>
      <c r="AJ9" s="291"/>
      <c r="AK9" s="291"/>
      <c r="AL9" s="291"/>
      <c r="AM9" s="292"/>
    </row>
    <row r="10" spans="1:48" s="3" customFormat="1" ht="20.25" customHeight="1">
      <c r="A10" s="23" t="s">
        <v>98</v>
      </c>
      <c r="B10" s="21"/>
      <c r="C10" s="24"/>
      <c r="D10" s="24"/>
      <c r="E10" s="22"/>
      <c r="F10" s="22"/>
      <c r="G10" s="22"/>
      <c r="H10" s="22"/>
      <c r="I10" s="22"/>
      <c r="J10" s="22"/>
      <c r="K10" s="25"/>
      <c r="L10" s="252" t="s">
        <v>229</v>
      </c>
      <c r="M10" s="253"/>
      <c r="N10" s="253"/>
      <c r="O10" s="253"/>
      <c r="P10" s="253"/>
      <c r="Q10" s="253"/>
      <c r="R10" s="253"/>
      <c r="S10" s="253"/>
      <c r="T10" s="253"/>
      <c r="U10" s="253"/>
      <c r="V10" s="253"/>
      <c r="W10" s="253"/>
      <c r="X10" s="253"/>
      <c r="Y10" s="254"/>
      <c r="Z10" s="247" t="s">
        <v>34</v>
      </c>
      <c r="AA10" s="248"/>
      <c r="AB10" s="249"/>
      <c r="AC10" s="243">
        <v>10</v>
      </c>
      <c r="AD10" s="243"/>
      <c r="AE10" s="250" t="s">
        <v>12</v>
      </c>
      <c r="AF10" s="251"/>
      <c r="AG10" s="244" t="s">
        <v>101</v>
      </c>
      <c r="AH10" s="245"/>
      <c r="AI10" s="246"/>
      <c r="AJ10" s="243">
        <v>5</v>
      </c>
      <c r="AK10" s="243"/>
      <c r="AL10" s="250" t="s">
        <v>12</v>
      </c>
      <c r="AM10" s="251"/>
      <c r="AP10" s="235"/>
      <c r="AQ10" s="235"/>
      <c r="AR10" s="235"/>
      <c r="AS10" s="235"/>
      <c r="AT10" s="235"/>
      <c r="AU10" s="235"/>
    </row>
    <row r="11" spans="1:48" s="3" customFormat="1" ht="18" customHeight="1">
      <c r="A11" s="255" t="s">
        <v>6</v>
      </c>
      <c r="B11" s="256"/>
      <c r="C11" s="256"/>
      <c r="D11" s="256"/>
      <c r="E11" s="256"/>
      <c r="F11" s="256"/>
      <c r="G11" s="256"/>
      <c r="H11" s="257"/>
      <c r="I11" s="9"/>
      <c r="J11" s="42" t="s">
        <v>212</v>
      </c>
      <c r="K11" s="43"/>
      <c r="L11" s="142"/>
      <c r="M11" s="142"/>
      <c r="N11" s="142"/>
      <c r="O11" s="142"/>
      <c r="P11" s="142"/>
      <c r="Q11" s="142"/>
      <c r="R11" s="142"/>
      <c r="S11" s="142"/>
      <c r="T11" s="142"/>
      <c r="U11" s="142"/>
      <c r="V11" s="142"/>
      <c r="W11" s="142"/>
      <c r="X11" s="142"/>
      <c r="Y11" s="43"/>
      <c r="Z11" s="42"/>
      <c r="AA11" s="43"/>
      <c r="AB11" s="142"/>
      <c r="AC11" s="142"/>
      <c r="AD11" s="142"/>
      <c r="AE11" s="142"/>
      <c r="AF11" s="142"/>
      <c r="AG11" s="142"/>
      <c r="AH11" s="142"/>
      <c r="AI11" s="142"/>
      <c r="AJ11" s="142"/>
      <c r="AK11" s="142"/>
      <c r="AL11" s="142"/>
      <c r="AM11" s="144"/>
    </row>
    <row r="12" spans="1:48" s="3" customFormat="1" ht="18" customHeight="1">
      <c r="A12" s="258"/>
      <c r="B12" s="259"/>
      <c r="C12" s="259"/>
      <c r="D12" s="259"/>
      <c r="E12" s="259"/>
      <c r="F12" s="259"/>
      <c r="G12" s="259"/>
      <c r="H12" s="260"/>
      <c r="I12" s="14"/>
      <c r="J12" s="45"/>
      <c r="K12" s="46"/>
      <c r="L12" s="143"/>
      <c r="M12" s="143"/>
      <c r="N12" s="143"/>
      <c r="O12" s="143"/>
      <c r="P12" s="143"/>
      <c r="Q12" s="143"/>
      <c r="R12" s="143"/>
      <c r="S12" s="143"/>
      <c r="T12" s="143"/>
      <c r="U12" s="46"/>
      <c r="V12" s="143"/>
      <c r="W12" s="143"/>
      <c r="X12" s="143"/>
      <c r="Y12" s="45"/>
      <c r="Z12" s="49"/>
      <c r="AA12" s="46"/>
      <c r="AB12" s="143"/>
      <c r="AC12" s="143"/>
      <c r="AD12" s="143"/>
      <c r="AE12" s="143"/>
      <c r="AF12" s="143"/>
      <c r="AG12" s="143"/>
      <c r="AH12" s="143"/>
      <c r="AI12" s="143"/>
      <c r="AJ12" s="143"/>
      <c r="AK12" s="143"/>
      <c r="AL12" s="143"/>
      <c r="AM12" s="145"/>
    </row>
    <row r="13" spans="1:48" s="3" customFormat="1" ht="9" customHeight="1">
      <c r="A13" s="51"/>
      <c r="B13" s="52"/>
      <c r="C13" s="52"/>
      <c r="D13" s="52"/>
      <c r="E13" s="52"/>
      <c r="F13" s="52"/>
      <c r="G13" s="52"/>
      <c r="H13" s="52"/>
      <c r="I13" s="53"/>
      <c r="J13" s="54"/>
      <c r="K13" s="53"/>
      <c r="L13" s="55"/>
      <c r="M13" s="55"/>
      <c r="N13" s="55"/>
      <c r="O13" s="55"/>
      <c r="P13" s="55"/>
      <c r="Q13" s="55"/>
      <c r="R13" s="55"/>
      <c r="S13" s="55"/>
      <c r="T13" s="55"/>
      <c r="U13" s="56"/>
      <c r="V13" s="55"/>
      <c r="W13" s="55"/>
      <c r="X13" s="55"/>
      <c r="Y13" s="45"/>
      <c r="Z13" s="49"/>
      <c r="AA13" s="46"/>
      <c r="AB13" s="143"/>
      <c r="AC13" s="143"/>
      <c r="AD13" s="143"/>
      <c r="AE13" s="143"/>
      <c r="AF13" s="143"/>
      <c r="AG13" s="143"/>
      <c r="AH13" s="143"/>
      <c r="AI13" s="143"/>
      <c r="AJ13" s="143"/>
      <c r="AK13" s="143"/>
      <c r="AL13" s="55"/>
      <c r="AM13" s="57"/>
    </row>
    <row r="14" spans="1:48" s="3" customFormat="1" ht="12">
      <c r="A14" s="263" t="s">
        <v>187</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5"/>
    </row>
    <row r="15" spans="1:48" s="3" customFormat="1" ht="4.5" customHeight="1">
      <c r="A15" s="58"/>
      <c r="B15" s="58"/>
      <c r="C15" s="58"/>
      <c r="D15" s="58"/>
      <c r="E15" s="58"/>
      <c r="F15" s="58"/>
      <c r="G15" s="58"/>
      <c r="H15" s="58"/>
      <c r="I15" s="54"/>
      <c r="J15" s="59"/>
      <c r="K15" s="53"/>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pans="1:48" s="3" customFormat="1" ht="15" customHeight="1">
      <c r="A16" s="223" t="s">
        <v>217</v>
      </c>
      <c r="B16" s="224"/>
      <c r="C16" s="224"/>
      <c r="D16" s="224"/>
      <c r="E16" s="224"/>
      <c r="F16" s="224"/>
      <c r="G16" s="224"/>
      <c r="H16" s="224"/>
      <c r="I16" s="224" t="s">
        <v>181</v>
      </c>
      <c r="J16" s="224"/>
      <c r="K16" s="224"/>
      <c r="L16" s="224"/>
      <c r="M16" s="224"/>
      <c r="N16" s="224"/>
      <c r="O16" s="224"/>
      <c r="P16" s="224"/>
      <c r="Q16" s="224" t="s">
        <v>23</v>
      </c>
      <c r="R16" s="224"/>
      <c r="S16" s="223" t="s">
        <v>213</v>
      </c>
      <c r="T16" s="224"/>
      <c r="U16" s="224"/>
      <c r="V16" s="224"/>
      <c r="W16" s="224"/>
      <c r="X16" s="224"/>
      <c r="Y16" s="224"/>
      <c r="Z16" s="223" t="s">
        <v>185</v>
      </c>
      <c r="AA16" s="224"/>
      <c r="AB16" s="224"/>
      <c r="AC16" s="224"/>
      <c r="AD16" s="224"/>
      <c r="AE16" s="224"/>
      <c r="AF16" s="224"/>
      <c r="AG16" s="224"/>
      <c r="AH16" s="224"/>
      <c r="AI16" s="224"/>
      <c r="AJ16" s="224"/>
      <c r="AK16" s="224"/>
      <c r="AL16" s="224"/>
      <c r="AM16" s="224"/>
    </row>
    <row r="17" spans="1:50" s="3" customFormat="1" ht="15" customHeight="1">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row>
    <row r="18" spans="1:50" s="3" customFormat="1" ht="20.100000000000001" customHeight="1">
      <c r="A18" s="311"/>
      <c r="B18" s="312"/>
      <c r="C18" s="312"/>
      <c r="D18" s="312"/>
      <c r="E18" s="312"/>
      <c r="F18" s="312"/>
      <c r="G18" s="313"/>
      <c r="H18" s="314"/>
      <c r="I18" s="305"/>
      <c r="J18" s="306"/>
      <c r="K18" s="306"/>
      <c r="L18" s="306"/>
      <c r="M18" s="306"/>
      <c r="N18" s="306"/>
      <c r="O18" s="306"/>
      <c r="P18" s="307"/>
      <c r="Q18" s="225"/>
      <c r="R18" s="226"/>
      <c r="S18" s="229"/>
      <c r="T18" s="231"/>
      <c r="U18" s="233"/>
      <c r="V18" s="231"/>
      <c r="W18" s="233"/>
      <c r="X18" s="231"/>
      <c r="Y18" s="261"/>
      <c r="Z18" s="308"/>
      <c r="AA18" s="309"/>
      <c r="AB18" s="309"/>
      <c r="AC18" s="309"/>
      <c r="AD18" s="309"/>
      <c r="AE18" s="309"/>
      <c r="AF18" s="309"/>
      <c r="AG18" s="309"/>
      <c r="AH18" s="309"/>
      <c r="AI18" s="309"/>
      <c r="AJ18" s="309"/>
      <c r="AK18" s="309"/>
      <c r="AL18" s="309"/>
      <c r="AM18" s="310"/>
    </row>
    <row r="19" spans="1:50" s="3" customFormat="1" ht="30" customHeight="1">
      <c r="A19" s="315" t="s">
        <v>225</v>
      </c>
      <c r="B19" s="316"/>
      <c r="C19" s="316"/>
      <c r="D19" s="317"/>
      <c r="E19" s="156"/>
      <c r="F19" s="157"/>
      <c r="G19" s="158"/>
      <c r="H19" s="159"/>
      <c r="I19" s="302" t="s">
        <v>186</v>
      </c>
      <c r="J19" s="303"/>
      <c r="K19" s="303"/>
      <c r="L19" s="303"/>
      <c r="M19" s="304"/>
      <c r="N19" s="8"/>
      <c r="O19" s="160"/>
      <c r="P19" s="161"/>
      <c r="Q19" s="227"/>
      <c r="R19" s="228"/>
      <c r="S19" s="230"/>
      <c r="T19" s="232"/>
      <c r="U19" s="234"/>
      <c r="V19" s="232"/>
      <c r="W19" s="234"/>
      <c r="X19" s="232"/>
      <c r="Y19" s="262"/>
      <c r="Z19" s="230"/>
      <c r="AA19" s="234"/>
      <c r="AB19" s="234"/>
      <c r="AC19" s="234"/>
      <c r="AD19" s="234"/>
      <c r="AE19" s="234"/>
      <c r="AF19" s="234"/>
      <c r="AG19" s="234"/>
      <c r="AH19" s="234"/>
      <c r="AI19" s="234"/>
      <c r="AJ19" s="234"/>
      <c r="AK19" s="234"/>
      <c r="AL19" s="234"/>
      <c r="AM19" s="262"/>
    </row>
    <row r="20" spans="1:50" s="3" customFormat="1" ht="8.1" customHeight="1">
      <c r="A20" s="58"/>
      <c r="B20" s="58"/>
      <c r="C20" s="58"/>
      <c r="D20" s="58"/>
      <c r="E20" s="58"/>
      <c r="F20" s="58"/>
      <c r="G20" s="58"/>
      <c r="H20" s="58"/>
      <c r="I20" s="54"/>
      <c r="J20" s="59"/>
      <c r="K20" s="53"/>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pans="1:50" s="3" customFormat="1" ht="12">
      <c r="A21" s="263" t="s">
        <v>97</v>
      </c>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5"/>
    </row>
    <row r="22" spans="1:50" s="3" customFormat="1" ht="6" customHeight="1" thickBot="1">
      <c r="A22" s="58"/>
      <c r="B22" s="58"/>
      <c r="C22" s="58"/>
      <c r="D22" s="58"/>
      <c r="E22" s="58"/>
      <c r="F22" s="58"/>
      <c r="G22" s="58"/>
      <c r="H22" s="58"/>
      <c r="I22" s="54"/>
      <c r="J22" s="59"/>
      <c r="K22" s="53"/>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pans="1:50" s="3" customFormat="1" ht="19.5" customHeight="1" thickBot="1">
      <c r="A23" s="60" t="s">
        <v>214</v>
      </c>
      <c r="B23" s="58"/>
      <c r="C23" s="58"/>
      <c r="D23" s="58"/>
      <c r="E23" s="58"/>
      <c r="F23" s="58"/>
      <c r="G23" s="58"/>
      <c r="H23" s="58"/>
      <c r="I23" s="122" t="s">
        <v>115</v>
      </c>
      <c r="J23" s="59"/>
      <c r="K23" s="53"/>
      <c r="L23" s="55"/>
      <c r="M23" s="55"/>
      <c r="N23" s="55"/>
      <c r="O23" s="55"/>
      <c r="P23" s="55"/>
      <c r="Q23" s="55"/>
      <c r="R23" s="55"/>
      <c r="S23" s="55"/>
      <c r="T23" s="55"/>
      <c r="U23" s="55"/>
      <c r="V23" s="55"/>
      <c r="W23" s="55"/>
      <c r="X23" s="55"/>
      <c r="Y23" s="55"/>
      <c r="Z23" s="55"/>
      <c r="AA23" s="55"/>
      <c r="AB23" s="55"/>
      <c r="AC23" s="55"/>
      <c r="AD23" s="55"/>
      <c r="AE23" s="266" t="s">
        <v>99</v>
      </c>
      <c r="AF23" s="267"/>
      <c r="AG23" s="267"/>
      <c r="AH23" s="268"/>
      <c r="AI23" s="298">
        <f>(20*M24+5*V24)*10+ROUNDDOWN(AE24,0)</f>
        <v>353</v>
      </c>
      <c r="AJ23" s="299"/>
      <c r="AK23" s="299"/>
      <c r="AL23" s="300" t="s">
        <v>11</v>
      </c>
      <c r="AM23" s="301"/>
    </row>
    <row r="24" spans="1:50" s="3" customFormat="1" ht="19.5" customHeight="1">
      <c r="A24" s="26" t="s">
        <v>30</v>
      </c>
      <c r="B24" s="27"/>
      <c r="C24" s="28"/>
      <c r="D24" s="28"/>
      <c r="E24" s="28"/>
      <c r="F24" s="28"/>
      <c r="G24" s="29"/>
      <c r="H24" s="236" t="s">
        <v>31</v>
      </c>
      <c r="I24" s="237"/>
      <c r="J24" s="237"/>
      <c r="K24" s="237"/>
      <c r="L24" s="238"/>
      <c r="M24" s="239">
        <f>COUNTIFS(職員表!$J6:$J305,$T$7,職員表!$O6:$O305,20,職員表!$I6:$I305,個票2!$L$10)</f>
        <v>0</v>
      </c>
      <c r="N24" s="239"/>
      <c r="O24" s="239"/>
      <c r="P24" s="18" t="s">
        <v>12</v>
      </c>
      <c r="Q24" s="240" t="s">
        <v>33</v>
      </c>
      <c r="R24" s="241"/>
      <c r="S24" s="241"/>
      <c r="T24" s="241"/>
      <c r="U24" s="242"/>
      <c r="V24" s="239">
        <f>COUNTIFS(職員表!$J6:$J305,$T$7,職員表!$O6:$O305,5,職員表!$I6:$I305,個票2!$L$10)</f>
        <v>7</v>
      </c>
      <c r="W24" s="239"/>
      <c r="X24" s="239"/>
      <c r="Y24" s="62" t="s">
        <v>12</v>
      </c>
      <c r="Z24" s="146" t="s">
        <v>116</v>
      </c>
      <c r="AA24" s="147"/>
      <c r="AB24" s="147"/>
      <c r="AC24" s="147"/>
      <c r="AD24" s="148"/>
      <c r="AE24" s="220">
        <v>3</v>
      </c>
      <c r="AF24" s="221"/>
      <c r="AG24" s="221"/>
      <c r="AH24" s="222" t="s">
        <v>11</v>
      </c>
      <c r="AI24" s="222"/>
      <c r="AJ24" s="95" t="s">
        <v>117</v>
      </c>
      <c r="AK24" s="143"/>
      <c r="AL24" s="143"/>
      <c r="AM24" s="145"/>
      <c r="AO24" s="3">
        <f>IF(M24=0,,"有")</f>
        <v>0</v>
      </c>
      <c r="AX24" s="3">
        <f>IF(L24=0,,"有")</f>
        <v>0</v>
      </c>
    </row>
    <row r="25" spans="1:50" s="3" customFormat="1" ht="7.5" customHeight="1">
      <c r="A25" s="58"/>
      <c r="B25" s="58"/>
      <c r="C25" s="58"/>
      <c r="D25" s="58"/>
      <c r="E25" s="58"/>
      <c r="F25" s="58"/>
      <c r="G25" s="58"/>
      <c r="H25" s="58"/>
      <c r="I25" s="54"/>
      <c r="J25" s="59"/>
      <c r="K25" s="53"/>
      <c r="L25" s="55"/>
      <c r="M25" s="55"/>
      <c r="N25" s="55"/>
      <c r="O25" s="55"/>
      <c r="P25" s="55"/>
      <c r="Q25" s="55"/>
      <c r="R25" s="55"/>
      <c r="S25" s="55"/>
      <c r="T25" s="55"/>
      <c r="U25" s="55"/>
      <c r="V25" s="55"/>
      <c r="W25" s="55"/>
      <c r="X25" s="142"/>
      <c r="Y25" s="142"/>
      <c r="Z25" s="142"/>
      <c r="AA25" s="142"/>
      <c r="AB25" s="142"/>
      <c r="AC25" s="142"/>
      <c r="AD25" s="142"/>
      <c r="AE25" s="55"/>
      <c r="AF25" s="55"/>
      <c r="AG25" s="55"/>
      <c r="AH25" s="55"/>
      <c r="AI25" s="55"/>
      <c r="AJ25" s="55"/>
      <c r="AK25" s="55"/>
      <c r="AL25" s="55"/>
      <c r="AM25" s="55"/>
    </row>
    <row r="26" spans="1:50" ht="4.5" customHeight="1">
      <c r="A26" s="63"/>
      <c r="B26" s="63"/>
      <c r="C26" s="63"/>
      <c r="D26" s="63"/>
      <c r="E26" s="64"/>
      <c r="F26" s="64"/>
      <c r="G26" s="64"/>
      <c r="H26" s="64"/>
      <c r="I26" s="64"/>
      <c r="J26" s="66"/>
      <c r="K26" s="66"/>
      <c r="L26" s="66"/>
      <c r="M26" s="66"/>
      <c r="N26" s="66"/>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1:50">
      <c r="A27" s="37"/>
      <c r="B27" s="65"/>
      <c r="C27" s="65"/>
      <c r="D27" s="65"/>
      <c r="E27" s="65"/>
      <c r="F27" s="65"/>
      <c r="G27" s="65"/>
      <c r="H27" s="65"/>
      <c r="I27" s="65"/>
      <c r="J27" s="65"/>
      <c r="K27" s="65"/>
      <c r="L27" s="65"/>
      <c r="M27" s="65"/>
      <c r="N27" s="65"/>
      <c r="O27" s="65"/>
      <c r="P27" s="65"/>
      <c r="Q27" s="65"/>
      <c r="R27" s="65"/>
      <c r="S27" s="65"/>
      <c r="T27" s="65"/>
      <c r="U27" s="65"/>
      <c r="V27" s="65"/>
      <c r="W27" s="65"/>
      <c r="X27" s="65"/>
      <c r="Y27" s="61"/>
      <c r="Z27" s="61"/>
      <c r="AA27" s="61"/>
      <c r="AB27" s="61"/>
      <c r="AC27" s="61"/>
      <c r="AD27" s="61"/>
      <c r="AE27" s="65"/>
      <c r="AF27" s="65"/>
      <c r="AG27" s="65"/>
      <c r="AH27" s="65"/>
      <c r="AI27" s="65"/>
      <c r="AJ27" s="65"/>
      <c r="AK27" s="65"/>
      <c r="AL27" s="65"/>
      <c r="AM27" s="65"/>
    </row>
  </sheetData>
  <sheetProtection algorithmName="SHA-512" hashValue="Dr7iNEQrk/xcKaZslPeFxFLQ9P6WiyWLqIJ58Hpwr74br2RHQAxawk8TMwAkwTvFbwkesyr59jkYefmaq35vmA==" saltValue="mBIQsixNdv5TMi+WxTFVIw==" spinCount="100000" sheet="1" formatCells="0" formatColumns="0" formatRows="0" insertColumns="0" insertRows="0" autoFilter="0"/>
  <mergeCells count="55">
    <mergeCell ref="A3:AM3"/>
    <mergeCell ref="A5:AM5"/>
    <mergeCell ref="A8:C9"/>
    <mergeCell ref="D8:G8"/>
    <mergeCell ref="T8:V9"/>
    <mergeCell ref="W8:AF8"/>
    <mergeCell ref="AG8:AM8"/>
    <mergeCell ref="D9:G9"/>
    <mergeCell ref="H9:S9"/>
    <mergeCell ref="W9:AF9"/>
    <mergeCell ref="AG9:AM9"/>
    <mergeCell ref="A7:G7"/>
    <mergeCell ref="H7:N7"/>
    <mergeCell ref="O7:S7"/>
    <mergeCell ref="T7:AM7"/>
    <mergeCell ref="AP10:AU10"/>
    <mergeCell ref="A11:H12"/>
    <mergeCell ref="A14:AM14"/>
    <mergeCell ref="L10:Y10"/>
    <mergeCell ref="Z10:AB10"/>
    <mergeCell ref="AC10:AD10"/>
    <mergeCell ref="AE10:AF10"/>
    <mergeCell ref="AG10:AI10"/>
    <mergeCell ref="AJ10:AK10"/>
    <mergeCell ref="AL10:AM10"/>
    <mergeCell ref="AH24:AI24"/>
    <mergeCell ref="Z18:AM18"/>
    <mergeCell ref="Z19:AM19"/>
    <mergeCell ref="A18:F18"/>
    <mergeCell ref="G18:H18"/>
    <mergeCell ref="I18:P18"/>
    <mergeCell ref="Q18:R19"/>
    <mergeCell ref="S18:S19"/>
    <mergeCell ref="T18:T19"/>
    <mergeCell ref="A19:D19"/>
    <mergeCell ref="I19:M19"/>
    <mergeCell ref="U18:U19"/>
    <mergeCell ref="V18:V19"/>
    <mergeCell ref="W18:W19"/>
    <mergeCell ref="X18:X19"/>
    <mergeCell ref="Y18:Y19"/>
    <mergeCell ref="H24:L24"/>
    <mergeCell ref="M24:O24"/>
    <mergeCell ref="Q24:U24"/>
    <mergeCell ref="V24:X24"/>
    <mergeCell ref="AE24:AG24"/>
    <mergeCell ref="A21:AM21"/>
    <mergeCell ref="AE23:AH23"/>
    <mergeCell ref="AI23:AK23"/>
    <mergeCell ref="AL23:AM23"/>
    <mergeCell ref="A16:H17"/>
    <mergeCell ref="I16:P17"/>
    <mergeCell ref="Q16:R17"/>
    <mergeCell ref="S16:Y17"/>
    <mergeCell ref="Z16:AM17"/>
  </mergeCells>
  <phoneticPr fontId="4"/>
  <dataValidations count="5">
    <dataValidation type="whole" allowBlank="1" showInputMessage="1" showErrorMessage="1" sqref="S18:Y19 E19:H19 N19:P19">
      <formula1>0</formula1>
      <formula2>9</formula2>
    </dataValidation>
    <dataValidation type="list" allowBlank="1" showInputMessage="1" showErrorMessage="1" sqref="G18:H18">
      <formula1>"銀行,金庫,信組,信連,農協,ゆうちょ,その他"</formula1>
    </dataValidation>
    <dataValidation type="list" allowBlank="1" showInputMessage="1" showErrorMessage="1" sqref="Q18:R19">
      <formula1>"普通,当座"</formula1>
    </dataValidation>
    <dataValidation type="list" allowBlank="1" showInputMessage="1" showErrorMessage="1" sqref="L10:Y10">
      <formula1>提供サービス</formula1>
    </dataValidation>
    <dataValidation type="list" allowBlank="1" showInputMessage="1" showErrorMessage="1" sqref="D9:G9">
      <formula1>都道府県</formula1>
    </dataValidation>
  </dataValidations>
  <printOptions horizontalCentered="1"/>
  <pageMargins left="0.78740157480314965" right="0.78740157480314965" top="0.62992125984251968" bottom="0.78740157480314965"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06"/>
  <sheetViews>
    <sheetView view="pageBreakPreview" zoomScaleNormal="100" zoomScaleSheetLayoutView="100" workbookViewId="0">
      <selection activeCell="A2" sqref="A2"/>
    </sheetView>
  </sheetViews>
  <sheetFormatPr defaultColWidth="9" defaultRowHeight="12"/>
  <cols>
    <col min="1" max="1" width="3.625" style="10" customWidth="1"/>
    <col min="2" max="3" width="12.5" style="124" customWidth="1"/>
    <col min="4" max="4" width="14.625" style="124" bestFit="1" customWidth="1"/>
    <col min="5" max="5" width="22.625" style="124" hidden="1" customWidth="1"/>
    <col min="6" max="6" width="8.125" style="124" hidden="1" customWidth="1"/>
    <col min="7" max="7" width="25" style="124" customWidth="1"/>
    <col min="8" max="8" width="10.625" style="124" hidden="1" customWidth="1"/>
    <col min="9" max="9" width="12.625" style="124" customWidth="1"/>
    <col min="10" max="10" width="16.875" style="124" bestFit="1" customWidth="1"/>
    <col min="11" max="11" width="14.125" style="124" bestFit="1" customWidth="1"/>
    <col min="12" max="12" width="31.375" style="124" bestFit="1" customWidth="1"/>
    <col min="13" max="13" width="11.375" style="124" hidden="1" customWidth="1"/>
    <col min="14" max="14" width="11.375" style="124" customWidth="1"/>
    <col min="15" max="15" width="6" style="10" customWidth="1"/>
    <col min="16" max="18" width="7.625" style="124" customWidth="1"/>
    <col min="19" max="19" width="7.625" style="10" customWidth="1"/>
    <col min="20" max="20" width="12.875" style="124" bestFit="1" customWidth="1"/>
    <col min="21" max="21" width="7.5" style="124" bestFit="1" customWidth="1"/>
    <col min="22" max="22" width="9.375" style="3" customWidth="1"/>
    <col min="23" max="23" width="2.5" style="10" customWidth="1"/>
    <col min="24" max="16384" width="9" style="10"/>
  </cols>
  <sheetData>
    <row r="1" spans="1:23" ht="20.100000000000001" customHeight="1">
      <c r="A1" s="6" t="s">
        <v>151</v>
      </c>
    </row>
    <row r="2" spans="1:23" ht="20.100000000000001" customHeight="1"/>
    <row r="3" spans="1:23">
      <c r="A3" s="10" t="s">
        <v>194</v>
      </c>
      <c r="O3" s="13"/>
      <c r="P3" s="133"/>
      <c r="Q3" s="133"/>
      <c r="R3" s="133"/>
      <c r="T3" s="133"/>
      <c r="U3" s="133"/>
    </row>
    <row r="4" spans="1:23" ht="18" customHeight="1">
      <c r="A4" s="211"/>
      <c r="B4" s="326" t="s">
        <v>17</v>
      </c>
      <c r="C4" s="326" t="s">
        <v>19</v>
      </c>
      <c r="D4" s="326" t="s">
        <v>18</v>
      </c>
      <c r="E4" s="125"/>
      <c r="F4" s="125"/>
      <c r="G4" s="320" t="s">
        <v>20</v>
      </c>
      <c r="H4" s="322" t="s">
        <v>293</v>
      </c>
      <c r="I4" s="322"/>
      <c r="J4" s="323"/>
      <c r="K4" s="327" t="s">
        <v>23</v>
      </c>
      <c r="L4" s="322"/>
      <c r="M4" s="322"/>
      <c r="N4" s="323"/>
      <c r="O4" s="324" t="s">
        <v>26</v>
      </c>
      <c r="P4" s="318" t="s">
        <v>159</v>
      </c>
      <c r="Q4" s="328"/>
      <c r="R4" s="328"/>
      <c r="S4" s="136"/>
      <c r="T4" s="318" t="s">
        <v>155</v>
      </c>
      <c r="U4" s="319"/>
      <c r="V4" s="91"/>
    </row>
    <row r="5" spans="1:23" ht="51.75" customHeight="1">
      <c r="A5" s="211"/>
      <c r="B5" s="326"/>
      <c r="C5" s="326"/>
      <c r="D5" s="326"/>
      <c r="E5" s="126" t="s">
        <v>35</v>
      </c>
      <c r="F5" s="126" t="s">
        <v>35</v>
      </c>
      <c r="G5" s="321"/>
      <c r="H5" s="128" t="s">
        <v>291</v>
      </c>
      <c r="I5" s="166" t="s">
        <v>202</v>
      </c>
      <c r="J5" s="127" t="s">
        <v>5</v>
      </c>
      <c r="K5" s="127" t="s">
        <v>21</v>
      </c>
      <c r="L5" s="127" t="s">
        <v>22</v>
      </c>
      <c r="M5" s="127" t="s">
        <v>27</v>
      </c>
      <c r="N5" s="128" t="s">
        <v>171</v>
      </c>
      <c r="O5" s="325"/>
      <c r="P5" s="134" t="s">
        <v>160</v>
      </c>
      <c r="Q5" s="134" t="s">
        <v>172</v>
      </c>
      <c r="R5" s="134" t="s">
        <v>161</v>
      </c>
      <c r="S5" s="117" t="s">
        <v>158</v>
      </c>
      <c r="T5" s="134" t="s">
        <v>156</v>
      </c>
      <c r="U5" s="135" t="s">
        <v>157</v>
      </c>
      <c r="V5" s="92"/>
      <c r="W5" s="3"/>
    </row>
    <row r="6" spans="1:23">
      <c r="A6" s="164">
        <v>1</v>
      </c>
      <c r="B6" s="167" t="s">
        <v>231</v>
      </c>
      <c r="C6" s="167" t="s">
        <v>232</v>
      </c>
      <c r="D6" s="130">
        <v>29346</v>
      </c>
      <c r="E6" s="129" t="str">
        <f>B6&amp;C6&amp;D6</f>
        <v>職員１ショクイン１29346</v>
      </c>
      <c r="F6" s="129">
        <f t="shared" ref="F6:F69" si="0">IF(E6="","",COUNTIF($E$6:$E$305,E6))</f>
        <v>1</v>
      </c>
      <c r="G6" s="130" t="s">
        <v>257</v>
      </c>
      <c r="H6" s="168" t="s">
        <v>290</v>
      </c>
      <c r="I6" s="169" t="s">
        <v>218</v>
      </c>
      <c r="J6" s="131" t="s">
        <v>233</v>
      </c>
      <c r="K6" s="170" t="s">
        <v>24</v>
      </c>
      <c r="L6" s="170" t="s">
        <v>203</v>
      </c>
      <c r="M6" s="171" t="str">
        <f>K6&amp;L6</f>
        <v>その他の施設対象期間に10日以上勤務</v>
      </c>
      <c r="N6" s="132"/>
      <c r="O6" s="172">
        <f>IFERROR(VLOOKUP(M6,計算用!$A$56:$B$63,2,FALSE),"")</f>
        <v>5</v>
      </c>
      <c r="P6" s="173" t="s">
        <v>223</v>
      </c>
      <c r="Q6" s="173" t="s">
        <v>224</v>
      </c>
      <c r="R6" s="173"/>
      <c r="S6" s="174" t="str">
        <f t="shared" ref="S6:S69" si="1">IF(F6&gt;=2,"","可")</f>
        <v>可</v>
      </c>
      <c r="T6" s="175"/>
      <c r="U6" s="176"/>
      <c r="V6" s="93"/>
      <c r="W6" s="3"/>
    </row>
    <row r="7" spans="1:23">
      <c r="A7" s="164">
        <f>A6+1</f>
        <v>2</v>
      </c>
      <c r="B7" s="167" t="s">
        <v>235</v>
      </c>
      <c r="C7" s="167" t="s">
        <v>236</v>
      </c>
      <c r="D7" s="130">
        <v>29347</v>
      </c>
      <c r="E7" s="129" t="str">
        <f t="shared" ref="E7:E70" si="2">B7&amp;C7&amp;D7</f>
        <v>職員２ショクイン２29347</v>
      </c>
      <c r="F7" s="129">
        <f t="shared" si="0"/>
        <v>1</v>
      </c>
      <c r="G7" s="130" t="s">
        <v>258</v>
      </c>
      <c r="H7" s="168" t="s">
        <v>290</v>
      </c>
      <c r="I7" s="169" t="s">
        <v>218</v>
      </c>
      <c r="J7" s="131" t="s">
        <v>233</v>
      </c>
      <c r="K7" s="170" t="s">
        <v>289</v>
      </c>
      <c r="L7" s="170" t="s">
        <v>203</v>
      </c>
      <c r="M7" s="171" t="str">
        <f>K7&amp;L7</f>
        <v>その他の施設対象期間に10日以上勤務</v>
      </c>
      <c r="N7" s="132"/>
      <c r="O7" s="172">
        <f>IFERROR(VLOOKUP(M7,計算用!$A$56:$B$63,2,FALSE),"")</f>
        <v>5</v>
      </c>
      <c r="P7" s="173" t="s">
        <v>223</v>
      </c>
      <c r="Q7" s="173" t="s">
        <v>224</v>
      </c>
      <c r="R7" s="173"/>
      <c r="S7" s="174" t="str">
        <f t="shared" si="1"/>
        <v>可</v>
      </c>
      <c r="T7" s="175"/>
      <c r="U7" s="176"/>
      <c r="V7" s="93"/>
    </row>
    <row r="8" spans="1:23">
      <c r="A8" s="164">
        <f t="shared" ref="A8:A14" si="3">A7+1</f>
        <v>3</v>
      </c>
      <c r="B8" s="167" t="s">
        <v>237</v>
      </c>
      <c r="C8" s="167" t="s">
        <v>238</v>
      </c>
      <c r="D8" s="130">
        <v>29348</v>
      </c>
      <c r="E8" s="129" t="str">
        <f t="shared" si="2"/>
        <v>職員３ショクイン３29348</v>
      </c>
      <c r="F8" s="129">
        <f t="shared" si="0"/>
        <v>1</v>
      </c>
      <c r="G8" s="130" t="s">
        <v>259</v>
      </c>
      <c r="H8" s="168" t="s">
        <v>290</v>
      </c>
      <c r="I8" s="169" t="s">
        <v>218</v>
      </c>
      <c r="J8" s="131" t="s">
        <v>233</v>
      </c>
      <c r="K8" s="170" t="s">
        <v>289</v>
      </c>
      <c r="L8" s="170" t="s">
        <v>203</v>
      </c>
      <c r="M8" s="171" t="str">
        <f t="shared" ref="M8:M71" si="4">K8&amp;L8</f>
        <v>その他の施設対象期間に10日以上勤務</v>
      </c>
      <c r="N8" s="132"/>
      <c r="O8" s="172">
        <f>IFERROR(VLOOKUP(M8,計算用!$A$56:$B$63,2,FALSE),"")</f>
        <v>5</v>
      </c>
      <c r="P8" s="173" t="s">
        <v>223</v>
      </c>
      <c r="Q8" s="173" t="s">
        <v>224</v>
      </c>
      <c r="R8" s="173"/>
      <c r="S8" s="174" t="str">
        <f t="shared" si="1"/>
        <v>可</v>
      </c>
      <c r="T8" s="175"/>
      <c r="U8" s="176"/>
      <c r="V8" s="93"/>
      <c r="W8" s="3"/>
    </row>
    <row r="9" spans="1:23">
      <c r="A9" s="164">
        <f t="shared" si="3"/>
        <v>4</v>
      </c>
      <c r="B9" s="167" t="s">
        <v>239</v>
      </c>
      <c r="C9" s="167" t="s">
        <v>240</v>
      </c>
      <c r="D9" s="130">
        <v>29349</v>
      </c>
      <c r="E9" s="129" t="str">
        <f t="shared" si="2"/>
        <v>職員４ショクイン４29349</v>
      </c>
      <c r="F9" s="129">
        <f t="shared" si="0"/>
        <v>1</v>
      </c>
      <c r="G9" s="130" t="s">
        <v>260</v>
      </c>
      <c r="H9" s="168" t="s">
        <v>290</v>
      </c>
      <c r="I9" s="169" t="s">
        <v>218</v>
      </c>
      <c r="J9" s="131" t="s">
        <v>233</v>
      </c>
      <c r="K9" s="170" t="s">
        <v>289</v>
      </c>
      <c r="L9" s="170" t="s">
        <v>203</v>
      </c>
      <c r="M9" s="171" t="str">
        <f t="shared" si="4"/>
        <v>その他の施設対象期間に10日以上勤務</v>
      </c>
      <c r="N9" s="132"/>
      <c r="O9" s="172">
        <f>IFERROR(VLOOKUP(M9,計算用!$A$56:$B$63,2,FALSE),"")</f>
        <v>5</v>
      </c>
      <c r="P9" s="173" t="s">
        <v>223</v>
      </c>
      <c r="Q9" s="173" t="s">
        <v>224</v>
      </c>
      <c r="R9" s="173"/>
      <c r="S9" s="174" t="str">
        <f t="shared" si="1"/>
        <v>可</v>
      </c>
      <c r="T9" s="175"/>
      <c r="U9" s="176"/>
      <c r="V9" s="93"/>
    </row>
    <row r="10" spans="1:23">
      <c r="A10" s="164">
        <f t="shared" si="3"/>
        <v>5</v>
      </c>
      <c r="B10" s="167" t="s">
        <v>241</v>
      </c>
      <c r="C10" s="167" t="s">
        <v>242</v>
      </c>
      <c r="D10" s="130">
        <v>29350</v>
      </c>
      <c r="E10" s="129" t="str">
        <f t="shared" si="2"/>
        <v>職員５ショクイン５29350</v>
      </c>
      <c r="F10" s="129">
        <f t="shared" si="0"/>
        <v>1</v>
      </c>
      <c r="G10" s="130" t="s">
        <v>261</v>
      </c>
      <c r="H10" s="168" t="s">
        <v>290</v>
      </c>
      <c r="I10" s="169" t="s">
        <v>218</v>
      </c>
      <c r="J10" s="131" t="s">
        <v>233</v>
      </c>
      <c r="K10" s="170" t="s">
        <v>289</v>
      </c>
      <c r="L10" s="170" t="s">
        <v>203</v>
      </c>
      <c r="M10" s="171" t="str">
        <f t="shared" si="4"/>
        <v>その他の施設対象期間に10日以上勤務</v>
      </c>
      <c r="N10" s="132"/>
      <c r="O10" s="172">
        <f>IFERROR(VLOOKUP(M10,計算用!$A$56:$B$63,2,FALSE),"")</f>
        <v>5</v>
      </c>
      <c r="P10" s="173" t="s">
        <v>223</v>
      </c>
      <c r="Q10" s="173" t="s">
        <v>224</v>
      </c>
      <c r="R10" s="173"/>
      <c r="S10" s="174" t="str">
        <f t="shared" si="1"/>
        <v>可</v>
      </c>
      <c r="T10" s="175"/>
      <c r="U10" s="176"/>
      <c r="V10" s="93"/>
    </row>
    <row r="11" spans="1:23">
      <c r="A11" s="164">
        <f t="shared" si="3"/>
        <v>6</v>
      </c>
      <c r="B11" s="167" t="s">
        <v>243</v>
      </c>
      <c r="C11" s="167" t="s">
        <v>244</v>
      </c>
      <c r="D11" s="130">
        <v>29351</v>
      </c>
      <c r="E11" s="129" t="str">
        <f t="shared" si="2"/>
        <v>職員６ショクイン６29351</v>
      </c>
      <c r="F11" s="129">
        <f t="shared" si="0"/>
        <v>1</v>
      </c>
      <c r="G11" s="130" t="s">
        <v>262</v>
      </c>
      <c r="H11" s="168" t="s">
        <v>290</v>
      </c>
      <c r="I11" s="169" t="s">
        <v>218</v>
      </c>
      <c r="J11" s="131" t="s">
        <v>233</v>
      </c>
      <c r="K11" s="170" t="s">
        <v>289</v>
      </c>
      <c r="L11" s="170" t="s">
        <v>203</v>
      </c>
      <c r="M11" s="171" t="str">
        <f t="shared" si="4"/>
        <v>その他の施設対象期間に10日以上勤務</v>
      </c>
      <c r="N11" s="132"/>
      <c r="O11" s="172">
        <f>IFERROR(VLOOKUP(M11,計算用!$A$56:$B$63,2,FALSE),"")</f>
        <v>5</v>
      </c>
      <c r="P11" s="173" t="s">
        <v>223</v>
      </c>
      <c r="Q11" s="173" t="s">
        <v>224</v>
      </c>
      <c r="R11" s="173"/>
      <c r="S11" s="174" t="str">
        <f t="shared" si="1"/>
        <v>可</v>
      </c>
      <c r="T11" s="175"/>
      <c r="U11" s="176"/>
      <c r="V11" s="93"/>
    </row>
    <row r="12" spans="1:23">
      <c r="A12" s="164">
        <f t="shared" si="3"/>
        <v>7</v>
      </c>
      <c r="B12" s="167" t="s">
        <v>245</v>
      </c>
      <c r="C12" s="167" t="s">
        <v>246</v>
      </c>
      <c r="D12" s="130">
        <v>29352</v>
      </c>
      <c r="E12" s="129" t="str">
        <f t="shared" si="2"/>
        <v>職員７ショクイン７29352</v>
      </c>
      <c r="F12" s="129">
        <f t="shared" si="0"/>
        <v>1</v>
      </c>
      <c r="G12" s="130" t="s">
        <v>263</v>
      </c>
      <c r="H12" s="168" t="s">
        <v>290</v>
      </c>
      <c r="I12" s="169" t="s">
        <v>229</v>
      </c>
      <c r="J12" s="131" t="s">
        <v>234</v>
      </c>
      <c r="K12" s="170" t="s">
        <v>289</v>
      </c>
      <c r="L12" s="170" t="s">
        <v>203</v>
      </c>
      <c r="M12" s="171" t="str">
        <f t="shared" si="4"/>
        <v>その他の施設対象期間に10日以上勤務</v>
      </c>
      <c r="N12" s="132"/>
      <c r="O12" s="172">
        <f>IFERROR(VLOOKUP(M12,計算用!$A$56:$B$63,2,FALSE),"")</f>
        <v>5</v>
      </c>
      <c r="P12" s="173" t="s">
        <v>223</v>
      </c>
      <c r="Q12" s="173" t="s">
        <v>224</v>
      </c>
      <c r="R12" s="173"/>
      <c r="S12" s="174" t="str">
        <f t="shared" si="1"/>
        <v>可</v>
      </c>
      <c r="T12" s="175"/>
      <c r="U12" s="176"/>
      <c r="V12" s="93"/>
      <c r="W12" s="3"/>
    </row>
    <row r="13" spans="1:23">
      <c r="A13" s="164">
        <f t="shared" si="3"/>
        <v>8</v>
      </c>
      <c r="B13" s="167" t="s">
        <v>247</v>
      </c>
      <c r="C13" s="167" t="s">
        <v>248</v>
      </c>
      <c r="D13" s="130">
        <v>29353</v>
      </c>
      <c r="E13" s="129" t="str">
        <f t="shared" si="2"/>
        <v>職員８ショクイン８29353</v>
      </c>
      <c r="F13" s="129">
        <f t="shared" si="0"/>
        <v>1</v>
      </c>
      <c r="G13" s="130" t="s">
        <v>264</v>
      </c>
      <c r="H13" s="168" t="s">
        <v>290</v>
      </c>
      <c r="I13" s="169" t="s">
        <v>229</v>
      </c>
      <c r="J13" s="131" t="s">
        <v>234</v>
      </c>
      <c r="K13" s="170" t="s">
        <v>289</v>
      </c>
      <c r="L13" s="170" t="s">
        <v>203</v>
      </c>
      <c r="M13" s="171" t="str">
        <f t="shared" si="4"/>
        <v>その他の施設対象期間に10日以上勤務</v>
      </c>
      <c r="N13" s="132"/>
      <c r="O13" s="172">
        <f>IFERROR(VLOOKUP(M13,計算用!$A$56:$B$63,2,FALSE),"")</f>
        <v>5</v>
      </c>
      <c r="P13" s="173" t="s">
        <v>223</v>
      </c>
      <c r="Q13" s="173" t="s">
        <v>224</v>
      </c>
      <c r="R13" s="173"/>
      <c r="S13" s="174" t="str">
        <f t="shared" si="1"/>
        <v>可</v>
      </c>
      <c r="T13" s="175"/>
      <c r="U13" s="176"/>
      <c r="V13" s="93"/>
    </row>
    <row r="14" spans="1:23">
      <c r="A14" s="164">
        <f t="shared" si="3"/>
        <v>9</v>
      </c>
      <c r="B14" s="167" t="s">
        <v>249</v>
      </c>
      <c r="C14" s="167" t="s">
        <v>250</v>
      </c>
      <c r="D14" s="130">
        <v>29354</v>
      </c>
      <c r="E14" s="129" t="str">
        <f t="shared" si="2"/>
        <v>職員９ショクイン９29354</v>
      </c>
      <c r="F14" s="129">
        <f t="shared" si="0"/>
        <v>1</v>
      </c>
      <c r="G14" s="130" t="s">
        <v>265</v>
      </c>
      <c r="H14" s="168" t="s">
        <v>290</v>
      </c>
      <c r="I14" s="169" t="s">
        <v>229</v>
      </c>
      <c r="J14" s="131" t="s">
        <v>234</v>
      </c>
      <c r="K14" s="170" t="s">
        <v>289</v>
      </c>
      <c r="L14" s="170" t="s">
        <v>203</v>
      </c>
      <c r="M14" s="171" t="str">
        <f t="shared" si="4"/>
        <v>その他の施設対象期間に10日以上勤務</v>
      </c>
      <c r="N14" s="132"/>
      <c r="O14" s="172">
        <f>IFERROR(VLOOKUP(M14,計算用!$A$56:$B$63,2,FALSE),"")</f>
        <v>5</v>
      </c>
      <c r="P14" s="173" t="s">
        <v>223</v>
      </c>
      <c r="Q14" s="173" t="s">
        <v>224</v>
      </c>
      <c r="R14" s="173"/>
      <c r="S14" s="174" t="str">
        <f t="shared" si="1"/>
        <v>可</v>
      </c>
      <c r="T14" s="175"/>
      <c r="U14" s="176"/>
      <c r="V14" s="93"/>
    </row>
    <row r="15" spans="1:23">
      <c r="A15" s="164">
        <f t="shared" ref="A15" si="5">A14+1</f>
        <v>10</v>
      </c>
      <c r="B15" s="167" t="s">
        <v>251</v>
      </c>
      <c r="C15" s="167" t="s">
        <v>252</v>
      </c>
      <c r="D15" s="130">
        <v>29355</v>
      </c>
      <c r="E15" s="129" t="str">
        <f t="shared" si="2"/>
        <v>職員１０ショクイン１０29355</v>
      </c>
      <c r="F15" s="129">
        <f t="shared" si="0"/>
        <v>1</v>
      </c>
      <c r="G15" s="130" t="s">
        <v>266</v>
      </c>
      <c r="H15" s="168" t="s">
        <v>290</v>
      </c>
      <c r="I15" s="169" t="s">
        <v>229</v>
      </c>
      <c r="J15" s="131" t="s">
        <v>234</v>
      </c>
      <c r="K15" s="170" t="s">
        <v>289</v>
      </c>
      <c r="L15" s="170" t="s">
        <v>203</v>
      </c>
      <c r="M15" s="171" t="str">
        <f t="shared" si="4"/>
        <v>その他の施設対象期間に10日以上勤務</v>
      </c>
      <c r="N15" s="132"/>
      <c r="O15" s="172">
        <f>IFERROR(VLOOKUP(M15,計算用!$A$56:$B$63,2,FALSE),"")</f>
        <v>5</v>
      </c>
      <c r="P15" s="173" t="s">
        <v>223</v>
      </c>
      <c r="Q15" s="173" t="s">
        <v>224</v>
      </c>
      <c r="R15" s="173"/>
      <c r="S15" s="174" t="str">
        <f t="shared" si="1"/>
        <v>可</v>
      </c>
      <c r="T15" s="175"/>
      <c r="U15" s="176"/>
      <c r="V15" s="93"/>
      <c r="W15" s="3"/>
    </row>
    <row r="16" spans="1:23">
      <c r="A16" s="164">
        <f t="shared" ref="A16:A79" si="6">A15+1</f>
        <v>11</v>
      </c>
      <c r="B16" s="167" t="s">
        <v>253</v>
      </c>
      <c r="C16" s="167" t="s">
        <v>254</v>
      </c>
      <c r="D16" s="130">
        <v>29356</v>
      </c>
      <c r="E16" s="129" t="str">
        <f t="shared" si="2"/>
        <v>職員１１ショクイン１１29356</v>
      </c>
      <c r="F16" s="129">
        <f t="shared" si="0"/>
        <v>1</v>
      </c>
      <c r="G16" s="130" t="s">
        <v>267</v>
      </c>
      <c r="H16" s="168" t="s">
        <v>290</v>
      </c>
      <c r="I16" s="169" t="s">
        <v>229</v>
      </c>
      <c r="J16" s="131" t="s">
        <v>234</v>
      </c>
      <c r="K16" s="170" t="s">
        <v>289</v>
      </c>
      <c r="L16" s="170" t="s">
        <v>203</v>
      </c>
      <c r="M16" s="171" t="str">
        <f t="shared" si="4"/>
        <v>その他の施設対象期間に10日以上勤務</v>
      </c>
      <c r="N16" s="132"/>
      <c r="O16" s="172">
        <f>IFERROR(VLOOKUP(M16,計算用!$A$56:$B$63,2,FALSE),"")</f>
        <v>5</v>
      </c>
      <c r="P16" s="173" t="s">
        <v>223</v>
      </c>
      <c r="Q16" s="173" t="s">
        <v>224</v>
      </c>
      <c r="R16" s="173"/>
      <c r="S16" s="174" t="str">
        <f t="shared" si="1"/>
        <v>可</v>
      </c>
      <c r="T16" s="175"/>
      <c r="U16" s="176"/>
      <c r="V16" s="93"/>
    </row>
    <row r="17" spans="1:23">
      <c r="A17" s="164">
        <f t="shared" si="6"/>
        <v>12</v>
      </c>
      <c r="B17" s="167" t="s">
        <v>255</v>
      </c>
      <c r="C17" s="167" t="s">
        <v>256</v>
      </c>
      <c r="D17" s="130">
        <v>29357</v>
      </c>
      <c r="E17" s="129" t="str">
        <f t="shared" si="2"/>
        <v>職員１２ショクイン１２29357</v>
      </c>
      <c r="F17" s="129">
        <f t="shared" si="0"/>
        <v>1</v>
      </c>
      <c r="G17" s="130" t="s">
        <v>268</v>
      </c>
      <c r="H17" s="168" t="s">
        <v>290</v>
      </c>
      <c r="I17" s="169" t="s">
        <v>229</v>
      </c>
      <c r="J17" s="131" t="s">
        <v>234</v>
      </c>
      <c r="K17" s="170" t="s">
        <v>289</v>
      </c>
      <c r="L17" s="170" t="s">
        <v>203</v>
      </c>
      <c r="M17" s="171" t="str">
        <f t="shared" si="4"/>
        <v>その他の施設対象期間に10日以上勤務</v>
      </c>
      <c r="N17" s="132"/>
      <c r="O17" s="172">
        <f>IFERROR(VLOOKUP(M17,計算用!$A$56:$B$63,2,FALSE),"")</f>
        <v>5</v>
      </c>
      <c r="P17" s="173" t="s">
        <v>223</v>
      </c>
      <c r="Q17" s="173" t="s">
        <v>224</v>
      </c>
      <c r="R17" s="173"/>
      <c r="S17" s="174" t="str">
        <f t="shared" si="1"/>
        <v>可</v>
      </c>
      <c r="T17" s="175"/>
      <c r="U17" s="176"/>
      <c r="V17" s="93"/>
    </row>
    <row r="18" spans="1:23">
      <c r="A18" s="164">
        <f t="shared" si="6"/>
        <v>13</v>
      </c>
      <c r="B18" s="167" t="s">
        <v>270</v>
      </c>
      <c r="C18" s="167" t="s">
        <v>271</v>
      </c>
      <c r="D18" s="130">
        <v>29358</v>
      </c>
      <c r="E18" s="129" t="str">
        <f t="shared" ref="E18" si="7">B18&amp;C18&amp;D18</f>
        <v>職員１３ショクイン１３29358</v>
      </c>
      <c r="F18" s="129">
        <f t="shared" si="0"/>
        <v>1</v>
      </c>
      <c r="G18" s="130" t="s">
        <v>269</v>
      </c>
      <c r="H18" s="168" t="s">
        <v>290</v>
      </c>
      <c r="I18" s="169" t="s">
        <v>229</v>
      </c>
      <c r="J18" s="131" t="s">
        <v>234</v>
      </c>
      <c r="K18" s="170" t="s">
        <v>289</v>
      </c>
      <c r="L18" s="170" t="s">
        <v>203</v>
      </c>
      <c r="M18" s="171" t="str">
        <f t="shared" si="4"/>
        <v>その他の施設対象期間に10日以上勤務</v>
      </c>
      <c r="N18" s="132"/>
      <c r="O18" s="172">
        <f>IFERROR(VLOOKUP(M18,計算用!$A$56:$B$63,2,FALSE),"")</f>
        <v>5</v>
      </c>
      <c r="P18" s="173" t="s">
        <v>223</v>
      </c>
      <c r="Q18" s="173" t="s">
        <v>224</v>
      </c>
      <c r="R18" s="173"/>
      <c r="S18" s="174" t="str">
        <f t="shared" si="1"/>
        <v>可</v>
      </c>
      <c r="T18" s="175"/>
      <c r="U18" s="176"/>
      <c r="V18" s="93"/>
    </row>
    <row r="19" spans="1:23">
      <c r="A19" s="164">
        <f t="shared" si="6"/>
        <v>14</v>
      </c>
      <c r="B19" s="167"/>
      <c r="C19" s="167"/>
      <c r="D19" s="130"/>
      <c r="E19" s="129" t="str">
        <f t="shared" si="2"/>
        <v/>
      </c>
      <c r="F19" s="129" t="str">
        <f t="shared" si="0"/>
        <v/>
      </c>
      <c r="G19" s="130"/>
      <c r="H19" s="168" t="s">
        <v>290</v>
      </c>
      <c r="I19" s="169"/>
      <c r="J19" s="131"/>
      <c r="K19" s="170"/>
      <c r="L19" s="170"/>
      <c r="M19" s="171" t="str">
        <f t="shared" si="4"/>
        <v/>
      </c>
      <c r="N19" s="132"/>
      <c r="O19" s="172" t="str">
        <f>IFERROR(VLOOKUP(M19,計算用!$A$56:$B$63,2,FALSE),"")</f>
        <v/>
      </c>
      <c r="P19" s="173"/>
      <c r="Q19" s="173"/>
      <c r="R19" s="173"/>
      <c r="S19" s="174" t="str">
        <f t="shared" si="1"/>
        <v/>
      </c>
      <c r="T19" s="175"/>
      <c r="U19" s="176"/>
      <c r="V19" s="93"/>
    </row>
    <row r="20" spans="1:23">
      <c r="A20" s="164">
        <f t="shared" si="6"/>
        <v>15</v>
      </c>
      <c r="B20" s="167"/>
      <c r="C20" s="167"/>
      <c r="D20" s="130"/>
      <c r="E20" s="129" t="str">
        <f t="shared" si="2"/>
        <v/>
      </c>
      <c r="F20" s="129" t="str">
        <f t="shared" si="0"/>
        <v/>
      </c>
      <c r="G20" s="130"/>
      <c r="H20" s="168" t="s">
        <v>290</v>
      </c>
      <c r="I20" s="169"/>
      <c r="J20" s="131"/>
      <c r="K20" s="170"/>
      <c r="L20" s="170"/>
      <c r="M20" s="171" t="str">
        <f t="shared" si="4"/>
        <v/>
      </c>
      <c r="N20" s="132"/>
      <c r="O20" s="172" t="str">
        <f>IFERROR(VLOOKUP(M20,計算用!$A$56:$B$63,2,FALSE),"")</f>
        <v/>
      </c>
      <c r="P20" s="173"/>
      <c r="Q20" s="173"/>
      <c r="R20" s="173"/>
      <c r="S20" s="174" t="str">
        <f t="shared" si="1"/>
        <v/>
      </c>
      <c r="T20" s="175"/>
      <c r="U20" s="176"/>
      <c r="V20" s="93"/>
    </row>
    <row r="21" spans="1:23">
      <c r="A21" s="164">
        <f t="shared" si="6"/>
        <v>16</v>
      </c>
      <c r="B21" s="167"/>
      <c r="C21" s="167"/>
      <c r="D21" s="130"/>
      <c r="E21" s="129" t="str">
        <f t="shared" si="2"/>
        <v/>
      </c>
      <c r="F21" s="129" t="str">
        <f t="shared" si="0"/>
        <v/>
      </c>
      <c r="G21" s="130"/>
      <c r="H21" s="168" t="s">
        <v>290</v>
      </c>
      <c r="I21" s="169"/>
      <c r="J21" s="131"/>
      <c r="K21" s="170"/>
      <c r="L21" s="170"/>
      <c r="M21" s="171" t="str">
        <f t="shared" si="4"/>
        <v/>
      </c>
      <c r="N21" s="132"/>
      <c r="O21" s="172" t="str">
        <f>IFERROR(VLOOKUP(M21,計算用!$A$56:$B$63,2,FALSE),"")</f>
        <v/>
      </c>
      <c r="P21" s="173"/>
      <c r="Q21" s="173"/>
      <c r="R21" s="173"/>
      <c r="S21" s="174" t="str">
        <f t="shared" si="1"/>
        <v/>
      </c>
      <c r="T21" s="175"/>
      <c r="U21" s="176"/>
      <c r="V21" s="93"/>
    </row>
    <row r="22" spans="1:23">
      <c r="A22" s="164">
        <f t="shared" si="6"/>
        <v>17</v>
      </c>
      <c r="B22" s="167"/>
      <c r="C22" s="167"/>
      <c r="D22" s="130"/>
      <c r="E22" s="129" t="str">
        <f t="shared" si="2"/>
        <v/>
      </c>
      <c r="F22" s="129" t="str">
        <f t="shared" si="0"/>
        <v/>
      </c>
      <c r="G22" s="130"/>
      <c r="H22" s="168" t="s">
        <v>290</v>
      </c>
      <c r="I22" s="169"/>
      <c r="J22" s="131"/>
      <c r="K22" s="170"/>
      <c r="L22" s="170"/>
      <c r="M22" s="171" t="str">
        <f t="shared" si="4"/>
        <v/>
      </c>
      <c r="N22" s="132"/>
      <c r="O22" s="172" t="str">
        <f>IFERROR(VLOOKUP(M22,計算用!$A$56:$B$63,2,FALSE),"")</f>
        <v/>
      </c>
      <c r="P22" s="173"/>
      <c r="Q22" s="173"/>
      <c r="R22" s="173"/>
      <c r="S22" s="174" t="str">
        <f t="shared" si="1"/>
        <v/>
      </c>
      <c r="T22" s="175"/>
      <c r="U22" s="176"/>
      <c r="V22" s="93"/>
    </row>
    <row r="23" spans="1:23">
      <c r="A23" s="164">
        <f t="shared" si="6"/>
        <v>18</v>
      </c>
      <c r="B23" s="167"/>
      <c r="C23" s="167"/>
      <c r="D23" s="130"/>
      <c r="E23" s="129" t="str">
        <f t="shared" si="2"/>
        <v/>
      </c>
      <c r="F23" s="129" t="str">
        <f t="shared" si="0"/>
        <v/>
      </c>
      <c r="G23" s="130"/>
      <c r="H23" s="168" t="s">
        <v>290</v>
      </c>
      <c r="I23" s="169"/>
      <c r="J23" s="131"/>
      <c r="K23" s="170"/>
      <c r="L23" s="170"/>
      <c r="M23" s="171" t="str">
        <f t="shared" si="4"/>
        <v/>
      </c>
      <c r="N23" s="132"/>
      <c r="O23" s="172" t="str">
        <f>IFERROR(VLOOKUP(M23,計算用!$A$56:$B$63,2,FALSE),"")</f>
        <v/>
      </c>
      <c r="P23" s="173"/>
      <c r="Q23" s="173"/>
      <c r="R23" s="173"/>
      <c r="S23" s="174" t="str">
        <f t="shared" si="1"/>
        <v/>
      </c>
      <c r="T23" s="175"/>
      <c r="U23" s="176"/>
      <c r="V23" s="93"/>
    </row>
    <row r="24" spans="1:23">
      <c r="A24" s="164">
        <f t="shared" si="6"/>
        <v>19</v>
      </c>
      <c r="B24" s="167"/>
      <c r="C24" s="167"/>
      <c r="D24" s="130"/>
      <c r="E24" s="129" t="str">
        <f t="shared" si="2"/>
        <v/>
      </c>
      <c r="F24" s="129" t="str">
        <f t="shared" si="0"/>
        <v/>
      </c>
      <c r="G24" s="130"/>
      <c r="H24" s="168" t="s">
        <v>290</v>
      </c>
      <c r="I24" s="169"/>
      <c r="J24" s="131"/>
      <c r="K24" s="170"/>
      <c r="L24" s="170"/>
      <c r="M24" s="171" t="str">
        <f t="shared" si="4"/>
        <v/>
      </c>
      <c r="N24" s="132"/>
      <c r="O24" s="172" t="str">
        <f>IFERROR(VLOOKUP(M24,計算用!$A$56:$B$63,2,FALSE),"")</f>
        <v/>
      </c>
      <c r="P24" s="173"/>
      <c r="Q24" s="173"/>
      <c r="R24" s="173"/>
      <c r="S24" s="174" t="str">
        <f t="shared" si="1"/>
        <v/>
      </c>
      <c r="T24" s="175"/>
      <c r="U24" s="176"/>
      <c r="V24" s="93"/>
    </row>
    <row r="25" spans="1:23">
      <c r="A25" s="164">
        <f t="shared" si="6"/>
        <v>20</v>
      </c>
      <c r="B25" s="167"/>
      <c r="C25" s="167"/>
      <c r="D25" s="130"/>
      <c r="E25" s="129" t="str">
        <f t="shared" si="2"/>
        <v/>
      </c>
      <c r="F25" s="129" t="str">
        <f t="shared" si="0"/>
        <v/>
      </c>
      <c r="G25" s="130"/>
      <c r="H25" s="168" t="s">
        <v>290</v>
      </c>
      <c r="I25" s="169"/>
      <c r="J25" s="131"/>
      <c r="K25" s="170"/>
      <c r="L25" s="170"/>
      <c r="M25" s="171" t="str">
        <f t="shared" si="4"/>
        <v/>
      </c>
      <c r="N25" s="132"/>
      <c r="O25" s="172" t="str">
        <f>IFERROR(VLOOKUP(M25,計算用!$A$56:$B$63,2,FALSE),"")</f>
        <v/>
      </c>
      <c r="P25" s="173"/>
      <c r="Q25" s="173"/>
      <c r="R25" s="173"/>
      <c r="S25" s="174" t="str">
        <f t="shared" si="1"/>
        <v/>
      </c>
      <c r="T25" s="175"/>
      <c r="U25" s="176"/>
      <c r="V25" s="93"/>
    </row>
    <row r="26" spans="1:23">
      <c r="A26" s="164">
        <f t="shared" si="6"/>
        <v>21</v>
      </c>
      <c r="B26" s="167"/>
      <c r="C26" s="167"/>
      <c r="D26" s="130"/>
      <c r="E26" s="129" t="str">
        <f t="shared" si="2"/>
        <v/>
      </c>
      <c r="F26" s="129" t="str">
        <f t="shared" si="0"/>
        <v/>
      </c>
      <c r="G26" s="130"/>
      <c r="H26" s="168" t="s">
        <v>290</v>
      </c>
      <c r="I26" s="169"/>
      <c r="J26" s="131"/>
      <c r="K26" s="170"/>
      <c r="L26" s="170"/>
      <c r="M26" s="171" t="str">
        <f t="shared" si="4"/>
        <v/>
      </c>
      <c r="N26" s="132"/>
      <c r="O26" s="172" t="str">
        <f>IFERROR(VLOOKUP(M26,計算用!$A$56:$B$63,2,FALSE),"")</f>
        <v/>
      </c>
      <c r="P26" s="173"/>
      <c r="Q26" s="173"/>
      <c r="R26" s="173"/>
      <c r="S26" s="174" t="str">
        <f t="shared" si="1"/>
        <v/>
      </c>
      <c r="T26" s="175"/>
      <c r="U26" s="176"/>
      <c r="V26" s="93"/>
    </row>
    <row r="27" spans="1:23">
      <c r="A27" s="164">
        <f t="shared" si="6"/>
        <v>22</v>
      </c>
      <c r="B27" s="167"/>
      <c r="C27" s="167"/>
      <c r="D27" s="130"/>
      <c r="E27" s="129" t="str">
        <f t="shared" si="2"/>
        <v/>
      </c>
      <c r="F27" s="129" t="str">
        <f t="shared" si="0"/>
        <v/>
      </c>
      <c r="G27" s="130"/>
      <c r="H27" s="168" t="s">
        <v>290</v>
      </c>
      <c r="I27" s="169"/>
      <c r="J27" s="131"/>
      <c r="K27" s="170"/>
      <c r="L27" s="170"/>
      <c r="M27" s="171" t="str">
        <f t="shared" si="4"/>
        <v/>
      </c>
      <c r="N27" s="132"/>
      <c r="O27" s="172" t="str">
        <f>IFERROR(VLOOKUP(M27,計算用!$A$56:$B$63,2,FALSE),"")</f>
        <v/>
      </c>
      <c r="P27" s="173"/>
      <c r="Q27" s="173"/>
      <c r="R27" s="173"/>
      <c r="S27" s="174" t="str">
        <f t="shared" si="1"/>
        <v/>
      </c>
      <c r="T27" s="175"/>
      <c r="U27" s="176"/>
      <c r="V27" s="93"/>
    </row>
    <row r="28" spans="1:23">
      <c r="A28" s="164">
        <f t="shared" si="6"/>
        <v>23</v>
      </c>
      <c r="B28" s="167"/>
      <c r="C28" s="167"/>
      <c r="D28" s="130"/>
      <c r="E28" s="129" t="str">
        <f t="shared" si="2"/>
        <v/>
      </c>
      <c r="F28" s="129" t="str">
        <f t="shared" si="0"/>
        <v/>
      </c>
      <c r="G28" s="130"/>
      <c r="H28" s="168" t="s">
        <v>290</v>
      </c>
      <c r="I28" s="169"/>
      <c r="J28" s="131"/>
      <c r="K28" s="170"/>
      <c r="L28" s="170"/>
      <c r="M28" s="171" t="str">
        <f t="shared" si="4"/>
        <v/>
      </c>
      <c r="N28" s="132"/>
      <c r="O28" s="172" t="str">
        <f>IFERROR(VLOOKUP(M28,計算用!$A$56:$B$63,2,FALSE),"")</f>
        <v/>
      </c>
      <c r="P28" s="173"/>
      <c r="Q28" s="173"/>
      <c r="R28" s="173"/>
      <c r="S28" s="174" t="str">
        <f t="shared" si="1"/>
        <v/>
      </c>
      <c r="T28" s="175"/>
      <c r="U28" s="176"/>
      <c r="V28" s="93"/>
    </row>
    <row r="29" spans="1:23">
      <c r="A29" s="164">
        <f t="shared" si="6"/>
        <v>24</v>
      </c>
      <c r="B29" s="167"/>
      <c r="C29" s="167"/>
      <c r="D29" s="130"/>
      <c r="E29" s="129" t="str">
        <f t="shared" si="2"/>
        <v/>
      </c>
      <c r="F29" s="129" t="str">
        <f t="shared" si="0"/>
        <v/>
      </c>
      <c r="G29" s="130"/>
      <c r="H29" s="168" t="s">
        <v>290</v>
      </c>
      <c r="I29" s="169"/>
      <c r="J29" s="131"/>
      <c r="K29" s="170"/>
      <c r="L29" s="170"/>
      <c r="M29" s="171" t="str">
        <f t="shared" si="4"/>
        <v/>
      </c>
      <c r="N29" s="132"/>
      <c r="O29" s="172" t="str">
        <f>IFERROR(VLOOKUP(M29,計算用!$A$56:$B$63,2,FALSE),"")</f>
        <v/>
      </c>
      <c r="P29" s="173"/>
      <c r="Q29" s="173"/>
      <c r="R29" s="173"/>
      <c r="S29" s="174" t="str">
        <f t="shared" si="1"/>
        <v/>
      </c>
      <c r="T29" s="175"/>
      <c r="U29" s="176"/>
      <c r="V29" s="93"/>
    </row>
    <row r="30" spans="1:23">
      <c r="A30" s="164">
        <f t="shared" si="6"/>
        <v>25</v>
      </c>
      <c r="B30" s="167"/>
      <c r="C30" s="167"/>
      <c r="D30" s="130"/>
      <c r="E30" s="129" t="str">
        <f t="shared" si="2"/>
        <v/>
      </c>
      <c r="F30" s="129" t="str">
        <f t="shared" si="0"/>
        <v/>
      </c>
      <c r="G30" s="130"/>
      <c r="H30" s="168" t="s">
        <v>290</v>
      </c>
      <c r="I30" s="169"/>
      <c r="J30" s="131"/>
      <c r="K30" s="170"/>
      <c r="L30" s="170"/>
      <c r="M30" s="171" t="str">
        <f t="shared" si="4"/>
        <v/>
      </c>
      <c r="N30" s="132"/>
      <c r="O30" s="172" t="str">
        <f>IFERROR(VLOOKUP(M30,計算用!$A$56:$B$63,2,FALSE),"")</f>
        <v/>
      </c>
      <c r="P30" s="173"/>
      <c r="Q30" s="173"/>
      <c r="R30" s="173"/>
      <c r="S30" s="174" t="str">
        <f t="shared" si="1"/>
        <v/>
      </c>
      <c r="T30" s="175"/>
      <c r="U30" s="176"/>
      <c r="V30" s="93"/>
    </row>
    <row r="31" spans="1:23">
      <c r="A31" s="164">
        <f t="shared" si="6"/>
        <v>26</v>
      </c>
      <c r="B31" s="167"/>
      <c r="C31" s="167"/>
      <c r="D31" s="130"/>
      <c r="E31" s="129" t="str">
        <f t="shared" si="2"/>
        <v/>
      </c>
      <c r="F31" s="129" t="str">
        <f t="shared" si="0"/>
        <v/>
      </c>
      <c r="G31" s="130"/>
      <c r="H31" s="168" t="s">
        <v>290</v>
      </c>
      <c r="I31" s="169"/>
      <c r="J31" s="131"/>
      <c r="K31" s="170"/>
      <c r="L31" s="170"/>
      <c r="M31" s="171" t="str">
        <f t="shared" si="4"/>
        <v/>
      </c>
      <c r="N31" s="132"/>
      <c r="O31" s="172" t="str">
        <f>IFERROR(VLOOKUP(M31,計算用!$A$56:$B$63,2,FALSE),"")</f>
        <v/>
      </c>
      <c r="P31" s="173"/>
      <c r="Q31" s="173"/>
      <c r="R31" s="173"/>
      <c r="S31" s="174" t="str">
        <f t="shared" si="1"/>
        <v/>
      </c>
      <c r="T31" s="175"/>
      <c r="U31" s="176"/>
      <c r="V31" s="93"/>
    </row>
    <row r="32" spans="1:23">
      <c r="A32" s="164">
        <f t="shared" si="6"/>
        <v>27</v>
      </c>
      <c r="B32" s="167"/>
      <c r="C32" s="167"/>
      <c r="D32" s="130"/>
      <c r="E32" s="129" t="str">
        <f t="shared" si="2"/>
        <v/>
      </c>
      <c r="F32" s="129" t="str">
        <f t="shared" si="0"/>
        <v/>
      </c>
      <c r="G32" s="130"/>
      <c r="H32" s="168" t="s">
        <v>290</v>
      </c>
      <c r="I32" s="169"/>
      <c r="J32" s="131"/>
      <c r="K32" s="170"/>
      <c r="L32" s="170"/>
      <c r="M32" s="171" t="str">
        <f t="shared" si="4"/>
        <v/>
      </c>
      <c r="N32" s="132"/>
      <c r="O32" s="172" t="str">
        <f>IFERROR(VLOOKUP(M32,計算用!$A$56:$B$63,2,FALSE),"")</f>
        <v/>
      </c>
      <c r="P32" s="173"/>
      <c r="Q32" s="173"/>
      <c r="R32" s="173"/>
      <c r="S32" s="174" t="str">
        <f t="shared" si="1"/>
        <v/>
      </c>
      <c r="T32" s="175"/>
      <c r="U32" s="176"/>
      <c r="V32" s="93"/>
      <c r="W32" s="3"/>
    </row>
    <row r="33" spans="1:22">
      <c r="A33" s="164">
        <f t="shared" si="6"/>
        <v>28</v>
      </c>
      <c r="B33" s="167"/>
      <c r="C33" s="167"/>
      <c r="D33" s="130"/>
      <c r="E33" s="129" t="str">
        <f t="shared" si="2"/>
        <v/>
      </c>
      <c r="F33" s="129" t="str">
        <f t="shared" si="0"/>
        <v/>
      </c>
      <c r="G33" s="130"/>
      <c r="H33" s="168" t="s">
        <v>290</v>
      </c>
      <c r="I33" s="169"/>
      <c r="J33" s="131"/>
      <c r="K33" s="170"/>
      <c r="L33" s="170"/>
      <c r="M33" s="171" t="str">
        <f t="shared" si="4"/>
        <v/>
      </c>
      <c r="N33" s="132"/>
      <c r="O33" s="172" t="str">
        <f>IFERROR(VLOOKUP(M33,計算用!$A$56:$B$63,2,FALSE),"")</f>
        <v/>
      </c>
      <c r="P33" s="173"/>
      <c r="Q33" s="173"/>
      <c r="R33" s="173"/>
      <c r="S33" s="174" t="str">
        <f t="shared" si="1"/>
        <v/>
      </c>
      <c r="T33" s="175"/>
      <c r="U33" s="176"/>
      <c r="V33" s="93"/>
    </row>
    <row r="34" spans="1:22">
      <c r="A34" s="164">
        <f t="shared" si="6"/>
        <v>29</v>
      </c>
      <c r="B34" s="167"/>
      <c r="C34" s="167"/>
      <c r="D34" s="130"/>
      <c r="E34" s="129" t="str">
        <f t="shared" si="2"/>
        <v/>
      </c>
      <c r="F34" s="129" t="str">
        <f t="shared" si="0"/>
        <v/>
      </c>
      <c r="G34" s="130"/>
      <c r="H34" s="168" t="s">
        <v>290</v>
      </c>
      <c r="I34" s="169"/>
      <c r="J34" s="131"/>
      <c r="K34" s="170"/>
      <c r="L34" s="170"/>
      <c r="M34" s="171" t="str">
        <f t="shared" si="4"/>
        <v/>
      </c>
      <c r="N34" s="132"/>
      <c r="O34" s="172" t="str">
        <f>IFERROR(VLOOKUP(M34,計算用!$A$56:$B$63,2,FALSE),"")</f>
        <v/>
      </c>
      <c r="P34" s="173"/>
      <c r="Q34" s="173"/>
      <c r="R34" s="173"/>
      <c r="S34" s="174" t="str">
        <f t="shared" si="1"/>
        <v/>
      </c>
      <c r="T34" s="175"/>
      <c r="U34" s="176"/>
      <c r="V34" s="93"/>
    </row>
    <row r="35" spans="1:22">
      <c r="A35" s="164">
        <f t="shared" si="6"/>
        <v>30</v>
      </c>
      <c r="B35" s="167"/>
      <c r="C35" s="167"/>
      <c r="D35" s="130"/>
      <c r="E35" s="129" t="str">
        <f t="shared" si="2"/>
        <v/>
      </c>
      <c r="F35" s="129" t="str">
        <f t="shared" si="0"/>
        <v/>
      </c>
      <c r="G35" s="130"/>
      <c r="H35" s="168" t="s">
        <v>290</v>
      </c>
      <c r="I35" s="169"/>
      <c r="J35" s="131"/>
      <c r="K35" s="170"/>
      <c r="L35" s="170"/>
      <c r="M35" s="171" t="str">
        <f t="shared" si="4"/>
        <v/>
      </c>
      <c r="N35" s="132"/>
      <c r="O35" s="172" t="str">
        <f>IFERROR(VLOOKUP(M35,計算用!$A$56:$B$63,2,FALSE),"")</f>
        <v/>
      </c>
      <c r="P35" s="173"/>
      <c r="Q35" s="173"/>
      <c r="R35" s="173"/>
      <c r="S35" s="174" t="str">
        <f t="shared" si="1"/>
        <v/>
      </c>
      <c r="T35" s="175"/>
      <c r="U35" s="176"/>
      <c r="V35" s="93"/>
    </row>
    <row r="36" spans="1:22">
      <c r="A36" s="164">
        <f t="shared" si="6"/>
        <v>31</v>
      </c>
      <c r="B36" s="167"/>
      <c r="C36" s="167"/>
      <c r="D36" s="130"/>
      <c r="E36" s="129" t="str">
        <f t="shared" si="2"/>
        <v/>
      </c>
      <c r="F36" s="129" t="str">
        <f t="shared" si="0"/>
        <v/>
      </c>
      <c r="G36" s="130"/>
      <c r="H36" s="168" t="s">
        <v>290</v>
      </c>
      <c r="I36" s="169"/>
      <c r="J36" s="131"/>
      <c r="K36" s="170"/>
      <c r="L36" s="170"/>
      <c r="M36" s="171" t="str">
        <f t="shared" si="4"/>
        <v/>
      </c>
      <c r="N36" s="132"/>
      <c r="O36" s="172" t="str">
        <f>IFERROR(VLOOKUP(M36,計算用!$A$56:$B$63,2,FALSE),"")</f>
        <v/>
      </c>
      <c r="P36" s="173"/>
      <c r="Q36" s="173"/>
      <c r="R36" s="173"/>
      <c r="S36" s="174" t="str">
        <f t="shared" si="1"/>
        <v/>
      </c>
      <c r="T36" s="175"/>
      <c r="U36" s="176"/>
      <c r="V36" s="93"/>
    </row>
    <row r="37" spans="1:22">
      <c r="A37" s="164">
        <f t="shared" si="6"/>
        <v>32</v>
      </c>
      <c r="B37" s="167"/>
      <c r="C37" s="167"/>
      <c r="D37" s="130"/>
      <c r="E37" s="129" t="str">
        <f t="shared" si="2"/>
        <v/>
      </c>
      <c r="F37" s="129" t="str">
        <f t="shared" si="0"/>
        <v/>
      </c>
      <c r="G37" s="130"/>
      <c r="H37" s="168" t="s">
        <v>290</v>
      </c>
      <c r="I37" s="169"/>
      <c r="J37" s="131"/>
      <c r="K37" s="170"/>
      <c r="L37" s="170"/>
      <c r="M37" s="171" t="str">
        <f t="shared" si="4"/>
        <v/>
      </c>
      <c r="N37" s="132"/>
      <c r="O37" s="172" t="str">
        <f>IFERROR(VLOOKUP(M37,計算用!$A$56:$B$63,2,FALSE),"")</f>
        <v/>
      </c>
      <c r="P37" s="173"/>
      <c r="Q37" s="173"/>
      <c r="R37" s="173"/>
      <c r="S37" s="174" t="str">
        <f t="shared" si="1"/>
        <v/>
      </c>
      <c r="T37" s="175"/>
      <c r="U37" s="176"/>
      <c r="V37" s="93"/>
    </row>
    <row r="38" spans="1:22">
      <c r="A38" s="164">
        <f t="shared" si="6"/>
        <v>33</v>
      </c>
      <c r="B38" s="167"/>
      <c r="C38" s="167"/>
      <c r="D38" s="130"/>
      <c r="E38" s="129" t="str">
        <f t="shared" si="2"/>
        <v/>
      </c>
      <c r="F38" s="129" t="str">
        <f t="shared" si="0"/>
        <v/>
      </c>
      <c r="G38" s="130"/>
      <c r="H38" s="168" t="s">
        <v>290</v>
      </c>
      <c r="I38" s="169"/>
      <c r="J38" s="131"/>
      <c r="K38" s="170"/>
      <c r="L38" s="170"/>
      <c r="M38" s="171" t="str">
        <f t="shared" si="4"/>
        <v/>
      </c>
      <c r="N38" s="132"/>
      <c r="O38" s="172" t="str">
        <f>IFERROR(VLOOKUP(M38,計算用!$A$56:$B$63,2,FALSE),"")</f>
        <v/>
      </c>
      <c r="P38" s="173"/>
      <c r="Q38" s="173"/>
      <c r="R38" s="173"/>
      <c r="S38" s="174" t="str">
        <f t="shared" si="1"/>
        <v/>
      </c>
      <c r="T38" s="175"/>
      <c r="U38" s="176"/>
      <c r="V38" s="93"/>
    </row>
    <row r="39" spans="1:22">
      <c r="A39" s="164">
        <f t="shared" si="6"/>
        <v>34</v>
      </c>
      <c r="B39" s="167"/>
      <c r="C39" s="167"/>
      <c r="D39" s="130"/>
      <c r="E39" s="129" t="str">
        <f t="shared" si="2"/>
        <v/>
      </c>
      <c r="F39" s="129" t="str">
        <f t="shared" si="0"/>
        <v/>
      </c>
      <c r="G39" s="130"/>
      <c r="H39" s="168" t="s">
        <v>290</v>
      </c>
      <c r="I39" s="169"/>
      <c r="J39" s="131"/>
      <c r="K39" s="170"/>
      <c r="L39" s="170"/>
      <c r="M39" s="171" t="str">
        <f t="shared" si="4"/>
        <v/>
      </c>
      <c r="N39" s="132"/>
      <c r="O39" s="172" t="str">
        <f>IFERROR(VLOOKUP(M39,計算用!$A$56:$B$63,2,FALSE),"")</f>
        <v/>
      </c>
      <c r="P39" s="173"/>
      <c r="Q39" s="173"/>
      <c r="R39" s="173"/>
      <c r="S39" s="174" t="str">
        <f t="shared" si="1"/>
        <v/>
      </c>
      <c r="T39" s="175"/>
      <c r="U39" s="176"/>
      <c r="V39" s="93"/>
    </row>
    <row r="40" spans="1:22">
      <c r="A40" s="164">
        <f t="shared" si="6"/>
        <v>35</v>
      </c>
      <c r="B40" s="167"/>
      <c r="C40" s="167"/>
      <c r="D40" s="130"/>
      <c r="E40" s="129" t="str">
        <f t="shared" si="2"/>
        <v/>
      </c>
      <c r="F40" s="129" t="str">
        <f t="shared" si="0"/>
        <v/>
      </c>
      <c r="G40" s="130"/>
      <c r="H40" s="168" t="s">
        <v>290</v>
      </c>
      <c r="I40" s="169"/>
      <c r="J40" s="131"/>
      <c r="K40" s="170"/>
      <c r="L40" s="170"/>
      <c r="M40" s="171" t="str">
        <f t="shared" si="4"/>
        <v/>
      </c>
      <c r="N40" s="132"/>
      <c r="O40" s="172" t="str">
        <f>IFERROR(VLOOKUP(M40,計算用!$A$56:$B$63,2,FALSE),"")</f>
        <v/>
      </c>
      <c r="P40" s="173"/>
      <c r="Q40" s="173"/>
      <c r="R40" s="173"/>
      <c r="S40" s="174" t="str">
        <f t="shared" si="1"/>
        <v/>
      </c>
      <c r="T40" s="175"/>
      <c r="U40" s="176"/>
      <c r="V40" s="93"/>
    </row>
    <row r="41" spans="1:22">
      <c r="A41" s="164">
        <f t="shared" si="6"/>
        <v>36</v>
      </c>
      <c r="B41" s="167"/>
      <c r="C41" s="167"/>
      <c r="D41" s="130"/>
      <c r="E41" s="129" t="str">
        <f t="shared" si="2"/>
        <v/>
      </c>
      <c r="F41" s="129" t="str">
        <f t="shared" si="0"/>
        <v/>
      </c>
      <c r="G41" s="130"/>
      <c r="H41" s="168" t="s">
        <v>290</v>
      </c>
      <c r="I41" s="169"/>
      <c r="J41" s="131"/>
      <c r="K41" s="170"/>
      <c r="L41" s="170"/>
      <c r="M41" s="171" t="str">
        <f t="shared" si="4"/>
        <v/>
      </c>
      <c r="N41" s="132"/>
      <c r="O41" s="172" t="str">
        <f>IFERROR(VLOOKUP(M41,計算用!$A$56:$B$63,2,FALSE),"")</f>
        <v/>
      </c>
      <c r="P41" s="173"/>
      <c r="Q41" s="173"/>
      <c r="R41" s="173"/>
      <c r="S41" s="174" t="str">
        <f t="shared" si="1"/>
        <v/>
      </c>
      <c r="T41" s="175"/>
      <c r="U41" s="176"/>
      <c r="V41" s="93"/>
    </row>
    <row r="42" spans="1:22">
      <c r="A42" s="164">
        <f t="shared" si="6"/>
        <v>37</v>
      </c>
      <c r="B42" s="167"/>
      <c r="C42" s="167"/>
      <c r="D42" s="130"/>
      <c r="E42" s="129" t="str">
        <f t="shared" si="2"/>
        <v/>
      </c>
      <c r="F42" s="129" t="str">
        <f t="shared" si="0"/>
        <v/>
      </c>
      <c r="G42" s="130"/>
      <c r="H42" s="168" t="s">
        <v>290</v>
      </c>
      <c r="I42" s="169"/>
      <c r="J42" s="131"/>
      <c r="K42" s="170"/>
      <c r="L42" s="170"/>
      <c r="M42" s="171" t="str">
        <f t="shared" si="4"/>
        <v/>
      </c>
      <c r="N42" s="132"/>
      <c r="O42" s="172" t="str">
        <f>IFERROR(VLOOKUP(M42,計算用!$A$56:$B$63,2,FALSE),"")</f>
        <v/>
      </c>
      <c r="P42" s="173"/>
      <c r="Q42" s="173"/>
      <c r="R42" s="173"/>
      <c r="S42" s="174" t="str">
        <f t="shared" si="1"/>
        <v/>
      </c>
      <c r="T42" s="175"/>
      <c r="U42" s="176"/>
      <c r="V42" s="93"/>
    </row>
    <row r="43" spans="1:22">
      <c r="A43" s="164">
        <f t="shared" si="6"/>
        <v>38</v>
      </c>
      <c r="B43" s="167"/>
      <c r="C43" s="167"/>
      <c r="D43" s="130"/>
      <c r="E43" s="129" t="str">
        <f t="shared" si="2"/>
        <v/>
      </c>
      <c r="F43" s="129" t="str">
        <f t="shared" si="0"/>
        <v/>
      </c>
      <c r="G43" s="130"/>
      <c r="H43" s="168" t="s">
        <v>290</v>
      </c>
      <c r="I43" s="169"/>
      <c r="J43" s="131"/>
      <c r="K43" s="170"/>
      <c r="L43" s="170"/>
      <c r="M43" s="171" t="str">
        <f t="shared" si="4"/>
        <v/>
      </c>
      <c r="N43" s="132"/>
      <c r="O43" s="172" t="str">
        <f>IFERROR(VLOOKUP(M43,計算用!$A$56:$B$63,2,FALSE),"")</f>
        <v/>
      </c>
      <c r="P43" s="173"/>
      <c r="Q43" s="173"/>
      <c r="R43" s="173"/>
      <c r="S43" s="174" t="str">
        <f t="shared" si="1"/>
        <v/>
      </c>
      <c r="T43" s="175"/>
      <c r="U43" s="176"/>
      <c r="V43" s="93"/>
    </row>
    <row r="44" spans="1:22">
      <c r="A44" s="164">
        <f t="shared" si="6"/>
        <v>39</v>
      </c>
      <c r="B44" s="167"/>
      <c r="C44" s="167"/>
      <c r="D44" s="130"/>
      <c r="E44" s="129" t="str">
        <f t="shared" si="2"/>
        <v/>
      </c>
      <c r="F44" s="129" t="str">
        <f t="shared" si="0"/>
        <v/>
      </c>
      <c r="G44" s="130"/>
      <c r="H44" s="168" t="s">
        <v>290</v>
      </c>
      <c r="I44" s="169"/>
      <c r="J44" s="131"/>
      <c r="K44" s="170"/>
      <c r="L44" s="170"/>
      <c r="M44" s="171" t="str">
        <f t="shared" si="4"/>
        <v/>
      </c>
      <c r="N44" s="132"/>
      <c r="O44" s="172" t="str">
        <f>IFERROR(VLOOKUP(M44,計算用!$A$56:$B$63,2,FALSE),"")</f>
        <v/>
      </c>
      <c r="P44" s="173"/>
      <c r="Q44" s="173"/>
      <c r="R44" s="173"/>
      <c r="S44" s="174" t="str">
        <f t="shared" si="1"/>
        <v/>
      </c>
      <c r="T44" s="175"/>
      <c r="U44" s="176"/>
      <c r="V44" s="93"/>
    </row>
    <row r="45" spans="1:22">
      <c r="A45" s="164">
        <f t="shared" si="6"/>
        <v>40</v>
      </c>
      <c r="B45" s="167"/>
      <c r="C45" s="167"/>
      <c r="D45" s="130"/>
      <c r="E45" s="129" t="str">
        <f t="shared" si="2"/>
        <v/>
      </c>
      <c r="F45" s="129" t="str">
        <f t="shared" si="0"/>
        <v/>
      </c>
      <c r="G45" s="130"/>
      <c r="H45" s="168" t="s">
        <v>290</v>
      </c>
      <c r="I45" s="169"/>
      <c r="J45" s="131"/>
      <c r="K45" s="170"/>
      <c r="L45" s="170"/>
      <c r="M45" s="171" t="str">
        <f t="shared" si="4"/>
        <v/>
      </c>
      <c r="N45" s="132"/>
      <c r="O45" s="172" t="str">
        <f>IFERROR(VLOOKUP(M45,計算用!$A$56:$B$63,2,FALSE),"")</f>
        <v/>
      </c>
      <c r="P45" s="173"/>
      <c r="Q45" s="173"/>
      <c r="R45" s="173"/>
      <c r="S45" s="174" t="str">
        <f t="shared" si="1"/>
        <v/>
      </c>
      <c r="T45" s="175"/>
      <c r="U45" s="176"/>
      <c r="V45" s="93"/>
    </row>
    <row r="46" spans="1:22">
      <c r="A46" s="164">
        <f t="shared" si="6"/>
        <v>41</v>
      </c>
      <c r="B46" s="167"/>
      <c r="C46" s="167"/>
      <c r="D46" s="130"/>
      <c r="E46" s="129" t="str">
        <f t="shared" si="2"/>
        <v/>
      </c>
      <c r="F46" s="129" t="str">
        <f t="shared" si="0"/>
        <v/>
      </c>
      <c r="G46" s="130"/>
      <c r="H46" s="168" t="s">
        <v>290</v>
      </c>
      <c r="I46" s="169"/>
      <c r="J46" s="131"/>
      <c r="K46" s="170"/>
      <c r="L46" s="170"/>
      <c r="M46" s="171" t="str">
        <f t="shared" si="4"/>
        <v/>
      </c>
      <c r="N46" s="132"/>
      <c r="O46" s="172" t="str">
        <f>IFERROR(VLOOKUP(M46,計算用!$A$56:$B$63,2,FALSE),"")</f>
        <v/>
      </c>
      <c r="P46" s="173"/>
      <c r="Q46" s="173"/>
      <c r="R46" s="173"/>
      <c r="S46" s="174" t="str">
        <f t="shared" si="1"/>
        <v/>
      </c>
      <c r="T46" s="175"/>
      <c r="U46" s="176"/>
      <c r="V46" s="93"/>
    </row>
    <row r="47" spans="1:22">
      <c r="A47" s="164">
        <f t="shared" si="6"/>
        <v>42</v>
      </c>
      <c r="B47" s="167"/>
      <c r="C47" s="167"/>
      <c r="D47" s="130"/>
      <c r="E47" s="129" t="str">
        <f t="shared" si="2"/>
        <v/>
      </c>
      <c r="F47" s="129" t="str">
        <f t="shared" si="0"/>
        <v/>
      </c>
      <c r="G47" s="130"/>
      <c r="H47" s="168" t="s">
        <v>290</v>
      </c>
      <c r="I47" s="169"/>
      <c r="J47" s="131"/>
      <c r="K47" s="170"/>
      <c r="L47" s="170"/>
      <c r="M47" s="171" t="str">
        <f t="shared" si="4"/>
        <v/>
      </c>
      <c r="N47" s="132"/>
      <c r="O47" s="172" t="str">
        <f>IFERROR(VLOOKUP(M47,計算用!$A$56:$B$63,2,FALSE),"")</f>
        <v/>
      </c>
      <c r="P47" s="173"/>
      <c r="Q47" s="173"/>
      <c r="R47" s="173"/>
      <c r="S47" s="174" t="str">
        <f t="shared" si="1"/>
        <v/>
      </c>
      <c r="T47" s="175"/>
      <c r="U47" s="176"/>
      <c r="V47" s="93"/>
    </row>
    <row r="48" spans="1:22">
      <c r="A48" s="164">
        <f t="shared" si="6"/>
        <v>43</v>
      </c>
      <c r="B48" s="167"/>
      <c r="C48" s="167"/>
      <c r="D48" s="130"/>
      <c r="E48" s="129" t="str">
        <f t="shared" si="2"/>
        <v/>
      </c>
      <c r="F48" s="129" t="str">
        <f t="shared" si="0"/>
        <v/>
      </c>
      <c r="G48" s="130"/>
      <c r="H48" s="168" t="s">
        <v>290</v>
      </c>
      <c r="I48" s="169"/>
      <c r="J48" s="131"/>
      <c r="K48" s="170"/>
      <c r="L48" s="170"/>
      <c r="M48" s="171" t="str">
        <f t="shared" si="4"/>
        <v/>
      </c>
      <c r="N48" s="132"/>
      <c r="O48" s="172" t="str">
        <f>IFERROR(VLOOKUP(M48,計算用!$A$56:$B$63,2,FALSE),"")</f>
        <v/>
      </c>
      <c r="P48" s="173"/>
      <c r="Q48" s="173"/>
      <c r="R48" s="173"/>
      <c r="S48" s="174" t="str">
        <f t="shared" si="1"/>
        <v/>
      </c>
      <c r="T48" s="175"/>
      <c r="U48" s="176"/>
      <c r="V48" s="93"/>
    </row>
    <row r="49" spans="1:22">
      <c r="A49" s="164">
        <f t="shared" si="6"/>
        <v>44</v>
      </c>
      <c r="B49" s="167"/>
      <c r="C49" s="167"/>
      <c r="D49" s="130"/>
      <c r="E49" s="129" t="str">
        <f t="shared" si="2"/>
        <v/>
      </c>
      <c r="F49" s="129" t="str">
        <f t="shared" si="0"/>
        <v/>
      </c>
      <c r="G49" s="130"/>
      <c r="H49" s="168" t="s">
        <v>290</v>
      </c>
      <c r="I49" s="169"/>
      <c r="J49" s="131"/>
      <c r="K49" s="170"/>
      <c r="L49" s="170"/>
      <c r="M49" s="171" t="str">
        <f t="shared" si="4"/>
        <v/>
      </c>
      <c r="N49" s="132"/>
      <c r="O49" s="172" t="str">
        <f>IFERROR(VLOOKUP(M49,計算用!$A$56:$B$63,2,FALSE),"")</f>
        <v/>
      </c>
      <c r="P49" s="173"/>
      <c r="Q49" s="173"/>
      <c r="R49" s="173"/>
      <c r="S49" s="174" t="str">
        <f t="shared" si="1"/>
        <v/>
      </c>
      <c r="T49" s="175"/>
      <c r="U49" s="176"/>
      <c r="V49" s="93"/>
    </row>
    <row r="50" spans="1:22">
      <c r="A50" s="164">
        <f t="shared" si="6"/>
        <v>45</v>
      </c>
      <c r="B50" s="167"/>
      <c r="C50" s="167"/>
      <c r="D50" s="130"/>
      <c r="E50" s="129" t="str">
        <f t="shared" si="2"/>
        <v/>
      </c>
      <c r="F50" s="129" t="str">
        <f t="shared" si="0"/>
        <v/>
      </c>
      <c r="G50" s="130"/>
      <c r="H50" s="168" t="s">
        <v>290</v>
      </c>
      <c r="I50" s="169"/>
      <c r="J50" s="131"/>
      <c r="K50" s="170"/>
      <c r="L50" s="170"/>
      <c r="M50" s="171" t="str">
        <f t="shared" si="4"/>
        <v/>
      </c>
      <c r="N50" s="132"/>
      <c r="O50" s="172" t="str">
        <f>IFERROR(VLOOKUP(M50,計算用!$A$56:$B$63,2,FALSE),"")</f>
        <v/>
      </c>
      <c r="P50" s="173"/>
      <c r="Q50" s="173"/>
      <c r="R50" s="173"/>
      <c r="S50" s="174" t="str">
        <f t="shared" si="1"/>
        <v/>
      </c>
      <c r="T50" s="175"/>
      <c r="U50" s="176"/>
      <c r="V50" s="93"/>
    </row>
    <row r="51" spans="1:22">
      <c r="A51" s="164">
        <f t="shared" si="6"/>
        <v>46</v>
      </c>
      <c r="B51" s="167"/>
      <c r="C51" s="167"/>
      <c r="D51" s="130"/>
      <c r="E51" s="129" t="str">
        <f t="shared" si="2"/>
        <v/>
      </c>
      <c r="F51" s="129" t="str">
        <f t="shared" si="0"/>
        <v/>
      </c>
      <c r="G51" s="130"/>
      <c r="H51" s="168" t="s">
        <v>290</v>
      </c>
      <c r="I51" s="169"/>
      <c r="J51" s="131"/>
      <c r="K51" s="170"/>
      <c r="L51" s="170"/>
      <c r="M51" s="171" t="str">
        <f t="shared" si="4"/>
        <v/>
      </c>
      <c r="N51" s="132"/>
      <c r="O51" s="172" t="str">
        <f>IFERROR(VLOOKUP(M51,計算用!$A$56:$B$63,2,FALSE),"")</f>
        <v/>
      </c>
      <c r="P51" s="173"/>
      <c r="Q51" s="173"/>
      <c r="R51" s="173"/>
      <c r="S51" s="174" t="str">
        <f t="shared" si="1"/>
        <v/>
      </c>
      <c r="T51" s="175"/>
      <c r="U51" s="176"/>
      <c r="V51" s="93"/>
    </row>
    <row r="52" spans="1:22">
      <c r="A52" s="164">
        <f t="shared" si="6"/>
        <v>47</v>
      </c>
      <c r="B52" s="167"/>
      <c r="C52" s="167"/>
      <c r="D52" s="130"/>
      <c r="E52" s="129" t="str">
        <f t="shared" si="2"/>
        <v/>
      </c>
      <c r="F52" s="129" t="str">
        <f t="shared" si="0"/>
        <v/>
      </c>
      <c r="G52" s="130"/>
      <c r="H52" s="168" t="s">
        <v>290</v>
      </c>
      <c r="I52" s="169"/>
      <c r="J52" s="131"/>
      <c r="K52" s="170"/>
      <c r="L52" s="170"/>
      <c r="M52" s="171" t="str">
        <f t="shared" si="4"/>
        <v/>
      </c>
      <c r="N52" s="132"/>
      <c r="O52" s="172" t="str">
        <f>IFERROR(VLOOKUP(M52,計算用!$A$56:$B$63,2,FALSE),"")</f>
        <v/>
      </c>
      <c r="P52" s="173"/>
      <c r="Q52" s="173"/>
      <c r="R52" s="173"/>
      <c r="S52" s="174" t="str">
        <f t="shared" si="1"/>
        <v/>
      </c>
      <c r="T52" s="175"/>
      <c r="U52" s="176"/>
      <c r="V52" s="93"/>
    </row>
    <row r="53" spans="1:22">
      <c r="A53" s="164">
        <f t="shared" si="6"/>
        <v>48</v>
      </c>
      <c r="B53" s="167"/>
      <c r="C53" s="167"/>
      <c r="D53" s="130"/>
      <c r="E53" s="129" t="str">
        <f t="shared" si="2"/>
        <v/>
      </c>
      <c r="F53" s="129" t="str">
        <f t="shared" si="0"/>
        <v/>
      </c>
      <c r="G53" s="130"/>
      <c r="H53" s="168" t="s">
        <v>290</v>
      </c>
      <c r="I53" s="169"/>
      <c r="J53" s="131"/>
      <c r="K53" s="170"/>
      <c r="L53" s="170"/>
      <c r="M53" s="171" t="str">
        <f t="shared" si="4"/>
        <v/>
      </c>
      <c r="N53" s="132"/>
      <c r="O53" s="172" t="str">
        <f>IFERROR(VLOOKUP(M53,計算用!$A$56:$B$63,2,FALSE),"")</f>
        <v/>
      </c>
      <c r="P53" s="173"/>
      <c r="Q53" s="173"/>
      <c r="R53" s="173"/>
      <c r="S53" s="174" t="str">
        <f t="shared" si="1"/>
        <v/>
      </c>
      <c r="T53" s="175"/>
      <c r="U53" s="176"/>
      <c r="V53" s="93"/>
    </row>
    <row r="54" spans="1:22">
      <c r="A54" s="164">
        <f t="shared" si="6"/>
        <v>49</v>
      </c>
      <c r="B54" s="167"/>
      <c r="C54" s="167"/>
      <c r="D54" s="130"/>
      <c r="E54" s="129" t="str">
        <f t="shared" si="2"/>
        <v/>
      </c>
      <c r="F54" s="129" t="str">
        <f t="shared" si="0"/>
        <v/>
      </c>
      <c r="G54" s="130"/>
      <c r="H54" s="168" t="s">
        <v>290</v>
      </c>
      <c r="I54" s="169"/>
      <c r="J54" s="131"/>
      <c r="K54" s="170"/>
      <c r="L54" s="170"/>
      <c r="M54" s="171" t="str">
        <f t="shared" si="4"/>
        <v/>
      </c>
      <c r="N54" s="132"/>
      <c r="O54" s="172" t="str">
        <f>IFERROR(VLOOKUP(M54,計算用!$A$56:$B$63,2,FALSE),"")</f>
        <v/>
      </c>
      <c r="P54" s="173"/>
      <c r="Q54" s="173"/>
      <c r="R54" s="173"/>
      <c r="S54" s="174" t="str">
        <f t="shared" si="1"/>
        <v/>
      </c>
      <c r="T54" s="175"/>
      <c r="U54" s="176"/>
      <c r="V54" s="93"/>
    </row>
    <row r="55" spans="1:22">
      <c r="A55" s="164">
        <f t="shared" si="6"/>
        <v>50</v>
      </c>
      <c r="B55" s="167"/>
      <c r="C55" s="167"/>
      <c r="D55" s="130"/>
      <c r="E55" s="129" t="str">
        <f t="shared" si="2"/>
        <v/>
      </c>
      <c r="F55" s="129" t="str">
        <f t="shared" si="0"/>
        <v/>
      </c>
      <c r="G55" s="130"/>
      <c r="H55" s="168" t="s">
        <v>290</v>
      </c>
      <c r="I55" s="169"/>
      <c r="J55" s="131"/>
      <c r="K55" s="170"/>
      <c r="L55" s="170"/>
      <c r="M55" s="171" t="str">
        <f t="shared" si="4"/>
        <v/>
      </c>
      <c r="N55" s="132"/>
      <c r="O55" s="172" t="str">
        <f>IFERROR(VLOOKUP(M55,計算用!$A$56:$B$63,2,FALSE),"")</f>
        <v/>
      </c>
      <c r="P55" s="173"/>
      <c r="Q55" s="173"/>
      <c r="R55" s="173"/>
      <c r="S55" s="174" t="str">
        <f t="shared" si="1"/>
        <v/>
      </c>
      <c r="T55" s="175"/>
      <c r="U55" s="176"/>
      <c r="V55" s="93"/>
    </row>
    <row r="56" spans="1:22">
      <c r="A56" s="164">
        <f t="shared" si="6"/>
        <v>51</v>
      </c>
      <c r="B56" s="167"/>
      <c r="C56" s="167"/>
      <c r="D56" s="130"/>
      <c r="E56" s="129" t="str">
        <f t="shared" si="2"/>
        <v/>
      </c>
      <c r="F56" s="129" t="str">
        <f t="shared" si="0"/>
        <v/>
      </c>
      <c r="G56" s="130"/>
      <c r="H56" s="168" t="s">
        <v>290</v>
      </c>
      <c r="I56" s="169"/>
      <c r="J56" s="131"/>
      <c r="K56" s="170"/>
      <c r="L56" s="170"/>
      <c r="M56" s="171" t="str">
        <f t="shared" si="4"/>
        <v/>
      </c>
      <c r="N56" s="132"/>
      <c r="O56" s="172" t="str">
        <f>IFERROR(VLOOKUP(M56,計算用!$A$56:$B$63,2,FALSE),"")</f>
        <v/>
      </c>
      <c r="P56" s="173"/>
      <c r="Q56" s="173"/>
      <c r="R56" s="173"/>
      <c r="S56" s="174" t="str">
        <f t="shared" si="1"/>
        <v/>
      </c>
      <c r="T56" s="175"/>
      <c r="U56" s="176"/>
      <c r="V56" s="93"/>
    </row>
    <row r="57" spans="1:22">
      <c r="A57" s="164">
        <f t="shared" si="6"/>
        <v>52</v>
      </c>
      <c r="B57" s="167"/>
      <c r="C57" s="167"/>
      <c r="D57" s="130"/>
      <c r="E57" s="129" t="str">
        <f t="shared" si="2"/>
        <v/>
      </c>
      <c r="F57" s="129" t="str">
        <f t="shared" si="0"/>
        <v/>
      </c>
      <c r="G57" s="130"/>
      <c r="H57" s="168" t="s">
        <v>290</v>
      </c>
      <c r="I57" s="169"/>
      <c r="J57" s="131"/>
      <c r="K57" s="170"/>
      <c r="L57" s="170"/>
      <c r="M57" s="171" t="str">
        <f t="shared" si="4"/>
        <v/>
      </c>
      <c r="N57" s="132"/>
      <c r="O57" s="172" t="str">
        <f>IFERROR(VLOOKUP(M57,計算用!$A$56:$B$63,2,FALSE),"")</f>
        <v/>
      </c>
      <c r="P57" s="173"/>
      <c r="Q57" s="173"/>
      <c r="R57" s="173"/>
      <c r="S57" s="174" t="str">
        <f t="shared" si="1"/>
        <v/>
      </c>
      <c r="T57" s="175"/>
      <c r="U57" s="176"/>
      <c r="V57" s="93"/>
    </row>
    <row r="58" spans="1:22">
      <c r="A58" s="164">
        <f t="shared" si="6"/>
        <v>53</v>
      </c>
      <c r="B58" s="167"/>
      <c r="C58" s="167"/>
      <c r="D58" s="130"/>
      <c r="E58" s="129" t="str">
        <f t="shared" si="2"/>
        <v/>
      </c>
      <c r="F58" s="129" t="str">
        <f t="shared" si="0"/>
        <v/>
      </c>
      <c r="G58" s="130"/>
      <c r="H58" s="168" t="s">
        <v>290</v>
      </c>
      <c r="I58" s="169"/>
      <c r="J58" s="131"/>
      <c r="K58" s="170"/>
      <c r="L58" s="170"/>
      <c r="M58" s="171" t="str">
        <f t="shared" si="4"/>
        <v/>
      </c>
      <c r="N58" s="132"/>
      <c r="O58" s="172" t="str">
        <f>IFERROR(VLOOKUP(M58,計算用!$A$56:$B$63,2,FALSE),"")</f>
        <v/>
      </c>
      <c r="P58" s="173"/>
      <c r="Q58" s="173"/>
      <c r="R58" s="173"/>
      <c r="S58" s="174" t="str">
        <f t="shared" si="1"/>
        <v/>
      </c>
      <c r="T58" s="175"/>
      <c r="U58" s="176"/>
      <c r="V58" s="93"/>
    </row>
    <row r="59" spans="1:22">
      <c r="A59" s="164">
        <f t="shared" si="6"/>
        <v>54</v>
      </c>
      <c r="B59" s="167"/>
      <c r="C59" s="167"/>
      <c r="D59" s="130"/>
      <c r="E59" s="129" t="str">
        <f t="shared" si="2"/>
        <v/>
      </c>
      <c r="F59" s="129" t="str">
        <f t="shared" si="0"/>
        <v/>
      </c>
      <c r="G59" s="130"/>
      <c r="H59" s="168" t="s">
        <v>290</v>
      </c>
      <c r="I59" s="169"/>
      <c r="J59" s="131"/>
      <c r="K59" s="170"/>
      <c r="L59" s="170"/>
      <c r="M59" s="171" t="str">
        <f t="shared" si="4"/>
        <v/>
      </c>
      <c r="N59" s="132"/>
      <c r="O59" s="172" t="str">
        <f>IFERROR(VLOOKUP(M59,計算用!$A$56:$B$63,2,FALSE),"")</f>
        <v/>
      </c>
      <c r="P59" s="173"/>
      <c r="Q59" s="173"/>
      <c r="R59" s="173"/>
      <c r="S59" s="174" t="str">
        <f t="shared" si="1"/>
        <v/>
      </c>
      <c r="T59" s="175"/>
      <c r="U59" s="176"/>
      <c r="V59" s="93"/>
    </row>
    <row r="60" spans="1:22">
      <c r="A60" s="164">
        <f t="shared" si="6"/>
        <v>55</v>
      </c>
      <c r="B60" s="167"/>
      <c r="C60" s="167"/>
      <c r="D60" s="130"/>
      <c r="E60" s="129" t="str">
        <f t="shared" si="2"/>
        <v/>
      </c>
      <c r="F60" s="129" t="str">
        <f t="shared" si="0"/>
        <v/>
      </c>
      <c r="G60" s="130"/>
      <c r="H60" s="168" t="s">
        <v>290</v>
      </c>
      <c r="I60" s="169"/>
      <c r="J60" s="131"/>
      <c r="K60" s="170"/>
      <c r="L60" s="170"/>
      <c r="M60" s="171" t="str">
        <f t="shared" si="4"/>
        <v/>
      </c>
      <c r="N60" s="132"/>
      <c r="O60" s="172" t="str">
        <f>IFERROR(VLOOKUP(M60,計算用!$A$56:$B$63,2,FALSE),"")</f>
        <v/>
      </c>
      <c r="P60" s="173"/>
      <c r="Q60" s="173"/>
      <c r="R60" s="173"/>
      <c r="S60" s="174" t="str">
        <f t="shared" si="1"/>
        <v/>
      </c>
      <c r="T60" s="175"/>
      <c r="U60" s="176"/>
      <c r="V60" s="93"/>
    </row>
    <row r="61" spans="1:22">
      <c r="A61" s="164">
        <f t="shared" si="6"/>
        <v>56</v>
      </c>
      <c r="B61" s="167"/>
      <c r="C61" s="167"/>
      <c r="D61" s="130"/>
      <c r="E61" s="129" t="str">
        <f t="shared" si="2"/>
        <v/>
      </c>
      <c r="F61" s="129" t="str">
        <f t="shared" si="0"/>
        <v/>
      </c>
      <c r="G61" s="130"/>
      <c r="H61" s="168" t="s">
        <v>290</v>
      </c>
      <c r="I61" s="169"/>
      <c r="J61" s="131"/>
      <c r="K61" s="170"/>
      <c r="L61" s="170"/>
      <c r="M61" s="171" t="str">
        <f t="shared" si="4"/>
        <v/>
      </c>
      <c r="N61" s="132"/>
      <c r="O61" s="172" t="str">
        <f>IFERROR(VLOOKUP(M61,計算用!$A$56:$B$63,2,FALSE),"")</f>
        <v/>
      </c>
      <c r="P61" s="173"/>
      <c r="Q61" s="173"/>
      <c r="R61" s="173"/>
      <c r="S61" s="174" t="str">
        <f t="shared" si="1"/>
        <v/>
      </c>
      <c r="T61" s="175"/>
      <c r="U61" s="176"/>
      <c r="V61" s="93"/>
    </row>
    <row r="62" spans="1:22">
      <c r="A62" s="164">
        <f t="shared" si="6"/>
        <v>57</v>
      </c>
      <c r="B62" s="167"/>
      <c r="C62" s="167"/>
      <c r="D62" s="130"/>
      <c r="E62" s="129" t="str">
        <f t="shared" si="2"/>
        <v/>
      </c>
      <c r="F62" s="129" t="str">
        <f t="shared" si="0"/>
        <v/>
      </c>
      <c r="G62" s="130"/>
      <c r="H62" s="168" t="s">
        <v>290</v>
      </c>
      <c r="I62" s="169"/>
      <c r="J62" s="131"/>
      <c r="K62" s="170"/>
      <c r="L62" s="170"/>
      <c r="M62" s="171" t="str">
        <f t="shared" si="4"/>
        <v/>
      </c>
      <c r="N62" s="132"/>
      <c r="O62" s="172" t="str">
        <f>IFERROR(VLOOKUP(M62,計算用!$A$56:$B$63,2,FALSE),"")</f>
        <v/>
      </c>
      <c r="P62" s="173"/>
      <c r="Q62" s="173"/>
      <c r="R62" s="173"/>
      <c r="S62" s="174" t="str">
        <f t="shared" si="1"/>
        <v/>
      </c>
      <c r="T62" s="175"/>
      <c r="U62" s="176"/>
      <c r="V62" s="93"/>
    </row>
    <row r="63" spans="1:22">
      <c r="A63" s="164">
        <f t="shared" si="6"/>
        <v>58</v>
      </c>
      <c r="B63" s="167"/>
      <c r="C63" s="167"/>
      <c r="D63" s="130"/>
      <c r="E63" s="129" t="str">
        <f t="shared" si="2"/>
        <v/>
      </c>
      <c r="F63" s="129" t="str">
        <f t="shared" si="0"/>
        <v/>
      </c>
      <c r="G63" s="130"/>
      <c r="H63" s="168" t="s">
        <v>290</v>
      </c>
      <c r="I63" s="169"/>
      <c r="J63" s="131"/>
      <c r="K63" s="170"/>
      <c r="L63" s="170"/>
      <c r="M63" s="171" t="str">
        <f t="shared" si="4"/>
        <v/>
      </c>
      <c r="N63" s="132"/>
      <c r="O63" s="172" t="str">
        <f>IFERROR(VLOOKUP(M63,計算用!$A$56:$B$63,2,FALSE),"")</f>
        <v/>
      </c>
      <c r="P63" s="173"/>
      <c r="Q63" s="173"/>
      <c r="R63" s="173"/>
      <c r="S63" s="174" t="str">
        <f t="shared" si="1"/>
        <v/>
      </c>
      <c r="T63" s="175"/>
      <c r="U63" s="176"/>
      <c r="V63" s="93"/>
    </row>
    <row r="64" spans="1:22">
      <c r="A64" s="164">
        <f t="shared" si="6"/>
        <v>59</v>
      </c>
      <c r="B64" s="167"/>
      <c r="C64" s="167"/>
      <c r="D64" s="130"/>
      <c r="E64" s="129" t="str">
        <f t="shared" si="2"/>
        <v/>
      </c>
      <c r="F64" s="129" t="str">
        <f t="shared" si="0"/>
        <v/>
      </c>
      <c r="G64" s="130"/>
      <c r="H64" s="168" t="s">
        <v>290</v>
      </c>
      <c r="I64" s="169"/>
      <c r="J64" s="131"/>
      <c r="K64" s="170"/>
      <c r="L64" s="170"/>
      <c r="M64" s="171" t="str">
        <f t="shared" si="4"/>
        <v/>
      </c>
      <c r="N64" s="132"/>
      <c r="O64" s="172" t="str">
        <f>IFERROR(VLOOKUP(M64,計算用!$A$56:$B$63,2,FALSE),"")</f>
        <v/>
      </c>
      <c r="P64" s="173"/>
      <c r="Q64" s="173"/>
      <c r="R64" s="173"/>
      <c r="S64" s="174" t="str">
        <f t="shared" si="1"/>
        <v/>
      </c>
      <c r="T64" s="175"/>
      <c r="U64" s="176"/>
      <c r="V64" s="93"/>
    </row>
    <row r="65" spans="1:22">
      <c r="A65" s="164">
        <f t="shared" si="6"/>
        <v>60</v>
      </c>
      <c r="B65" s="167"/>
      <c r="C65" s="167"/>
      <c r="D65" s="130"/>
      <c r="E65" s="129" t="str">
        <f t="shared" si="2"/>
        <v/>
      </c>
      <c r="F65" s="129" t="str">
        <f t="shared" si="0"/>
        <v/>
      </c>
      <c r="G65" s="130"/>
      <c r="H65" s="168" t="s">
        <v>290</v>
      </c>
      <c r="I65" s="169"/>
      <c r="J65" s="131"/>
      <c r="K65" s="170"/>
      <c r="L65" s="170"/>
      <c r="M65" s="171" t="str">
        <f t="shared" si="4"/>
        <v/>
      </c>
      <c r="N65" s="132"/>
      <c r="O65" s="172" t="str">
        <f>IFERROR(VLOOKUP(M65,計算用!$A$56:$B$63,2,FALSE),"")</f>
        <v/>
      </c>
      <c r="P65" s="173"/>
      <c r="Q65" s="173"/>
      <c r="R65" s="173"/>
      <c r="S65" s="174" t="str">
        <f t="shared" si="1"/>
        <v/>
      </c>
      <c r="T65" s="175"/>
      <c r="U65" s="176"/>
      <c r="V65" s="93"/>
    </row>
    <row r="66" spans="1:22">
      <c r="A66" s="164">
        <f t="shared" si="6"/>
        <v>61</v>
      </c>
      <c r="B66" s="167"/>
      <c r="C66" s="167"/>
      <c r="D66" s="130"/>
      <c r="E66" s="129" t="str">
        <f t="shared" si="2"/>
        <v/>
      </c>
      <c r="F66" s="129" t="str">
        <f t="shared" si="0"/>
        <v/>
      </c>
      <c r="G66" s="130"/>
      <c r="H66" s="168" t="s">
        <v>290</v>
      </c>
      <c r="I66" s="169"/>
      <c r="J66" s="131"/>
      <c r="K66" s="170"/>
      <c r="L66" s="170"/>
      <c r="M66" s="171" t="str">
        <f t="shared" si="4"/>
        <v/>
      </c>
      <c r="N66" s="132"/>
      <c r="O66" s="172" t="str">
        <f>IFERROR(VLOOKUP(M66,計算用!$A$56:$B$63,2,FALSE),"")</f>
        <v/>
      </c>
      <c r="P66" s="173"/>
      <c r="Q66" s="173"/>
      <c r="R66" s="173"/>
      <c r="S66" s="174" t="str">
        <f t="shared" si="1"/>
        <v/>
      </c>
      <c r="T66" s="175"/>
      <c r="U66" s="176"/>
      <c r="V66" s="93"/>
    </row>
    <row r="67" spans="1:22">
      <c r="A67" s="164">
        <f t="shared" si="6"/>
        <v>62</v>
      </c>
      <c r="B67" s="167"/>
      <c r="C67" s="167"/>
      <c r="D67" s="130"/>
      <c r="E67" s="129" t="str">
        <f t="shared" si="2"/>
        <v/>
      </c>
      <c r="F67" s="129" t="str">
        <f t="shared" si="0"/>
        <v/>
      </c>
      <c r="G67" s="130"/>
      <c r="H67" s="168" t="s">
        <v>290</v>
      </c>
      <c r="I67" s="169"/>
      <c r="J67" s="131"/>
      <c r="K67" s="170"/>
      <c r="L67" s="170"/>
      <c r="M67" s="171" t="str">
        <f t="shared" si="4"/>
        <v/>
      </c>
      <c r="N67" s="132"/>
      <c r="O67" s="172" t="str">
        <f>IFERROR(VLOOKUP(M67,計算用!$A$56:$B$63,2,FALSE),"")</f>
        <v/>
      </c>
      <c r="P67" s="173"/>
      <c r="Q67" s="173"/>
      <c r="R67" s="173"/>
      <c r="S67" s="174" t="str">
        <f t="shared" si="1"/>
        <v/>
      </c>
      <c r="T67" s="175"/>
      <c r="U67" s="176"/>
      <c r="V67" s="93"/>
    </row>
    <row r="68" spans="1:22">
      <c r="A68" s="164">
        <f t="shared" si="6"/>
        <v>63</v>
      </c>
      <c r="B68" s="167"/>
      <c r="C68" s="167"/>
      <c r="D68" s="130"/>
      <c r="E68" s="129" t="str">
        <f t="shared" si="2"/>
        <v/>
      </c>
      <c r="F68" s="129" t="str">
        <f t="shared" si="0"/>
        <v/>
      </c>
      <c r="G68" s="130"/>
      <c r="H68" s="168" t="s">
        <v>290</v>
      </c>
      <c r="I68" s="169"/>
      <c r="J68" s="131"/>
      <c r="K68" s="170"/>
      <c r="L68" s="170"/>
      <c r="M68" s="171" t="str">
        <f t="shared" si="4"/>
        <v/>
      </c>
      <c r="N68" s="132"/>
      <c r="O68" s="172" t="str">
        <f>IFERROR(VLOOKUP(M68,計算用!$A$56:$B$63,2,FALSE),"")</f>
        <v/>
      </c>
      <c r="P68" s="173"/>
      <c r="Q68" s="173"/>
      <c r="R68" s="173"/>
      <c r="S68" s="174" t="str">
        <f t="shared" si="1"/>
        <v/>
      </c>
      <c r="T68" s="175"/>
      <c r="U68" s="176"/>
      <c r="V68" s="93"/>
    </row>
    <row r="69" spans="1:22">
      <c r="A69" s="164">
        <f t="shared" si="6"/>
        <v>64</v>
      </c>
      <c r="B69" s="167"/>
      <c r="C69" s="167"/>
      <c r="D69" s="130"/>
      <c r="E69" s="129" t="str">
        <f t="shared" si="2"/>
        <v/>
      </c>
      <c r="F69" s="129" t="str">
        <f t="shared" si="0"/>
        <v/>
      </c>
      <c r="G69" s="130"/>
      <c r="H69" s="168" t="s">
        <v>290</v>
      </c>
      <c r="I69" s="169"/>
      <c r="J69" s="131"/>
      <c r="K69" s="170"/>
      <c r="L69" s="170"/>
      <c r="M69" s="171" t="str">
        <f t="shared" si="4"/>
        <v/>
      </c>
      <c r="N69" s="132"/>
      <c r="O69" s="172" t="str">
        <f>IFERROR(VLOOKUP(M69,計算用!$A$56:$B$63,2,FALSE),"")</f>
        <v/>
      </c>
      <c r="P69" s="173"/>
      <c r="Q69" s="173"/>
      <c r="R69" s="173"/>
      <c r="S69" s="174" t="str">
        <f t="shared" si="1"/>
        <v/>
      </c>
      <c r="T69" s="175"/>
      <c r="U69" s="176"/>
      <c r="V69" s="93"/>
    </row>
    <row r="70" spans="1:22">
      <c r="A70" s="164">
        <f t="shared" si="6"/>
        <v>65</v>
      </c>
      <c r="B70" s="167"/>
      <c r="C70" s="167"/>
      <c r="D70" s="130"/>
      <c r="E70" s="129" t="str">
        <f t="shared" si="2"/>
        <v/>
      </c>
      <c r="F70" s="129" t="str">
        <f t="shared" ref="F70:F133" si="8">IF(E70="","",COUNTIF($E$6:$E$305,E70))</f>
        <v/>
      </c>
      <c r="G70" s="130"/>
      <c r="H70" s="168" t="s">
        <v>290</v>
      </c>
      <c r="I70" s="169"/>
      <c r="J70" s="131"/>
      <c r="K70" s="170"/>
      <c r="L70" s="170"/>
      <c r="M70" s="171" t="str">
        <f t="shared" si="4"/>
        <v/>
      </c>
      <c r="N70" s="132"/>
      <c r="O70" s="172" t="str">
        <f>IFERROR(VLOOKUP(M70,計算用!$A$56:$B$63,2,FALSE),"")</f>
        <v/>
      </c>
      <c r="P70" s="173"/>
      <c r="Q70" s="173"/>
      <c r="R70" s="173"/>
      <c r="S70" s="174" t="str">
        <f t="shared" ref="S70:S133" si="9">IF(F70&gt;=2,"","可")</f>
        <v/>
      </c>
      <c r="T70" s="175"/>
      <c r="U70" s="176"/>
      <c r="V70" s="93"/>
    </row>
    <row r="71" spans="1:22">
      <c r="A71" s="164">
        <f t="shared" si="6"/>
        <v>66</v>
      </c>
      <c r="B71" s="167"/>
      <c r="C71" s="167"/>
      <c r="D71" s="130"/>
      <c r="E71" s="129" t="str">
        <f t="shared" ref="E71:E295" si="10">B71&amp;C71&amp;D71</f>
        <v/>
      </c>
      <c r="F71" s="129" t="str">
        <f t="shared" si="8"/>
        <v/>
      </c>
      <c r="G71" s="130"/>
      <c r="H71" s="168" t="s">
        <v>290</v>
      </c>
      <c r="I71" s="169"/>
      <c r="J71" s="131"/>
      <c r="K71" s="170"/>
      <c r="L71" s="170"/>
      <c r="M71" s="171" t="str">
        <f t="shared" si="4"/>
        <v/>
      </c>
      <c r="N71" s="132"/>
      <c r="O71" s="172" t="str">
        <f>IFERROR(VLOOKUP(M71,計算用!$A$56:$B$63,2,FALSE),"")</f>
        <v/>
      </c>
      <c r="P71" s="173"/>
      <c r="Q71" s="173"/>
      <c r="R71" s="173"/>
      <c r="S71" s="174" t="str">
        <f t="shared" si="9"/>
        <v/>
      </c>
      <c r="T71" s="175"/>
      <c r="U71" s="176"/>
      <c r="V71" s="93"/>
    </row>
    <row r="72" spans="1:22">
      <c r="A72" s="164">
        <f t="shared" si="6"/>
        <v>67</v>
      </c>
      <c r="B72" s="167"/>
      <c r="C72" s="167"/>
      <c r="D72" s="130"/>
      <c r="E72" s="129" t="str">
        <f t="shared" si="10"/>
        <v/>
      </c>
      <c r="F72" s="129" t="str">
        <f t="shared" si="8"/>
        <v/>
      </c>
      <c r="G72" s="130"/>
      <c r="H72" s="168" t="s">
        <v>290</v>
      </c>
      <c r="I72" s="169"/>
      <c r="J72" s="131"/>
      <c r="K72" s="170"/>
      <c r="L72" s="170"/>
      <c r="M72" s="171" t="str">
        <f t="shared" ref="M72:M295" si="11">K72&amp;L72</f>
        <v/>
      </c>
      <c r="N72" s="132"/>
      <c r="O72" s="172" t="str">
        <f>IFERROR(VLOOKUP(M72,計算用!$A$56:$B$63,2,FALSE),"")</f>
        <v/>
      </c>
      <c r="P72" s="173"/>
      <c r="Q72" s="173"/>
      <c r="R72" s="173"/>
      <c r="S72" s="174" t="str">
        <f t="shared" si="9"/>
        <v/>
      </c>
      <c r="T72" s="175"/>
      <c r="U72" s="176"/>
      <c r="V72" s="93"/>
    </row>
    <row r="73" spans="1:22">
      <c r="A73" s="164">
        <f t="shared" si="6"/>
        <v>68</v>
      </c>
      <c r="B73" s="167"/>
      <c r="C73" s="167"/>
      <c r="D73" s="130"/>
      <c r="E73" s="129" t="str">
        <f t="shared" si="10"/>
        <v/>
      </c>
      <c r="F73" s="129" t="str">
        <f t="shared" si="8"/>
        <v/>
      </c>
      <c r="G73" s="130"/>
      <c r="H73" s="168" t="s">
        <v>290</v>
      </c>
      <c r="I73" s="169"/>
      <c r="J73" s="131"/>
      <c r="K73" s="170"/>
      <c r="L73" s="170"/>
      <c r="M73" s="171" t="str">
        <f t="shared" si="11"/>
        <v/>
      </c>
      <c r="N73" s="132"/>
      <c r="O73" s="172" t="str">
        <f>IFERROR(VLOOKUP(M73,計算用!$A$56:$B$63,2,FALSE),"")</f>
        <v/>
      </c>
      <c r="P73" s="173"/>
      <c r="Q73" s="173"/>
      <c r="R73" s="173"/>
      <c r="S73" s="174" t="str">
        <f t="shared" si="9"/>
        <v/>
      </c>
      <c r="T73" s="175"/>
      <c r="U73" s="176"/>
      <c r="V73" s="93"/>
    </row>
    <row r="74" spans="1:22">
      <c r="A74" s="164">
        <f t="shared" si="6"/>
        <v>69</v>
      </c>
      <c r="B74" s="167"/>
      <c r="C74" s="167"/>
      <c r="D74" s="130"/>
      <c r="E74" s="129" t="str">
        <f t="shared" si="10"/>
        <v/>
      </c>
      <c r="F74" s="129" t="str">
        <f t="shared" si="8"/>
        <v/>
      </c>
      <c r="G74" s="130"/>
      <c r="H74" s="168" t="s">
        <v>290</v>
      </c>
      <c r="I74" s="169"/>
      <c r="J74" s="131"/>
      <c r="K74" s="170"/>
      <c r="L74" s="170"/>
      <c r="M74" s="171" t="str">
        <f t="shared" si="11"/>
        <v/>
      </c>
      <c r="N74" s="132"/>
      <c r="O74" s="172" t="str">
        <f>IFERROR(VLOOKUP(M74,計算用!$A$56:$B$63,2,FALSE),"")</f>
        <v/>
      </c>
      <c r="P74" s="173"/>
      <c r="Q74" s="173"/>
      <c r="R74" s="173"/>
      <c r="S74" s="174" t="str">
        <f t="shared" si="9"/>
        <v/>
      </c>
      <c r="T74" s="175"/>
      <c r="U74" s="176"/>
      <c r="V74" s="93"/>
    </row>
    <row r="75" spans="1:22">
      <c r="A75" s="164">
        <f t="shared" si="6"/>
        <v>70</v>
      </c>
      <c r="B75" s="167"/>
      <c r="C75" s="167"/>
      <c r="D75" s="130"/>
      <c r="E75" s="129" t="str">
        <f t="shared" si="10"/>
        <v/>
      </c>
      <c r="F75" s="129" t="str">
        <f t="shared" si="8"/>
        <v/>
      </c>
      <c r="G75" s="130"/>
      <c r="H75" s="168" t="s">
        <v>290</v>
      </c>
      <c r="I75" s="169"/>
      <c r="J75" s="131"/>
      <c r="K75" s="170"/>
      <c r="L75" s="170"/>
      <c r="M75" s="171" t="str">
        <f t="shared" si="11"/>
        <v/>
      </c>
      <c r="N75" s="132"/>
      <c r="O75" s="172" t="str">
        <f>IFERROR(VLOOKUP(M75,計算用!$A$56:$B$63,2,FALSE),"")</f>
        <v/>
      </c>
      <c r="P75" s="173"/>
      <c r="Q75" s="173"/>
      <c r="R75" s="173"/>
      <c r="S75" s="174" t="str">
        <f t="shared" si="9"/>
        <v/>
      </c>
      <c r="T75" s="175"/>
      <c r="U75" s="176"/>
      <c r="V75" s="93"/>
    </row>
    <row r="76" spans="1:22">
      <c r="A76" s="164">
        <f t="shared" si="6"/>
        <v>71</v>
      </c>
      <c r="B76" s="167"/>
      <c r="C76" s="167"/>
      <c r="D76" s="130"/>
      <c r="E76" s="129" t="str">
        <f t="shared" si="10"/>
        <v/>
      </c>
      <c r="F76" s="129" t="str">
        <f t="shared" si="8"/>
        <v/>
      </c>
      <c r="G76" s="130"/>
      <c r="H76" s="168" t="s">
        <v>290</v>
      </c>
      <c r="I76" s="169"/>
      <c r="J76" s="131"/>
      <c r="K76" s="170"/>
      <c r="L76" s="170"/>
      <c r="M76" s="171" t="str">
        <f t="shared" si="11"/>
        <v/>
      </c>
      <c r="N76" s="132"/>
      <c r="O76" s="172" t="str">
        <f>IFERROR(VLOOKUP(M76,計算用!$A$56:$B$63,2,FALSE),"")</f>
        <v/>
      </c>
      <c r="P76" s="173"/>
      <c r="Q76" s="173"/>
      <c r="R76" s="173"/>
      <c r="S76" s="174" t="str">
        <f t="shared" si="9"/>
        <v/>
      </c>
      <c r="T76" s="175"/>
      <c r="U76" s="176"/>
      <c r="V76" s="93"/>
    </row>
    <row r="77" spans="1:22">
      <c r="A77" s="164">
        <f t="shared" si="6"/>
        <v>72</v>
      </c>
      <c r="B77" s="167"/>
      <c r="C77" s="167"/>
      <c r="D77" s="130"/>
      <c r="E77" s="129" t="str">
        <f t="shared" si="10"/>
        <v/>
      </c>
      <c r="F77" s="129" t="str">
        <f t="shared" si="8"/>
        <v/>
      </c>
      <c r="G77" s="130"/>
      <c r="H77" s="168" t="s">
        <v>290</v>
      </c>
      <c r="I77" s="169"/>
      <c r="J77" s="131"/>
      <c r="K77" s="170"/>
      <c r="L77" s="170"/>
      <c r="M77" s="171" t="str">
        <f t="shared" si="11"/>
        <v/>
      </c>
      <c r="N77" s="132"/>
      <c r="O77" s="172" t="str">
        <f>IFERROR(VLOOKUP(M77,計算用!$A$56:$B$63,2,FALSE),"")</f>
        <v/>
      </c>
      <c r="P77" s="173"/>
      <c r="Q77" s="173"/>
      <c r="R77" s="173"/>
      <c r="S77" s="174" t="str">
        <f t="shared" si="9"/>
        <v/>
      </c>
      <c r="T77" s="175"/>
      <c r="U77" s="176"/>
      <c r="V77" s="93"/>
    </row>
    <row r="78" spans="1:22">
      <c r="A78" s="164">
        <f t="shared" si="6"/>
        <v>73</v>
      </c>
      <c r="B78" s="167"/>
      <c r="C78" s="167"/>
      <c r="D78" s="130"/>
      <c r="E78" s="129" t="str">
        <f t="shared" si="10"/>
        <v/>
      </c>
      <c r="F78" s="129" t="str">
        <f t="shared" si="8"/>
        <v/>
      </c>
      <c r="G78" s="130"/>
      <c r="H78" s="168" t="s">
        <v>290</v>
      </c>
      <c r="I78" s="169"/>
      <c r="J78" s="131"/>
      <c r="K78" s="170"/>
      <c r="L78" s="170"/>
      <c r="M78" s="171" t="str">
        <f t="shared" si="11"/>
        <v/>
      </c>
      <c r="N78" s="132"/>
      <c r="O78" s="172" t="str">
        <f>IFERROR(VLOOKUP(M78,計算用!$A$56:$B$63,2,FALSE),"")</f>
        <v/>
      </c>
      <c r="P78" s="173"/>
      <c r="Q78" s="173"/>
      <c r="R78" s="173"/>
      <c r="S78" s="174" t="str">
        <f t="shared" si="9"/>
        <v/>
      </c>
      <c r="T78" s="175"/>
      <c r="U78" s="176"/>
      <c r="V78" s="93"/>
    </row>
    <row r="79" spans="1:22">
      <c r="A79" s="164">
        <f t="shared" si="6"/>
        <v>74</v>
      </c>
      <c r="B79" s="167"/>
      <c r="C79" s="167"/>
      <c r="D79" s="130"/>
      <c r="E79" s="129" t="str">
        <f t="shared" si="10"/>
        <v/>
      </c>
      <c r="F79" s="129" t="str">
        <f t="shared" si="8"/>
        <v/>
      </c>
      <c r="G79" s="130"/>
      <c r="H79" s="168" t="s">
        <v>290</v>
      </c>
      <c r="I79" s="169"/>
      <c r="J79" s="131"/>
      <c r="K79" s="170"/>
      <c r="L79" s="170"/>
      <c r="M79" s="171" t="str">
        <f t="shared" si="11"/>
        <v/>
      </c>
      <c r="N79" s="132"/>
      <c r="O79" s="172" t="str">
        <f>IFERROR(VLOOKUP(M79,計算用!$A$56:$B$63,2,FALSE),"")</f>
        <v/>
      </c>
      <c r="P79" s="173"/>
      <c r="Q79" s="173"/>
      <c r="R79" s="173"/>
      <c r="S79" s="174" t="str">
        <f t="shared" si="9"/>
        <v/>
      </c>
      <c r="T79" s="175"/>
      <c r="U79" s="176"/>
      <c r="V79" s="93"/>
    </row>
    <row r="80" spans="1:22">
      <c r="A80" s="164">
        <f t="shared" ref="A80:A143" si="12">A79+1</f>
        <v>75</v>
      </c>
      <c r="B80" s="167"/>
      <c r="C80" s="167"/>
      <c r="D80" s="130"/>
      <c r="E80" s="129" t="str">
        <f t="shared" si="10"/>
        <v/>
      </c>
      <c r="F80" s="129" t="str">
        <f t="shared" si="8"/>
        <v/>
      </c>
      <c r="G80" s="130"/>
      <c r="H80" s="168" t="s">
        <v>290</v>
      </c>
      <c r="I80" s="169"/>
      <c r="J80" s="131"/>
      <c r="K80" s="170"/>
      <c r="L80" s="170"/>
      <c r="M80" s="171" t="str">
        <f t="shared" si="11"/>
        <v/>
      </c>
      <c r="N80" s="132"/>
      <c r="O80" s="172" t="str">
        <f>IFERROR(VLOOKUP(M80,計算用!$A$56:$B$63,2,FALSE),"")</f>
        <v/>
      </c>
      <c r="P80" s="173"/>
      <c r="Q80" s="173"/>
      <c r="R80" s="173"/>
      <c r="S80" s="174" t="str">
        <f t="shared" si="9"/>
        <v/>
      </c>
      <c r="T80" s="175"/>
      <c r="U80" s="176"/>
      <c r="V80" s="93"/>
    </row>
    <row r="81" spans="1:23">
      <c r="A81" s="164">
        <f t="shared" si="12"/>
        <v>76</v>
      </c>
      <c r="B81" s="167"/>
      <c r="C81" s="167"/>
      <c r="D81" s="130"/>
      <c r="E81" s="129" t="str">
        <f t="shared" si="10"/>
        <v/>
      </c>
      <c r="F81" s="129" t="str">
        <f t="shared" si="8"/>
        <v/>
      </c>
      <c r="G81" s="130"/>
      <c r="H81" s="168" t="s">
        <v>290</v>
      </c>
      <c r="I81" s="169"/>
      <c r="J81" s="131"/>
      <c r="K81" s="170"/>
      <c r="L81" s="170"/>
      <c r="M81" s="171" t="str">
        <f t="shared" si="11"/>
        <v/>
      </c>
      <c r="N81" s="132"/>
      <c r="O81" s="172" t="str">
        <f>IFERROR(VLOOKUP(M81,計算用!$A$56:$B$63,2,FALSE),"")</f>
        <v/>
      </c>
      <c r="P81" s="173"/>
      <c r="Q81" s="173"/>
      <c r="R81" s="173"/>
      <c r="S81" s="174" t="str">
        <f t="shared" si="9"/>
        <v/>
      </c>
      <c r="T81" s="175"/>
      <c r="U81" s="176"/>
      <c r="V81" s="93"/>
    </row>
    <row r="82" spans="1:23">
      <c r="A82" s="164">
        <f t="shared" si="12"/>
        <v>77</v>
      </c>
      <c r="B82" s="167"/>
      <c r="C82" s="167"/>
      <c r="D82" s="130"/>
      <c r="E82" s="129" t="str">
        <f t="shared" si="10"/>
        <v/>
      </c>
      <c r="F82" s="129" t="str">
        <f t="shared" si="8"/>
        <v/>
      </c>
      <c r="G82" s="130"/>
      <c r="H82" s="168" t="s">
        <v>290</v>
      </c>
      <c r="I82" s="169"/>
      <c r="J82" s="131"/>
      <c r="K82" s="170"/>
      <c r="L82" s="170"/>
      <c r="M82" s="171" t="str">
        <f t="shared" si="11"/>
        <v/>
      </c>
      <c r="N82" s="132"/>
      <c r="O82" s="172" t="str">
        <f>IFERROR(VLOOKUP(M82,計算用!$A$56:$B$63,2,FALSE),"")</f>
        <v/>
      </c>
      <c r="P82" s="173"/>
      <c r="Q82" s="173"/>
      <c r="R82" s="173"/>
      <c r="S82" s="174" t="str">
        <f t="shared" si="9"/>
        <v/>
      </c>
      <c r="T82" s="175"/>
      <c r="U82" s="176"/>
      <c r="V82" s="93"/>
    </row>
    <row r="83" spans="1:23">
      <c r="A83" s="164">
        <f t="shared" si="12"/>
        <v>78</v>
      </c>
      <c r="B83" s="167"/>
      <c r="C83" s="167"/>
      <c r="D83" s="130"/>
      <c r="E83" s="129" t="str">
        <f t="shared" si="10"/>
        <v/>
      </c>
      <c r="F83" s="129" t="str">
        <f t="shared" si="8"/>
        <v/>
      </c>
      <c r="G83" s="130"/>
      <c r="H83" s="168" t="s">
        <v>290</v>
      </c>
      <c r="I83" s="169"/>
      <c r="J83" s="131"/>
      <c r="K83" s="170"/>
      <c r="L83" s="170"/>
      <c r="M83" s="171" t="str">
        <f t="shared" si="11"/>
        <v/>
      </c>
      <c r="N83" s="132"/>
      <c r="O83" s="172" t="str">
        <f>IFERROR(VLOOKUP(M83,計算用!$A$56:$B$63,2,FALSE),"")</f>
        <v/>
      </c>
      <c r="P83" s="173"/>
      <c r="Q83" s="173"/>
      <c r="R83" s="173"/>
      <c r="S83" s="174" t="str">
        <f t="shared" si="9"/>
        <v/>
      </c>
      <c r="T83" s="175"/>
      <c r="U83" s="176"/>
      <c r="V83" s="93"/>
    </row>
    <row r="84" spans="1:23">
      <c r="A84" s="164">
        <f t="shared" si="12"/>
        <v>79</v>
      </c>
      <c r="B84" s="167"/>
      <c r="C84" s="167"/>
      <c r="D84" s="130"/>
      <c r="E84" s="129" t="str">
        <f t="shared" si="10"/>
        <v/>
      </c>
      <c r="F84" s="129" t="str">
        <f t="shared" si="8"/>
        <v/>
      </c>
      <c r="G84" s="130"/>
      <c r="H84" s="168" t="s">
        <v>290</v>
      </c>
      <c r="I84" s="169"/>
      <c r="J84" s="131"/>
      <c r="K84" s="170"/>
      <c r="L84" s="170"/>
      <c r="M84" s="171" t="str">
        <f t="shared" si="11"/>
        <v/>
      </c>
      <c r="N84" s="132"/>
      <c r="O84" s="172" t="str">
        <f>IFERROR(VLOOKUP(M84,計算用!$A$56:$B$63,2,FALSE),"")</f>
        <v/>
      </c>
      <c r="P84" s="173"/>
      <c r="Q84" s="173"/>
      <c r="R84" s="173"/>
      <c r="S84" s="174" t="str">
        <f t="shared" si="9"/>
        <v/>
      </c>
      <c r="T84" s="175"/>
      <c r="U84" s="176"/>
      <c r="V84" s="93"/>
    </row>
    <row r="85" spans="1:23">
      <c r="A85" s="164">
        <f t="shared" si="12"/>
        <v>80</v>
      </c>
      <c r="B85" s="167"/>
      <c r="C85" s="167"/>
      <c r="D85" s="130"/>
      <c r="E85" s="129" t="str">
        <f t="shared" si="10"/>
        <v/>
      </c>
      <c r="F85" s="129" t="str">
        <f t="shared" si="8"/>
        <v/>
      </c>
      <c r="G85" s="130"/>
      <c r="H85" s="168" t="s">
        <v>290</v>
      </c>
      <c r="I85" s="169"/>
      <c r="J85" s="131"/>
      <c r="K85" s="170"/>
      <c r="L85" s="170"/>
      <c r="M85" s="171" t="str">
        <f t="shared" si="11"/>
        <v/>
      </c>
      <c r="N85" s="132"/>
      <c r="O85" s="172" t="str">
        <f>IFERROR(VLOOKUP(M85,計算用!$A$56:$B$63,2,FALSE),"")</f>
        <v/>
      </c>
      <c r="P85" s="173"/>
      <c r="Q85" s="173"/>
      <c r="R85" s="173"/>
      <c r="S85" s="174" t="str">
        <f t="shared" si="9"/>
        <v/>
      </c>
      <c r="T85" s="175"/>
      <c r="U85" s="176"/>
      <c r="V85" s="93"/>
    </row>
    <row r="86" spans="1:23">
      <c r="A86" s="164">
        <f t="shared" si="12"/>
        <v>81</v>
      </c>
      <c r="B86" s="167"/>
      <c r="C86" s="167"/>
      <c r="D86" s="130"/>
      <c r="E86" s="129" t="str">
        <f t="shared" si="10"/>
        <v/>
      </c>
      <c r="F86" s="129" t="str">
        <f t="shared" si="8"/>
        <v/>
      </c>
      <c r="G86" s="130"/>
      <c r="H86" s="168" t="s">
        <v>290</v>
      </c>
      <c r="I86" s="169"/>
      <c r="J86" s="131"/>
      <c r="K86" s="170"/>
      <c r="L86" s="170"/>
      <c r="M86" s="171" t="str">
        <f t="shared" si="11"/>
        <v/>
      </c>
      <c r="N86" s="132"/>
      <c r="O86" s="172" t="str">
        <f>IFERROR(VLOOKUP(M86,計算用!$A$56:$B$63,2,FALSE),"")</f>
        <v/>
      </c>
      <c r="P86" s="173"/>
      <c r="Q86" s="173"/>
      <c r="R86" s="173"/>
      <c r="S86" s="174" t="str">
        <f t="shared" si="9"/>
        <v/>
      </c>
      <c r="T86" s="175"/>
      <c r="U86" s="176"/>
      <c r="V86" s="93"/>
    </row>
    <row r="87" spans="1:23">
      <c r="A87" s="164">
        <f t="shared" si="12"/>
        <v>82</v>
      </c>
      <c r="B87" s="167"/>
      <c r="C87" s="167"/>
      <c r="D87" s="130"/>
      <c r="E87" s="129" t="str">
        <f t="shared" si="10"/>
        <v/>
      </c>
      <c r="F87" s="129" t="str">
        <f t="shared" si="8"/>
        <v/>
      </c>
      <c r="G87" s="130"/>
      <c r="H87" s="168" t="s">
        <v>290</v>
      </c>
      <c r="I87" s="169"/>
      <c r="J87" s="131"/>
      <c r="K87" s="170"/>
      <c r="L87" s="170"/>
      <c r="M87" s="171" t="str">
        <f t="shared" si="11"/>
        <v/>
      </c>
      <c r="N87" s="132"/>
      <c r="O87" s="172" t="str">
        <f>IFERROR(VLOOKUP(M87,計算用!$A$56:$B$63,2,FALSE),"")</f>
        <v/>
      </c>
      <c r="P87" s="173"/>
      <c r="Q87" s="173"/>
      <c r="R87" s="173"/>
      <c r="S87" s="174" t="str">
        <f t="shared" si="9"/>
        <v/>
      </c>
      <c r="T87" s="175"/>
      <c r="U87" s="176"/>
      <c r="V87" s="93"/>
    </row>
    <row r="88" spans="1:23">
      <c r="A88" s="164">
        <f t="shared" si="12"/>
        <v>83</v>
      </c>
      <c r="B88" s="167"/>
      <c r="C88" s="167"/>
      <c r="D88" s="130"/>
      <c r="E88" s="129" t="str">
        <f t="shared" si="10"/>
        <v/>
      </c>
      <c r="F88" s="129" t="str">
        <f t="shared" si="8"/>
        <v/>
      </c>
      <c r="G88" s="130"/>
      <c r="H88" s="168" t="s">
        <v>290</v>
      </c>
      <c r="I88" s="169"/>
      <c r="J88" s="131"/>
      <c r="K88" s="170"/>
      <c r="L88" s="170"/>
      <c r="M88" s="171" t="str">
        <f t="shared" si="11"/>
        <v/>
      </c>
      <c r="N88" s="132"/>
      <c r="O88" s="172" t="str">
        <f>IFERROR(VLOOKUP(M88,計算用!$A$56:$B$63,2,FALSE),"")</f>
        <v/>
      </c>
      <c r="P88" s="173"/>
      <c r="Q88" s="173"/>
      <c r="R88" s="173"/>
      <c r="S88" s="174" t="str">
        <f t="shared" si="9"/>
        <v/>
      </c>
      <c r="T88" s="175"/>
      <c r="U88" s="176"/>
      <c r="V88" s="93"/>
      <c r="W88" s="3"/>
    </row>
    <row r="89" spans="1:23">
      <c r="A89" s="164">
        <f t="shared" si="12"/>
        <v>84</v>
      </c>
      <c r="B89" s="167"/>
      <c r="C89" s="167"/>
      <c r="D89" s="130"/>
      <c r="E89" s="129" t="str">
        <f t="shared" si="10"/>
        <v/>
      </c>
      <c r="F89" s="129" t="str">
        <f t="shared" si="8"/>
        <v/>
      </c>
      <c r="G89" s="130"/>
      <c r="H89" s="168" t="s">
        <v>290</v>
      </c>
      <c r="I89" s="169"/>
      <c r="J89" s="131"/>
      <c r="K89" s="170"/>
      <c r="L89" s="170"/>
      <c r="M89" s="171" t="str">
        <f t="shared" si="11"/>
        <v/>
      </c>
      <c r="N89" s="132"/>
      <c r="O89" s="172" t="str">
        <f>IFERROR(VLOOKUP(M89,計算用!$A$56:$B$63,2,FALSE),"")</f>
        <v/>
      </c>
      <c r="P89" s="173"/>
      <c r="Q89" s="173"/>
      <c r="R89" s="173"/>
      <c r="S89" s="174" t="str">
        <f t="shared" si="9"/>
        <v/>
      </c>
      <c r="T89" s="175"/>
      <c r="U89" s="176"/>
      <c r="V89" s="93"/>
    </row>
    <row r="90" spans="1:23">
      <c r="A90" s="164">
        <f t="shared" si="12"/>
        <v>85</v>
      </c>
      <c r="B90" s="167"/>
      <c r="C90" s="167"/>
      <c r="D90" s="130"/>
      <c r="E90" s="129" t="str">
        <f t="shared" si="10"/>
        <v/>
      </c>
      <c r="F90" s="129" t="str">
        <f t="shared" si="8"/>
        <v/>
      </c>
      <c r="G90" s="130"/>
      <c r="H90" s="168" t="s">
        <v>290</v>
      </c>
      <c r="I90" s="169"/>
      <c r="J90" s="131"/>
      <c r="K90" s="170"/>
      <c r="L90" s="170"/>
      <c r="M90" s="171" t="str">
        <f t="shared" si="11"/>
        <v/>
      </c>
      <c r="N90" s="132"/>
      <c r="O90" s="172" t="str">
        <f>IFERROR(VLOOKUP(M90,計算用!$A$56:$B$63,2,FALSE),"")</f>
        <v/>
      </c>
      <c r="P90" s="173"/>
      <c r="Q90" s="173"/>
      <c r="R90" s="173"/>
      <c r="S90" s="174" t="str">
        <f t="shared" si="9"/>
        <v/>
      </c>
      <c r="T90" s="175"/>
      <c r="U90" s="176"/>
      <c r="V90" s="93"/>
    </row>
    <row r="91" spans="1:23">
      <c r="A91" s="164">
        <f t="shared" si="12"/>
        <v>86</v>
      </c>
      <c r="B91" s="167"/>
      <c r="C91" s="167"/>
      <c r="D91" s="130"/>
      <c r="E91" s="129" t="str">
        <f t="shared" si="10"/>
        <v/>
      </c>
      <c r="F91" s="129" t="str">
        <f t="shared" si="8"/>
        <v/>
      </c>
      <c r="G91" s="130"/>
      <c r="H91" s="168" t="s">
        <v>290</v>
      </c>
      <c r="I91" s="169"/>
      <c r="J91" s="131"/>
      <c r="K91" s="170"/>
      <c r="L91" s="170"/>
      <c r="M91" s="171" t="str">
        <f t="shared" si="11"/>
        <v/>
      </c>
      <c r="N91" s="132"/>
      <c r="O91" s="172" t="str">
        <f>IFERROR(VLOOKUP(M91,計算用!$A$56:$B$63,2,FALSE),"")</f>
        <v/>
      </c>
      <c r="P91" s="173"/>
      <c r="Q91" s="173"/>
      <c r="R91" s="173"/>
      <c r="S91" s="174" t="str">
        <f t="shared" si="9"/>
        <v/>
      </c>
      <c r="T91" s="175"/>
      <c r="U91" s="176"/>
      <c r="V91" s="93"/>
    </row>
    <row r="92" spans="1:23">
      <c r="A92" s="164">
        <f t="shared" si="12"/>
        <v>87</v>
      </c>
      <c r="B92" s="167"/>
      <c r="C92" s="167"/>
      <c r="D92" s="130"/>
      <c r="E92" s="129" t="str">
        <f t="shared" si="10"/>
        <v/>
      </c>
      <c r="F92" s="129" t="str">
        <f t="shared" si="8"/>
        <v/>
      </c>
      <c r="G92" s="130"/>
      <c r="H92" s="168" t="s">
        <v>290</v>
      </c>
      <c r="I92" s="169"/>
      <c r="J92" s="131"/>
      <c r="K92" s="170"/>
      <c r="L92" s="170"/>
      <c r="M92" s="171" t="str">
        <f t="shared" si="11"/>
        <v/>
      </c>
      <c r="N92" s="132"/>
      <c r="O92" s="172" t="str">
        <f>IFERROR(VLOOKUP(M92,計算用!$A$56:$B$63,2,FALSE),"")</f>
        <v/>
      </c>
      <c r="P92" s="173"/>
      <c r="Q92" s="173"/>
      <c r="R92" s="173"/>
      <c r="S92" s="174" t="str">
        <f t="shared" si="9"/>
        <v/>
      </c>
      <c r="T92" s="175"/>
      <c r="U92" s="176"/>
      <c r="V92" s="93"/>
    </row>
    <row r="93" spans="1:23">
      <c r="A93" s="164">
        <f t="shared" si="12"/>
        <v>88</v>
      </c>
      <c r="B93" s="167"/>
      <c r="C93" s="167"/>
      <c r="D93" s="130"/>
      <c r="E93" s="129" t="str">
        <f t="shared" si="10"/>
        <v/>
      </c>
      <c r="F93" s="129" t="str">
        <f t="shared" si="8"/>
        <v/>
      </c>
      <c r="G93" s="130"/>
      <c r="H93" s="168" t="s">
        <v>290</v>
      </c>
      <c r="I93" s="169"/>
      <c r="J93" s="131"/>
      <c r="K93" s="170"/>
      <c r="L93" s="170"/>
      <c r="M93" s="171" t="str">
        <f t="shared" si="11"/>
        <v/>
      </c>
      <c r="N93" s="132"/>
      <c r="O93" s="172" t="str">
        <f>IFERROR(VLOOKUP(M93,計算用!$A$56:$B$63,2,FALSE),"")</f>
        <v/>
      </c>
      <c r="P93" s="173"/>
      <c r="Q93" s="173"/>
      <c r="R93" s="173"/>
      <c r="S93" s="174" t="str">
        <f t="shared" si="9"/>
        <v/>
      </c>
      <c r="T93" s="175"/>
      <c r="U93" s="176"/>
      <c r="V93" s="93"/>
    </row>
    <row r="94" spans="1:23">
      <c r="A94" s="164">
        <f t="shared" si="12"/>
        <v>89</v>
      </c>
      <c r="B94" s="167"/>
      <c r="C94" s="167"/>
      <c r="D94" s="130"/>
      <c r="E94" s="129" t="str">
        <f t="shared" si="10"/>
        <v/>
      </c>
      <c r="F94" s="129" t="str">
        <f t="shared" si="8"/>
        <v/>
      </c>
      <c r="G94" s="130"/>
      <c r="H94" s="168" t="s">
        <v>290</v>
      </c>
      <c r="I94" s="169"/>
      <c r="J94" s="131"/>
      <c r="K94" s="170"/>
      <c r="L94" s="170"/>
      <c r="M94" s="171" t="str">
        <f t="shared" si="11"/>
        <v/>
      </c>
      <c r="N94" s="132"/>
      <c r="O94" s="172" t="str">
        <f>IFERROR(VLOOKUP(M94,計算用!$A$56:$B$63,2,FALSE),"")</f>
        <v/>
      </c>
      <c r="P94" s="173"/>
      <c r="Q94" s="173"/>
      <c r="R94" s="173"/>
      <c r="S94" s="174" t="str">
        <f t="shared" si="9"/>
        <v/>
      </c>
      <c r="T94" s="175"/>
      <c r="U94" s="176"/>
      <c r="V94" s="93"/>
    </row>
    <row r="95" spans="1:23">
      <c r="A95" s="164">
        <f t="shared" si="12"/>
        <v>90</v>
      </c>
      <c r="B95" s="167"/>
      <c r="C95" s="167"/>
      <c r="D95" s="130"/>
      <c r="E95" s="129" t="str">
        <f t="shared" si="10"/>
        <v/>
      </c>
      <c r="F95" s="129" t="str">
        <f t="shared" si="8"/>
        <v/>
      </c>
      <c r="G95" s="130"/>
      <c r="H95" s="168" t="s">
        <v>290</v>
      </c>
      <c r="I95" s="169"/>
      <c r="J95" s="131"/>
      <c r="K95" s="170"/>
      <c r="L95" s="170"/>
      <c r="M95" s="171" t="str">
        <f t="shared" si="11"/>
        <v/>
      </c>
      <c r="N95" s="132"/>
      <c r="O95" s="172" t="str">
        <f>IFERROR(VLOOKUP(M95,計算用!$A$56:$B$63,2,FALSE),"")</f>
        <v/>
      </c>
      <c r="P95" s="173"/>
      <c r="Q95" s="173"/>
      <c r="R95" s="173"/>
      <c r="S95" s="174" t="str">
        <f t="shared" si="9"/>
        <v/>
      </c>
      <c r="T95" s="175"/>
      <c r="U95" s="176"/>
      <c r="V95" s="93"/>
    </row>
    <row r="96" spans="1:23">
      <c r="A96" s="164">
        <f t="shared" si="12"/>
        <v>91</v>
      </c>
      <c r="B96" s="167"/>
      <c r="C96" s="167"/>
      <c r="D96" s="130"/>
      <c r="E96" s="129" t="str">
        <f t="shared" si="10"/>
        <v/>
      </c>
      <c r="F96" s="129" t="str">
        <f t="shared" si="8"/>
        <v/>
      </c>
      <c r="G96" s="130"/>
      <c r="H96" s="168" t="s">
        <v>290</v>
      </c>
      <c r="I96" s="169"/>
      <c r="J96" s="131"/>
      <c r="K96" s="170"/>
      <c r="L96" s="170"/>
      <c r="M96" s="171" t="str">
        <f t="shared" si="11"/>
        <v/>
      </c>
      <c r="N96" s="132"/>
      <c r="O96" s="172" t="str">
        <f>IFERROR(VLOOKUP(M96,計算用!$A$56:$B$63,2,FALSE),"")</f>
        <v/>
      </c>
      <c r="P96" s="173"/>
      <c r="Q96" s="173"/>
      <c r="R96" s="173"/>
      <c r="S96" s="174" t="str">
        <f t="shared" si="9"/>
        <v/>
      </c>
      <c r="T96" s="175"/>
      <c r="U96" s="176"/>
      <c r="V96" s="93"/>
    </row>
    <row r="97" spans="1:22">
      <c r="A97" s="164">
        <f t="shared" si="12"/>
        <v>92</v>
      </c>
      <c r="B97" s="167"/>
      <c r="C97" s="167"/>
      <c r="D97" s="130"/>
      <c r="E97" s="129" t="str">
        <f t="shared" si="10"/>
        <v/>
      </c>
      <c r="F97" s="129" t="str">
        <f t="shared" si="8"/>
        <v/>
      </c>
      <c r="G97" s="130"/>
      <c r="H97" s="168" t="s">
        <v>290</v>
      </c>
      <c r="I97" s="169"/>
      <c r="J97" s="131"/>
      <c r="K97" s="170"/>
      <c r="L97" s="170"/>
      <c r="M97" s="171" t="str">
        <f t="shared" si="11"/>
        <v/>
      </c>
      <c r="N97" s="132"/>
      <c r="O97" s="172" t="str">
        <f>IFERROR(VLOOKUP(M97,計算用!$A$56:$B$63,2,FALSE),"")</f>
        <v/>
      </c>
      <c r="P97" s="173"/>
      <c r="Q97" s="173"/>
      <c r="R97" s="173"/>
      <c r="S97" s="174" t="str">
        <f t="shared" si="9"/>
        <v/>
      </c>
      <c r="T97" s="175"/>
      <c r="U97" s="176"/>
      <c r="V97" s="93"/>
    </row>
    <row r="98" spans="1:22">
      <c r="A98" s="164">
        <f t="shared" si="12"/>
        <v>93</v>
      </c>
      <c r="B98" s="167"/>
      <c r="C98" s="167"/>
      <c r="D98" s="130"/>
      <c r="E98" s="129" t="str">
        <f t="shared" si="10"/>
        <v/>
      </c>
      <c r="F98" s="129" t="str">
        <f t="shared" si="8"/>
        <v/>
      </c>
      <c r="G98" s="130"/>
      <c r="H98" s="168" t="s">
        <v>290</v>
      </c>
      <c r="I98" s="169"/>
      <c r="J98" s="131"/>
      <c r="K98" s="170"/>
      <c r="L98" s="170"/>
      <c r="M98" s="171" t="str">
        <f t="shared" si="11"/>
        <v/>
      </c>
      <c r="N98" s="132"/>
      <c r="O98" s="172" t="str">
        <f>IFERROR(VLOOKUP(M98,計算用!$A$56:$B$63,2,FALSE),"")</f>
        <v/>
      </c>
      <c r="P98" s="173"/>
      <c r="Q98" s="173"/>
      <c r="R98" s="173"/>
      <c r="S98" s="174" t="str">
        <f t="shared" si="9"/>
        <v/>
      </c>
      <c r="T98" s="175"/>
      <c r="U98" s="176"/>
      <c r="V98" s="93"/>
    </row>
    <row r="99" spans="1:22">
      <c r="A99" s="164">
        <f t="shared" si="12"/>
        <v>94</v>
      </c>
      <c r="B99" s="167"/>
      <c r="C99" s="167"/>
      <c r="D99" s="130"/>
      <c r="E99" s="129" t="str">
        <f t="shared" si="10"/>
        <v/>
      </c>
      <c r="F99" s="129" t="str">
        <f t="shared" si="8"/>
        <v/>
      </c>
      <c r="G99" s="130"/>
      <c r="H99" s="168" t="s">
        <v>290</v>
      </c>
      <c r="I99" s="169"/>
      <c r="J99" s="131"/>
      <c r="K99" s="170"/>
      <c r="L99" s="170"/>
      <c r="M99" s="171" t="str">
        <f t="shared" si="11"/>
        <v/>
      </c>
      <c r="N99" s="132"/>
      <c r="O99" s="172" t="str">
        <f>IFERROR(VLOOKUP(M99,計算用!$A$56:$B$63,2,FALSE),"")</f>
        <v/>
      </c>
      <c r="P99" s="173"/>
      <c r="Q99" s="173"/>
      <c r="R99" s="173"/>
      <c r="S99" s="174" t="str">
        <f t="shared" si="9"/>
        <v/>
      </c>
      <c r="T99" s="175"/>
      <c r="U99" s="176"/>
      <c r="V99" s="93"/>
    </row>
    <row r="100" spans="1:22">
      <c r="A100" s="164">
        <f t="shared" si="12"/>
        <v>95</v>
      </c>
      <c r="B100" s="167"/>
      <c r="C100" s="167"/>
      <c r="D100" s="130"/>
      <c r="E100" s="129" t="str">
        <f t="shared" si="10"/>
        <v/>
      </c>
      <c r="F100" s="129" t="str">
        <f t="shared" si="8"/>
        <v/>
      </c>
      <c r="G100" s="130"/>
      <c r="H100" s="168" t="s">
        <v>290</v>
      </c>
      <c r="I100" s="169"/>
      <c r="J100" s="131"/>
      <c r="K100" s="170"/>
      <c r="L100" s="170"/>
      <c r="M100" s="171" t="str">
        <f t="shared" si="11"/>
        <v/>
      </c>
      <c r="N100" s="132"/>
      <c r="O100" s="172" t="str">
        <f>IFERROR(VLOOKUP(M100,計算用!$A$56:$B$63,2,FALSE),"")</f>
        <v/>
      </c>
      <c r="P100" s="173"/>
      <c r="Q100" s="173"/>
      <c r="R100" s="173"/>
      <c r="S100" s="174" t="str">
        <f t="shared" si="9"/>
        <v/>
      </c>
      <c r="T100" s="175"/>
      <c r="U100" s="176"/>
      <c r="V100" s="93"/>
    </row>
    <row r="101" spans="1:22">
      <c r="A101" s="164">
        <f t="shared" si="12"/>
        <v>96</v>
      </c>
      <c r="B101" s="167"/>
      <c r="C101" s="167"/>
      <c r="D101" s="130"/>
      <c r="E101" s="129" t="str">
        <f t="shared" si="10"/>
        <v/>
      </c>
      <c r="F101" s="129" t="str">
        <f t="shared" si="8"/>
        <v/>
      </c>
      <c r="G101" s="130"/>
      <c r="H101" s="168" t="s">
        <v>290</v>
      </c>
      <c r="I101" s="169"/>
      <c r="J101" s="131"/>
      <c r="K101" s="170"/>
      <c r="L101" s="170"/>
      <c r="M101" s="171" t="str">
        <f t="shared" si="11"/>
        <v/>
      </c>
      <c r="N101" s="132"/>
      <c r="O101" s="172" t="str">
        <f>IFERROR(VLOOKUP(M101,計算用!$A$56:$B$63,2,FALSE),"")</f>
        <v/>
      </c>
      <c r="P101" s="173"/>
      <c r="Q101" s="173"/>
      <c r="R101" s="173"/>
      <c r="S101" s="174" t="str">
        <f t="shared" si="9"/>
        <v/>
      </c>
      <c r="T101" s="175"/>
      <c r="U101" s="176"/>
      <c r="V101" s="93"/>
    </row>
    <row r="102" spans="1:22">
      <c r="A102" s="164">
        <f t="shared" si="12"/>
        <v>97</v>
      </c>
      <c r="B102" s="167"/>
      <c r="C102" s="167"/>
      <c r="D102" s="130"/>
      <c r="E102" s="129" t="str">
        <f t="shared" si="10"/>
        <v/>
      </c>
      <c r="F102" s="129" t="str">
        <f t="shared" si="8"/>
        <v/>
      </c>
      <c r="G102" s="130"/>
      <c r="H102" s="168" t="s">
        <v>290</v>
      </c>
      <c r="I102" s="169"/>
      <c r="J102" s="131"/>
      <c r="K102" s="170"/>
      <c r="L102" s="170"/>
      <c r="M102" s="171" t="str">
        <f t="shared" si="11"/>
        <v/>
      </c>
      <c r="N102" s="132"/>
      <c r="O102" s="172" t="str">
        <f>IFERROR(VLOOKUP(M102,計算用!$A$56:$B$63,2,FALSE),"")</f>
        <v/>
      </c>
      <c r="P102" s="173"/>
      <c r="Q102" s="173"/>
      <c r="R102" s="173"/>
      <c r="S102" s="174" t="str">
        <f t="shared" si="9"/>
        <v/>
      </c>
      <c r="T102" s="175"/>
      <c r="U102" s="176"/>
      <c r="V102" s="93"/>
    </row>
    <row r="103" spans="1:22">
      <c r="A103" s="164">
        <f t="shared" si="12"/>
        <v>98</v>
      </c>
      <c r="B103" s="167"/>
      <c r="C103" s="167"/>
      <c r="D103" s="130"/>
      <c r="E103" s="129" t="str">
        <f t="shared" si="10"/>
        <v/>
      </c>
      <c r="F103" s="129" t="str">
        <f t="shared" si="8"/>
        <v/>
      </c>
      <c r="G103" s="130"/>
      <c r="H103" s="168" t="s">
        <v>290</v>
      </c>
      <c r="I103" s="169"/>
      <c r="J103" s="131"/>
      <c r="K103" s="170"/>
      <c r="L103" s="170"/>
      <c r="M103" s="171" t="str">
        <f t="shared" si="11"/>
        <v/>
      </c>
      <c r="N103" s="132"/>
      <c r="O103" s="172" t="str">
        <f>IFERROR(VLOOKUP(M103,計算用!$A$56:$B$63,2,FALSE),"")</f>
        <v/>
      </c>
      <c r="P103" s="173"/>
      <c r="Q103" s="173"/>
      <c r="R103" s="173"/>
      <c r="S103" s="174" t="str">
        <f t="shared" si="9"/>
        <v/>
      </c>
      <c r="T103" s="175"/>
      <c r="U103" s="176"/>
      <c r="V103" s="93"/>
    </row>
    <row r="104" spans="1:22">
      <c r="A104" s="164">
        <f t="shared" si="12"/>
        <v>99</v>
      </c>
      <c r="B104" s="167"/>
      <c r="C104" s="167"/>
      <c r="D104" s="130"/>
      <c r="E104" s="129" t="str">
        <f t="shared" si="10"/>
        <v/>
      </c>
      <c r="F104" s="129" t="str">
        <f t="shared" si="8"/>
        <v/>
      </c>
      <c r="G104" s="130"/>
      <c r="H104" s="168" t="s">
        <v>290</v>
      </c>
      <c r="I104" s="169"/>
      <c r="J104" s="131"/>
      <c r="K104" s="170"/>
      <c r="L104" s="170"/>
      <c r="M104" s="171" t="str">
        <f t="shared" si="11"/>
        <v/>
      </c>
      <c r="N104" s="132"/>
      <c r="O104" s="172" t="str">
        <f>IFERROR(VLOOKUP(M104,計算用!$A$56:$B$63,2,FALSE),"")</f>
        <v/>
      </c>
      <c r="P104" s="173"/>
      <c r="Q104" s="173"/>
      <c r="R104" s="173"/>
      <c r="S104" s="174" t="str">
        <f t="shared" si="9"/>
        <v/>
      </c>
      <c r="T104" s="175"/>
      <c r="U104" s="176"/>
      <c r="V104" s="93"/>
    </row>
    <row r="105" spans="1:22">
      <c r="A105" s="164">
        <f t="shared" si="12"/>
        <v>100</v>
      </c>
      <c r="B105" s="167"/>
      <c r="C105" s="167"/>
      <c r="D105" s="130"/>
      <c r="E105" s="129" t="str">
        <f t="shared" si="10"/>
        <v/>
      </c>
      <c r="F105" s="129" t="str">
        <f t="shared" si="8"/>
        <v/>
      </c>
      <c r="G105" s="130"/>
      <c r="H105" s="168" t="s">
        <v>290</v>
      </c>
      <c r="I105" s="169"/>
      <c r="J105" s="131"/>
      <c r="K105" s="170"/>
      <c r="L105" s="170"/>
      <c r="M105" s="171" t="str">
        <f t="shared" si="11"/>
        <v/>
      </c>
      <c r="N105" s="132"/>
      <c r="O105" s="172" t="str">
        <f>IFERROR(VLOOKUP(M105,計算用!$A$56:$B$63,2,FALSE),"")</f>
        <v/>
      </c>
      <c r="P105" s="173"/>
      <c r="Q105" s="173"/>
      <c r="R105" s="173"/>
      <c r="S105" s="174" t="str">
        <f t="shared" si="9"/>
        <v/>
      </c>
      <c r="T105" s="175"/>
      <c r="U105" s="176"/>
      <c r="V105" s="93"/>
    </row>
    <row r="106" spans="1:22">
      <c r="A106" s="164">
        <f t="shared" si="12"/>
        <v>101</v>
      </c>
      <c r="B106" s="167"/>
      <c r="C106" s="167"/>
      <c r="D106" s="130"/>
      <c r="E106" s="129" t="str">
        <f t="shared" si="10"/>
        <v/>
      </c>
      <c r="F106" s="129" t="str">
        <f t="shared" si="8"/>
        <v/>
      </c>
      <c r="G106" s="130"/>
      <c r="H106" s="168" t="s">
        <v>290</v>
      </c>
      <c r="I106" s="169"/>
      <c r="J106" s="131"/>
      <c r="K106" s="170"/>
      <c r="L106" s="170"/>
      <c r="M106" s="171" t="str">
        <f t="shared" si="11"/>
        <v/>
      </c>
      <c r="N106" s="132"/>
      <c r="O106" s="172" t="str">
        <f>IFERROR(VLOOKUP(M106,計算用!$A$56:$B$63,2,FALSE),"")</f>
        <v/>
      </c>
      <c r="P106" s="173"/>
      <c r="Q106" s="173"/>
      <c r="R106" s="173"/>
      <c r="S106" s="174" t="str">
        <f t="shared" si="9"/>
        <v/>
      </c>
      <c r="T106" s="175"/>
      <c r="U106" s="176"/>
      <c r="V106" s="93"/>
    </row>
    <row r="107" spans="1:22">
      <c r="A107" s="164">
        <f t="shared" si="12"/>
        <v>102</v>
      </c>
      <c r="B107" s="167"/>
      <c r="C107" s="167"/>
      <c r="D107" s="130"/>
      <c r="E107" s="129" t="str">
        <f t="shared" si="10"/>
        <v/>
      </c>
      <c r="F107" s="129" t="str">
        <f t="shared" si="8"/>
        <v/>
      </c>
      <c r="G107" s="130"/>
      <c r="H107" s="168" t="s">
        <v>290</v>
      </c>
      <c r="I107" s="169"/>
      <c r="J107" s="131"/>
      <c r="K107" s="170"/>
      <c r="L107" s="170"/>
      <c r="M107" s="171" t="str">
        <f t="shared" si="11"/>
        <v/>
      </c>
      <c r="N107" s="132"/>
      <c r="O107" s="172" t="str">
        <f>IFERROR(VLOOKUP(M107,計算用!$A$56:$B$63,2,FALSE),"")</f>
        <v/>
      </c>
      <c r="P107" s="173"/>
      <c r="Q107" s="173"/>
      <c r="R107" s="173"/>
      <c r="S107" s="174" t="str">
        <f t="shared" si="9"/>
        <v/>
      </c>
      <c r="T107" s="175"/>
      <c r="U107" s="176"/>
      <c r="V107" s="93"/>
    </row>
    <row r="108" spans="1:22">
      <c r="A108" s="164">
        <f t="shared" si="12"/>
        <v>103</v>
      </c>
      <c r="B108" s="167"/>
      <c r="C108" s="167"/>
      <c r="D108" s="130"/>
      <c r="E108" s="129" t="str">
        <f t="shared" si="10"/>
        <v/>
      </c>
      <c r="F108" s="129" t="str">
        <f t="shared" si="8"/>
        <v/>
      </c>
      <c r="G108" s="130"/>
      <c r="H108" s="168" t="s">
        <v>290</v>
      </c>
      <c r="I108" s="169"/>
      <c r="J108" s="131"/>
      <c r="K108" s="170"/>
      <c r="L108" s="170"/>
      <c r="M108" s="171" t="str">
        <f t="shared" si="11"/>
        <v/>
      </c>
      <c r="N108" s="132"/>
      <c r="O108" s="172" t="str">
        <f>IFERROR(VLOOKUP(M108,計算用!$A$56:$B$63,2,FALSE),"")</f>
        <v/>
      </c>
      <c r="P108" s="173"/>
      <c r="Q108" s="173"/>
      <c r="R108" s="173"/>
      <c r="S108" s="174" t="str">
        <f t="shared" si="9"/>
        <v/>
      </c>
      <c r="T108" s="175"/>
      <c r="U108" s="176"/>
      <c r="V108" s="93"/>
    </row>
    <row r="109" spans="1:22">
      <c r="A109" s="164">
        <f t="shared" si="12"/>
        <v>104</v>
      </c>
      <c r="B109" s="167"/>
      <c r="C109" s="167"/>
      <c r="D109" s="130"/>
      <c r="E109" s="129" t="str">
        <f t="shared" si="10"/>
        <v/>
      </c>
      <c r="F109" s="129" t="str">
        <f t="shared" si="8"/>
        <v/>
      </c>
      <c r="G109" s="130"/>
      <c r="H109" s="168" t="s">
        <v>290</v>
      </c>
      <c r="I109" s="169"/>
      <c r="J109" s="131"/>
      <c r="K109" s="170"/>
      <c r="L109" s="170"/>
      <c r="M109" s="171" t="str">
        <f t="shared" si="11"/>
        <v/>
      </c>
      <c r="N109" s="132"/>
      <c r="O109" s="172" t="str">
        <f>IFERROR(VLOOKUP(M109,計算用!$A$56:$B$63,2,FALSE),"")</f>
        <v/>
      </c>
      <c r="P109" s="173"/>
      <c r="Q109" s="173"/>
      <c r="R109" s="173"/>
      <c r="S109" s="174" t="str">
        <f t="shared" si="9"/>
        <v/>
      </c>
      <c r="T109" s="175"/>
      <c r="U109" s="176"/>
      <c r="V109" s="93"/>
    </row>
    <row r="110" spans="1:22">
      <c r="A110" s="164">
        <f t="shared" si="12"/>
        <v>105</v>
      </c>
      <c r="B110" s="167"/>
      <c r="C110" s="167"/>
      <c r="D110" s="130"/>
      <c r="E110" s="129" t="str">
        <f t="shared" si="10"/>
        <v/>
      </c>
      <c r="F110" s="129" t="str">
        <f t="shared" si="8"/>
        <v/>
      </c>
      <c r="G110" s="130"/>
      <c r="H110" s="168" t="s">
        <v>290</v>
      </c>
      <c r="I110" s="169"/>
      <c r="J110" s="131"/>
      <c r="K110" s="170"/>
      <c r="L110" s="170"/>
      <c r="M110" s="171" t="str">
        <f t="shared" si="11"/>
        <v/>
      </c>
      <c r="N110" s="132"/>
      <c r="O110" s="172" t="str">
        <f>IFERROR(VLOOKUP(M110,計算用!$A$56:$B$63,2,FALSE),"")</f>
        <v/>
      </c>
      <c r="P110" s="173"/>
      <c r="Q110" s="173"/>
      <c r="R110" s="173"/>
      <c r="S110" s="174" t="str">
        <f t="shared" si="9"/>
        <v/>
      </c>
      <c r="T110" s="175"/>
      <c r="U110" s="176"/>
      <c r="V110" s="93"/>
    </row>
    <row r="111" spans="1:22">
      <c r="A111" s="164">
        <f t="shared" si="12"/>
        <v>106</v>
      </c>
      <c r="B111" s="167"/>
      <c r="C111" s="167"/>
      <c r="D111" s="130"/>
      <c r="E111" s="129" t="str">
        <f t="shared" si="10"/>
        <v/>
      </c>
      <c r="F111" s="129" t="str">
        <f t="shared" si="8"/>
        <v/>
      </c>
      <c r="G111" s="130"/>
      <c r="H111" s="168" t="s">
        <v>290</v>
      </c>
      <c r="I111" s="169"/>
      <c r="J111" s="131"/>
      <c r="K111" s="170"/>
      <c r="L111" s="170"/>
      <c r="M111" s="171" t="str">
        <f t="shared" si="11"/>
        <v/>
      </c>
      <c r="N111" s="132"/>
      <c r="O111" s="172" t="str">
        <f>IFERROR(VLOOKUP(M111,計算用!$A$56:$B$63,2,FALSE),"")</f>
        <v/>
      </c>
      <c r="P111" s="173"/>
      <c r="Q111" s="173"/>
      <c r="R111" s="173"/>
      <c r="S111" s="174" t="str">
        <f t="shared" si="9"/>
        <v/>
      </c>
      <c r="T111" s="175"/>
      <c r="U111" s="176"/>
      <c r="V111" s="93"/>
    </row>
    <row r="112" spans="1:22">
      <c r="A112" s="164">
        <f t="shared" si="12"/>
        <v>107</v>
      </c>
      <c r="B112" s="167"/>
      <c r="C112" s="167"/>
      <c r="D112" s="130"/>
      <c r="E112" s="129" t="str">
        <f t="shared" si="10"/>
        <v/>
      </c>
      <c r="F112" s="129" t="str">
        <f t="shared" si="8"/>
        <v/>
      </c>
      <c r="G112" s="130"/>
      <c r="H112" s="168" t="s">
        <v>290</v>
      </c>
      <c r="I112" s="169"/>
      <c r="J112" s="131"/>
      <c r="K112" s="170"/>
      <c r="L112" s="170"/>
      <c r="M112" s="171" t="str">
        <f t="shared" si="11"/>
        <v/>
      </c>
      <c r="N112" s="132"/>
      <c r="O112" s="172" t="str">
        <f>IFERROR(VLOOKUP(M112,計算用!$A$56:$B$63,2,FALSE),"")</f>
        <v/>
      </c>
      <c r="P112" s="173"/>
      <c r="Q112" s="173"/>
      <c r="R112" s="173"/>
      <c r="S112" s="174" t="str">
        <f t="shared" si="9"/>
        <v/>
      </c>
      <c r="T112" s="175"/>
      <c r="U112" s="176"/>
      <c r="V112" s="93"/>
    </row>
    <row r="113" spans="1:22">
      <c r="A113" s="164">
        <f t="shared" si="12"/>
        <v>108</v>
      </c>
      <c r="B113" s="167"/>
      <c r="C113" s="167"/>
      <c r="D113" s="130"/>
      <c r="E113" s="129" t="str">
        <f t="shared" si="10"/>
        <v/>
      </c>
      <c r="F113" s="129" t="str">
        <f t="shared" si="8"/>
        <v/>
      </c>
      <c r="G113" s="130"/>
      <c r="H113" s="168" t="s">
        <v>290</v>
      </c>
      <c r="I113" s="169"/>
      <c r="J113" s="131"/>
      <c r="K113" s="170"/>
      <c r="L113" s="170"/>
      <c r="M113" s="171" t="str">
        <f t="shared" si="11"/>
        <v/>
      </c>
      <c r="N113" s="132"/>
      <c r="O113" s="172" t="str">
        <f>IFERROR(VLOOKUP(M113,計算用!$A$56:$B$63,2,FALSE),"")</f>
        <v/>
      </c>
      <c r="P113" s="173"/>
      <c r="Q113" s="173"/>
      <c r="R113" s="173"/>
      <c r="S113" s="174" t="str">
        <f t="shared" si="9"/>
        <v/>
      </c>
      <c r="T113" s="175"/>
      <c r="U113" s="176"/>
      <c r="V113" s="93"/>
    </row>
    <row r="114" spans="1:22">
      <c r="A114" s="164">
        <f t="shared" si="12"/>
        <v>109</v>
      </c>
      <c r="B114" s="167"/>
      <c r="C114" s="167"/>
      <c r="D114" s="130"/>
      <c r="E114" s="129" t="str">
        <f t="shared" si="10"/>
        <v/>
      </c>
      <c r="F114" s="129" t="str">
        <f t="shared" si="8"/>
        <v/>
      </c>
      <c r="G114" s="130"/>
      <c r="H114" s="168" t="s">
        <v>290</v>
      </c>
      <c r="I114" s="169"/>
      <c r="J114" s="131"/>
      <c r="K114" s="170"/>
      <c r="L114" s="170"/>
      <c r="M114" s="171" t="str">
        <f t="shared" si="11"/>
        <v/>
      </c>
      <c r="N114" s="132"/>
      <c r="O114" s="172" t="str">
        <f>IFERROR(VLOOKUP(M114,計算用!$A$56:$B$63,2,FALSE),"")</f>
        <v/>
      </c>
      <c r="P114" s="173"/>
      <c r="Q114" s="173"/>
      <c r="R114" s="173"/>
      <c r="S114" s="174" t="str">
        <f t="shared" si="9"/>
        <v/>
      </c>
      <c r="T114" s="175"/>
      <c r="U114" s="176"/>
      <c r="V114" s="93"/>
    </row>
    <row r="115" spans="1:22">
      <c r="A115" s="164">
        <f t="shared" si="12"/>
        <v>110</v>
      </c>
      <c r="B115" s="167"/>
      <c r="C115" s="167"/>
      <c r="D115" s="130"/>
      <c r="E115" s="129" t="str">
        <f t="shared" si="10"/>
        <v/>
      </c>
      <c r="F115" s="129" t="str">
        <f t="shared" si="8"/>
        <v/>
      </c>
      <c r="G115" s="130"/>
      <c r="H115" s="168" t="s">
        <v>290</v>
      </c>
      <c r="I115" s="169"/>
      <c r="J115" s="131"/>
      <c r="K115" s="170"/>
      <c r="L115" s="170"/>
      <c r="M115" s="171" t="str">
        <f t="shared" si="11"/>
        <v/>
      </c>
      <c r="N115" s="132"/>
      <c r="O115" s="172" t="str">
        <f>IFERROR(VLOOKUP(M115,計算用!$A$56:$B$63,2,FALSE),"")</f>
        <v/>
      </c>
      <c r="P115" s="173"/>
      <c r="Q115" s="173"/>
      <c r="R115" s="173"/>
      <c r="S115" s="174" t="str">
        <f t="shared" si="9"/>
        <v/>
      </c>
      <c r="T115" s="175"/>
      <c r="U115" s="176"/>
      <c r="V115" s="93"/>
    </row>
    <row r="116" spans="1:22">
      <c r="A116" s="164">
        <f t="shared" si="12"/>
        <v>111</v>
      </c>
      <c r="B116" s="167"/>
      <c r="C116" s="167"/>
      <c r="D116" s="130"/>
      <c r="E116" s="129" t="str">
        <f t="shared" si="10"/>
        <v/>
      </c>
      <c r="F116" s="129" t="str">
        <f t="shared" si="8"/>
        <v/>
      </c>
      <c r="G116" s="130"/>
      <c r="H116" s="168" t="s">
        <v>290</v>
      </c>
      <c r="I116" s="169"/>
      <c r="J116" s="131"/>
      <c r="K116" s="170"/>
      <c r="L116" s="170"/>
      <c r="M116" s="171" t="str">
        <f t="shared" si="11"/>
        <v/>
      </c>
      <c r="N116" s="132"/>
      <c r="O116" s="172" t="str">
        <f>IFERROR(VLOOKUP(M116,計算用!$A$56:$B$63,2,FALSE),"")</f>
        <v/>
      </c>
      <c r="P116" s="173"/>
      <c r="Q116" s="173"/>
      <c r="R116" s="173"/>
      <c r="S116" s="174" t="str">
        <f t="shared" si="9"/>
        <v/>
      </c>
      <c r="T116" s="175"/>
      <c r="U116" s="176"/>
      <c r="V116" s="93"/>
    </row>
    <row r="117" spans="1:22">
      <c r="A117" s="164">
        <f t="shared" si="12"/>
        <v>112</v>
      </c>
      <c r="B117" s="167"/>
      <c r="C117" s="167"/>
      <c r="D117" s="130"/>
      <c r="E117" s="129" t="str">
        <f t="shared" si="10"/>
        <v/>
      </c>
      <c r="F117" s="129" t="str">
        <f t="shared" si="8"/>
        <v/>
      </c>
      <c r="G117" s="130"/>
      <c r="H117" s="168" t="s">
        <v>290</v>
      </c>
      <c r="I117" s="169"/>
      <c r="J117" s="131"/>
      <c r="K117" s="170"/>
      <c r="L117" s="170"/>
      <c r="M117" s="171" t="str">
        <f t="shared" si="11"/>
        <v/>
      </c>
      <c r="N117" s="132"/>
      <c r="O117" s="172" t="str">
        <f>IFERROR(VLOOKUP(M117,計算用!$A$56:$B$63,2,FALSE),"")</f>
        <v/>
      </c>
      <c r="P117" s="173"/>
      <c r="Q117" s="173"/>
      <c r="R117" s="173"/>
      <c r="S117" s="174" t="str">
        <f t="shared" si="9"/>
        <v/>
      </c>
      <c r="T117" s="175"/>
      <c r="U117" s="176"/>
      <c r="V117" s="93"/>
    </row>
    <row r="118" spans="1:22">
      <c r="A118" s="164">
        <f t="shared" si="12"/>
        <v>113</v>
      </c>
      <c r="B118" s="167"/>
      <c r="C118" s="167"/>
      <c r="D118" s="130"/>
      <c r="E118" s="129" t="str">
        <f t="shared" si="10"/>
        <v/>
      </c>
      <c r="F118" s="129" t="str">
        <f t="shared" si="8"/>
        <v/>
      </c>
      <c r="G118" s="130"/>
      <c r="H118" s="168" t="s">
        <v>290</v>
      </c>
      <c r="I118" s="169"/>
      <c r="J118" s="131"/>
      <c r="K118" s="170"/>
      <c r="L118" s="170"/>
      <c r="M118" s="171" t="str">
        <f t="shared" si="11"/>
        <v/>
      </c>
      <c r="N118" s="132"/>
      <c r="O118" s="172" t="str">
        <f>IFERROR(VLOOKUP(M118,計算用!$A$56:$B$63,2,FALSE),"")</f>
        <v/>
      </c>
      <c r="P118" s="173"/>
      <c r="Q118" s="173"/>
      <c r="R118" s="173"/>
      <c r="S118" s="174" t="str">
        <f t="shared" si="9"/>
        <v/>
      </c>
      <c r="T118" s="175"/>
      <c r="U118" s="176"/>
      <c r="V118" s="93"/>
    </row>
    <row r="119" spans="1:22">
      <c r="A119" s="164">
        <f t="shared" si="12"/>
        <v>114</v>
      </c>
      <c r="B119" s="167"/>
      <c r="C119" s="167"/>
      <c r="D119" s="130"/>
      <c r="E119" s="129" t="str">
        <f t="shared" si="10"/>
        <v/>
      </c>
      <c r="F119" s="129" t="str">
        <f t="shared" si="8"/>
        <v/>
      </c>
      <c r="G119" s="130"/>
      <c r="H119" s="168" t="s">
        <v>290</v>
      </c>
      <c r="I119" s="169"/>
      <c r="J119" s="131"/>
      <c r="K119" s="170"/>
      <c r="L119" s="170"/>
      <c r="M119" s="171" t="str">
        <f t="shared" si="11"/>
        <v/>
      </c>
      <c r="N119" s="132"/>
      <c r="O119" s="172" t="str">
        <f>IFERROR(VLOOKUP(M119,計算用!$A$56:$B$63,2,FALSE),"")</f>
        <v/>
      </c>
      <c r="P119" s="173"/>
      <c r="Q119" s="173"/>
      <c r="R119" s="173"/>
      <c r="S119" s="174" t="str">
        <f t="shared" si="9"/>
        <v/>
      </c>
      <c r="T119" s="175"/>
      <c r="U119" s="176"/>
      <c r="V119" s="93"/>
    </row>
    <row r="120" spans="1:22">
      <c r="A120" s="164">
        <f t="shared" si="12"/>
        <v>115</v>
      </c>
      <c r="B120" s="167"/>
      <c r="C120" s="167"/>
      <c r="D120" s="130"/>
      <c r="E120" s="129" t="str">
        <f t="shared" si="10"/>
        <v/>
      </c>
      <c r="F120" s="129" t="str">
        <f t="shared" si="8"/>
        <v/>
      </c>
      <c r="G120" s="130"/>
      <c r="H120" s="168" t="s">
        <v>290</v>
      </c>
      <c r="I120" s="169"/>
      <c r="J120" s="131"/>
      <c r="K120" s="170"/>
      <c r="L120" s="170"/>
      <c r="M120" s="171" t="str">
        <f t="shared" si="11"/>
        <v/>
      </c>
      <c r="N120" s="132"/>
      <c r="O120" s="172" t="str">
        <f>IFERROR(VLOOKUP(M120,計算用!$A$56:$B$63,2,FALSE),"")</f>
        <v/>
      </c>
      <c r="P120" s="173"/>
      <c r="Q120" s="173"/>
      <c r="R120" s="173"/>
      <c r="S120" s="174" t="str">
        <f t="shared" si="9"/>
        <v/>
      </c>
      <c r="T120" s="175"/>
      <c r="U120" s="176"/>
      <c r="V120" s="93"/>
    </row>
    <row r="121" spans="1:22">
      <c r="A121" s="164">
        <f t="shared" si="12"/>
        <v>116</v>
      </c>
      <c r="B121" s="167"/>
      <c r="C121" s="167"/>
      <c r="D121" s="130"/>
      <c r="E121" s="129" t="str">
        <f t="shared" si="10"/>
        <v/>
      </c>
      <c r="F121" s="129" t="str">
        <f t="shared" si="8"/>
        <v/>
      </c>
      <c r="G121" s="130"/>
      <c r="H121" s="168" t="s">
        <v>290</v>
      </c>
      <c r="I121" s="169"/>
      <c r="J121" s="131"/>
      <c r="K121" s="170"/>
      <c r="L121" s="170"/>
      <c r="M121" s="171" t="str">
        <f t="shared" si="11"/>
        <v/>
      </c>
      <c r="N121" s="132"/>
      <c r="O121" s="172" t="str">
        <f>IFERROR(VLOOKUP(M121,計算用!$A$56:$B$63,2,FALSE),"")</f>
        <v/>
      </c>
      <c r="P121" s="173"/>
      <c r="Q121" s="173"/>
      <c r="R121" s="173"/>
      <c r="S121" s="174" t="str">
        <f t="shared" si="9"/>
        <v/>
      </c>
      <c r="T121" s="175"/>
      <c r="U121" s="176"/>
      <c r="V121" s="93"/>
    </row>
    <row r="122" spans="1:22">
      <c r="A122" s="164">
        <f t="shared" si="12"/>
        <v>117</v>
      </c>
      <c r="B122" s="167"/>
      <c r="C122" s="167"/>
      <c r="D122" s="130"/>
      <c r="E122" s="129" t="str">
        <f t="shared" si="10"/>
        <v/>
      </c>
      <c r="F122" s="129" t="str">
        <f t="shared" si="8"/>
        <v/>
      </c>
      <c r="G122" s="130"/>
      <c r="H122" s="168" t="s">
        <v>290</v>
      </c>
      <c r="I122" s="169"/>
      <c r="J122" s="131"/>
      <c r="K122" s="170"/>
      <c r="L122" s="170"/>
      <c r="M122" s="171" t="str">
        <f t="shared" si="11"/>
        <v/>
      </c>
      <c r="N122" s="132"/>
      <c r="O122" s="172" t="str">
        <f>IFERROR(VLOOKUP(M122,計算用!$A$56:$B$63,2,FALSE),"")</f>
        <v/>
      </c>
      <c r="P122" s="173"/>
      <c r="Q122" s="173"/>
      <c r="R122" s="173"/>
      <c r="S122" s="174" t="str">
        <f t="shared" si="9"/>
        <v/>
      </c>
      <c r="T122" s="175"/>
      <c r="U122" s="176"/>
      <c r="V122" s="93"/>
    </row>
    <row r="123" spans="1:22">
      <c r="A123" s="164">
        <f t="shared" si="12"/>
        <v>118</v>
      </c>
      <c r="B123" s="167"/>
      <c r="C123" s="167"/>
      <c r="D123" s="130"/>
      <c r="E123" s="129" t="str">
        <f t="shared" si="10"/>
        <v/>
      </c>
      <c r="F123" s="129" t="str">
        <f t="shared" si="8"/>
        <v/>
      </c>
      <c r="G123" s="130"/>
      <c r="H123" s="168" t="s">
        <v>290</v>
      </c>
      <c r="I123" s="169"/>
      <c r="J123" s="131"/>
      <c r="K123" s="170"/>
      <c r="L123" s="170"/>
      <c r="M123" s="171" t="str">
        <f t="shared" si="11"/>
        <v/>
      </c>
      <c r="N123" s="132"/>
      <c r="O123" s="172" t="str">
        <f>IFERROR(VLOOKUP(M123,計算用!$A$56:$B$63,2,FALSE),"")</f>
        <v/>
      </c>
      <c r="P123" s="173"/>
      <c r="Q123" s="173"/>
      <c r="R123" s="173"/>
      <c r="S123" s="174" t="str">
        <f t="shared" si="9"/>
        <v/>
      </c>
      <c r="T123" s="175"/>
      <c r="U123" s="176"/>
      <c r="V123" s="93"/>
    </row>
    <row r="124" spans="1:22">
      <c r="A124" s="164">
        <f t="shared" si="12"/>
        <v>119</v>
      </c>
      <c r="B124" s="167"/>
      <c r="C124" s="167"/>
      <c r="D124" s="130"/>
      <c r="E124" s="129" t="str">
        <f t="shared" si="10"/>
        <v/>
      </c>
      <c r="F124" s="129" t="str">
        <f t="shared" si="8"/>
        <v/>
      </c>
      <c r="G124" s="130"/>
      <c r="H124" s="168" t="s">
        <v>290</v>
      </c>
      <c r="I124" s="169"/>
      <c r="J124" s="131"/>
      <c r="K124" s="170"/>
      <c r="L124" s="170"/>
      <c r="M124" s="171" t="str">
        <f t="shared" si="11"/>
        <v/>
      </c>
      <c r="N124" s="132"/>
      <c r="O124" s="172" t="str">
        <f>IFERROR(VLOOKUP(M124,計算用!$A$56:$B$63,2,FALSE),"")</f>
        <v/>
      </c>
      <c r="P124" s="173"/>
      <c r="Q124" s="173"/>
      <c r="R124" s="173"/>
      <c r="S124" s="174" t="str">
        <f t="shared" si="9"/>
        <v/>
      </c>
      <c r="T124" s="175"/>
      <c r="U124" s="176"/>
      <c r="V124" s="93"/>
    </row>
    <row r="125" spans="1:22">
      <c r="A125" s="164">
        <f t="shared" si="12"/>
        <v>120</v>
      </c>
      <c r="B125" s="167"/>
      <c r="C125" s="167"/>
      <c r="D125" s="130"/>
      <c r="E125" s="129" t="str">
        <f t="shared" si="10"/>
        <v/>
      </c>
      <c r="F125" s="129" t="str">
        <f t="shared" si="8"/>
        <v/>
      </c>
      <c r="G125" s="130"/>
      <c r="H125" s="168" t="s">
        <v>290</v>
      </c>
      <c r="I125" s="169"/>
      <c r="J125" s="131"/>
      <c r="K125" s="170"/>
      <c r="L125" s="170"/>
      <c r="M125" s="171" t="str">
        <f t="shared" si="11"/>
        <v/>
      </c>
      <c r="N125" s="132"/>
      <c r="O125" s="172" t="str">
        <f>IFERROR(VLOOKUP(M125,計算用!$A$56:$B$63,2,FALSE),"")</f>
        <v/>
      </c>
      <c r="P125" s="173"/>
      <c r="Q125" s="173"/>
      <c r="R125" s="173"/>
      <c r="S125" s="174" t="str">
        <f t="shared" si="9"/>
        <v/>
      </c>
      <c r="T125" s="175"/>
      <c r="U125" s="176"/>
      <c r="V125" s="93"/>
    </row>
    <row r="126" spans="1:22">
      <c r="A126" s="164">
        <f t="shared" si="12"/>
        <v>121</v>
      </c>
      <c r="B126" s="167"/>
      <c r="C126" s="167"/>
      <c r="D126" s="130"/>
      <c r="E126" s="129" t="str">
        <f t="shared" si="10"/>
        <v/>
      </c>
      <c r="F126" s="129" t="str">
        <f t="shared" si="8"/>
        <v/>
      </c>
      <c r="G126" s="130"/>
      <c r="H126" s="168" t="s">
        <v>290</v>
      </c>
      <c r="I126" s="169"/>
      <c r="J126" s="131"/>
      <c r="K126" s="170"/>
      <c r="L126" s="170"/>
      <c r="M126" s="171" t="str">
        <f t="shared" si="11"/>
        <v/>
      </c>
      <c r="N126" s="132"/>
      <c r="O126" s="172" t="str">
        <f>IFERROR(VLOOKUP(M126,計算用!$A$56:$B$63,2,FALSE),"")</f>
        <v/>
      </c>
      <c r="P126" s="173"/>
      <c r="Q126" s="173"/>
      <c r="R126" s="173"/>
      <c r="S126" s="174" t="str">
        <f t="shared" si="9"/>
        <v/>
      </c>
      <c r="T126" s="175"/>
      <c r="U126" s="176"/>
      <c r="V126" s="93"/>
    </row>
    <row r="127" spans="1:22">
      <c r="A127" s="164">
        <f t="shared" si="12"/>
        <v>122</v>
      </c>
      <c r="B127" s="167"/>
      <c r="C127" s="167"/>
      <c r="D127" s="130"/>
      <c r="E127" s="129" t="str">
        <f t="shared" ref="E127:E190" si="13">B127&amp;C127&amp;D127</f>
        <v/>
      </c>
      <c r="F127" s="129" t="str">
        <f t="shared" si="8"/>
        <v/>
      </c>
      <c r="G127" s="130"/>
      <c r="H127" s="168" t="s">
        <v>290</v>
      </c>
      <c r="I127" s="169"/>
      <c r="J127" s="131"/>
      <c r="K127" s="170"/>
      <c r="L127" s="170"/>
      <c r="M127" s="171" t="str">
        <f t="shared" si="11"/>
        <v/>
      </c>
      <c r="N127" s="132"/>
      <c r="O127" s="172" t="str">
        <f>IFERROR(VLOOKUP(M127,計算用!$A$56:$B$63,2,FALSE),"")</f>
        <v/>
      </c>
      <c r="P127" s="173"/>
      <c r="Q127" s="173"/>
      <c r="R127" s="173"/>
      <c r="S127" s="174" t="str">
        <f t="shared" si="9"/>
        <v/>
      </c>
      <c r="T127" s="175"/>
      <c r="U127" s="176"/>
      <c r="V127" s="93"/>
    </row>
    <row r="128" spans="1:22">
      <c r="A128" s="164">
        <f t="shared" si="12"/>
        <v>123</v>
      </c>
      <c r="B128" s="167"/>
      <c r="C128" s="167"/>
      <c r="D128" s="130"/>
      <c r="E128" s="129" t="str">
        <f t="shared" si="13"/>
        <v/>
      </c>
      <c r="F128" s="129" t="str">
        <f t="shared" si="8"/>
        <v/>
      </c>
      <c r="G128" s="130"/>
      <c r="H128" s="168" t="s">
        <v>290</v>
      </c>
      <c r="I128" s="169"/>
      <c r="J128" s="131"/>
      <c r="K128" s="170"/>
      <c r="L128" s="170"/>
      <c r="M128" s="171" t="str">
        <f t="shared" ref="M128:M191" si="14">K128&amp;L128</f>
        <v/>
      </c>
      <c r="N128" s="132"/>
      <c r="O128" s="172" t="str">
        <f>IFERROR(VLOOKUP(M128,計算用!$A$56:$B$63,2,FALSE),"")</f>
        <v/>
      </c>
      <c r="P128" s="173"/>
      <c r="Q128" s="173"/>
      <c r="R128" s="173"/>
      <c r="S128" s="174" t="str">
        <f t="shared" si="9"/>
        <v/>
      </c>
      <c r="T128" s="175"/>
      <c r="U128" s="176"/>
      <c r="V128" s="93"/>
    </row>
    <row r="129" spans="1:23">
      <c r="A129" s="164">
        <f t="shared" si="12"/>
        <v>124</v>
      </c>
      <c r="B129" s="167"/>
      <c r="C129" s="167"/>
      <c r="D129" s="130"/>
      <c r="E129" s="129" t="str">
        <f t="shared" si="13"/>
        <v/>
      </c>
      <c r="F129" s="129" t="str">
        <f t="shared" si="8"/>
        <v/>
      </c>
      <c r="G129" s="130"/>
      <c r="H129" s="168" t="s">
        <v>290</v>
      </c>
      <c r="I129" s="169"/>
      <c r="J129" s="131"/>
      <c r="K129" s="170"/>
      <c r="L129" s="170"/>
      <c r="M129" s="171" t="str">
        <f t="shared" si="14"/>
        <v/>
      </c>
      <c r="N129" s="132"/>
      <c r="O129" s="172" t="str">
        <f>IFERROR(VLOOKUP(M129,計算用!$A$56:$B$63,2,FALSE),"")</f>
        <v/>
      </c>
      <c r="P129" s="173"/>
      <c r="Q129" s="173"/>
      <c r="R129" s="173"/>
      <c r="S129" s="174" t="str">
        <f t="shared" si="9"/>
        <v/>
      </c>
      <c r="T129" s="175"/>
      <c r="U129" s="176"/>
      <c r="V129" s="93"/>
    </row>
    <row r="130" spans="1:23">
      <c r="A130" s="164">
        <f t="shared" si="12"/>
        <v>125</v>
      </c>
      <c r="B130" s="167"/>
      <c r="C130" s="167"/>
      <c r="D130" s="130"/>
      <c r="E130" s="129" t="str">
        <f t="shared" si="13"/>
        <v/>
      </c>
      <c r="F130" s="129" t="str">
        <f t="shared" si="8"/>
        <v/>
      </c>
      <c r="G130" s="130"/>
      <c r="H130" s="168" t="s">
        <v>290</v>
      </c>
      <c r="I130" s="169"/>
      <c r="J130" s="131"/>
      <c r="K130" s="170"/>
      <c r="L130" s="170"/>
      <c r="M130" s="171" t="str">
        <f t="shared" si="14"/>
        <v/>
      </c>
      <c r="N130" s="132"/>
      <c r="O130" s="172" t="str">
        <f>IFERROR(VLOOKUP(M130,計算用!$A$56:$B$63,2,FALSE),"")</f>
        <v/>
      </c>
      <c r="P130" s="173"/>
      <c r="Q130" s="173"/>
      <c r="R130" s="173"/>
      <c r="S130" s="174" t="str">
        <f t="shared" si="9"/>
        <v/>
      </c>
      <c r="T130" s="175"/>
      <c r="U130" s="176"/>
      <c r="V130" s="93"/>
    </row>
    <row r="131" spans="1:23">
      <c r="A131" s="164">
        <f t="shared" si="12"/>
        <v>126</v>
      </c>
      <c r="B131" s="167"/>
      <c r="C131" s="167"/>
      <c r="D131" s="130"/>
      <c r="E131" s="129" t="str">
        <f t="shared" si="13"/>
        <v/>
      </c>
      <c r="F131" s="129" t="str">
        <f t="shared" si="8"/>
        <v/>
      </c>
      <c r="G131" s="130"/>
      <c r="H131" s="168" t="s">
        <v>290</v>
      </c>
      <c r="I131" s="169"/>
      <c r="J131" s="131"/>
      <c r="K131" s="170"/>
      <c r="L131" s="170"/>
      <c r="M131" s="171" t="str">
        <f t="shared" si="14"/>
        <v/>
      </c>
      <c r="N131" s="132"/>
      <c r="O131" s="172" t="str">
        <f>IFERROR(VLOOKUP(M131,計算用!$A$56:$B$63,2,FALSE),"")</f>
        <v/>
      </c>
      <c r="P131" s="173"/>
      <c r="Q131" s="173"/>
      <c r="R131" s="173"/>
      <c r="S131" s="174" t="str">
        <f t="shared" si="9"/>
        <v/>
      </c>
      <c r="T131" s="175"/>
      <c r="U131" s="176"/>
      <c r="V131" s="93"/>
    </row>
    <row r="132" spans="1:23">
      <c r="A132" s="164">
        <f t="shared" si="12"/>
        <v>127</v>
      </c>
      <c r="B132" s="167"/>
      <c r="C132" s="167"/>
      <c r="D132" s="130"/>
      <c r="E132" s="129" t="str">
        <f t="shared" si="13"/>
        <v/>
      </c>
      <c r="F132" s="129" t="str">
        <f t="shared" si="8"/>
        <v/>
      </c>
      <c r="G132" s="130"/>
      <c r="H132" s="168" t="s">
        <v>290</v>
      </c>
      <c r="I132" s="169"/>
      <c r="J132" s="131"/>
      <c r="K132" s="170"/>
      <c r="L132" s="170"/>
      <c r="M132" s="171" t="str">
        <f t="shared" si="14"/>
        <v/>
      </c>
      <c r="N132" s="132"/>
      <c r="O132" s="172" t="str">
        <f>IFERROR(VLOOKUP(M132,計算用!$A$56:$B$63,2,FALSE),"")</f>
        <v/>
      </c>
      <c r="P132" s="173"/>
      <c r="Q132" s="173"/>
      <c r="R132" s="173"/>
      <c r="S132" s="174" t="str">
        <f t="shared" si="9"/>
        <v/>
      </c>
      <c r="T132" s="175"/>
      <c r="U132" s="176"/>
      <c r="V132" s="93"/>
    </row>
    <row r="133" spans="1:23">
      <c r="A133" s="164">
        <f t="shared" si="12"/>
        <v>128</v>
      </c>
      <c r="B133" s="167"/>
      <c r="C133" s="167"/>
      <c r="D133" s="130"/>
      <c r="E133" s="129" t="str">
        <f t="shared" si="13"/>
        <v/>
      </c>
      <c r="F133" s="129" t="str">
        <f t="shared" si="8"/>
        <v/>
      </c>
      <c r="G133" s="130"/>
      <c r="H133" s="168" t="s">
        <v>290</v>
      </c>
      <c r="I133" s="169"/>
      <c r="J133" s="131"/>
      <c r="K133" s="170"/>
      <c r="L133" s="170"/>
      <c r="M133" s="171" t="str">
        <f t="shared" si="14"/>
        <v/>
      </c>
      <c r="N133" s="132"/>
      <c r="O133" s="172" t="str">
        <f>IFERROR(VLOOKUP(M133,計算用!$A$56:$B$63,2,FALSE),"")</f>
        <v/>
      </c>
      <c r="P133" s="173"/>
      <c r="Q133" s="173"/>
      <c r="R133" s="173"/>
      <c r="S133" s="174" t="str">
        <f t="shared" si="9"/>
        <v/>
      </c>
      <c r="T133" s="175"/>
      <c r="U133" s="176"/>
      <c r="V133" s="93"/>
    </row>
    <row r="134" spans="1:23">
      <c r="A134" s="164">
        <f t="shared" si="12"/>
        <v>129</v>
      </c>
      <c r="B134" s="167"/>
      <c r="C134" s="167"/>
      <c r="D134" s="130"/>
      <c r="E134" s="129" t="str">
        <f t="shared" si="13"/>
        <v/>
      </c>
      <c r="F134" s="129" t="str">
        <f t="shared" ref="F134:F197" si="15">IF(E134="","",COUNTIF($E$6:$E$305,E134))</f>
        <v/>
      </c>
      <c r="G134" s="130"/>
      <c r="H134" s="168" t="s">
        <v>290</v>
      </c>
      <c r="I134" s="169"/>
      <c r="J134" s="131"/>
      <c r="K134" s="170"/>
      <c r="L134" s="170"/>
      <c r="M134" s="171" t="str">
        <f t="shared" si="14"/>
        <v/>
      </c>
      <c r="N134" s="132"/>
      <c r="O134" s="172" t="str">
        <f>IFERROR(VLOOKUP(M134,計算用!$A$56:$B$63,2,FALSE),"")</f>
        <v/>
      </c>
      <c r="P134" s="173"/>
      <c r="Q134" s="173"/>
      <c r="R134" s="173"/>
      <c r="S134" s="174" t="str">
        <f t="shared" ref="S134:S197" si="16">IF(F134&gt;=2,"","可")</f>
        <v/>
      </c>
      <c r="T134" s="175"/>
      <c r="U134" s="176"/>
      <c r="V134" s="93"/>
    </row>
    <row r="135" spans="1:23">
      <c r="A135" s="164">
        <f t="shared" si="12"/>
        <v>130</v>
      </c>
      <c r="B135" s="167"/>
      <c r="C135" s="167"/>
      <c r="D135" s="130"/>
      <c r="E135" s="129" t="str">
        <f t="shared" si="13"/>
        <v/>
      </c>
      <c r="F135" s="129" t="str">
        <f t="shared" si="15"/>
        <v/>
      </c>
      <c r="G135" s="130"/>
      <c r="H135" s="168" t="s">
        <v>290</v>
      </c>
      <c r="I135" s="169"/>
      <c r="J135" s="131"/>
      <c r="K135" s="170"/>
      <c r="L135" s="170"/>
      <c r="M135" s="171" t="str">
        <f t="shared" si="14"/>
        <v/>
      </c>
      <c r="N135" s="132"/>
      <c r="O135" s="172" t="str">
        <f>IFERROR(VLOOKUP(M135,計算用!$A$56:$B$63,2,FALSE),"")</f>
        <v/>
      </c>
      <c r="P135" s="173"/>
      <c r="Q135" s="173"/>
      <c r="R135" s="173"/>
      <c r="S135" s="174" t="str">
        <f t="shared" si="16"/>
        <v/>
      </c>
      <c r="T135" s="175"/>
      <c r="U135" s="176"/>
      <c r="V135" s="93"/>
    </row>
    <row r="136" spans="1:23">
      <c r="A136" s="164">
        <f t="shared" si="12"/>
        <v>131</v>
      </c>
      <c r="B136" s="167"/>
      <c r="C136" s="167"/>
      <c r="D136" s="130"/>
      <c r="E136" s="129" t="str">
        <f t="shared" si="13"/>
        <v/>
      </c>
      <c r="F136" s="129" t="str">
        <f t="shared" si="15"/>
        <v/>
      </c>
      <c r="G136" s="130"/>
      <c r="H136" s="168" t="s">
        <v>290</v>
      </c>
      <c r="I136" s="169"/>
      <c r="J136" s="131"/>
      <c r="K136" s="170"/>
      <c r="L136" s="170"/>
      <c r="M136" s="171" t="str">
        <f t="shared" si="14"/>
        <v/>
      </c>
      <c r="N136" s="132"/>
      <c r="O136" s="172" t="str">
        <f>IFERROR(VLOOKUP(M136,計算用!$A$56:$B$63,2,FALSE),"")</f>
        <v/>
      </c>
      <c r="P136" s="173"/>
      <c r="Q136" s="173"/>
      <c r="R136" s="173"/>
      <c r="S136" s="174" t="str">
        <f t="shared" si="16"/>
        <v/>
      </c>
      <c r="T136" s="175"/>
      <c r="U136" s="176"/>
      <c r="V136" s="93"/>
    </row>
    <row r="137" spans="1:23">
      <c r="A137" s="164">
        <f t="shared" si="12"/>
        <v>132</v>
      </c>
      <c r="B137" s="167"/>
      <c r="C137" s="167"/>
      <c r="D137" s="130"/>
      <c r="E137" s="129" t="str">
        <f t="shared" si="13"/>
        <v/>
      </c>
      <c r="F137" s="129" t="str">
        <f t="shared" si="15"/>
        <v/>
      </c>
      <c r="G137" s="130"/>
      <c r="H137" s="168" t="s">
        <v>290</v>
      </c>
      <c r="I137" s="169"/>
      <c r="J137" s="131"/>
      <c r="K137" s="170"/>
      <c r="L137" s="170"/>
      <c r="M137" s="171" t="str">
        <f t="shared" si="14"/>
        <v/>
      </c>
      <c r="N137" s="132"/>
      <c r="O137" s="172" t="str">
        <f>IFERROR(VLOOKUP(M137,計算用!$A$56:$B$63,2,FALSE),"")</f>
        <v/>
      </c>
      <c r="P137" s="173"/>
      <c r="Q137" s="173"/>
      <c r="R137" s="173"/>
      <c r="S137" s="174" t="str">
        <f t="shared" si="16"/>
        <v/>
      </c>
      <c r="T137" s="175"/>
      <c r="U137" s="176"/>
      <c r="V137" s="93"/>
    </row>
    <row r="138" spans="1:23">
      <c r="A138" s="164">
        <f t="shared" si="12"/>
        <v>133</v>
      </c>
      <c r="B138" s="167"/>
      <c r="C138" s="167"/>
      <c r="D138" s="130"/>
      <c r="E138" s="129" t="str">
        <f t="shared" si="13"/>
        <v/>
      </c>
      <c r="F138" s="129" t="str">
        <f t="shared" si="15"/>
        <v/>
      </c>
      <c r="G138" s="130"/>
      <c r="H138" s="168" t="s">
        <v>290</v>
      </c>
      <c r="I138" s="169"/>
      <c r="J138" s="131"/>
      <c r="K138" s="170"/>
      <c r="L138" s="170"/>
      <c r="M138" s="171" t="str">
        <f t="shared" si="14"/>
        <v/>
      </c>
      <c r="N138" s="132"/>
      <c r="O138" s="172" t="str">
        <f>IFERROR(VLOOKUP(M138,計算用!$A$56:$B$63,2,FALSE),"")</f>
        <v/>
      </c>
      <c r="P138" s="173"/>
      <c r="Q138" s="173"/>
      <c r="R138" s="173"/>
      <c r="S138" s="174" t="str">
        <f t="shared" si="16"/>
        <v/>
      </c>
      <c r="T138" s="175"/>
      <c r="U138" s="176"/>
      <c r="V138" s="93"/>
    </row>
    <row r="139" spans="1:23">
      <c r="A139" s="164">
        <f t="shared" si="12"/>
        <v>134</v>
      </c>
      <c r="B139" s="167"/>
      <c r="C139" s="167"/>
      <c r="D139" s="130"/>
      <c r="E139" s="129" t="str">
        <f t="shared" si="13"/>
        <v/>
      </c>
      <c r="F139" s="129" t="str">
        <f t="shared" si="15"/>
        <v/>
      </c>
      <c r="G139" s="130"/>
      <c r="H139" s="168" t="s">
        <v>290</v>
      </c>
      <c r="I139" s="169"/>
      <c r="J139" s="131"/>
      <c r="K139" s="170"/>
      <c r="L139" s="170"/>
      <c r="M139" s="171" t="str">
        <f t="shared" si="14"/>
        <v/>
      </c>
      <c r="N139" s="132"/>
      <c r="O139" s="172" t="str">
        <f>IFERROR(VLOOKUP(M139,計算用!$A$56:$B$63,2,FALSE),"")</f>
        <v/>
      </c>
      <c r="P139" s="173"/>
      <c r="Q139" s="173"/>
      <c r="R139" s="173"/>
      <c r="S139" s="174" t="str">
        <f t="shared" si="16"/>
        <v/>
      </c>
      <c r="T139" s="175"/>
      <c r="U139" s="176"/>
      <c r="V139" s="93"/>
    </row>
    <row r="140" spans="1:23">
      <c r="A140" s="164">
        <f t="shared" si="12"/>
        <v>135</v>
      </c>
      <c r="B140" s="167"/>
      <c r="C140" s="167"/>
      <c r="D140" s="130"/>
      <c r="E140" s="129" t="str">
        <f t="shared" si="13"/>
        <v/>
      </c>
      <c r="F140" s="129" t="str">
        <f t="shared" si="15"/>
        <v/>
      </c>
      <c r="G140" s="130"/>
      <c r="H140" s="168" t="s">
        <v>290</v>
      </c>
      <c r="I140" s="169"/>
      <c r="J140" s="131"/>
      <c r="K140" s="170"/>
      <c r="L140" s="170"/>
      <c r="M140" s="171" t="str">
        <f t="shared" si="14"/>
        <v/>
      </c>
      <c r="N140" s="132"/>
      <c r="O140" s="172" t="str">
        <f>IFERROR(VLOOKUP(M140,計算用!$A$56:$B$63,2,FALSE),"")</f>
        <v/>
      </c>
      <c r="P140" s="173"/>
      <c r="Q140" s="173"/>
      <c r="R140" s="173"/>
      <c r="S140" s="174" t="str">
        <f t="shared" si="16"/>
        <v/>
      </c>
      <c r="T140" s="175"/>
      <c r="U140" s="176"/>
      <c r="V140" s="93"/>
    </row>
    <row r="141" spans="1:23">
      <c r="A141" s="164">
        <f t="shared" si="12"/>
        <v>136</v>
      </c>
      <c r="B141" s="167"/>
      <c r="C141" s="167"/>
      <c r="D141" s="130"/>
      <c r="E141" s="129" t="str">
        <f t="shared" si="13"/>
        <v/>
      </c>
      <c r="F141" s="129" t="str">
        <f t="shared" si="15"/>
        <v/>
      </c>
      <c r="G141" s="130"/>
      <c r="H141" s="168" t="s">
        <v>290</v>
      </c>
      <c r="I141" s="169"/>
      <c r="J141" s="131"/>
      <c r="K141" s="170"/>
      <c r="L141" s="170"/>
      <c r="M141" s="171" t="str">
        <f t="shared" si="14"/>
        <v/>
      </c>
      <c r="N141" s="132"/>
      <c r="O141" s="172" t="str">
        <f>IFERROR(VLOOKUP(M141,計算用!$A$56:$B$63,2,FALSE),"")</f>
        <v/>
      </c>
      <c r="P141" s="173"/>
      <c r="Q141" s="173"/>
      <c r="R141" s="173"/>
      <c r="S141" s="174" t="str">
        <f t="shared" si="16"/>
        <v/>
      </c>
      <c r="T141" s="175"/>
      <c r="U141" s="176"/>
      <c r="V141" s="93"/>
    </row>
    <row r="142" spans="1:23">
      <c r="A142" s="164">
        <f t="shared" si="12"/>
        <v>137</v>
      </c>
      <c r="B142" s="167"/>
      <c r="C142" s="167"/>
      <c r="D142" s="130"/>
      <c r="E142" s="129" t="str">
        <f t="shared" si="13"/>
        <v/>
      </c>
      <c r="F142" s="129" t="str">
        <f t="shared" si="15"/>
        <v/>
      </c>
      <c r="G142" s="130"/>
      <c r="H142" s="168" t="s">
        <v>290</v>
      </c>
      <c r="I142" s="169"/>
      <c r="J142" s="131"/>
      <c r="K142" s="170"/>
      <c r="L142" s="170"/>
      <c r="M142" s="171" t="str">
        <f t="shared" si="14"/>
        <v/>
      </c>
      <c r="N142" s="132"/>
      <c r="O142" s="172" t="str">
        <f>IFERROR(VLOOKUP(M142,計算用!$A$56:$B$63,2,FALSE),"")</f>
        <v/>
      </c>
      <c r="P142" s="173"/>
      <c r="Q142" s="173"/>
      <c r="R142" s="173"/>
      <c r="S142" s="174" t="str">
        <f t="shared" si="16"/>
        <v/>
      </c>
      <c r="T142" s="175"/>
      <c r="U142" s="176"/>
      <c r="V142" s="93"/>
    </row>
    <row r="143" spans="1:23">
      <c r="A143" s="164">
        <f t="shared" si="12"/>
        <v>138</v>
      </c>
      <c r="B143" s="167"/>
      <c r="C143" s="167"/>
      <c r="D143" s="130"/>
      <c r="E143" s="129" t="str">
        <f t="shared" si="13"/>
        <v/>
      </c>
      <c r="F143" s="129" t="str">
        <f t="shared" si="15"/>
        <v/>
      </c>
      <c r="G143" s="130"/>
      <c r="H143" s="168" t="s">
        <v>290</v>
      </c>
      <c r="I143" s="169"/>
      <c r="J143" s="131"/>
      <c r="K143" s="170"/>
      <c r="L143" s="170"/>
      <c r="M143" s="171" t="str">
        <f t="shared" si="14"/>
        <v/>
      </c>
      <c r="N143" s="132"/>
      <c r="O143" s="172" t="str">
        <f>IFERROR(VLOOKUP(M143,計算用!$A$56:$B$63,2,FALSE),"")</f>
        <v/>
      </c>
      <c r="P143" s="173"/>
      <c r="Q143" s="173"/>
      <c r="R143" s="173"/>
      <c r="S143" s="174" t="str">
        <f t="shared" si="16"/>
        <v/>
      </c>
      <c r="T143" s="175"/>
      <c r="U143" s="176"/>
      <c r="V143" s="93"/>
      <c r="W143" s="3"/>
    </row>
    <row r="144" spans="1:23">
      <c r="A144" s="164">
        <f t="shared" ref="A144:A207" si="17">A143+1</f>
        <v>139</v>
      </c>
      <c r="B144" s="167"/>
      <c r="C144" s="167"/>
      <c r="D144" s="130"/>
      <c r="E144" s="129" t="str">
        <f t="shared" si="13"/>
        <v/>
      </c>
      <c r="F144" s="129" t="str">
        <f t="shared" si="15"/>
        <v/>
      </c>
      <c r="G144" s="130"/>
      <c r="H144" s="168" t="s">
        <v>290</v>
      </c>
      <c r="I144" s="169"/>
      <c r="J144" s="131"/>
      <c r="K144" s="170"/>
      <c r="L144" s="170"/>
      <c r="M144" s="171" t="str">
        <f t="shared" si="14"/>
        <v/>
      </c>
      <c r="N144" s="132"/>
      <c r="O144" s="172" t="str">
        <f>IFERROR(VLOOKUP(M144,計算用!$A$56:$B$63,2,FALSE),"")</f>
        <v/>
      </c>
      <c r="P144" s="173"/>
      <c r="Q144" s="173"/>
      <c r="R144" s="173"/>
      <c r="S144" s="174" t="str">
        <f t="shared" si="16"/>
        <v/>
      </c>
      <c r="T144" s="175"/>
      <c r="U144" s="176"/>
      <c r="V144" s="93"/>
    </row>
    <row r="145" spans="1:22">
      <c r="A145" s="164">
        <f t="shared" si="17"/>
        <v>140</v>
      </c>
      <c r="B145" s="167"/>
      <c r="C145" s="167"/>
      <c r="D145" s="130"/>
      <c r="E145" s="129" t="str">
        <f t="shared" si="13"/>
        <v/>
      </c>
      <c r="F145" s="129" t="str">
        <f t="shared" si="15"/>
        <v/>
      </c>
      <c r="G145" s="130"/>
      <c r="H145" s="168" t="s">
        <v>290</v>
      </c>
      <c r="I145" s="169"/>
      <c r="J145" s="131"/>
      <c r="K145" s="170"/>
      <c r="L145" s="170"/>
      <c r="M145" s="171" t="str">
        <f t="shared" si="14"/>
        <v/>
      </c>
      <c r="N145" s="132"/>
      <c r="O145" s="172" t="str">
        <f>IFERROR(VLOOKUP(M145,計算用!$A$56:$B$63,2,FALSE),"")</f>
        <v/>
      </c>
      <c r="P145" s="173"/>
      <c r="Q145" s="173"/>
      <c r="R145" s="173"/>
      <c r="S145" s="174" t="str">
        <f t="shared" si="16"/>
        <v/>
      </c>
      <c r="T145" s="175"/>
      <c r="U145" s="176"/>
      <c r="V145" s="93"/>
    </row>
    <row r="146" spans="1:22">
      <c r="A146" s="164">
        <f t="shared" si="17"/>
        <v>141</v>
      </c>
      <c r="B146" s="167"/>
      <c r="C146" s="167"/>
      <c r="D146" s="130"/>
      <c r="E146" s="129" t="str">
        <f t="shared" si="13"/>
        <v/>
      </c>
      <c r="F146" s="129" t="str">
        <f t="shared" si="15"/>
        <v/>
      </c>
      <c r="G146" s="130"/>
      <c r="H146" s="168" t="s">
        <v>290</v>
      </c>
      <c r="I146" s="169"/>
      <c r="J146" s="131"/>
      <c r="K146" s="170"/>
      <c r="L146" s="170"/>
      <c r="M146" s="171" t="str">
        <f t="shared" si="14"/>
        <v/>
      </c>
      <c r="N146" s="132"/>
      <c r="O146" s="172" t="str">
        <f>IFERROR(VLOOKUP(M146,計算用!$A$56:$B$63,2,FALSE),"")</f>
        <v/>
      </c>
      <c r="P146" s="173"/>
      <c r="Q146" s="173"/>
      <c r="R146" s="173"/>
      <c r="S146" s="174" t="str">
        <f t="shared" si="16"/>
        <v/>
      </c>
      <c r="T146" s="175"/>
      <c r="U146" s="176"/>
      <c r="V146" s="93"/>
    </row>
    <row r="147" spans="1:22">
      <c r="A147" s="164">
        <f t="shared" si="17"/>
        <v>142</v>
      </c>
      <c r="B147" s="167"/>
      <c r="C147" s="167"/>
      <c r="D147" s="130"/>
      <c r="E147" s="129" t="str">
        <f t="shared" si="13"/>
        <v/>
      </c>
      <c r="F147" s="129" t="str">
        <f t="shared" si="15"/>
        <v/>
      </c>
      <c r="G147" s="130"/>
      <c r="H147" s="168" t="s">
        <v>290</v>
      </c>
      <c r="I147" s="169"/>
      <c r="J147" s="131"/>
      <c r="K147" s="170"/>
      <c r="L147" s="170"/>
      <c r="M147" s="171" t="str">
        <f t="shared" si="14"/>
        <v/>
      </c>
      <c r="N147" s="132"/>
      <c r="O147" s="172" t="str">
        <f>IFERROR(VLOOKUP(M147,計算用!$A$56:$B$63,2,FALSE),"")</f>
        <v/>
      </c>
      <c r="P147" s="173"/>
      <c r="Q147" s="173"/>
      <c r="R147" s="173"/>
      <c r="S147" s="174" t="str">
        <f t="shared" si="16"/>
        <v/>
      </c>
      <c r="T147" s="175"/>
      <c r="U147" s="176"/>
      <c r="V147" s="93"/>
    </row>
    <row r="148" spans="1:22">
      <c r="A148" s="164">
        <f t="shared" si="17"/>
        <v>143</v>
      </c>
      <c r="B148" s="167"/>
      <c r="C148" s="167"/>
      <c r="D148" s="130"/>
      <c r="E148" s="129" t="str">
        <f t="shared" si="13"/>
        <v/>
      </c>
      <c r="F148" s="129" t="str">
        <f t="shared" si="15"/>
        <v/>
      </c>
      <c r="G148" s="130"/>
      <c r="H148" s="168" t="s">
        <v>290</v>
      </c>
      <c r="I148" s="169"/>
      <c r="J148" s="131"/>
      <c r="K148" s="170"/>
      <c r="L148" s="170"/>
      <c r="M148" s="171" t="str">
        <f t="shared" si="14"/>
        <v/>
      </c>
      <c r="N148" s="132"/>
      <c r="O148" s="172" t="str">
        <f>IFERROR(VLOOKUP(M148,計算用!$A$56:$B$63,2,FALSE),"")</f>
        <v/>
      </c>
      <c r="P148" s="173"/>
      <c r="Q148" s="173"/>
      <c r="R148" s="173"/>
      <c r="S148" s="174" t="str">
        <f t="shared" si="16"/>
        <v/>
      </c>
      <c r="T148" s="175"/>
      <c r="U148" s="176"/>
      <c r="V148" s="93"/>
    </row>
    <row r="149" spans="1:22">
      <c r="A149" s="164">
        <f t="shared" si="17"/>
        <v>144</v>
      </c>
      <c r="B149" s="167"/>
      <c r="C149" s="167"/>
      <c r="D149" s="130"/>
      <c r="E149" s="129" t="str">
        <f t="shared" si="13"/>
        <v/>
      </c>
      <c r="F149" s="129" t="str">
        <f t="shared" si="15"/>
        <v/>
      </c>
      <c r="G149" s="130"/>
      <c r="H149" s="168" t="s">
        <v>290</v>
      </c>
      <c r="I149" s="169"/>
      <c r="J149" s="131"/>
      <c r="K149" s="170"/>
      <c r="L149" s="170"/>
      <c r="M149" s="171" t="str">
        <f t="shared" si="14"/>
        <v/>
      </c>
      <c r="N149" s="132"/>
      <c r="O149" s="172" t="str">
        <f>IFERROR(VLOOKUP(M149,計算用!$A$56:$B$63,2,FALSE),"")</f>
        <v/>
      </c>
      <c r="P149" s="173"/>
      <c r="Q149" s="173"/>
      <c r="R149" s="173"/>
      <c r="S149" s="174" t="str">
        <f t="shared" si="16"/>
        <v/>
      </c>
      <c r="T149" s="175"/>
      <c r="U149" s="176"/>
      <c r="V149" s="93"/>
    </row>
    <row r="150" spans="1:22">
      <c r="A150" s="164">
        <f t="shared" si="17"/>
        <v>145</v>
      </c>
      <c r="B150" s="167"/>
      <c r="C150" s="167"/>
      <c r="D150" s="130"/>
      <c r="E150" s="129" t="str">
        <f t="shared" si="13"/>
        <v/>
      </c>
      <c r="F150" s="129" t="str">
        <f t="shared" si="15"/>
        <v/>
      </c>
      <c r="G150" s="130"/>
      <c r="H150" s="168" t="s">
        <v>290</v>
      </c>
      <c r="I150" s="169"/>
      <c r="J150" s="131"/>
      <c r="K150" s="170"/>
      <c r="L150" s="170"/>
      <c r="M150" s="171" t="str">
        <f t="shared" si="14"/>
        <v/>
      </c>
      <c r="N150" s="132"/>
      <c r="O150" s="172" t="str">
        <f>IFERROR(VLOOKUP(M150,計算用!$A$56:$B$63,2,FALSE),"")</f>
        <v/>
      </c>
      <c r="P150" s="173"/>
      <c r="Q150" s="173"/>
      <c r="R150" s="173"/>
      <c r="S150" s="174" t="str">
        <f t="shared" si="16"/>
        <v/>
      </c>
      <c r="T150" s="175"/>
      <c r="U150" s="176"/>
      <c r="V150" s="93"/>
    </row>
    <row r="151" spans="1:22">
      <c r="A151" s="164">
        <f t="shared" si="17"/>
        <v>146</v>
      </c>
      <c r="B151" s="167"/>
      <c r="C151" s="167"/>
      <c r="D151" s="130"/>
      <c r="E151" s="129" t="str">
        <f t="shared" si="13"/>
        <v/>
      </c>
      <c r="F151" s="129" t="str">
        <f t="shared" si="15"/>
        <v/>
      </c>
      <c r="G151" s="130"/>
      <c r="H151" s="168" t="s">
        <v>290</v>
      </c>
      <c r="I151" s="169"/>
      <c r="J151" s="131"/>
      <c r="K151" s="170"/>
      <c r="L151" s="170"/>
      <c r="M151" s="171" t="str">
        <f t="shared" si="14"/>
        <v/>
      </c>
      <c r="N151" s="132"/>
      <c r="O151" s="172" t="str">
        <f>IFERROR(VLOOKUP(M151,計算用!$A$56:$B$63,2,FALSE),"")</f>
        <v/>
      </c>
      <c r="P151" s="173"/>
      <c r="Q151" s="173"/>
      <c r="R151" s="173"/>
      <c r="S151" s="174" t="str">
        <f t="shared" si="16"/>
        <v/>
      </c>
      <c r="T151" s="175"/>
      <c r="U151" s="176"/>
      <c r="V151" s="93"/>
    </row>
    <row r="152" spans="1:22">
      <c r="A152" s="164">
        <f t="shared" si="17"/>
        <v>147</v>
      </c>
      <c r="B152" s="167"/>
      <c r="C152" s="167"/>
      <c r="D152" s="130"/>
      <c r="E152" s="129" t="str">
        <f t="shared" si="13"/>
        <v/>
      </c>
      <c r="F152" s="129" t="str">
        <f t="shared" si="15"/>
        <v/>
      </c>
      <c r="G152" s="130"/>
      <c r="H152" s="168" t="s">
        <v>290</v>
      </c>
      <c r="I152" s="169"/>
      <c r="J152" s="131"/>
      <c r="K152" s="170"/>
      <c r="L152" s="170"/>
      <c r="M152" s="171" t="str">
        <f t="shared" si="14"/>
        <v/>
      </c>
      <c r="N152" s="132"/>
      <c r="O152" s="172" t="str">
        <f>IFERROR(VLOOKUP(M152,計算用!$A$56:$B$63,2,FALSE),"")</f>
        <v/>
      </c>
      <c r="P152" s="173"/>
      <c r="Q152" s="173"/>
      <c r="R152" s="173"/>
      <c r="S152" s="174" t="str">
        <f t="shared" si="16"/>
        <v/>
      </c>
      <c r="T152" s="175"/>
      <c r="U152" s="176"/>
      <c r="V152" s="93"/>
    </row>
    <row r="153" spans="1:22">
      <c r="A153" s="164">
        <f t="shared" si="17"/>
        <v>148</v>
      </c>
      <c r="B153" s="167"/>
      <c r="C153" s="167"/>
      <c r="D153" s="130"/>
      <c r="E153" s="129" t="str">
        <f t="shared" si="13"/>
        <v/>
      </c>
      <c r="F153" s="129" t="str">
        <f t="shared" si="15"/>
        <v/>
      </c>
      <c r="G153" s="130"/>
      <c r="H153" s="168" t="s">
        <v>290</v>
      </c>
      <c r="I153" s="169"/>
      <c r="J153" s="131"/>
      <c r="K153" s="170"/>
      <c r="L153" s="170"/>
      <c r="M153" s="171" t="str">
        <f t="shared" si="14"/>
        <v/>
      </c>
      <c r="N153" s="132"/>
      <c r="O153" s="172" t="str">
        <f>IFERROR(VLOOKUP(M153,計算用!$A$56:$B$63,2,FALSE),"")</f>
        <v/>
      </c>
      <c r="P153" s="173"/>
      <c r="Q153" s="173"/>
      <c r="R153" s="173"/>
      <c r="S153" s="174" t="str">
        <f t="shared" si="16"/>
        <v/>
      </c>
      <c r="T153" s="175"/>
      <c r="U153" s="176"/>
      <c r="V153" s="93"/>
    </row>
    <row r="154" spans="1:22">
      <c r="A154" s="164">
        <f t="shared" si="17"/>
        <v>149</v>
      </c>
      <c r="B154" s="167"/>
      <c r="C154" s="167"/>
      <c r="D154" s="130"/>
      <c r="E154" s="129" t="str">
        <f t="shared" si="13"/>
        <v/>
      </c>
      <c r="F154" s="129" t="str">
        <f t="shared" si="15"/>
        <v/>
      </c>
      <c r="G154" s="130"/>
      <c r="H154" s="168" t="s">
        <v>290</v>
      </c>
      <c r="I154" s="169"/>
      <c r="J154" s="131"/>
      <c r="K154" s="170"/>
      <c r="L154" s="170"/>
      <c r="M154" s="171" t="str">
        <f t="shared" si="14"/>
        <v/>
      </c>
      <c r="N154" s="132"/>
      <c r="O154" s="172" t="str">
        <f>IFERROR(VLOOKUP(M154,計算用!$A$56:$B$63,2,FALSE),"")</f>
        <v/>
      </c>
      <c r="P154" s="173"/>
      <c r="Q154" s="173"/>
      <c r="R154" s="173"/>
      <c r="S154" s="174" t="str">
        <f t="shared" si="16"/>
        <v/>
      </c>
      <c r="T154" s="175"/>
      <c r="U154" s="176"/>
      <c r="V154" s="93"/>
    </row>
    <row r="155" spans="1:22">
      <c r="A155" s="164">
        <f t="shared" si="17"/>
        <v>150</v>
      </c>
      <c r="B155" s="167"/>
      <c r="C155" s="167"/>
      <c r="D155" s="130"/>
      <c r="E155" s="129" t="str">
        <f t="shared" si="13"/>
        <v/>
      </c>
      <c r="F155" s="129" t="str">
        <f t="shared" si="15"/>
        <v/>
      </c>
      <c r="G155" s="130"/>
      <c r="H155" s="168" t="s">
        <v>290</v>
      </c>
      <c r="I155" s="169"/>
      <c r="J155" s="131"/>
      <c r="K155" s="170"/>
      <c r="L155" s="170"/>
      <c r="M155" s="171" t="str">
        <f t="shared" si="14"/>
        <v/>
      </c>
      <c r="N155" s="132"/>
      <c r="O155" s="172" t="str">
        <f>IFERROR(VLOOKUP(M155,計算用!$A$56:$B$63,2,FALSE),"")</f>
        <v/>
      </c>
      <c r="P155" s="173"/>
      <c r="Q155" s="173"/>
      <c r="R155" s="173"/>
      <c r="S155" s="174" t="str">
        <f t="shared" si="16"/>
        <v/>
      </c>
      <c r="T155" s="175"/>
      <c r="U155" s="176"/>
      <c r="V155" s="93"/>
    </row>
    <row r="156" spans="1:22">
      <c r="A156" s="164">
        <f t="shared" si="17"/>
        <v>151</v>
      </c>
      <c r="B156" s="167"/>
      <c r="C156" s="167"/>
      <c r="D156" s="130"/>
      <c r="E156" s="129" t="str">
        <f t="shared" si="13"/>
        <v/>
      </c>
      <c r="F156" s="129" t="str">
        <f t="shared" si="15"/>
        <v/>
      </c>
      <c r="G156" s="130"/>
      <c r="H156" s="168" t="s">
        <v>290</v>
      </c>
      <c r="I156" s="169"/>
      <c r="J156" s="131"/>
      <c r="K156" s="170"/>
      <c r="L156" s="170"/>
      <c r="M156" s="171" t="str">
        <f t="shared" si="14"/>
        <v/>
      </c>
      <c r="N156" s="132"/>
      <c r="O156" s="172" t="str">
        <f>IFERROR(VLOOKUP(M156,計算用!$A$56:$B$63,2,FALSE),"")</f>
        <v/>
      </c>
      <c r="P156" s="173"/>
      <c r="Q156" s="173"/>
      <c r="R156" s="173"/>
      <c r="S156" s="174" t="str">
        <f t="shared" si="16"/>
        <v/>
      </c>
      <c r="T156" s="175"/>
      <c r="U156" s="176"/>
      <c r="V156" s="93"/>
    </row>
    <row r="157" spans="1:22">
      <c r="A157" s="164">
        <f t="shared" si="17"/>
        <v>152</v>
      </c>
      <c r="B157" s="167"/>
      <c r="C157" s="167"/>
      <c r="D157" s="130"/>
      <c r="E157" s="129" t="str">
        <f t="shared" si="13"/>
        <v/>
      </c>
      <c r="F157" s="129" t="str">
        <f t="shared" si="15"/>
        <v/>
      </c>
      <c r="G157" s="130"/>
      <c r="H157" s="168" t="s">
        <v>290</v>
      </c>
      <c r="I157" s="169"/>
      <c r="J157" s="131"/>
      <c r="K157" s="170"/>
      <c r="L157" s="170"/>
      <c r="M157" s="171" t="str">
        <f t="shared" si="14"/>
        <v/>
      </c>
      <c r="N157" s="132"/>
      <c r="O157" s="172" t="str">
        <f>IFERROR(VLOOKUP(M157,計算用!$A$56:$B$63,2,FALSE),"")</f>
        <v/>
      </c>
      <c r="P157" s="173"/>
      <c r="Q157" s="173"/>
      <c r="R157" s="173"/>
      <c r="S157" s="174" t="str">
        <f t="shared" si="16"/>
        <v/>
      </c>
      <c r="T157" s="175"/>
      <c r="U157" s="176"/>
      <c r="V157" s="93"/>
    </row>
    <row r="158" spans="1:22">
      <c r="A158" s="164">
        <f t="shared" si="17"/>
        <v>153</v>
      </c>
      <c r="B158" s="167"/>
      <c r="C158" s="167"/>
      <c r="D158" s="130"/>
      <c r="E158" s="129" t="str">
        <f t="shared" si="13"/>
        <v/>
      </c>
      <c r="F158" s="129" t="str">
        <f t="shared" si="15"/>
        <v/>
      </c>
      <c r="G158" s="130"/>
      <c r="H158" s="168" t="s">
        <v>290</v>
      </c>
      <c r="I158" s="169"/>
      <c r="J158" s="131"/>
      <c r="K158" s="170"/>
      <c r="L158" s="170"/>
      <c r="M158" s="171" t="str">
        <f t="shared" si="14"/>
        <v/>
      </c>
      <c r="N158" s="132"/>
      <c r="O158" s="172" t="str">
        <f>IFERROR(VLOOKUP(M158,計算用!$A$56:$B$63,2,FALSE),"")</f>
        <v/>
      </c>
      <c r="P158" s="173"/>
      <c r="Q158" s="173"/>
      <c r="R158" s="173"/>
      <c r="S158" s="174" t="str">
        <f t="shared" si="16"/>
        <v/>
      </c>
      <c r="T158" s="175"/>
      <c r="U158" s="176"/>
      <c r="V158" s="93"/>
    </row>
    <row r="159" spans="1:22">
      <c r="A159" s="164">
        <f t="shared" si="17"/>
        <v>154</v>
      </c>
      <c r="B159" s="167"/>
      <c r="C159" s="167"/>
      <c r="D159" s="130"/>
      <c r="E159" s="129" t="str">
        <f t="shared" si="13"/>
        <v/>
      </c>
      <c r="F159" s="129" t="str">
        <f t="shared" si="15"/>
        <v/>
      </c>
      <c r="G159" s="130"/>
      <c r="H159" s="168" t="s">
        <v>290</v>
      </c>
      <c r="I159" s="169"/>
      <c r="J159" s="131"/>
      <c r="K159" s="170"/>
      <c r="L159" s="170"/>
      <c r="M159" s="171" t="str">
        <f t="shared" si="14"/>
        <v/>
      </c>
      <c r="N159" s="132"/>
      <c r="O159" s="172" t="str">
        <f>IFERROR(VLOOKUP(M159,計算用!$A$56:$B$63,2,FALSE),"")</f>
        <v/>
      </c>
      <c r="P159" s="173"/>
      <c r="Q159" s="173"/>
      <c r="R159" s="173"/>
      <c r="S159" s="174" t="str">
        <f t="shared" si="16"/>
        <v/>
      </c>
      <c r="T159" s="175"/>
      <c r="U159" s="176"/>
      <c r="V159" s="93"/>
    </row>
    <row r="160" spans="1:22">
      <c r="A160" s="164">
        <f t="shared" si="17"/>
        <v>155</v>
      </c>
      <c r="B160" s="167"/>
      <c r="C160" s="167"/>
      <c r="D160" s="130"/>
      <c r="E160" s="129" t="str">
        <f t="shared" si="13"/>
        <v/>
      </c>
      <c r="F160" s="129" t="str">
        <f t="shared" si="15"/>
        <v/>
      </c>
      <c r="G160" s="130"/>
      <c r="H160" s="168" t="s">
        <v>290</v>
      </c>
      <c r="I160" s="169"/>
      <c r="J160" s="131"/>
      <c r="K160" s="170"/>
      <c r="L160" s="170"/>
      <c r="M160" s="171" t="str">
        <f t="shared" si="14"/>
        <v/>
      </c>
      <c r="N160" s="132"/>
      <c r="O160" s="172" t="str">
        <f>IFERROR(VLOOKUP(M160,計算用!$A$56:$B$63,2,FALSE),"")</f>
        <v/>
      </c>
      <c r="P160" s="173"/>
      <c r="Q160" s="173"/>
      <c r="R160" s="173"/>
      <c r="S160" s="174" t="str">
        <f t="shared" si="16"/>
        <v/>
      </c>
      <c r="T160" s="175"/>
      <c r="U160" s="176"/>
      <c r="V160" s="93"/>
    </row>
    <row r="161" spans="1:22">
      <c r="A161" s="164">
        <f t="shared" si="17"/>
        <v>156</v>
      </c>
      <c r="B161" s="167"/>
      <c r="C161" s="167"/>
      <c r="D161" s="130"/>
      <c r="E161" s="129" t="str">
        <f t="shared" si="13"/>
        <v/>
      </c>
      <c r="F161" s="129" t="str">
        <f t="shared" si="15"/>
        <v/>
      </c>
      <c r="G161" s="130"/>
      <c r="H161" s="168" t="s">
        <v>290</v>
      </c>
      <c r="I161" s="169"/>
      <c r="J161" s="131"/>
      <c r="K161" s="170"/>
      <c r="L161" s="170"/>
      <c r="M161" s="171" t="str">
        <f t="shared" si="14"/>
        <v/>
      </c>
      <c r="N161" s="132"/>
      <c r="O161" s="172" t="str">
        <f>IFERROR(VLOOKUP(M161,計算用!$A$56:$B$63,2,FALSE),"")</f>
        <v/>
      </c>
      <c r="P161" s="173"/>
      <c r="Q161" s="173"/>
      <c r="R161" s="173"/>
      <c r="S161" s="174" t="str">
        <f t="shared" si="16"/>
        <v/>
      </c>
      <c r="T161" s="175"/>
      <c r="U161" s="176"/>
      <c r="V161" s="93"/>
    </row>
    <row r="162" spans="1:22">
      <c r="A162" s="164">
        <f t="shared" si="17"/>
        <v>157</v>
      </c>
      <c r="B162" s="167"/>
      <c r="C162" s="167"/>
      <c r="D162" s="130"/>
      <c r="E162" s="129" t="str">
        <f t="shared" si="13"/>
        <v/>
      </c>
      <c r="F162" s="129" t="str">
        <f t="shared" si="15"/>
        <v/>
      </c>
      <c r="G162" s="130"/>
      <c r="H162" s="168" t="s">
        <v>290</v>
      </c>
      <c r="I162" s="169"/>
      <c r="J162" s="131"/>
      <c r="K162" s="170"/>
      <c r="L162" s="170"/>
      <c r="M162" s="171" t="str">
        <f t="shared" si="14"/>
        <v/>
      </c>
      <c r="N162" s="132"/>
      <c r="O162" s="172" t="str">
        <f>IFERROR(VLOOKUP(M162,計算用!$A$56:$B$63,2,FALSE),"")</f>
        <v/>
      </c>
      <c r="P162" s="173"/>
      <c r="Q162" s="173"/>
      <c r="R162" s="173"/>
      <c r="S162" s="174" t="str">
        <f t="shared" si="16"/>
        <v/>
      </c>
      <c r="T162" s="175"/>
      <c r="U162" s="176"/>
      <c r="V162" s="93"/>
    </row>
    <row r="163" spans="1:22">
      <c r="A163" s="164">
        <f t="shared" si="17"/>
        <v>158</v>
      </c>
      <c r="B163" s="167"/>
      <c r="C163" s="167"/>
      <c r="D163" s="130"/>
      <c r="E163" s="129" t="str">
        <f t="shared" si="13"/>
        <v/>
      </c>
      <c r="F163" s="129" t="str">
        <f t="shared" si="15"/>
        <v/>
      </c>
      <c r="G163" s="130"/>
      <c r="H163" s="168" t="s">
        <v>290</v>
      </c>
      <c r="I163" s="169"/>
      <c r="J163" s="131"/>
      <c r="K163" s="170"/>
      <c r="L163" s="170"/>
      <c r="M163" s="171" t="str">
        <f t="shared" si="14"/>
        <v/>
      </c>
      <c r="N163" s="132"/>
      <c r="O163" s="172" t="str">
        <f>IFERROR(VLOOKUP(M163,計算用!$A$56:$B$63,2,FALSE),"")</f>
        <v/>
      </c>
      <c r="P163" s="173"/>
      <c r="Q163" s="173"/>
      <c r="R163" s="173"/>
      <c r="S163" s="174" t="str">
        <f t="shared" si="16"/>
        <v/>
      </c>
      <c r="T163" s="175"/>
      <c r="U163" s="176"/>
      <c r="V163" s="93"/>
    </row>
    <row r="164" spans="1:22">
      <c r="A164" s="164">
        <f t="shared" si="17"/>
        <v>159</v>
      </c>
      <c r="B164" s="167"/>
      <c r="C164" s="167"/>
      <c r="D164" s="130"/>
      <c r="E164" s="129" t="str">
        <f t="shared" si="13"/>
        <v/>
      </c>
      <c r="F164" s="129" t="str">
        <f t="shared" si="15"/>
        <v/>
      </c>
      <c r="G164" s="130"/>
      <c r="H164" s="168" t="s">
        <v>290</v>
      </c>
      <c r="I164" s="169"/>
      <c r="J164" s="131"/>
      <c r="K164" s="170"/>
      <c r="L164" s="170"/>
      <c r="M164" s="171" t="str">
        <f t="shared" si="14"/>
        <v/>
      </c>
      <c r="N164" s="132"/>
      <c r="O164" s="172" t="str">
        <f>IFERROR(VLOOKUP(M164,計算用!$A$56:$B$63,2,FALSE),"")</f>
        <v/>
      </c>
      <c r="P164" s="173"/>
      <c r="Q164" s="173"/>
      <c r="R164" s="173"/>
      <c r="S164" s="174" t="str">
        <f t="shared" si="16"/>
        <v/>
      </c>
      <c r="T164" s="175"/>
      <c r="U164" s="176"/>
      <c r="V164" s="93"/>
    </row>
    <row r="165" spans="1:22">
      <c r="A165" s="164">
        <f t="shared" si="17"/>
        <v>160</v>
      </c>
      <c r="B165" s="167"/>
      <c r="C165" s="167"/>
      <c r="D165" s="130"/>
      <c r="E165" s="129" t="str">
        <f t="shared" si="13"/>
        <v/>
      </c>
      <c r="F165" s="129" t="str">
        <f t="shared" si="15"/>
        <v/>
      </c>
      <c r="G165" s="130"/>
      <c r="H165" s="168" t="s">
        <v>290</v>
      </c>
      <c r="I165" s="169"/>
      <c r="J165" s="131"/>
      <c r="K165" s="170"/>
      <c r="L165" s="170"/>
      <c r="M165" s="171" t="str">
        <f t="shared" si="14"/>
        <v/>
      </c>
      <c r="N165" s="132"/>
      <c r="O165" s="172" t="str">
        <f>IFERROR(VLOOKUP(M165,計算用!$A$56:$B$63,2,FALSE),"")</f>
        <v/>
      </c>
      <c r="P165" s="173"/>
      <c r="Q165" s="173"/>
      <c r="R165" s="173"/>
      <c r="S165" s="174" t="str">
        <f t="shared" si="16"/>
        <v/>
      </c>
      <c r="T165" s="175"/>
      <c r="U165" s="176"/>
      <c r="V165" s="93"/>
    </row>
    <row r="166" spans="1:22">
      <c r="A166" s="164">
        <f t="shared" si="17"/>
        <v>161</v>
      </c>
      <c r="B166" s="167"/>
      <c r="C166" s="167"/>
      <c r="D166" s="130"/>
      <c r="E166" s="129" t="str">
        <f t="shared" si="13"/>
        <v/>
      </c>
      <c r="F166" s="129" t="str">
        <f t="shared" si="15"/>
        <v/>
      </c>
      <c r="G166" s="130"/>
      <c r="H166" s="168" t="s">
        <v>290</v>
      </c>
      <c r="I166" s="169"/>
      <c r="J166" s="131"/>
      <c r="K166" s="170"/>
      <c r="L166" s="170"/>
      <c r="M166" s="171" t="str">
        <f t="shared" si="14"/>
        <v/>
      </c>
      <c r="N166" s="132"/>
      <c r="O166" s="172" t="str">
        <f>IFERROR(VLOOKUP(M166,計算用!$A$56:$B$63,2,FALSE),"")</f>
        <v/>
      </c>
      <c r="P166" s="173"/>
      <c r="Q166" s="173"/>
      <c r="R166" s="173"/>
      <c r="S166" s="174" t="str">
        <f t="shared" si="16"/>
        <v/>
      </c>
      <c r="T166" s="175"/>
      <c r="U166" s="176"/>
      <c r="V166" s="93"/>
    </row>
    <row r="167" spans="1:22">
      <c r="A167" s="164">
        <f t="shared" si="17"/>
        <v>162</v>
      </c>
      <c r="B167" s="167"/>
      <c r="C167" s="167"/>
      <c r="D167" s="130"/>
      <c r="E167" s="129" t="str">
        <f t="shared" si="13"/>
        <v/>
      </c>
      <c r="F167" s="129" t="str">
        <f t="shared" si="15"/>
        <v/>
      </c>
      <c r="G167" s="130"/>
      <c r="H167" s="168" t="s">
        <v>290</v>
      </c>
      <c r="I167" s="169"/>
      <c r="J167" s="131"/>
      <c r="K167" s="170"/>
      <c r="L167" s="170"/>
      <c r="M167" s="171" t="str">
        <f t="shared" si="14"/>
        <v/>
      </c>
      <c r="N167" s="132"/>
      <c r="O167" s="172" t="str">
        <f>IFERROR(VLOOKUP(M167,計算用!$A$56:$B$63,2,FALSE),"")</f>
        <v/>
      </c>
      <c r="P167" s="173"/>
      <c r="Q167" s="173"/>
      <c r="R167" s="173"/>
      <c r="S167" s="174" t="str">
        <f t="shared" si="16"/>
        <v/>
      </c>
      <c r="T167" s="175"/>
      <c r="U167" s="176"/>
      <c r="V167" s="93"/>
    </row>
    <row r="168" spans="1:22">
      <c r="A168" s="164">
        <f t="shared" si="17"/>
        <v>163</v>
      </c>
      <c r="B168" s="167"/>
      <c r="C168" s="167"/>
      <c r="D168" s="130"/>
      <c r="E168" s="129" t="str">
        <f t="shared" si="13"/>
        <v/>
      </c>
      <c r="F168" s="129" t="str">
        <f t="shared" si="15"/>
        <v/>
      </c>
      <c r="G168" s="130"/>
      <c r="H168" s="168" t="s">
        <v>290</v>
      </c>
      <c r="I168" s="169"/>
      <c r="J168" s="131"/>
      <c r="K168" s="170"/>
      <c r="L168" s="170"/>
      <c r="M168" s="171" t="str">
        <f t="shared" si="14"/>
        <v/>
      </c>
      <c r="N168" s="132"/>
      <c r="O168" s="172" t="str">
        <f>IFERROR(VLOOKUP(M168,計算用!$A$56:$B$63,2,FALSE),"")</f>
        <v/>
      </c>
      <c r="P168" s="173"/>
      <c r="Q168" s="173"/>
      <c r="R168" s="173"/>
      <c r="S168" s="174" t="str">
        <f t="shared" si="16"/>
        <v/>
      </c>
      <c r="T168" s="175"/>
      <c r="U168" s="176"/>
      <c r="V168" s="93"/>
    </row>
    <row r="169" spans="1:22">
      <c r="A169" s="164">
        <f t="shared" si="17"/>
        <v>164</v>
      </c>
      <c r="B169" s="167"/>
      <c r="C169" s="167"/>
      <c r="D169" s="130"/>
      <c r="E169" s="129" t="str">
        <f t="shared" si="13"/>
        <v/>
      </c>
      <c r="F169" s="129" t="str">
        <f t="shared" si="15"/>
        <v/>
      </c>
      <c r="G169" s="130"/>
      <c r="H169" s="168" t="s">
        <v>290</v>
      </c>
      <c r="I169" s="169"/>
      <c r="J169" s="131"/>
      <c r="K169" s="170"/>
      <c r="L169" s="170"/>
      <c r="M169" s="171" t="str">
        <f t="shared" si="14"/>
        <v/>
      </c>
      <c r="N169" s="132"/>
      <c r="O169" s="172" t="str">
        <f>IFERROR(VLOOKUP(M169,計算用!$A$56:$B$63,2,FALSE),"")</f>
        <v/>
      </c>
      <c r="P169" s="173"/>
      <c r="Q169" s="173"/>
      <c r="R169" s="173"/>
      <c r="S169" s="174" t="str">
        <f t="shared" si="16"/>
        <v/>
      </c>
      <c r="T169" s="175"/>
      <c r="U169" s="176"/>
      <c r="V169" s="93"/>
    </row>
    <row r="170" spans="1:22">
      <c r="A170" s="164">
        <f t="shared" si="17"/>
        <v>165</v>
      </c>
      <c r="B170" s="167"/>
      <c r="C170" s="167"/>
      <c r="D170" s="130"/>
      <c r="E170" s="129" t="str">
        <f t="shared" si="13"/>
        <v/>
      </c>
      <c r="F170" s="129" t="str">
        <f t="shared" si="15"/>
        <v/>
      </c>
      <c r="G170" s="130"/>
      <c r="H170" s="168" t="s">
        <v>290</v>
      </c>
      <c r="I170" s="169"/>
      <c r="J170" s="131"/>
      <c r="K170" s="170"/>
      <c r="L170" s="170"/>
      <c r="M170" s="171" t="str">
        <f t="shared" si="14"/>
        <v/>
      </c>
      <c r="N170" s="132"/>
      <c r="O170" s="172" t="str">
        <f>IFERROR(VLOOKUP(M170,計算用!$A$56:$B$63,2,FALSE),"")</f>
        <v/>
      </c>
      <c r="P170" s="173"/>
      <c r="Q170" s="173"/>
      <c r="R170" s="173"/>
      <c r="S170" s="174" t="str">
        <f t="shared" si="16"/>
        <v/>
      </c>
      <c r="T170" s="175"/>
      <c r="U170" s="176"/>
      <c r="V170" s="93"/>
    </row>
    <row r="171" spans="1:22">
      <c r="A171" s="164">
        <f t="shared" si="17"/>
        <v>166</v>
      </c>
      <c r="B171" s="167"/>
      <c r="C171" s="167"/>
      <c r="D171" s="130"/>
      <c r="E171" s="129" t="str">
        <f t="shared" si="13"/>
        <v/>
      </c>
      <c r="F171" s="129" t="str">
        <f t="shared" si="15"/>
        <v/>
      </c>
      <c r="G171" s="130"/>
      <c r="H171" s="168" t="s">
        <v>290</v>
      </c>
      <c r="I171" s="169"/>
      <c r="J171" s="131"/>
      <c r="K171" s="170"/>
      <c r="L171" s="170"/>
      <c r="M171" s="171" t="str">
        <f t="shared" si="14"/>
        <v/>
      </c>
      <c r="N171" s="132"/>
      <c r="O171" s="172" t="str">
        <f>IFERROR(VLOOKUP(M171,計算用!$A$56:$B$63,2,FALSE),"")</f>
        <v/>
      </c>
      <c r="P171" s="173"/>
      <c r="Q171" s="173"/>
      <c r="R171" s="173"/>
      <c r="S171" s="174" t="str">
        <f t="shared" si="16"/>
        <v/>
      </c>
      <c r="T171" s="175"/>
      <c r="U171" s="176"/>
      <c r="V171" s="93"/>
    </row>
    <row r="172" spans="1:22">
      <c r="A172" s="164">
        <f t="shared" si="17"/>
        <v>167</v>
      </c>
      <c r="B172" s="167"/>
      <c r="C172" s="167"/>
      <c r="D172" s="130"/>
      <c r="E172" s="129" t="str">
        <f t="shared" si="13"/>
        <v/>
      </c>
      <c r="F172" s="129" t="str">
        <f t="shared" si="15"/>
        <v/>
      </c>
      <c r="G172" s="130"/>
      <c r="H172" s="168" t="s">
        <v>290</v>
      </c>
      <c r="I172" s="169"/>
      <c r="J172" s="131"/>
      <c r="K172" s="170"/>
      <c r="L172" s="170"/>
      <c r="M172" s="171" t="str">
        <f t="shared" si="14"/>
        <v/>
      </c>
      <c r="N172" s="132"/>
      <c r="O172" s="172" t="str">
        <f>IFERROR(VLOOKUP(M172,計算用!$A$56:$B$63,2,FALSE),"")</f>
        <v/>
      </c>
      <c r="P172" s="173"/>
      <c r="Q172" s="173"/>
      <c r="R172" s="173"/>
      <c r="S172" s="174" t="str">
        <f t="shared" si="16"/>
        <v/>
      </c>
      <c r="T172" s="175"/>
      <c r="U172" s="176"/>
      <c r="V172" s="93"/>
    </row>
    <row r="173" spans="1:22">
      <c r="A173" s="164">
        <f t="shared" si="17"/>
        <v>168</v>
      </c>
      <c r="B173" s="167"/>
      <c r="C173" s="167"/>
      <c r="D173" s="130"/>
      <c r="E173" s="129" t="str">
        <f t="shared" si="13"/>
        <v/>
      </c>
      <c r="F173" s="129" t="str">
        <f t="shared" si="15"/>
        <v/>
      </c>
      <c r="G173" s="130"/>
      <c r="H173" s="168" t="s">
        <v>290</v>
      </c>
      <c r="I173" s="169"/>
      <c r="J173" s="131"/>
      <c r="K173" s="170"/>
      <c r="L173" s="170"/>
      <c r="M173" s="171" t="str">
        <f t="shared" si="14"/>
        <v/>
      </c>
      <c r="N173" s="132"/>
      <c r="O173" s="172" t="str">
        <f>IFERROR(VLOOKUP(M173,計算用!$A$56:$B$63,2,FALSE),"")</f>
        <v/>
      </c>
      <c r="P173" s="173"/>
      <c r="Q173" s="173"/>
      <c r="R173" s="173"/>
      <c r="S173" s="174" t="str">
        <f t="shared" si="16"/>
        <v/>
      </c>
      <c r="T173" s="175"/>
      <c r="U173" s="176"/>
      <c r="V173" s="93"/>
    </row>
    <row r="174" spans="1:22">
      <c r="A174" s="164">
        <f t="shared" si="17"/>
        <v>169</v>
      </c>
      <c r="B174" s="167"/>
      <c r="C174" s="167"/>
      <c r="D174" s="130"/>
      <c r="E174" s="129" t="str">
        <f t="shared" si="13"/>
        <v/>
      </c>
      <c r="F174" s="129" t="str">
        <f t="shared" si="15"/>
        <v/>
      </c>
      <c r="G174" s="130"/>
      <c r="H174" s="168" t="s">
        <v>290</v>
      </c>
      <c r="I174" s="169"/>
      <c r="J174" s="131"/>
      <c r="K174" s="170"/>
      <c r="L174" s="170"/>
      <c r="M174" s="171" t="str">
        <f t="shared" si="14"/>
        <v/>
      </c>
      <c r="N174" s="132"/>
      <c r="O174" s="172" t="str">
        <f>IFERROR(VLOOKUP(M174,計算用!$A$56:$B$63,2,FALSE),"")</f>
        <v/>
      </c>
      <c r="P174" s="173"/>
      <c r="Q174" s="173"/>
      <c r="R174" s="173"/>
      <c r="S174" s="174" t="str">
        <f t="shared" si="16"/>
        <v/>
      </c>
      <c r="T174" s="175"/>
      <c r="U174" s="176"/>
      <c r="V174" s="93"/>
    </row>
    <row r="175" spans="1:22">
      <c r="A175" s="164">
        <f t="shared" si="17"/>
        <v>170</v>
      </c>
      <c r="B175" s="167"/>
      <c r="C175" s="167"/>
      <c r="D175" s="130"/>
      <c r="E175" s="129" t="str">
        <f t="shared" si="13"/>
        <v/>
      </c>
      <c r="F175" s="129" t="str">
        <f t="shared" si="15"/>
        <v/>
      </c>
      <c r="G175" s="130"/>
      <c r="H175" s="168" t="s">
        <v>290</v>
      </c>
      <c r="I175" s="169"/>
      <c r="J175" s="131"/>
      <c r="K175" s="170"/>
      <c r="L175" s="170"/>
      <c r="M175" s="171" t="str">
        <f t="shared" si="14"/>
        <v/>
      </c>
      <c r="N175" s="132"/>
      <c r="O175" s="172" t="str">
        <f>IFERROR(VLOOKUP(M175,計算用!$A$56:$B$63,2,FALSE),"")</f>
        <v/>
      </c>
      <c r="P175" s="173"/>
      <c r="Q175" s="173"/>
      <c r="R175" s="173"/>
      <c r="S175" s="174" t="str">
        <f t="shared" si="16"/>
        <v/>
      </c>
      <c r="T175" s="175"/>
      <c r="U175" s="176"/>
      <c r="V175" s="93"/>
    </row>
    <row r="176" spans="1:22">
      <c r="A176" s="164">
        <f t="shared" si="17"/>
        <v>171</v>
      </c>
      <c r="B176" s="167"/>
      <c r="C176" s="167"/>
      <c r="D176" s="130"/>
      <c r="E176" s="129" t="str">
        <f t="shared" si="13"/>
        <v/>
      </c>
      <c r="F176" s="129" t="str">
        <f t="shared" si="15"/>
        <v/>
      </c>
      <c r="G176" s="130"/>
      <c r="H176" s="168" t="s">
        <v>290</v>
      </c>
      <c r="I176" s="169"/>
      <c r="J176" s="131"/>
      <c r="K176" s="170"/>
      <c r="L176" s="170"/>
      <c r="M176" s="171" t="str">
        <f t="shared" si="14"/>
        <v/>
      </c>
      <c r="N176" s="132"/>
      <c r="O176" s="172" t="str">
        <f>IFERROR(VLOOKUP(M176,計算用!$A$56:$B$63,2,FALSE),"")</f>
        <v/>
      </c>
      <c r="P176" s="173"/>
      <c r="Q176" s="173"/>
      <c r="R176" s="173"/>
      <c r="S176" s="174" t="str">
        <f t="shared" si="16"/>
        <v/>
      </c>
      <c r="T176" s="175"/>
      <c r="U176" s="176"/>
      <c r="V176" s="93"/>
    </row>
    <row r="177" spans="1:22">
      <c r="A177" s="164">
        <f t="shared" si="17"/>
        <v>172</v>
      </c>
      <c r="B177" s="167"/>
      <c r="C177" s="167"/>
      <c r="D177" s="130"/>
      <c r="E177" s="129" t="str">
        <f t="shared" si="13"/>
        <v/>
      </c>
      <c r="F177" s="129" t="str">
        <f t="shared" si="15"/>
        <v/>
      </c>
      <c r="G177" s="130"/>
      <c r="H177" s="168" t="s">
        <v>290</v>
      </c>
      <c r="I177" s="169"/>
      <c r="J177" s="131"/>
      <c r="K177" s="170"/>
      <c r="L177" s="170"/>
      <c r="M177" s="171" t="str">
        <f t="shared" si="14"/>
        <v/>
      </c>
      <c r="N177" s="132"/>
      <c r="O177" s="172" t="str">
        <f>IFERROR(VLOOKUP(M177,計算用!$A$56:$B$63,2,FALSE),"")</f>
        <v/>
      </c>
      <c r="P177" s="173"/>
      <c r="Q177" s="173"/>
      <c r="R177" s="173"/>
      <c r="S177" s="174" t="str">
        <f t="shared" si="16"/>
        <v/>
      </c>
      <c r="T177" s="175"/>
      <c r="U177" s="176"/>
      <c r="V177" s="93"/>
    </row>
    <row r="178" spans="1:22">
      <c r="A178" s="164">
        <f t="shared" si="17"/>
        <v>173</v>
      </c>
      <c r="B178" s="167"/>
      <c r="C178" s="167"/>
      <c r="D178" s="130"/>
      <c r="E178" s="129" t="str">
        <f t="shared" si="13"/>
        <v/>
      </c>
      <c r="F178" s="129" t="str">
        <f t="shared" si="15"/>
        <v/>
      </c>
      <c r="G178" s="130"/>
      <c r="H178" s="168" t="s">
        <v>290</v>
      </c>
      <c r="I178" s="169"/>
      <c r="J178" s="131"/>
      <c r="K178" s="170"/>
      <c r="L178" s="170"/>
      <c r="M178" s="171" t="str">
        <f t="shared" si="14"/>
        <v/>
      </c>
      <c r="N178" s="132"/>
      <c r="O178" s="172" t="str">
        <f>IFERROR(VLOOKUP(M178,計算用!$A$56:$B$63,2,FALSE),"")</f>
        <v/>
      </c>
      <c r="P178" s="173"/>
      <c r="Q178" s="173"/>
      <c r="R178" s="173"/>
      <c r="S178" s="174" t="str">
        <f t="shared" si="16"/>
        <v/>
      </c>
      <c r="T178" s="175"/>
      <c r="U178" s="176"/>
      <c r="V178" s="93"/>
    </row>
    <row r="179" spans="1:22">
      <c r="A179" s="164">
        <f t="shared" si="17"/>
        <v>174</v>
      </c>
      <c r="B179" s="167"/>
      <c r="C179" s="167"/>
      <c r="D179" s="130"/>
      <c r="E179" s="129" t="str">
        <f t="shared" si="13"/>
        <v/>
      </c>
      <c r="F179" s="129" t="str">
        <f t="shared" si="15"/>
        <v/>
      </c>
      <c r="G179" s="130"/>
      <c r="H179" s="168" t="s">
        <v>290</v>
      </c>
      <c r="I179" s="169"/>
      <c r="J179" s="131"/>
      <c r="K179" s="170"/>
      <c r="L179" s="170"/>
      <c r="M179" s="171" t="str">
        <f t="shared" si="14"/>
        <v/>
      </c>
      <c r="N179" s="132"/>
      <c r="O179" s="172" t="str">
        <f>IFERROR(VLOOKUP(M179,計算用!$A$56:$B$63,2,FALSE),"")</f>
        <v/>
      </c>
      <c r="P179" s="173"/>
      <c r="Q179" s="173"/>
      <c r="R179" s="173"/>
      <c r="S179" s="174" t="str">
        <f t="shared" si="16"/>
        <v/>
      </c>
      <c r="T179" s="175"/>
      <c r="U179" s="176"/>
      <c r="V179" s="93"/>
    </row>
    <row r="180" spans="1:22">
      <c r="A180" s="164">
        <f t="shared" si="17"/>
        <v>175</v>
      </c>
      <c r="B180" s="167"/>
      <c r="C180" s="167"/>
      <c r="D180" s="130"/>
      <c r="E180" s="129" t="str">
        <f t="shared" si="13"/>
        <v/>
      </c>
      <c r="F180" s="129" t="str">
        <f t="shared" si="15"/>
        <v/>
      </c>
      <c r="G180" s="130"/>
      <c r="H180" s="168" t="s">
        <v>290</v>
      </c>
      <c r="I180" s="169"/>
      <c r="J180" s="131"/>
      <c r="K180" s="170"/>
      <c r="L180" s="170"/>
      <c r="M180" s="171" t="str">
        <f t="shared" si="14"/>
        <v/>
      </c>
      <c r="N180" s="132"/>
      <c r="O180" s="172" t="str">
        <f>IFERROR(VLOOKUP(M180,計算用!$A$56:$B$63,2,FALSE),"")</f>
        <v/>
      </c>
      <c r="P180" s="173"/>
      <c r="Q180" s="173"/>
      <c r="R180" s="173"/>
      <c r="S180" s="174" t="str">
        <f t="shared" si="16"/>
        <v/>
      </c>
      <c r="T180" s="175"/>
      <c r="U180" s="176"/>
      <c r="V180" s="93"/>
    </row>
    <row r="181" spans="1:22">
      <c r="A181" s="164">
        <f t="shared" si="17"/>
        <v>176</v>
      </c>
      <c r="B181" s="167"/>
      <c r="C181" s="167"/>
      <c r="D181" s="130"/>
      <c r="E181" s="129" t="str">
        <f t="shared" si="13"/>
        <v/>
      </c>
      <c r="F181" s="129" t="str">
        <f t="shared" si="15"/>
        <v/>
      </c>
      <c r="G181" s="130"/>
      <c r="H181" s="168" t="s">
        <v>290</v>
      </c>
      <c r="I181" s="169"/>
      <c r="J181" s="131"/>
      <c r="K181" s="170"/>
      <c r="L181" s="170"/>
      <c r="M181" s="171" t="str">
        <f t="shared" si="14"/>
        <v/>
      </c>
      <c r="N181" s="132"/>
      <c r="O181" s="172" t="str">
        <f>IFERROR(VLOOKUP(M181,計算用!$A$56:$B$63,2,FALSE),"")</f>
        <v/>
      </c>
      <c r="P181" s="173"/>
      <c r="Q181" s="173"/>
      <c r="R181" s="173"/>
      <c r="S181" s="174" t="str">
        <f t="shared" si="16"/>
        <v/>
      </c>
      <c r="T181" s="175"/>
      <c r="U181" s="176"/>
      <c r="V181" s="93"/>
    </row>
    <row r="182" spans="1:22">
      <c r="A182" s="164">
        <f t="shared" si="17"/>
        <v>177</v>
      </c>
      <c r="B182" s="167"/>
      <c r="C182" s="167"/>
      <c r="D182" s="130"/>
      <c r="E182" s="129" t="str">
        <f t="shared" si="13"/>
        <v/>
      </c>
      <c r="F182" s="129" t="str">
        <f t="shared" si="15"/>
        <v/>
      </c>
      <c r="G182" s="130"/>
      <c r="H182" s="168" t="s">
        <v>290</v>
      </c>
      <c r="I182" s="169"/>
      <c r="J182" s="131"/>
      <c r="K182" s="170"/>
      <c r="L182" s="170"/>
      <c r="M182" s="171" t="str">
        <f t="shared" si="14"/>
        <v/>
      </c>
      <c r="N182" s="132"/>
      <c r="O182" s="172" t="str">
        <f>IFERROR(VLOOKUP(M182,計算用!$A$56:$B$63,2,FALSE),"")</f>
        <v/>
      </c>
      <c r="P182" s="173"/>
      <c r="Q182" s="173"/>
      <c r="R182" s="173"/>
      <c r="S182" s="174" t="str">
        <f t="shared" si="16"/>
        <v/>
      </c>
      <c r="T182" s="175"/>
      <c r="U182" s="176"/>
      <c r="V182" s="93"/>
    </row>
    <row r="183" spans="1:22">
      <c r="A183" s="164">
        <f t="shared" si="17"/>
        <v>178</v>
      </c>
      <c r="B183" s="167"/>
      <c r="C183" s="167"/>
      <c r="D183" s="130"/>
      <c r="E183" s="129" t="str">
        <f t="shared" si="13"/>
        <v/>
      </c>
      <c r="F183" s="129" t="str">
        <f t="shared" si="15"/>
        <v/>
      </c>
      <c r="G183" s="130"/>
      <c r="H183" s="168" t="s">
        <v>290</v>
      </c>
      <c r="I183" s="169"/>
      <c r="J183" s="131"/>
      <c r="K183" s="170"/>
      <c r="L183" s="170"/>
      <c r="M183" s="171" t="str">
        <f t="shared" si="14"/>
        <v/>
      </c>
      <c r="N183" s="132"/>
      <c r="O183" s="172" t="str">
        <f>IFERROR(VLOOKUP(M183,計算用!$A$56:$B$63,2,FALSE),"")</f>
        <v/>
      </c>
      <c r="P183" s="173"/>
      <c r="Q183" s="173"/>
      <c r="R183" s="173"/>
      <c r="S183" s="174" t="str">
        <f t="shared" si="16"/>
        <v/>
      </c>
      <c r="T183" s="175"/>
      <c r="U183" s="176"/>
      <c r="V183" s="93"/>
    </row>
    <row r="184" spans="1:22">
      <c r="A184" s="164">
        <f t="shared" si="17"/>
        <v>179</v>
      </c>
      <c r="B184" s="167"/>
      <c r="C184" s="167"/>
      <c r="D184" s="130"/>
      <c r="E184" s="129" t="str">
        <f t="shared" si="13"/>
        <v/>
      </c>
      <c r="F184" s="129" t="str">
        <f t="shared" si="15"/>
        <v/>
      </c>
      <c r="G184" s="130"/>
      <c r="H184" s="168" t="s">
        <v>290</v>
      </c>
      <c r="I184" s="169"/>
      <c r="J184" s="131"/>
      <c r="K184" s="170"/>
      <c r="L184" s="170"/>
      <c r="M184" s="171" t="str">
        <f t="shared" si="14"/>
        <v/>
      </c>
      <c r="N184" s="132"/>
      <c r="O184" s="172" t="str">
        <f>IFERROR(VLOOKUP(M184,計算用!$A$56:$B$63,2,FALSE),"")</f>
        <v/>
      </c>
      <c r="P184" s="173"/>
      <c r="Q184" s="173"/>
      <c r="R184" s="173"/>
      <c r="S184" s="174" t="str">
        <f t="shared" si="16"/>
        <v/>
      </c>
      <c r="T184" s="175"/>
      <c r="U184" s="176"/>
      <c r="V184" s="93"/>
    </row>
    <row r="185" spans="1:22">
      <c r="A185" s="164">
        <f t="shared" si="17"/>
        <v>180</v>
      </c>
      <c r="B185" s="167"/>
      <c r="C185" s="167"/>
      <c r="D185" s="130"/>
      <c r="E185" s="129" t="str">
        <f t="shared" si="13"/>
        <v/>
      </c>
      <c r="F185" s="129" t="str">
        <f t="shared" si="15"/>
        <v/>
      </c>
      <c r="G185" s="130"/>
      <c r="H185" s="168" t="s">
        <v>290</v>
      </c>
      <c r="I185" s="169"/>
      <c r="J185" s="131"/>
      <c r="K185" s="170"/>
      <c r="L185" s="170"/>
      <c r="M185" s="171" t="str">
        <f t="shared" si="14"/>
        <v/>
      </c>
      <c r="N185" s="132"/>
      <c r="O185" s="172" t="str">
        <f>IFERROR(VLOOKUP(M185,計算用!$A$56:$B$63,2,FALSE),"")</f>
        <v/>
      </c>
      <c r="P185" s="173"/>
      <c r="Q185" s="173"/>
      <c r="R185" s="173"/>
      <c r="S185" s="174" t="str">
        <f t="shared" si="16"/>
        <v/>
      </c>
      <c r="T185" s="175"/>
      <c r="U185" s="176"/>
      <c r="V185" s="93"/>
    </row>
    <row r="186" spans="1:22">
      <c r="A186" s="164">
        <f t="shared" si="17"/>
        <v>181</v>
      </c>
      <c r="B186" s="167"/>
      <c r="C186" s="167"/>
      <c r="D186" s="130"/>
      <c r="E186" s="129" t="str">
        <f t="shared" si="13"/>
        <v/>
      </c>
      <c r="F186" s="129" t="str">
        <f t="shared" si="15"/>
        <v/>
      </c>
      <c r="G186" s="130"/>
      <c r="H186" s="168" t="s">
        <v>290</v>
      </c>
      <c r="I186" s="169"/>
      <c r="J186" s="131"/>
      <c r="K186" s="170"/>
      <c r="L186" s="170"/>
      <c r="M186" s="171" t="str">
        <f t="shared" si="14"/>
        <v/>
      </c>
      <c r="N186" s="132"/>
      <c r="O186" s="172" t="str">
        <f>IFERROR(VLOOKUP(M186,計算用!$A$56:$B$63,2,FALSE),"")</f>
        <v/>
      </c>
      <c r="P186" s="173"/>
      <c r="Q186" s="173"/>
      <c r="R186" s="173"/>
      <c r="S186" s="174" t="str">
        <f t="shared" si="16"/>
        <v/>
      </c>
      <c r="T186" s="175"/>
      <c r="U186" s="176"/>
      <c r="V186" s="93"/>
    </row>
    <row r="187" spans="1:22">
      <c r="A187" s="164">
        <f t="shared" si="17"/>
        <v>182</v>
      </c>
      <c r="B187" s="167"/>
      <c r="C187" s="167"/>
      <c r="D187" s="130"/>
      <c r="E187" s="129" t="str">
        <f t="shared" si="13"/>
        <v/>
      </c>
      <c r="F187" s="129" t="str">
        <f t="shared" si="15"/>
        <v/>
      </c>
      <c r="G187" s="130"/>
      <c r="H187" s="168" t="s">
        <v>290</v>
      </c>
      <c r="I187" s="169"/>
      <c r="J187" s="131"/>
      <c r="K187" s="170"/>
      <c r="L187" s="170"/>
      <c r="M187" s="171" t="str">
        <f t="shared" si="14"/>
        <v/>
      </c>
      <c r="N187" s="132"/>
      <c r="O187" s="172" t="str">
        <f>IFERROR(VLOOKUP(M187,計算用!$A$56:$B$63,2,FALSE),"")</f>
        <v/>
      </c>
      <c r="P187" s="173"/>
      <c r="Q187" s="173"/>
      <c r="R187" s="173"/>
      <c r="S187" s="174" t="str">
        <f t="shared" si="16"/>
        <v/>
      </c>
      <c r="T187" s="175"/>
      <c r="U187" s="176"/>
      <c r="V187" s="93"/>
    </row>
    <row r="188" spans="1:22">
      <c r="A188" s="164">
        <f t="shared" si="17"/>
        <v>183</v>
      </c>
      <c r="B188" s="167"/>
      <c r="C188" s="167"/>
      <c r="D188" s="130"/>
      <c r="E188" s="129" t="str">
        <f t="shared" si="13"/>
        <v/>
      </c>
      <c r="F188" s="129" t="str">
        <f t="shared" si="15"/>
        <v/>
      </c>
      <c r="G188" s="130"/>
      <c r="H188" s="168" t="s">
        <v>290</v>
      </c>
      <c r="I188" s="169"/>
      <c r="J188" s="131"/>
      <c r="K188" s="170"/>
      <c r="L188" s="170"/>
      <c r="M188" s="171" t="str">
        <f t="shared" si="14"/>
        <v/>
      </c>
      <c r="N188" s="132"/>
      <c r="O188" s="172" t="str">
        <f>IFERROR(VLOOKUP(M188,計算用!$A$56:$B$63,2,FALSE),"")</f>
        <v/>
      </c>
      <c r="P188" s="173"/>
      <c r="Q188" s="173"/>
      <c r="R188" s="173"/>
      <c r="S188" s="174" t="str">
        <f t="shared" si="16"/>
        <v/>
      </c>
      <c r="T188" s="175"/>
      <c r="U188" s="176"/>
      <c r="V188" s="93"/>
    </row>
    <row r="189" spans="1:22">
      <c r="A189" s="164">
        <f t="shared" si="17"/>
        <v>184</v>
      </c>
      <c r="B189" s="167"/>
      <c r="C189" s="167"/>
      <c r="D189" s="130"/>
      <c r="E189" s="129" t="str">
        <f t="shared" si="13"/>
        <v/>
      </c>
      <c r="F189" s="129" t="str">
        <f t="shared" si="15"/>
        <v/>
      </c>
      <c r="G189" s="130"/>
      <c r="H189" s="168" t="s">
        <v>290</v>
      </c>
      <c r="I189" s="169"/>
      <c r="J189" s="131"/>
      <c r="K189" s="170"/>
      <c r="L189" s="170"/>
      <c r="M189" s="171" t="str">
        <f t="shared" si="14"/>
        <v/>
      </c>
      <c r="N189" s="132"/>
      <c r="O189" s="172" t="str">
        <f>IFERROR(VLOOKUP(M189,計算用!$A$56:$B$63,2,FALSE),"")</f>
        <v/>
      </c>
      <c r="P189" s="173"/>
      <c r="Q189" s="173"/>
      <c r="R189" s="173"/>
      <c r="S189" s="174" t="str">
        <f t="shared" si="16"/>
        <v/>
      </c>
      <c r="T189" s="175"/>
      <c r="U189" s="176"/>
      <c r="V189" s="93"/>
    </row>
    <row r="190" spans="1:22">
      <c r="A190" s="164">
        <f t="shared" si="17"/>
        <v>185</v>
      </c>
      <c r="B190" s="167"/>
      <c r="C190" s="167"/>
      <c r="D190" s="130"/>
      <c r="E190" s="129" t="str">
        <f t="shared" si="13"/>
        <v/>
      </c>
      <c r="F190" s="129" t="str">
        <f t="shared" si="15"/>
        <v/>
      </c>
      <c r="G190" s="130"/>
      <c r="H190" s="168" t="s">
        <v>290</v>
      </c>
      <c r="I190" s="169"/>
      <c r="J190" s="131"/>
      <c r="K190" s="170"/>
      <c r="L190" s="170"/>
      <c r="M190" s="171" t="str">
        <f t="shared" si="14"/>
        <v/>
      </c>
      <c r="N190" s="132"/>
      <c r="O190" s="172" t="str">
        <f>IFERROR(VLOOKUP(M190,計算用!$A$56:$B$63,2,FALSE),"")</f>
        <v/>
      </c>
      <c r="P190" s="173"/>
      <c r="Q190" s="173"/>
      <c r="R190" s="173"/>
      <c r="S190" s="174" t="str">
        <f t="shared" si="16"/>
        <v/>
      </c>
      <c r="T190" s="175"/>
      <c r="U190" s="176"/>
      <c r="V190" s="93"/>
    </row>
    <row r="191" spans="1:22">
      <c r="A191" s="164">
        <f t="shared" si="17"/>
        <v>186</v>
      </c>
      <c r="B191" s="167"/>
      <c r="C191" s="167"/>
      <c r="D191" s="130"/>
      <c r="E191" s="129" t="str">
        <f t="shared" ref="E191:E242" si="18">B191&amp;C191&amp;D191</f>
        <v/>
      </c>
      <c r="F191" s="129" t="str">
        <f t="shared" si="15"/>
        <v/>
      </c>
      <c r="G191" s="130"/>
      <c r="H191" s="168" t="s">
        <v>290</v>
      </c>
      <c r="I191" s="169"/>
      <c r="J191" s="131"/>
      <c r="K191" s="170"/>
      <c r="L191" s="170"/>
      <c r="M191" s="171" t="str">
        <f t="shared" si="14"/>
        <v/>
      </c>
      <c r="N191" s="132"/>
      <c r="O191" s="172" t="str">
        <f>IFERROR(VLOOKUP(M191,計算用!$A$56:$B$63,2,FALSE),"")</f>
        <v/>
      </c>
      <c r="P191" s="173"/>
      <c r="Q191" s="173"/>
      <c r="R191" s="173"/>
      <c r="S191" s="174" t="str">
        <f t="shared" si="16"/>
        <v/>
      </c>
      <c r="T191" s="175"/>
      <c r="U191" s="176"/>
      <c r="V191" s="93"/>
    </row>
    <row r="192" spans="1:22">
      <c r="A192" s="164">
        <f t="shared" si="17"/>
        <v>187</v>
      </c>
      <c r="B192" s="167"/>
      <c r="C192" s="167"/>
      <c r="D192" s="130"/>
      <c r="E192" s="129" t="str">
        <f t="shared" si="18"/>
        <v/>
      </c>
      <c r="F192" s="129" t="str">
        <f t="shared" si="15"/>
        <v/>
      </c>
      <c r="G192" s="130"/>
      <c r="H192" s="168" t="s">
        <v>290</v>
      </c>
      <c r="I192" s="169"/>
      <c r="J192" s="131"/>
      <c r="K192" s="170"/>
      <c r="L192" s="170"/>
      <c r="M192" s="171" t="str">
        <f t="shared" ref="M192:M242" si="19">K192&amp;L192</f>
        <v/>
      </c>
      <c r="N192" s="132"/>
      <c r="O192" s="172" t="str">
        <f>IFERROR(VLOOKUP(M192,計算用!$A$56:$B$63,2,FALSE),"")</f>
        <v/>
      </c>
      <c r="P192" s="173"/>
      <c r="Q192" s="173"/>
      <c r="R192" s="173"/>
      <c r="S192" s="174" t="str">
        <f t="shared" si="16"/>
        <v/>
      </c>
      <c r="T192" s="175"/>
      <c r="U192" s="176"/>
      <c r="V192" s="93"/>
    </row>
    <row r="193" spans="1:23">
      <c r="A193" s="164">
        <f t="shared" si="17"/>
        <v>188</v>
      </c>
      <c r="B193" s="167"/>
      <c r="C193" s="167"/>
      <c r="D193" s="130"/>
      <c r="E193" s="129" t="str">
        <f t="shared" si="18"/>
        <v/>
      </c>
      <c r="F193" s="129" t="str">
        <f t="shared" si="15"/>
        <v/>
      </c>
      <c r="G193" s="130"/>
      <c r="H193" s="168" t="s">
        <v>290</v>
      </c>
      <c r="I193" s="169"/>
      <c r="J193" s="131"/>
      <c r="K193" s="170"/>
      <c r="L193" s="170"/>
      <c r="M193" s="171" t="str">
        <f t="shared" si="19"/>
        <v/>
      </c>
      <c r="N193" s="132"/>
      <c r="O193" s="172" t="str">
        <f>IFERROR(VLOOKUP(M193,計算用!$A$56:$B$63,2,FALSE),"")</f>
        <v/>
      </c>
      <c r="P193" s="173"/>
      <c r="Q193" s="173"/>
      <c r="R193" s="173"/>
      <c r="S193" s="174" t="str">
        <f t="shared" si="16"/>
        <v/>
      </c>
      <c r="T193" s="175"/>
      <c r="U193" s="176"/>
      <c r="V193" s="93"/>
    </row>
    <row r="194" spans="1:23">
      <c r="A194" s="164">
        <f t="shared" si="17"/>
        <v>189</v>
      </c>
      <c r="B194" s="167"/>
      <c r="C194" s="167"/>
      <c r="D194" s="130"/>
      <c r="E194" s="129" t="str">
        <f t="shared" si="18"/>
        <v/>
      </c>
      <c r="F194" s="129" t="str">
        <f t="shared" si="15"/>
        <v/>
      </c>
      <c r="G194" s="130"/>
      <c r="H194" s="168" t="s">
        <v>290</v>
      </c>
      <c r="I194" s="169"/>
      <c r="J194" s="131"/>
      <c r="K194" s="170"/>
      <c r="L194" s="170"/>
      <c r="M194" s="171" t="str">
        <f t="shared" si="19"/>
        <v/>
      </c>
      <c r="N194" s="132"/>
      <c r="O194" s="172" t="str">
        <f>IFERROR(VLOOKUP(M194,計算用!$A$56:$B$63,2,FALSE),"")</f>
        <v/>
      </c>
      <c r="P194" s="173"/>
      <c r="Q194" s="173"/>
      <c r="R194" s="173"/>
      <c r="S194" s="174" t="str">
        <f t="shared" si="16"/>
        <v/>
      </c>
      <c r="T194" s="175"/>
      <c r="U194" s="176"/>
      <c r="V194" s="93"/>
    </row>
    <row r="195" spans="1:23">
      <c r="A195" s="164">
        <f t="shared" si="17"/>
        <v>190</v>
      </c>
      <c r="B195" s="167"/>
      <c r="C195" s="167"/>
      <c r="D195" s="130"/>
      <c r="E195" s="129" t="str">
        <f t="shared" si="18"/>
        <v/>
      </c>
      <c r="F195" s="129" t="str">
        <f t="shared" si="15"/>
        <v/>
      </c>
      <c r="G195" s="130"/>
      <c r="H195" s="168" t="s">
        <v>290</v>
      </c>
      <c r="I195" s="169"/>
      <c r="J195" s="131"/>
      <c r="K195" s="170"/>
      <c r="L195" s="170"/>
      <c r="M195" s="171" t="str">
        <f t="shared" si="19"/>
        <v/>
      </c>
      <c r="N195" s="132"/>
      <c r="O195" s="172" t="str">
        <f>IFERROR(VLOOKUP(M195,計算用!$A$56:$B$63,2,FALSE),"")</f>
        <v/>
      </c>
      <c r="P195" s="173"/>
      <c r="Q195" s="173"/>
      <c r="R195" s="173"/>
      <c r="S195" s="174" t="str">
        <f t="shared" si="16"/>
        <v/>
      </c>
      <c r="T195" s="175"/>
      <c r="U195" s="176"/>
      <c r="V195" s="93"/>
    </row>
    <row r="196" spans="1:23">
      <c r="A196" s="164">
        <f t="shared" si="17"/>
        <v>191</v>
      </c>
      <c r="B196" s="167"/>
      <c r="C196" s="167"/>
      <c r="D196" s="130"/>
      <c r="E196" s="129" t="str">
        <f t="shared" si="18"/>
        <v/>
      </c>
      <c r="F196" s="129" t="str">
        <f t="shared" si="15"/>
        <v/>
      </c>
      <c r="G196" s="130"/>
      <c r="H196" s="168" t="s">
        <v>290</v>
      </c>
      <c r="I196" s="169"/>
      <c r="J196" s="131"/>
      <c r="K196" s="170"/>
      <c r="L196" s="170"/>
      <c r="M196" s="171" t="str">
        <f t="shared" si="19"/>
        <v/>
      </c>
      <c r="N196" s="132"/>
      <c r="O196" s="172" t="str">
        <f>IFERROR(VLOOKUP(M196,計算用!$A$56:$B$63,2,FALSE),"")</f>
        <v/>
      </c>
      <c r="P196" s="173"/>
      <c r="Q196" s="173"/>
      <c r="R196" s="173"/>
      <c r="S196" s="174" t="str">
        <f t="shared" si="16"/>
        <v/>
      </c>
      <c r="T196" s="175"/>
      <c r="U196" s="176"/>
      <c r="V196" s="93"/>
    </row>
    <row r="197" spans="1:23">
      <c r="A197" s="164">
        <f t="shared" si="17"/>
        <v>192</v>
      </c>
      <c r="B197" s="167"/>
      <c r="C197" s="167"/>
      <c r="D197" s="130"/>
      <c r="E197" s="129" t="str">
        <f t="shared" si="18"/>
        <v/>
      </c>
      <c r="F197" s="129" t="str">
        <f t="shared" si="15"/>
        <v/>
      </c>
      <c r="G197" s="130"/>
      <c r="H197" s="168" t="s">
        <v>290</v>
      </c>
      <c r="I197" s="169"/>
      <c r="J197" s="131"/>
      <c r="K197" s="170"/>
      <c r="L197" s="170"/>
      <c r="M197" s="171" t="str">
        <f t="shared" si="19"/>
        <v/>
      </c>
      <c r="N197" s="132"/>
      <c r="O197" s="172" t="str">
        <f>IFERROR(VLOOKUP(M197,計算用!$A$56:$B$63,2,FALSE),"")</f>
        <v/>
      </c>
      <c r="P197" s="173"/>
      <c r="Q197" s="173"/>
      <c r="R197" s="173"/>
      <c r="S197" s="174" t="str">
        <f t="shared" si="16"/>
        <v/>
      </c>
      <c r="T197" s="175"/>
      <c r="U197" s="176"/>
      <c r="V197" s="93"/>
    </row>
    <row r="198" spans="1:23">
      <c r="A198" s="164">
        <f t="shared" si="17"/>
        <v>193</v>
      </c>
      <c r="B198" s="167"/>
      <c r="C198" s="167"/>
      <c r="D198" s="130"/>
      <c r="E198" s="129" t="str">
        <f t="shared" si="18"/>
        <v/>
      </c>
      <c r="F198" s="129" t="str">
        <f t="shared" ref="F198:F261" si="20">IF(E198="","",COUNTIF($E$6:$E$305,E198))</f>
        <v/>
      </c>
      <c r="G198" s="130"/>
      <c r="H198" s="168" t="s">
        <v>290</v>
      </c>
      <c r="I198" s="169"/>
      <c r="J198" s="131"/>
      <c r="K198" s="170"/>
      <c r="L198" s="170"/>
      <c r="M198" s="171" t="str">
        <f t="shared" si="19"/>
        <v/>
      </c>
      <c r="N198" s="132"/>
      <c r="O198" s="172" t="str">
        <f>IFERROR(VLOOKUP(M198,計算用!$A$56:$B$63,2,FALSE),"")</f>
        <v/>
      </c>
      <c r="P198" s="173"/>
      <c r="Q198" s="173"/>
      <c r="R198" s="173"/>
      <c r="S198" s="174" t="str">
        <f t="shared" ref="S198:S261" si="21">IF(F198&gt;=2,"","可")</f>
        <v/>
      </c>
      <c r="T198" s="175"/>
      <c r="U198" s="176"/>
      <c r="V198" s="93"/>
    </row>
    <row r="199" spans="1:23">
      <c r="A199" s="164">
        <f t="shared" si="17"/>
        <v>194</v>
      </c>
      <c r="B199" s="167"/>
      <c r="C199" s="167"/>
      <c r="D199" s="130"/>
      <c r="E199" s="129" t="str">
        <f t="shared" si="18"/>
        <v/>
      </c>
      <c r="F199" s="129" t="str">
        <f t="shared" si="20"/>
        <v/>
      </c>
      <c r="G199" s="130"/>
      <c r="H199" s="168" t="s">
        <v>290</v>
      </c>
      <c r="I199" s="169"/>
      <c r="J199" s="131"/>
      <c r="K199" s="170"/>
      <c r="L199" s="170"/>
      <c r="M199" s="171" t="str">
        <f t="shared" si="19"/>
        <v/>
      </c>
      <c r="N199" s="132"/>
      <c r="O199" s="172" t="str">
        <f>IFERROR(VLOOKUP(M199,計算用!$A$56:$B$63,2,FALSE),"")</f>
        <v/>
      </c>
      <c r="P199" s="173"/>
      <c r="Q199" s="173"/>
      <c r="R199" s="173"/>
      <c r="S199" s="174" t="str">
        <f t="shared" si="21"/>
        <v/>
      </c>
      <c r="T199" s="175"/>
      <c r="U199" s="176"/>
      <c r="V199" s="93"/>
      <c r="W199" s="3"/>
    </row>
    <row r="200" spans="1:23">
      <c r="A200" s="164">
        <f t="shared" si="17"/>
        <v>195</v>
      </c>
      <c r="B200" s="167"/>
      <c r="C200" s="167"/>
      <c r="D200" s="130"/>
      <c r="E200" s="129" t="str">
        <f t="shared" si="18"/>
        <v/>
      </c>
      <c r="F200" s="129" t="str">
        <f t="shared" si="20"/>
        <v/>
      </c>
      <c r="G200" s="130"/>
      <c r="H200" s="168" t="s">
        <v>290</v>
      </c>
      <c r="I200" s="169"/>
      <c r="J200" s="131"/>
      <c r="K200" s="170"/>
      <c r="L200" s="170"/>
      <c r="M200" s="171" t="str">
        <f t="shared" si="19"/>
        <v/>
      </c>
      <c r="N200" s="132"/>
      <c r="O200" s="172" t="str">
        <f>IFERROR(VLOOKUP(M200,計算用!$A$56:$B$63,2,FALSE),"")</f>
        <v/>
      </c>
      <c r="P200" s="173"/>
      <c r="Q200" s="173"/>
      <c r="R200" s="173"/>
      <c r="S200" s="174" t="str">
        <f t="shared" si="21"/>
        <v/>
      </c>
      <c r="T200" s="175"/>
      <c r="U200" s="176"/>
      <c r="V200" s="93"/>
    </row>
    <row r="201" spans="1:23">
      <c r="A201" s="164">
        <f t="shared" si="17"/>
        <v>196</v>
      </c>
      <c r="B201" s="167"/>
      <c r="C201" s="167"/>
      <c r="D201" s="130"/>
      <c r="E201" s="129" t="str">
        <f t="shared" si="18"/>
        <v/>
      </c>
      <c r="F201" s="129" t="str">
        <f t="shared" si="20"/>
        <v/>
      </c>
      <c r="G201" s="130"/>
      <c r="H201" s="168" t="s">
        <v>290</v>
      </c>
      <c r="I201" s="169"/>
      <c r="J201" s="131"/>
      <c r="K201" s="170"/>
      <c r="L201" s="170"/>
      <c r="M201" s="171" t="str">
        <f t="shared" si="19"/>
        <v/>
      </c>
      <c r="N201" s="132"/>
      <c r="O201" s="172" t="str">
        <f>IFERROR(VLOOKUP(M201,計算用!$A$56:$B$63,2,FALSE),"")</f>
        <v/>
      </c>
      <c r="P201" s="173"/>
      <c r="Q201" s="173"/>
      <c r="R201" s="173"/>
      <c r="S201" s="174" t="str">
        <f t="shared" si="21"/>
        <v/>
      </c>
      <c r="T201" s="175"/>
      <c r="U201" s="176"/>
      <c r="V201" s="93"/>
    </row>
    <row r="202" spans="1:23">
      <c r="A202" s="164">
        <f t="shared" si="17"/>
        <v>197</v>
      </c>
      <c r="B202" s="167"/>
      <c r="C202" s="167"/>
      <c r="D202" s="130"/>
      <c r="E202" s="129" t="str">
        <f t="shared" si="18"/>
        <v/>
      </c>
      <c r="F202" s="129" t="str">
        <f t="shared" si="20"/>
        <v/>
      </c>
      <c r="G202" s="130"/>
      <c r="H202" s="168" t="s">
        <v>290</v>
      </c>
      <c r="I202" s="169"/>
      <c r="J202" s="131"/>
      <c r="K202" s="170"/>
      <c r="L202" s="170"/>
      <c r="M202" s="171" t="str">
        <f t="shared" si="19"/>
        <v/>
      </c>
      <c r="N202" s="132"/>
      <c r="O202" s="172" t="str">
        <f>IFERROR(VLOOKUP(M202,計算用!$A$56:$B$63,2,FALSE),"")</f>
        <v/>
      </c>
      <c r="P202" s="173"/>
      <c r="Q202" s="173"/>
      <c r="R202" s="173"/>
      <c r="S202" s="174" t="str">
        <f t="shared" si="21"/>
        <v/>
      </c>
      <c r="T202" s="175"/>
      <c r="U202" s="176"/>
      <c r="V202" s="93"/>
    </row>
    <row r="203" spans="1:23">
      <c r="A203" s="164">
        <f t="shared" si="17"/>
        <v>198</v>
      </c>
      <c r="B203" s="167"/>
      <c r="C203" s="167"/>
      <c r="D203" s="130"/>
      <c r="E203" s="129" t="str">
        <f t="shared" si="18"/>
        <v/>
      </c>
      <c r="F203" s="129" t="str">
        <f t="shared" si="20"/>
        <v/>
      </c>
      <c r="G203" s="130"/>
      <c r="H203" s="168" t="s">
        <v>290</v>
      </c>
      <c r="I203" s="169"/>
      <c r="J203" s="131"/>
      <c r="K203" s="170"/>
      <c r="L203" s="170"/>
      <c r="M203" s="171" t="str">
        <f t="shared" si="19"/>
        <v/>
      </c>
      <c r="N203" s="132"/>
      <c r="O203" s="172" t="str">
        <f>IFERROR(VLOOKUP(M203,計算用!$A$56:$B$63,2,FALSE),"")</f>
        <v/>
      </c>
      <c r="P203" s="173"/>
      <c r="Q203" s="173"/>
      <c r="R203" s="173"/>
      <c r="S203" s="174" t="str">
        <f t="shared" si="21"/>
        <v/>
      </c>
      <c r="T203" s="175"/>
      <c r="U203" s="176"/>
      <c r="V203" s="93"/>
    </row>
    <row r="204" spans="1:23">
      <c r="A204" s="164">
        <f t="shared" si="17"/>
        <v>199</v>
      </c>
      <c r="B204" s="167"/>
      <c r="C204" s="167"/>
      <c r="D204" s="130"/>
      <c r="E204" s="129" t="str">
        <f t="shared" si="18"/>
        <v/>
      </c>
      <c r="F204" s="129" t="str">
        <f t="shared" si="20"/>
        <v/>
      </c>
      <c r="G204" s="130"/>
      <c r="H204" s="168" t="s">
        <v>290</v>
      </c>
      <c r="I204" s="169"/>
      <c r="J204" s="131"/>
      <c r="K204" s="170"/>
      <c r="L204" s="170"/>
      <c r="M204" s="171" t="str">
        <f t="shared" si="19"/>
        <v/>
      </c>
      <c r="N204" s="132"/>
      <c r="O204" s="172" t="str">
        <f>IFERROR(VLOOKUP(M204,計算用!$A$56:$B$63,2,FALSE),"")</f>
        <v/>
      </c>
      <c r="P204" s="173"/>
      <c r="Q204" s="173"/>
      <c r="R204" s="173"/>
      <c r="S204" s="174" t="str">
        <f t="shared" si="21"/>
        <v/>
      </c>
      <c r="T204" s="175"/>
      <c r="U204" s="176"/>
      <c r="V204" s="93"/>
    </row>
    <row r="205" spans="1:23">
      <c r="A205" s="164">
        <f t="shared" si="17"/>
        <v>200</v>
      </c>
      <c r="B205" s="167"/>
      <c r="C205" s="167"/>
      <c r="D205" s="130"/>
      <c r="E205" s="129" t="str">
        <f t="shared" si="18"/>
        <v/>
      </c>
      <c r="F205" s="129" t="str">
        <f t="shared" si="20"/>
        <v/>
      </c>
      <c r="G205" s="130"/>
      <c r="H205" s="168" t="s">
        <v>290</v>
      </c>
      <c r="I205" s="169"/>
      <c r="J205" s="131"/>
      <c r="K205" s="170"/>
      <c r="L205" s="170"/>
      <c r="M205" s="171" t="str">
        <f t="shared" si="19"/>
        <v/>
      </c>
      <c r="N205" s="132"/>
      <c r="O205" s="172" t="str">
        <f>IFERROR(VLOOKUP(M205,計算用!$A$56:$B$63,2,FALSE),"")</f>
        <v/>
      </c>
      <c r="P205" s="173"/>
      <c r="Q205" s="173"/>
      <c r="R205" s="173"/>
      <c r="S205" s="174" t="str">
        <f t="shared" si="21"/>
        <v/>
      </c>
      <c r="T205" s="175"/>
      <c r="U205" s="176"/>
      <c r="V205" s="93"/>
    </row>
    <row r="206" spans="1:23">
      <c r="A206" s="164">
        <f t="shared" si="17"/>
        <v>201</v>
      </c>
      <c r="B206" s="167"/>
      <c r="C206" s="167"/>
      <c r="D206" s="130"/>
      <c r="E206" s="129" t="str">
        <f t="shared" si="18"/>
        <v/>
      </c>
      <c r="F206" s="129" t="str">
        <f t="shared" si="20"/>
        <v/>
      </c>
      <c r="G206" s="130"/>
      <c r="H206" s="168" t="s">
        <v>290</v>
      </c>
      <c r="I206" s="169"/>
      <c r="J206" s="131"/>
      <c r="K206" s="170"/>
      <c r="L206" s="170"/>
      <c r="M206" s="171" t="str">
        <f t="shared" si="19"/>
        <v/>
      </c>
      <c r="N206" s="132"/>
      <c r="O206" s="172" t="str">
        <f>IFERROR(VLOOKUP(M206,計算用!$A$56:$B$63,2,FALSE),"")</f>
        <v/>
      </c>
      <c r="P206" s="173"/>
      <c r="Q206" s="173"/>
      <c r="R206" s="173"/>
      <c r="S206" s="174" t="str">
        <f t="shared" si="21"/>
        <v/>
      </c>
      <c r="T206" s="175"/>
      <c r="U206" s="176"/>
      <c r="V206" s="93"/>
    </row>
    <row r="207" spans="1:23">
      <c r="A207" s="164">
        <f t="shared" si="17"/>
        <v>202</v>
      </c>
      <c r="B207" s="167"/>
      <c r="C207" s="167"/>
      <c r="D207" s="130"/>
      <c r="E207" s="129" t="str">
        <f t="shared" si="18"/>
        <v/>
      </c>
      <c r="F207" s="129" t="str">
        <f t="shared" si="20"/>
        <v/>
      </c>
      <c r="G207" s="130"/>
      <c r="H207" s="168" t="s">
        <v>290</v>
      </c>
      <c r="I207" s="169"/>
      <c r="J207" s="131"/>
      <c r="K207" s="170"/>
      <c r="L207" s="170"/>
      <c r="M207" s="171" t="str">
        <f t="shared" si="19"/>
        <v/>
      </c>
      <c r="N207" s="132"/>
      <c r="O207" s="172" t="str">
        <f>IFERROR(VLOOKUP(M207,計算用!$A$56:$B$63,2,FALSE),"")</f>
        <v/>
      </c>
      <c r="P207" s="173"/>
      <c r="Q207" s="173"/>
      <c r="R207" s="173"/>
      <c r="S207" s="174" t="str">
        <f t="shared" si="21"/>
        <v/>
      </c>
      <c r="T207" s="175"/>
      <c r="U207" s="176"/>
      <c r="V207" s="93"/>
    </row>
    <row r="208" spans="1:23">
      <c r="A208" s="164">
        <f t="shared" ref="A208:A271" si="22">A207+1</f>
        <v>203</v>
      </c>
      <c r="B208" s="167"/>
      <c r="C208" s="167"/>
      <c r="D208" s="130"/>
      <c r="E208" s="129" t="str">
        <f t="shared" si="18"/>
        <v/>
      </c>
      <c r="F208" s="129" t="str">
        <f t="shared" si="20"/>
        <v/>
      </c>
      <c r="G208" s="130"/>
      <c r="H208" s="168" t="s">
        <v>290</v>
      </c>
      <c r="I208" s="169"/>
      <c r="J208" s="131"/>
      <c r="K208" s="170"/>
      <c r="L208" s="170"/>
      <c r="M208" s="171" t="str">
        <f t="shared" si="19"/>
        <v/>
      </c>
      <c r="N208" s="132"/>
      <c r="O208" s="172" t="str">
        <f>IFERROR(VLOOKUP(M208,計算用!$A$56:$B$63,2,FALSE),"")</f>
        <v/>
      </c>
      <c r="P208" s="173"/>
      <c r="Q208" s="173"/>
      <c r="R208" s="173"/>
      <c r="S208" s="174" t="str">
        <f t="shared" si="21"/>
        <v/>
      </c>
      <c r="T208" s="175"/>
      <c r="U208" s="176"/>
      <c r="V208" s="93"/>
    </row>
    <row r="209" spans="1:22">
      <c r="A209" s="164">
        <f t="shared" si="22"/>
        <v>204</v>
      </c>
      <c r="B209" s="167"/>
      <c r="C209" s="167"/>
      <c r="D209" s="130"/>
      <c r="E209" s="129" t="str">
        <f t="shared" si="18"/>
        <v/>
      </c>
      <c r="F209" s="129" t="str">
        <f t="shared" si="20"/>
        <v/>
      </c>
      <c r="G209" s="130"/>
      <c r="H209" s="168" t="s">
        <v>290</v>
      </c>
      <c r="I209" s="169"/>
      <c r="J209" s="131"/>
      <c r="K209" s="170"/>
      <c r="L209" s="170"/>
      <c r="M209" s="171" t="str">
        <f t="shared" si="19"/>
        <v/>
      </c>
      <c r="N209" s="132"/>
      <c r="O209" s="172" t="str">
        <f>IFERROR(VLOOKUP(M209,計算用!$A$56:$B$63,2,FALSE),"")</f>
        <v/>
      </c>
      <c r="P209" s="173"/>
      <c r="Q209" s="173"/>
      <c r="R209" s="173"/>
      <c r="S209" s="174" t="str">
        <f t="shared" si="21"/>
        <v/>
      </c>
      <c r="T209" s="175"/>
      <c r="U209" s="176"/>
      <c r="V209" s="93"/>
    </row>
    <row r="210" spans="1:22">
      <c r="A210" s="164">
        <f t="shared" si="22"/>
        <v>205</v>
      </c>
      <c r="B210" s="167"/>
      <c r="C210" s="167"/>
      <c r="D210" s="130"/>
      <c r="E210" s="129" t="str">
        <f t="shared" si="18"/>
        <v/>
      </c>
      <c r="F210" s="129" t="str">
        <f t="shared" si="20"/>
        <v/>
      </c>
      <c r="G210" s="130"/>
      <c r="H210" s="168" t="s">
        <v>290</v>
      </c>
      <c r="I210" s="169"/>
      <c r="J210" s="131"/>
      <c r="K210" s="170"/>
      <c r="L210" s="170"/>
      <c r="M210" s="171" t="str">
        <f t="shared" si="19"/>
        <v/>
      </c>
      <c r="N210" s="132"/>
      <c r="O210" s="172" t="str">
        <f>IFERROR(VLOOKUP(M210,計算用!$A$56:$B$63,2,FALSE),"")</f>
        <v/>
      </c>
      <c r="P210" s="173"/>
      <c r="Q210" s="173"/>
      <c r="R210" s="173"/>
      <c r="S210" s="174" t="str">
        <f t="shared" si="21"/>
        <v/>
      </c>
      <c r="T210" s="175"/>
      <c r="U210" s="176"/>
      <c r="V210" s="93"/>
    </row>
    <row r="211" spans="1:22">
      <c r="A211" s="164">
        <f t="shared" si="22"/>
        <v>206</v>
      </c>
      <c r="B211" s="167"/>
      <c r="C211" s="167"/>
      <c r="D211" s="130"/>
      <c r="E211" s="129" t="str">
        <f t="shared" si="18"/>
        <v/>
      </c>
      <c r="F211" s="129" t="str">
        <f t="shared" si="20"/>
        <v/>
      </c>
      <c r="G211" s="130"/>
      <c r="H211" s="168" t="s">
        <v>290</v>
      </c>
      <c r="I211" s="169"/>
      <c r="J211" s="131"/>
      <c r="K211" s="170"/>
      <c r="L211" s="170"/>
      <c r="M211" s="171" t="str">
        <f t="shared" si="19"/>
        <v/>
      </c>
      <c r="N211" s="132"/>
      <c r="O211" s="172" t="str">
        <f>IFERROR(VLOOKUP(M211,計算用!$A$56:$B$63,2,FALSE),"")</f>
        <v/>
      </c>
      <c r="P211" s="173"/>
      <c r="Q211" s="173"/>
      <c r="R211" s="173"/>
      <c r="S211" s="174" t="str">
        <f t="shared" si="21"/>
        <v/>
      </c>
      <c r="T211" s="175"/>
      <c r="U211" s="176"/>
      <c r="V211" s="93"/>
    </row>
    <row r="212" spans="1:22">
      <c r="A212" s="164">
        <f t="shared" si="22"/>
        <v>207</v>
      </c>
      <c r="B212" s="167"/>
      <c r="C212" s="167"/>
      <c r="D212" s="130"/>
      <c r="E212" s="129" t="str">
        <f t="shared" si="18"/>
        <v/>
      </c>
      <c r="F212" s="129" t="str">
        <f t="shared" si="20"/>
        <v/>
      </c>
      <c r="G212" s="130"/>
      <c r="H212" s="168" t="s">
        <v>290</v>
      </c>
      <c r="I212" s="169"/>
      <c r="J212" s="131"/>
      <c r="K212" s="170"/>
      <c r="L212" s="170"/>
      <c r="M212" s="171" t="str">
        <f t="shared" si="19"/>
        <v/>
      </c>
      <c r="N212" s="132"/>
      <c r="O212" s="172" t="str">
        <f>IFERROR(VLOOKUP(M212,計算用!$A$56:$B$63,2,FALSE),"")</f>
        <v/>
      </c>
      <c r="P212" s="173"/>
      <c r="Q212" s="173"/>
      <c r="R212" s="173"/>
      <c r="S212" s="174" t="str">
        <f t="shared" si="21"/>
        <v/>
      </c>
      <c r="T212" s="175"/>
      <c r="U212" s="176"/>
      <c r="V212" s="93"/>
    </row>
    <row r="213" spans="1:22">
      <c r="A213" s="164">
        <f t="shared" si="22"/>
        <v>208</v>
      </c>
      <c r="B213" s="167"/>
      <c r="C213" s="167"/>
      <c r="D213" s="130"/>
      <c r="E213" s="129" t="str">
        <f t="shared" si="18"/>
        <v/>
      </c>
      <c r="F213" s="129" t="str">
        <f t="shared" si="20"/>
        <v/>
      </c>
      <c r="G213" s="130"/>
      <c r="H213" s="168" t="s">
        <v>290</v>
      </c>
      <c r="I213" s="169"/>
      <c r="J213" s="131"/>
      <c r="K213" s="170"/>
      <c r="L213" s="170"/>
      <c r="M213" s="171" t="str">
        <f t="shared" si="19"/>
        <v/>
      </c>
      <c r="N213" s="132"/>
      <c r="O213" s="172" t="str">
        <f>IFERROR(VLOOKUP(M213,計算用!$A$56:$B$63,2,FALSE),"")</f>
        <v/>
      </c>
      <c r="P213" s="173"/>
      <c r="Q213" s="173"/>
      <c r="R213" s="173"/>
      <c r="S213" s="174" t="str">
        <f t="shared" si="21"/>
        <v/>
      </c>
      <c r="T213" s="175"/>
      <c r="U213" s="176"/>
      <c r="V213" s="93"/>
    </row>
    <row r="214" spans="1:22">
      <c r="A214" s="164">
        <f t="shared" si="22"/>
        <v>209</v>
      </c>
      <c r="B214" s="167"/>
      <c r="C214" s="167"/>
      <c r="D214" s="130"/>
      <c r="E214" s="129" t="str">
        <f t="shared" si="18"/>
        <v/>
      </c>
      <c r="F214" s="129" t="str">
        <f t="shared" si="20"/>
        <v/>
      </c>
      <c r="G214" s="130"/>
      <c r="H214" s="168" t="s">
        <v>290</v>
      </c>
      <c r="I214" s="169"/>
      <c r="J214" s="131"/>
      <c r="K214" s="170"/>
      <c r="L214" s="170"/>
      <c r="M214" s="171" t="str">
        <f t="shared" si="19"/>
        <v/>
      </c>
      <c r="N214" s="132"/>
      <c r="O214" s="172" t="str">
        <f>IFERROR(VLOOKUP(M214,計算用!$A$56:$B$63,2,FALSE),"")</f>
        <v/>
      </c>
      <c r="P214" s="173"/>
      <c r="Q214" s="173"/>
      <c r="R214" s="173"/>
      <c r="S214" s="174" t="str">
        <f t="shared" si="21"/>
        <v/>
      </c>
      <c r="T214" s="175"/>
      <c r="U214" s="176"/>
      <c r="V214" s="93"/>
    </row>
    <row r="215" spans="1:22">
      <c r="A215" s="164">
        <f t="shared" si="22"/>
        <v>210</v>
      </c>
      <c r="B215" s="167"/>
      <c r="C215" s="167"/>
      <c r="D215" s="130"/>
      <c r="E215" s="129" t="str">
        <f t="shared" si="18"/>
        <v/>
      </c>
      <c r="F215" s="129" t="str">
        <f t="shared" si="20"/>
        <v/>
      </c>
      <c r="G215" s="130"/>
      <c r="H215" s="168" t="s">
        <v>290</v>
      </c>
      <c r="I215" s="169"/>
      <c r="J215" s="131"/>
      <c r="K215" s="170"/>
      <c r="L215" s="170"/>
      <c r="M215" s="171" t="str">
        <f t="shared" si="19"/>
        <v/>
      </c>
      <c r="N215" s="132"/>
      <c r="O215" s="172" t="str">
        <f>IFERROR(VLOOKUP(M215,計算用!$A$56:$B$63,2,FALSE),"")</f>
        <v/>
      </c>
      <c r="P215" s="173"/>
      <c r="Q215" s="173"/>
      <c r="R215" s="173"/>
      <c r="S215" s="174" t="str">
        <f t="shared" si="21"/>
        <v/>
      </c>
      <c r="T215" s="175"/>
      <c r="U215" s="176"/>
      <c r="V215" s="93"/>
    </row>
    <row r="216" spans="1:22">
      <c r="A216" s="164">
        <f t="shared" si="22"/>
        <v>211</v>
      </c>
      <c r="B216" s="167"/>
      <c r="C216" s="167"/>
      <c r="D216" s="130"/>
      <c r="E216" s="129" t="str">
        <f t="shared" si="18"/>
        <v/>
      </c>
      <c r="F216" s="129" t="str">
        <f t="shared" si="20"/>
        <v/>
      </c>
      <c r="G216" s="130"/>
      <c r="H216" s="168" t="s">
        <v>290</v>
      </c>
      <c r="I216" s="169"/>
      <c r="J216" s="131"/>
      <c r="K216" s="170"/>
      <c r="L216" s="170"/>
      <c r="M216" s="171" t="str">
        <f t="shared" si="19"/>
        <v/>
      </c>
      <c r="N216" s="132"/>
      <c r="O216" s="172" t="str">
        <f>IFERROR(VLOOKUP(M216,計算用!$A$56:$B$63,2,FALSE),"")</f>
        <v/>
      </c>
      <c r="P216" s="173"/>
      <c r="Q216" s="173"/>
      <c r="R216" s="173"/>
      <c r="S216" s="174" t="str">
        <f t="shared" si="21"/>
        <v/>
      </c>
      <c r="T216" s="175"/>
      <c r="U216" s="176"/>
      <c r="V216" s="93"/>
    </row>
    <row r="217" spans="1:22">
      <c r="A217" s="164">
        <f t="shared" si="22"/>
        <v>212</v>
      </c>
      <c r="B217" s="167"/>
      <c r="C217" s="167"/>
      <c r="D217" s="130"/>
      <c r="E217" s="129" t="str">
        <f t="shared" si="18"/>
        <v/>
      </c>
      <c r="F217" s="129" t="str">
        <f t="shared" si="20"/>
        <v/>
      </c>
      <c r="G217" s="130"/>
      <c r="H217" s="168" t="s">
        <v>290</v>
      </c>
      <c r="I217" s="169"/>
      <c r="J217" s="131"/>
      <c r="K217" s="170"/>
      <c r="L217" s="170"/>
      <c r="M217" s="171" t="str">
        <f t="shared" si="19"/>
        <v/>
      </c>
      <c r="N217" s="132"/>
      <c r="O217" s="172" t="str">
        <f>IFERROR(VLOOKUP(M217,計算用!$A$56:$B$63,2,FALSE),"")</f>
        <v/>
      </c>
      <c r="P217" s="173"/>
      <c r="Q217" s="173"/>
      <c r="R217" s="173"/>
      <c r="S217" s="174" t="str">
        <f t="shared" si="21"/>
        <v/>
      </c>
      <c r="T217" s="175"/>
      <c r="U217" s="176"/>
      <c r="V217" s="93"/>
    </row>
    <row r="218" spans="1:22">
      <c r="A218" s="164">
        <f t="shared" si="22"/>
        <v>213</v>
      </c>
      <c r="B218" s="167"/>
      <c r="C218" s="167"/>
      <c r="D218" s="130"/>
      <c r="E218" s="129" t="str">
        <f t="shared" si="18"/>
        <v/>
      </c>
      <c r="F218" s="129" t="str">
        <f t="shared" si="20"/>
        <v/>
      </c>
      <c r="G218" s="130"/>
      <c r="H218" s="168" t="s">
        <v>290</v>
      </c>
      <c r="I218" s="169"/>
      <c r="J218" s="131"/>
      <c r="K218" s="170"/>
      <c r="L218" s="170"/>
      <c r="M218" s="171" t="str">
        <f t="shared" si="19"/>
        <v/>
      </c>
      <c r="N218" s="132"/>
      <c r="O218" s="172" t="str">
        <f>IFERROR(VLOOKUP(M218,計算用!$A$56:$B$63,2,FALSE),"")</f>
        <v/>
      </c>
      <c r="P218" s="173"/>
      <c r="Q218" s="173"/>
      <c r="R218" s="173"/>
      <c r="S218" s="174" t="str">
        <f t="shared" si="21"/>
        <v/>
      </c>
      <c r="T218" s="175"/>
      <c r="U218" s="176"/>
      <c r="V218" s="93"/>
    </row>
    <row r="219" spans="1:22">
      <c r="A219" s="164">
        <f t="shared" si="22"/>
        <v>214</v>
      </c>
      <c r="B219" s="167"/>
      <c r="C219" s="167"/>
      <c r="D219" s="130"/>
      <c r="E219" s="129" t="str">
        <f t="shared" si="18"/>
        <v/>
      </c>
      <c r="F219" s="129" t="str">
        <f t="shared" si="20"/>
        <v/>
      </c>
      <c r="G219" s="130"/>
      <c r="H219" s="168" t="s">
        <v>290</v>
      </c>
      <c r="I219" s="169"/>
      <c r="J219" s="131"/>
      <c r="K219" s="170"/>
      <c r="L219" s="170"/>
      <c r="M219" s="171" t="str">
        <f t="shared" si="19"/>
        <v/>
      </c>
      <c r="N219" s="132"/>
      <c r="O219" s="172" t="str">
        <f>IFERROR(VLOOKUP(M219,計算用!$A$56:$B$63,2,FALSE),"")</f>
        <v/>
      </c>
      <c r="P219" s="173"/>
      <c r="Q219" s="173"/>
      <c r="R219" s="173"/>
      <c r="S219" s="174" t="str">
        <f t="shared" si="21"/>
        <v/>
      </c>
      <c r="T219" s="175"/>
      <c r="U219" s="176"/>
      <c r="V219" s="93"/>
    </row>
    <row r="220" spans="1:22">
      <c r="A220" s="164">
        <f t="shared" si="22"/>
        <v>215</v>
      </c>
      <c r="B220" s="167"/>
      <c r="C220" s="167"/>
      <c r="D220" s="130"/>
      <c r="E220" s="129" t="str">
        <f t="shared" si="18"/>
        <v/>
      </c>
      <c r="F220" s="129" t="str">
        <f t="shared" si="20"/>
        <v/>
      </c>
      <c r="G220" s="130"/>
      <c r="H220" s="168" t="s">
        <v>290</v>
      </c>
      <c r="I220" s="169"/>
      <c r="J220" s="131"/>
      <c r="K220" s="170"/>
      <c r="L220" s="170"/>
      <c r="M220" s="171" t="str">
        <f t="shared" si="19"/>
        <v/>
      </c>
      <c r="N220" s="132"/>
      <c r="O220" s="172" t="str">
        <f>IFERROR(VLOOKUP(M220,計算用!$A$56:$B$63,2,FALSE),"")</f>
        <v/>
      </c>
      <c r="P220" s="173"/>
      <c r="Q220" s="173"/>
      <c r="R220" s="173"/>
      <c r="S220" s="174" t="str">
        <f t="shared" si="21"/>
        <v/>
      </c>
      <c r="T220" s="175"/>
      <c r="U220" s="176"/>
      <c r="V220" s="93"/>
    </row>
    <row r="221" spans="1:22">
      <c r="A221" s="164">
        <f t="shared" si="22"/>
        <v>216</v>
      </c>
      <c r="B221" s="167"/>
      <c r="C221" s="167"/>
      <c r="D221" s="130"/>
      <c r="E221" s="129" t="str">
        <f t="shared" si="18"/>
        <v/>
      </c>
      <c r="F221" s="129" t="str">
        <f t="shared" si="20"/>
        <v/>
      </c>
      <c r="G221" s="130"/>
      <c r="H221" s="168" t="s">
        <v>290</v>
      </c>
      <c r="I221" s="169"/>
      <c r="J221" s="131"/>
      <c r="K221" s="170"/>
      <c r="L221" s="170"/>
      <c r="M221" s="171" t="str">
        <f t="shared" si="19"/>
        <v/>
      </c>
      <c r="N221" s="132"/>
      <c r="O221" s="172" t="str">
        <f>IFERROR(VLOOKUP(M221,計算用!$A$56:$B$63,2,FALSE),"")</f>
        <v/>
      </c>
      <c r="P221" s="173"/>
      <c r="Q221" s="173"/>
      <c r="R221" s="173"/>
      <c r="S221" s="174" t="str">
        <f t="shared" si="21"/>
        <v/>
      </c>
      <c r="T221" s="175"/>
      <c r="U221" s="176"/>
      <c r="V221" s="93"/>
    </row>
    <row r="222" spans="1:22">
      <c r="A222" s="164">
        <f t="shared" si="22"/>
        <v>217</v>
      </c>
      <c r="B222" s="167"/>
      <c r="C222" s="167"/>
      <c r="D222" s="130"/>
      <c r="E222" s="129" t="str">
        <f t="shared" si="18"/>
        <v/>
      </c>
      <c r="F222" s="129" t="str">
        <f t="shared" si="20"/>
        <v/>
      </c>
      <c r="G222" s="130"/>
      <c r="H222" s="168" t="s">
        <v>290</v>
      </c>
      <c r="I222" s="169"/>
      <c r="J222" s="131"/>
      <c r="K222" s="170"/>
      <c r="L222" s="170"/>
      <c r="M222" s="171" t="str">
        <f t="shared" si="19"/>
        <v/>
      </c>
      <c r="N222" s="132"/>
      <c r="O222" s="172" t="str">
        <f>IFERROR(VLOOKUP(M222,計算用!$A$56:$B$63,2,FALSE),"")</f>
        <v/>
      </c>
      <c r="P222" s="173"/>
      <c r="Q222" s="173"/>
      <c r="R222" s="173"/>
      <c r="S222" s="174" t="str">
        <f t="shared" si="21"/>
        <v/>
      </c>
      <c r="T222" s="175"/>
      <c r="U222" s="176"/>
      <c r="V222" s="93"/>
    </row>
    <row r="223" spans="1:22">
      <c r="A223" s="164">
        <f t="shared" si="22"/>
        <v>218</v>
      </c>
      <c r="B223" s="167"/>
      <c r="C223" s="167"/>
      <c r="D223" s="130"/>
      <c r="E223" s="129" t="str">
        <f t="shared" si="18"/>
        <v/>
      </c>
      <c r="F223" s="129" t="str">
        <f t="shared" si="20"/>
        <v/>
      </c>
      <c r="G223" s="130"/>
      <c r="H223" s="168" t="s">
        <v>290</v>
      </c>
      <c r="I223" s="169"/>
      <c r="J223" s="131"/>
      <c r="K223" s="170"/>
      <c r="L223" s="170"/>
      <c r="M223" s="171" t="str">
        <f t="shared" si="19"/>
        <v/>
      </c>
      <c r="N223" s="132"/>
      <c r="O223" s="172" t="str">
        <f>IFERROR(VLOOKUP(M223,計算用!$A$56:$B$63,2,FALSE),"")</f>
        <v/>
      </c>
      <c r="P223" s="173"/>
      <c r="Q223" s="173"/>
      <c r="R223" s="173"/>
      <c r="S223" s="174" t="str">
        <f t="shared" si="21"/>
        <v/>
      </c>
      <c r="T223" s="175"/>
      <c r="U223" s="176"/>
      <c r="V223" s="93"/>
    </row>
    <row r="224" spans="1:22">
      <c r="A224" s="164">
        <f t="shared" si="22"/>
        <v>219</v>
      </c>
      <c r="B224" s="167"/>
      <c r="C224" s="167"/>
      <c r="D224" s="130"/>
      <c r="E224" s="129" t="str">
        <f t="shared" si="18"/>
        <v/>
      </c>
      <c r="F224" s="129" t="str">
        <f t="shared" si="20"/>
        <v/>
      </c>
      <c r="G224" s="130"/>
      <c r="H224" s="168" t="s">
        <v>290</v>
      </c>
      <c r="I224" s="169"/>
      <c r="J224" s="131"/>
      <c r="K224" s="170"/>
      <c r="L224" s="170"/>
      <c r="M224" s="171" t="str">
        <f t="shared" si="19"/>
        <v/>
      </c>
      <c r="N224" s="132"/>
      <c r="O224" s="172" t="str">
        <f>IFERROR(VLOOKUP(M224,計算用!$A$56:$B$63,2,FALSE),"")</f>
        <v/>
      </c>
      <c r="P224" s="173"/>
      <c r="Q224" s="173"/>
      <c r="R224" s="173"/>
      <c r="S224" s="174" t="str">
        <f t="shared" si="21"/>
        <v/>
      </c>
      <c r="T224" s="175"/>
      <c r="U224" s="176"/>
      <c r="V224" s="93"/>
    </row>
    <row r="225" spans="1:22">
      <c r="A225" s="164">
        <f t="shared" si="22"/>
        <v>220</v>
      </c>
      <c r="B225" s="167"/>
      <c r="C225" s="167"/>
      <c r="D225" s="130"/>
      <c r="E225" s="129" t="str">
        <f t="shared" si="18"/>
        <v/>
      </c>
      <c r="F225" s="129" t="str">
        <f t="shared" si="20"/>
        <v/>
      </c>
      <c r="G225" s="130"/>
      <c r="H225" s="168" t="s">
        <v>290</v>
      </c>
      <c r="I225" s="169"/>
      <c r="J225" s="131"/>
      <c r="K225" s="170"/>
      <c r="L225" s="170"/>
      <c r="M225" s="171" t="str">
        <f t="shared" si="19"/>
        <v/>
      </c>
      <c r="N225" s="132"/>
      <c r="O225" s="172" t="str">
        <f>IFERROR(VLOOKUP(M225,計算用!$A$56:$B$63,2,FALSE),"")</f>
        <v/>
      </c>
      <c r="P225" s="173"/>
      <c r="Q225" s="173"/>
      <c r="R225" s="173"/>
      <c r="S225" s="174" t="str">
        <f t="shared" si="21"/>
        <v/>
      </c>
      <c r="T225" s="175"/>
      <c r="U225" s="176"/>
      <c r="V225" s="93"/>
    </row>
    <row r="226" spans="1:22">
      <c r="A226" s="164">
        <f t="shared" si="22"/>
        <v>221</v>
      </c>
      <c r="B226" s="167"/>
      <c r="C226" s="167"/>
      <c r="D226" s="130"/>
      <c r="E226" s="129" t="str">
        <f t="shared" si="18"/>
        <v/>
      </c>
      <c r="F226" s="129" t="str">
        <f t="shared" si="20"/>
        <v/>
      </c>
      <c r="G226" s="130"/>
      <c r="H226" s="168" t="s">
        <v>290</v>
      </c>
      <c r="I226" s="169"/>
      <c r="J226" s="131"/>
      <c r="K226" s="170"/>
      <c r="L226" s="170"/>
      <c r="M226" s="171" t="str">
        <f t="shared" si="19"/>
        <v/>
      </c>
      <c r="N226" s="132"/>
      <c r="O226" s="172" t="str">
        <f>IFERROR(VLOOKUP(M226,計算用!$A$56:$B$63,2,FALSE),"")</f>
        <v/>
      </c>
      <c r="P226" s="173"/>
      <c r="Q226" s="173"/>
      <c r="R226" s="173"/>
      <c r="S226" s="174" t="str">
        <f t="shared" si="21"/>
        <v/>
      </c>
      <c r="T226" s="175"/>
      <c r="U226" s="176"/>
      <c r="V226" s="93"/>
    </row>
    <row r="227" spans="1:22">
      <c r="A227" s="164">
        <f t="shared" si="22"/>
        <v>222</v>
      </c>
      <c r="B227" s="167"/>
      <c r="C227" s="167"/>
      <c r="D227" s="130"/>
      <c r="E227" s="129" t="str">
        <f t="shared" si="18"/>
        <v/>
      </c>
      <c r="F227" s="129" t="str">
        <f t="shared" si="20"/>
        <v/>
      </c>
      <c r="G227" s="130"/>
      <c r="H227" s="168" t="s">
        <v>290</v>
      </c>
      <c r="I227" s="169"/>
      <c r="J227" s="131"/>
      <c r="K227" s="170"/>
      <c r="L227" s="170"/>
      <c r="M227" s="171" t="str">
        <f t="shared" si="19"/>
        <v/>
      </c>
      <c r="N227" s="132"/>
      <c r="O227" s="172" t="str">
        <f>IFERROR(VLOOKUP(M227,計算用!$A$56:$B$63,2,FALSE),"")</f>
        <v/>
      </c>
      <c r="P227" s="173"/>
      <c r="Q227" s="173"/>
      <c r="R227" s="173"/>
      <c r="S227" s="174" t="str">
        <f t="shared" si="21"/>
        <v/>
      </c>
      <c r="T227" s="175"/>
      <c r="U227" s="176"/>
      <c r="V227" s="93"/>
    </row>
    <row r="228" spans="1:22">
      <c r="A228" s="164">
        <f t="shared" si="22"/>
        <v>223</v>
      </c>
      <c r="B228" s="167"/>
      <c r="C228" s="167"/>
      <c r="D228" s="130"/>
      <c r="E228" s="129" t="str">
        <f t="shared" si="18"/>
        <v/>
      </c>
      <c r="F228" s="129" t="str">
        <f t="shared" si="20"/>
        <v/>
      </c>
      <c r="G228" s="130"/>
      <c r="H228" s="168" t="s">
        <v>290</v>
      </c>
      <c r="I228" s="169"/>
      <c r="J228" s="131"/>
      <c r="K228" s="170"/>
      <c r="L228" s="170"/>
      <c r="M228" s="171" t="str">
        <f t="shared" si="19"/>
        <v/>
      </c>
      <c r="N228" s="132"/>
      <c r="O228" s="172" t="str">
        <f>IFERROR(VLOOKUP(M228,計算用!$A$56:$B$63,2,FALSE),"")</f>
        <v/>
      </c>
      <c r="P228" s="173"/>
      <c r="Q228" s="173"/>
      <c r="R228" s="173"/>
      <c r="S228" s="174" t="str">
        <f t="shared" si="21"/>
        <v/>
      </c>
      <c r="T228" s="175"/>
      <c r="U228" s="176"/>
      <c r="V228" s="93"/>
    </row>
    <row r="229" spans="1:22">
      <c r="A229" s="164">
        <f t="shared" si="22"/>
        <v>224</v>
      </c>
      <c r="B229" s="167"/>
      <c r="C229" s="167"/>
      <c r="D229" s="130"/>
      <c r="E229" s="129" t="str">
        <f t="shared" si="18"/>
        <v/>
      </c>
      <c r="F229" s="129" t="str">
        <f t="shared" si="20"/>
        <v/>
      </c>
      <c r="G229" s="130"/>
      <c r="H229" s="168" t="s">
        <v>290</v>
      </c>
      <c r="I229" s="169"/>
      <c r="J229" s="131"/>
      <c r="K229" s="170"/>
      <c r="L229" s="170"/>
      <c r="M229" s="171" t="str">
        <f t="shared" si="19"/>
        <v/>
      </c>
      <c r="N229" s="132"/>
      <c r="O229" s="172" t="str">
        <f>IFERROR(VLOOKUP(M229,計算用!$A$56:$B$63,2,FALSE),"")</f>
        <v/>
      </c>
      <c r="P229" s="173"/>
      <c r="Q229" s="173"/>
      <c r="R229" s="173"/>
      <c r="S229" s="174" t="str">
        <f t="shared" si="21"/>
        <v/>
      </c>
      <c r="T229" s="175"/>
      <c r="U229" s="176"/>
      <c r="V229" s="93"/>
    </row>
    <row r="230" spans="1:22">
      <c r="A230" s="164">
        <f t="shared" si="22"/>
        <v>225</v>
      </c>
      <c r="B230" s="167"/>
      <c r="C230" s="167"/>
      <c r="D230" s="130"/>
      <c r="E230" s="129" t="str">
        <f t="shared" si="18"/>
        <v/>
      </c>
      <c r="F230" s="129" t="str">
        <f t="shared" si="20"/>
        <v/>
      </c>
      <c r="G230" s="130"/>
      <c r="H230" s="168" t="s">
        <v>290</v>
      </c>
      <c r="I230" s="169"/>
      <c r="J230" s="131"/>
      <c r="K230" s="170"/>
      <c r="L230" s="170"/>
      <c r="M230" s="171" t="str">
        <f t="shared" si="19"/>
        <v/>
      </c>
      <c r="N230" s="132"/>
      <c r="O230" s="172" t="str">
        <f>IFERROR(VLOOKUP(M230,計算用!$A$56:$B$63,2,FALSE),"")</f>
        <v/>
      </c>
      <c r="P230" s="173"/>
      <c r="Q230" s="173"/>
      <c r="R230" s="173"/>
      <c r="S230" s="174" t="str">
        <f t="shared" si="21"/>
        <v/>
      </c>
      <c r="T230" s="175"/>
      <c r="U230" s="176"/>
      <c r="V230" s="93"/>
    </row>
    <row r="231" spans="1:22">
      <c r="A231" s="164">
        <f t="shared" si="22"/>
        <v>226</v>
      </c>
      <c r="B231" s="167"/>
      <c r="C231" s="167"/>
      <c r="D231" s="130"/>
      <c r="E231" s="129" t="str">
        <f t="shared" si="18"/>
        <v/>
      </c>
      <c r="F231" s="129" t="str">
        <f t="shared" si="20"/>
        <v/>
      </c>
      <c r="G231" s="130"/>
      <c r="H231" s="168" t="s">
        <v>290</v>
      </c>
      <c r="I231" s="169"/>
      <c r="J231" s="131"/>
      <c r="K231" s="170"/>
      <c r="L231" s="170"/>
      <c r="M231" s="171" t="str">
        <f t="shared" si="19"/>
        <v/>
      </c>
      <c r="N231" s="132"/>
      <c r="O231" s="172" t="str">
        <f>IFERROR(VLOOKUP(M231,計算用!$A$56:$B$63,2,FALSE),"")</f>
        <v/>
      </c>
      <c r="P231" s="173"/>
      <c r="Q231" s="173"/>
      <c r="R231" s="173"/>
      <c r="S231" s="174" t="str">
        <f t="shared" si="21"/>
        <v/>
      </c>
      <c r="T231" s="175"/>
      <c r="U231" s="176"/>
      <c r="V231" s="93"/>
    </row>
    <row r="232" spans="1:22">
      <c r="A232" s="164">
        <f t="shared" si="22"/>
        <v>227</v>
      </c>
      <c r="B232" s="167"/>
      <c r="C232" s="167"/>
      <c r="D232" s="130"/>
      <c r="E232" s="129" t="str">
        <f t="shared" si="18"/>
        <v/>
      </c>
      <c r="F232" s="129" t="str">
        <f t="shared" si="20"/>
        <v/>
      </c>
      <c r="G232" s="130"/>
      <c r="H232" s="168" t="s">
        <v>290</v>
      </c>
      <c r="I232" s="169"/>
      <c r="J232" s="131"/>
      <c r="K232" s="170"/>
      <c r="L232" s="170"/>
      <c r="M232" s="171" t="str">
        <f t="shared" si="19"/>
        <v/>
      </c>
      <c r="N232" s="132"/>
      <c r="O232" s="172" t="str">
        <f>IFERROR(VLOOKUP(M232,計算用!$A$56:$B$63,2,FALSE),"")</f>
        <v/>
      </c>
      <c r="P232" s="173"/>
      <c r="Q232" s="173"/>
      <c r="R232" s="173"/>
      <c r="S232" s="174" t="str">
        <f t="shared" si="21"/>
        <v/>
      </c>
      <c r="T232" s="175"/>
      <c r="U232" s="176"/>
      <c r="V232" s="93"/>
    </row>
    <row r="233" spans="1:22">
      <c r="A233" s="164">
        <f t="shared" si="22"/>
        <v>228</v>
      </c>
      <c r="B233" s="167"/>
      <c r="C233" s="167"/>
      <c r="D233" s="130"/>
      <c r="E233" s="129" t="str">
        <f t="shared" si="18"/>
        <v/>
      </c>
      <c r="F233" s="129" t="str">
        <f t="shared" si="20"/>
        <v/>
      </c>
      <c r="G233" s="130"/>
      <c r="H233" s="168" t="s">
        <v>290</v>
      </c>
      <c r="I233" s="169"/>
      <c r="J233" s="131"/>
      <c r="K233" s="170"/>
      <c r="L233" s="170"/>
      <c r="M233" s="171" t="str">
        <f t="shared" si="19"/>
        <v/>
      </c>
      <c r="N233" s="132"/>
      <c r="O233" s="172" t="str">
        <f>IFERROR(VLOOKUP(M233,計算用!$A$56:$B$63,2,FALSE),"")</f>
        <v/>
      </c>
      <c r="P233" s="173"/>
      <c r="Q233" s="173"/>
      <c r="R233" s="173"/>
      <c r="S233" s="174" t="str">
        <f t="shared" si="21"/>
        <v/>
      </c>
      <c r="T233" s="175"/>
      <c r="U233" s="176"/>
      <c r="V233" s="93"/>
    </row>
    <row r="234" spans="1:22">
      <c r="A234" s="164">
        <f t="shared" si="22"/>
        <v>229</v>
      </c>
      <c r="B234" s="167"/>
      <c r="C234" s="167"/>
      <c r="D234" s="130"/>
      <c r="E234" s="129" t="str">
        <f t="shared" si="18"/>
        <v/>
      </c>
      <c r="F234" s="129" t="str">
        <f t="shared" si="20"/>
        <v/>
      </c>
      <c r="G234" s="130"/>
      <c r="H234" s="168" t="s">
        <v>290</v>
      </c>
      <c r="I234" s="169"/>
      <c r="J234" s="131"/>
      <c r="K234" s="170"/>
      <c r="L234" s="170"/>
      <c r="M234" s="171" t="str">
        <f t="shared" si="19"/>
        <v/>
      </c>
      <c r="N234" s="132"/>
      <c r="O234" s="172" t="str">
        <f>IFERROR(VLOOKUP(M234,計算用!$A$56:$B$63,2,FALSE),"")</f>
        <v/>
      </c>
      <c r="P234" s="173"/>
      <c r="Q234" s="173"/>
      <c r="R234" s="173"/>
      <c r="S234" s="174" t="str">
        <f t="shared" si="21"/>
        <v/>
      </c>
      <c r="T234" s="175"/>
      <c r="U234" s="176"/>
      <c r="V234" s="93"/>
    </row>
    <row r="235" spans="1:22">
      <c r="A235" s="164">
        <f t="shared" si="22"/>
        <v>230</v>
      </c>
      <c r="B235" s="167"/>
      <c r="C235" s="167"/>
      <c r="D235" s="130"/>
      <c r="E235" s="129" t="str">
        <f t="shared" si="18"/>
        <v/>
      </c>
      <c r="F235" s="129" t="str">
        <f t="shared" si="20"/>
        <v/>
      </c>
      <c r="G235" s="130"/>
      <c r="H235" s="168" t="s">
        <v>290</v>
      </c>
      <c r="I235" s="169"/>
      <c r="J235" s="131"/>
      <c r="K235" s="170"/>
      <c r="L235" s="170"/>
      <c r="M235" s="171" t="str">
        <f t="shared" si="19"/>
        <v/>
      </c>
      <c r="N235" s="132"/>
      <c r="O235" s="172" t="str">
        <f>IFERROR(VLOOKUP(M235,計算用!$A$56:$B$63,2,FALSE),"")</f>
        <v/>
      </c>
      <c r="P235" s="173"/>
      <c r="Q235" s="173"/>
      <c r="R235" s="173"/>
      <c r="S235" s="174" t="str">
        <f t="shared" si="21"/>
        <v/>
      </c>
      <c r="T235" s="175"/>
      <c r="U235" s="176"/>
      <c r="V235" s="93"/>
    </row>
    <row r="236" spans="1:22">
      <c r="A236" s="164">
        <f t="shared" si="22"/>
        <v>231</v>
      </c>
      <c r="B236" s="167"/>
      <c r="C236" s="167"/>
      <c r="D236" s="130"/>
      <c r="E236" s="129" t="str">
        <f t="shared" si="18"/>
        <v/>
      </c>
      <c r="F236" s="129" t="str">
        <f t="shared" si="20"/>
        <v/>
      </c>
      <c r="G236" s="130"/>
      <c r="H236" s="168" t="s">
        <v>290</v>
      </c>
      <c r="I236" s="169"/>
      <c r="J236" s="131"/>
      <c r="K236" s="170"/>
      <c r="L236" s="170"/>
      <c r="M236" s="171" t="str">
        <f t="shared" si="19"/>
        <v/>
      </c>
      <c r="N236" s="132"/>
      <c r="O236" s="172" t="str">
        <f>IFERROR(VLOOKUP(M236,計算用!$A$56:$B$63,2,FALSE),"")</f>
        <v/>
      </c>
      <c r="P236" s="173"/>
      <c r="Q236" s="173"/>
      <c r="R236" s="173"/>
      <c r="S236" s="174" t="str">
        <f t="shared" si="21"/>
        <v/>
      </c>
      <c r="T236" s="175"/>
      <c r="U236" s="176"/>
      <c r="V236" s="93"/>
    </row>
    <row r="237" spans="1:22">
      <c r="A237" s="164">
        <f t="shared" si="22"/>
        <v>232</v>
      </c>
      <c r="B237" s="167"/>
      <c r="C237" s="167"/>
      <c r="D237" s="130"/>
      <c r="E237" s="129" t="str">
        <f t="shared" si="18"/>
        <v/>
      </c>
      <c r="F237" s="129" t="str">
        <f t="shared" si="20"/>
        <v/>
      </c>
      <c r="G237" s="130"/>
      <c r="H237" s="168" t="s">
        <v>290</v>
      </c>
      <c r="I237" s="169"/>
      <c r="J237" s="131"/>
      <c r="K237" s="170"/>
      <c r="L237" s="170"/>
      <c r="M237" s="171" t="str">
        <f t="shared" si="19"/>
        <v/>
      </c>
      <c r="N237" s="132"/>
      <c r="O237" s="172" t="str">
        <f>IFERROR(VLOOKUP(M237,計算用!$A$56:$B$63,2,FALSE),"")</f>
        <v/>
      </c>
      <c r="P237" s="173"/>
      <c r="Q237" s="173"/>
      <c r="R237" s="173"/>
      <c r="S237" s="174" t="str">
        <f t="shared" si="21"/>
        <v/>
      </c>
      <c r="T237" s="175"/>
      <c r="U237" s="176"/>
      <c r="V237" s="93"/>
    </row>
    <row r="238" spans="1:22">
      <c r="A238" s="164">
        <f t="shared" si="22"/>
        <v>233</v>
      </c>
      <c r="B238" s="167"/>
      <c r="C238" s="167"/>
      <c r="D238" s="130"/>
      <c r="E238" s="129" t="str">
        <f t="shared" si="18"/>
        <v/>
      </c>
      <c r="F238" s="129" t="str">
        <f t="shared" si="20"/>
        <v/>
      </c>
      <c r="G238" s="130"/>
      <c r="H238" s="168" t="s">
        <v>290</v>
      </c>
      <c r="I238" s="169"/>
      <c r="J238" s="131"/>
      <c r="K238" s="170"/>
      <c r="L238" s="170"/>
      <c r="M238" s="171" t="str">
        <f t="shared" si="19"/>
        <v/>
      </c>
      <c r="N238" s="132"/>
      <c r="O238" s="172" t="str">
        <f>IFERROR(VLOOKUP(M238,計算用!$A$56:$B$63,2,FALSE),"")</f>
        <v/>
      </c>
      <c r="P238" s="173"/>
      <c r="Q238" s="173"/>
      <c r="R238" s="173"/>
      <c r="S238" s="174" t="str">
        <f t="shared" si="21"/>
        <v/>
      </c>
      <c r="T238" s="175"/>
      <c r="U238" s="176"/>
      <c r="V238" s="93"/>
    </row>
    <row r="239" spans="1:22">
      <c r="A239" s="164">
        <f t="shared" si="22"/>
        <v>234</v>
      </c>
      <c r="B239" s="167"/>
      <c r="C239" s="167"/>
      <c r="D239" s="130"/>
      <c r="E239" s="129" t="str">
        <f t="shared" si="18"/>
        <v/>
      </c>
      <c r="F239" s="129" t="str">
        <f t="shared" si="20"/>
        <v/>
      </c>
      <c r="G239" s="130"/>
      <c r="H239" s="168" t="s">
        <v>290</v>
      </c>
      <c r="I239" s="169"/>
      <c r="J239" s="131"/>
      <c r="K239" s="170"/>
      <c r="L239" s="170"/>
      <c r="M239" s="171" t="str">
        <f t="shared" si="19"/>
        <v/>
      </c>
      <c r="N239" s="132"/>
      <c r="O239" s="172" t="str">
        <f>IFERROR(VLOOKUP(M239,計算用!$A$56:$B$63,2,FALSE),"")</f>
        <v/>
      </c>
      <c r="P239" s="173"/>
      <c r="Q239" s="173"/>
      <c r="R239" s="173"/>
      <c r="S239" s="174" t="str">
        <f t="shared" si="21"/>
        <v/>
      </c>
      <c r="T239" s="175"/>
      <c r="U239" s="176"/>
      <c r="V239" s="93"/>
    </row>
    <row r="240" spans="1:22">
      <c r="A240" s="164">
        <f t="shared" si="22"/>
        <v>235</v>
      </c>
      <c r="B240" s="167"/>
      <c r="C240" s="167"/>
      <c r="D240" s="130"/>
      <c r="E240" s="129" t="str">
        <f t="shared" si="18"/>
        <v/>
      </c>
      <c r="F240" s="129" t="str">
        <f t="shared" si="20"/>
        <v/>
      </c>
      <c r="G240" s="130"/>
      <c r="H240" s="168" t="s">
        <v>290</v>
      </c>
      <c r="I240" s="169"/>
      <c r="J240" s="131"/>
      <c r="K240" s="170"/>
      <c r="L240" s="170"/>
      <c r="M240" s="171" t="str">
        <f t="shared" si="19"/>
        <v/>
      </c>
      <c r="N240" s="132"/>
      <c r="O240" s="172" t="str">
        <f>IFERROR(VLOOKUP(M240,計算用!$A$56:$B$63,2,FALSE),"")</f>
        <v/>
      </c>
      <c r="P240" s="173"/>
      <c r="Q240" s="173"/>
      <c r="R240" s="173"/>
      <c r="S240" s="174" t="str">
        <f t="shared" si="21"/>
        <v/>
      </c>
      <c r="T240" s="175"/>
      <c r="U240" s="176"/>
      <c r="V240" s="93"/>
    </row>
    <row r="241" spans="1:22">
      <c r="A241" s="164">
        <f t="shared" si="22"/>
        <v>236</v>
      </c>
      <c r="B241" s="167"/>
      <c r="C241" s="167"/>
      <c r="D241" s="130"/>
      <c r="E241" s="129" t="str">
        <f t="shared" si="18"/>
        <v/>
      </c>
      <c r="F241" s="129" t="str">
        <f t="shared" si="20"/>
        <v/>
      </c>
      <c r="G241" s="130"/>
      <c r="H241" s="168" t="s">
        <v>290</v>
      </c>
      <c r="I241" s="169"/>
      <c r="J241" s="131"/>
      <c r="K241" s="170"/>
      <c r="L241" s="170"/>
      <c r="M241" s="171" t="str">
        <f t="shared" si="19"/>
        <v/>
      </c>
      <c r="N241" s="132"/>
      <c r="O241" s="172" t="str">
        <f>IFERROR(VLOOKUP(M241,計算用!$A$56:$B$63,2,FALSE),"")</f>
        <v/>
      </c>
      <c r="P241" s="173"/>
      <c r="Q241" s="173"/>
      <c r="R241" s="173"/>
      <c r="S241" s="174" t="str">
        <f t="shared" si="21"/>
        <v/>
      </c>
      <c r="T241" s="175"/>
      <c r="U241" s="176"/>
      <c r="V241" s="93"/>
    </row>
    <row r="242" spans="1:22">
      <c r="A242" s="164">
        <f t="shared" si="22"/>
        <v>237</v>
      </c>
      <c r="B242" s="167"/>
      <c r="C242" s="167"/>
      <c r="D242" s="130"/>
      <c r="E242" s="129" t="str">
        <f t="shared" si="18"/>
        <v/>
      </c>
      <c r="F242" s="129" t="str">
        <f t="shared" si="20"/>
        <v/>
      </c>
      <c r="G242" s="130"/>
      <c r="H242" s="168" t="s">
        <v>290</v>
      </c>
      <c r="I242" s="169"/>
      <c r="J242" s="131"/>
      <c r="K242" s="170"/>
      <c r="L242" s="170"/>
      <c r="M242" s="171" t="str">
        <f t="shared" si="19"/>
        <v/>
      </c>
      <c r="N242" s="132"/>
      <c r="O242" s="172" t="str">
        <f>IFERROR(VLOOKUP(M242,計算用!$A$56:$B$63,2,FALSE),"")</f>
        <v/>
      </c>
      <c r="P242" s="173"/>
      <c r="Q242" s="173"/>
      <c r="R242" s="173"/>
      <c r="S242" s="174" t="str">
        <f t="shared" si="21"/>
        <v/>
      </c>
      <c r="T242" s="175"/>
      <c r="U242" s="176"/>
      <c r="V242" s="93"/>
    </row>
    <row r="243" spans="1:22">
      <c r="A243" s="164">
        <f t="shared" si="22"/>
        <v>238</v>
      </c>
      <c r="B243" s="167"/>
      <c r="C243" s="167"/>
      <c r="D243" s="130"/>
      <c r="E243" s="129" t="str">
        <f t="shared" ref="E243:E270" si="23">B243&amp;C243&amp;D243</f>
        <v/>
      </c>
      <c r="F243" s="129" t="str">
        <f t="shared" si="20"/>
        <v/>
      </c>
      <c r="G243" s="130"/>
      <c r="H243" s="168" t="s">
        <v>290</v>
      </c>
      <c r="I243" s="169"/>
      <c r="J243" s="131"/>
      <c r="K243" s="170"/>
      <c r="L243" s="170"/>
      <c r="M243" s="171" t="str">
        <f t="shared" ref="M243:M270" si="24">K243&amp;L243</f>
        <v/>
      </c>
      <c r="N243" s="132"/>
      <c r="O243" s="172" t="str">
        <f>IFERROR(VLOOKUP(M243,計算用!$A$56:$B$63,2,FALSE),"")</f>
        <v/>
      </c>
      <c r="P243" s="173"/>
      <c r="Q243" s="173"/>
      <c r="R243" s="173"/>
      <c r="S243" s="174" t="str">
        <f t="shared" si="21"/>
        <v/>
      </c>
      <c r="T243" s="175"/>
      <c r="U243" s="176"/>
      <c r="V243" s="93"/>
    </row>
    <row r="244" spans="1:22">
      <c r="A244" s="164">
        <f t="shared" si="22"/>
        <v>239</v>
      </c>
      <c r="B244" s="167"/>
      <c r="C244" s="167"/>
      <c r="D244" s="130"/>
      <c r="E244" s="129" t="str">
        <f t="shared" si="23"/>
        <v/>
      </c>
      <c r="F244" s="129" t="str">
        <f t="shared" si="20"/>
        <v/>
      </c>
      <c r="G244" s="130"/>
      <c r="H244" s="168" t="s">
        <v>290</v>
      </c>
      <c r="I244" s="169"/>
      <c r="J244" s="131"/>
      <c r="K244" s="170"/>
      <c r="L244" s="170"/>
      <c r="M244" s="171" t="str">
        <f t="shared" si="24"/>
        <v/>
      </c>
      <c r="N244" s="132"/>
      <c r="O244" s="172" t="str">
        <f>IFERROR(VLOOKUP(M244,計算用!$A$56:$B$63,2,FALSE),"")</f>
        <v/>
      </c>
      <c r="P244" s="173"/>
      <c r="Q244" s="173"/>
      <c r="R244" s="173"/>
      <c r="S244" s="174" t="str">
        <f t="shared" si="21"/>
        <v/>
      </c>
      <c r="T244" s="175"/>
      <c r="U244" s="176"/>
      <c r="V244" s="93"/>
    </row>
    <row r="245" spans="1:22">
      <c r="A245" s="164">
        <f t="shared" si="22"/>
        <v>240</v>
      </c>
      <c r="B245" s="167"/>
      <c r="C245" s="167"/>
      <c r="D245" s="130"/>
      <c r="E245" s="129" t="str">
        <f t="shared" si="23"/>
        <v/>
      </c>
      <c r="F245" s="129" t="str">
        <f t="shared" si="20"/>
        <v/>
      </c>
      <c r="G245" s="130"/>
      <c r="H245" s="168" t="s">
        <v>290</v>
      </c>
      <c r="I245" s="169"/>
      <c r="J245" s="131"/>
      <c r="K245" s="170"/>
      <c r="L245" s="170"/>
      <c r="M245" s="171" t="str">
        <f t="shared" si="24"/>
        <v/>
      </c>
      <c r="N245" s="132"/>
      <c r="O245" s="172" t="str">
        <f>IFERROR(VLOOKUP(M245,計算用!$A$56:$B$63,2,FALSE),"")</f>
        <v/>
      </c>
      <c r="P245" s="173"/>
      <c r="Q245" s="173"/>
      <c r="R245" s="173"/>
      <c r="S245" s="174" t="str">
        <f t="shared" si="21"/>
        <v/>
      </c>
      <c r="T245" s="175"/>
      <c r="U245" s="176"/>
      <c r="V245" s="93"/>
    </row>
    <row r="246" spans="1:22">
      <c r="A246" s="164">
        <f t="shared" si="22"/>
        <v>241</v>
      </c>
      <c r="B246" s="167"/>
      <c r="C246" s="167"/>
      <c r="D246" s="130"/>
      <c r="E246" s="129" t="str">
        <f t="shared" si="23"/>
        <v/>
      </c>
      <c r="F246" s="129" t="str">
        <f t="shared" si="20"/>
        <v/>
      </c>
      <c r="G246" s="130"/>
      <c r="H246" s="168" t="s">
        <v>290</v>
      </c>
      <c r="I246" s="169"/>
      <c r="J246" s="131"/>
      <c r="K246" s="170"/>
      <c r="L246" s="170"/>
      <c r="M246" s="171" t="str">
        <f t="shared" si="24"/>
        <v/>
      </c>
      <c r="N246" s="132"/>
      <c r="O246" s="172" t="str">
        <f>IFERROR(VLOOKUP(M246,計算用!$A$56:$B$63,2,FALSE),"")</f>
        <v/>
      </c>
      <c r="P246" s="173"/>
      <c r="Q246" s="173"/>
      <c r="R246" s="173"/>
      <c r="S246" s="174" t="str">
        <f t="shared" si="21"/>
        <v/>
      </c>
      <c r="T246" s="175"/>
      <c r="U246" s="176"/>
      <c r="V246" s="93"/>
    </row>
    <row r="247" spans="1:22">
      <c r="A247" s="164">
        <f t="shared" si="22"/>
        <v>242</v>
      </c>
      <c r="B247" s="167"/>
      <c r="C247" s="167"/>
      <c r="D247" s="130"/>
      <c r="E247" s="129" t="str">
        <f t="shared" si="23"/>
        <v/>
      </c>
      <c r="F247" s="129" t="str">
        <f t="shared" si="20"/>
        <v/>
      </c>
      <c r="G247" s="130"/>
      <c r="H247" s="168" t="s">
        <v>290</v>
      </c>
      <c r="I247" s="169"/>
      <c r="J247" s="131"/>
      <c r="K247" s="170"/>
      <c r="L247" s="170"/>
      <c r="M247" s="171" t="str">
        <f t="shared" si="24"/>
        <v/>
      </c>
      <c r="N247" s="132"/>
      <c r="O247" s="172" t="str">
        <f>IFERROR(VLOOKUP(M247,計算用!$A$56:$B$63,2,FALSE),"")</f>
        <v/>
      </c>
      <c r="P247" s="173"/>
      <c r="Q247" s="173"/>
      <c r="R247" s="173"/>
      <c r="S247" s="174" t="str">
        <f t="shared" si="21"/>
        <v/>
      </c>
      <c r="T247" s="175"/>
      <c r="U247" s="176"/>
      <c r="V247" s="93"/>
    </row>
    <row r="248" spans="1:22">
      <c r="A248" s="164">
        <f t="shared" si="22"/>
        <v>243</v>
      </c>
      <c r="B248" s="167"/>
      <c r="C248" s="167"/>
      <c r="D248" s="130"/>
      <c r="E248" s="129" t="str">
        <f t="shared" si="23"/>
        <v/>
      </c>
      <c r="F248" s="129" t="str">
        <f t="shared" si="20"/>
        <v/>
      </c>
      <c r="G248" s="130"/>
      <c r="H248" s="168" t="s">
        <v>290</v>
      </c>
      <c r="I248" s="169"/>
      <c r="J248" s="131"/>
      <c r="K248" s="170"/>
      <c r="L248" s="170"/>
      <c r="M248" s="171" t="str">
        <f t="shared" si="24"/>
        <v/>
      </c>
      <c r="N248" s="132"/>
      <c r="O248" s="172" t="str">
        <f>IFERROR(VLOOKUP(M248,計算用!$A$56:$B$63,2,FALSE),"")</f>
        <v/>
      </c>
      <c r="P248" s="173"/>
      <c r="Q248" s="173"/>
      <c r="R248" s="173"/>
      <c r="S248" s="174" t="str">
        <f t="shared" si="21"/>
        <v/>
      </c>
      <c r="T248" s="175"/>
      <c r="U248" s="176"/>
      <c r="V248" s="93"/>
    </row>
    <row r="249" spans="1:22">
      <c r="A249" s="164">
        <f t="shared" si="22"/>
        <v>244</v>
      </c>
      <c r="B249" s="167"/>
      <c r="C249" s="167"/>
      <c r="D249" s="130"/>
      <c r="E249" s="129" t="str">
        <f t="shared" si="23"/>
        <v/>
      </c>
      <c r="F249" s="129" t="str">
        <f t="shared" si="20"/>
        <v/>
      </c>
      <c r="G249" s="130"/>
      <c r="H249" s="168" t="s">
        <v>290</v>
      </c>
      <c r="I249" s="169"/>
      <c r="J249" s="131"/>
      <c r="K249" s="170"/>
      <c r="L249" s="170"/>
      <c r="M249" s="171" t="str">
        <f t="shared" si="24"/>
        <v/>
      </c>
      <c r="N249" s="132"/>
      <c r="O249" s="172" t="str">
        <f>IFERROR(VLOOKUP(M249,計算用!$A$56:$B$63,2,FALSE),"")</f>
        <v/>
      </c>
      <c r="P249" s="173"/>
      <c r="Q249" s="173"/>
      <c r="R249" s="173"/>
      <c r="S249" s="174" t="str">
        <f t="shared" si="21"/>
        <v/>
      </c>
      <c r="T249" s="175"/>
      <c r="U249" s="176"/>
      <c r="V249" s="93"/>
    </row>
    <row r="250" spans="1:22">
      <c r="A250" s="164">
        <f t="shared" si="22"/>
        <v>245</v>
      </c>
      <c r="B250" s="167"/>
      <c r="C250" s="167"/>
      <c r="D250" s="130"/>
      <c r="E250" s="129" t="str">
        <f t="shared" si="23"/>
        <v/>
      </c>
      <c r="F250" s="129" t="str">
        <f t="shared" si="20"/>
        <v/>
      </c>
      <c r="G250" s="130"/>
      <c r="H250" s="168" t="s">
        <v>290</v>
      </c>
      <c r="I250" s="169"/>
      <c r="J250" s="131"/>
      <c r="K250" s="170"/>
      <c r="L250" s="170"/>
      <c r="M250" s="171" t="str">
        <f t="shared" si="24"/>
        <v/>
      </c>
      <c r="N250" s="132"/>
      <c r="O250" s="172" t="str">
        <f>IFERROR(VLOOKUP(M250,計算用!$A$56:$B$63,2,FALSE),"")</f>
        <v/>
      </c>
      <c r="P250" s="173"/>
      <c r="Q250" s="173"/>
      <c r="R250" s="173"/>
      <c r="S250" s="174" t="str">
        <f t="shared" si="21"/>
        <v/>
      </c>
      <c r="T250" s="175"/>
      <c r="U250" s="176"/>
      <c r="V250" s="93"/>
    </row>
    <row r="251" spans="1:22">
      <c r="A251" s="164">
        <f t="shared" si="22"/>
        <v>246</v>
      </c>
      <c r="B251" s="167"/>
      <c r="C251" s="167"/>
      <c r="D251" s="130"/>
      <c r="E251" s="129" t="str">
        <f t="shared" si="23"/>
        <v/>
      </c>
      <c r="F251" s="129" t="str">
        <f t="shared" si="20"/>
        <v/>
      </c>
      <c r="G251" s="130"/>
      <c r="H251" s="168" t="s">
        <v>290</v>
      </c>
      <c r="I251" s="169"/>
      <c r="J251" s="131"/>
      <c r="K251" s="170"/>
      <c r="L251" s="170"/>
      <c r="M251" s="171" t="str">
        <f t="shared" si="24"/>
        <v/>
      </c>
      <c r="N251" s="132"/>
      <c r="O251" s="172" t="str">
        <f>IFERROR(VLOOKUP(M251,計算用!$A$56:$B$63,2,FALSE),"")</f>
        <v/>
      </c>
      <c r="P251" s="173"/>
      <c r="Q251" s="173"/>
      <c r="R251" s="173"/>
      <c r="S251" s="174" t="str">
        <f t="shared" si="21"/>
        <v/>
      </c>
      <c r="T251" s="175"/>
      <c r="U251" s="176"/>
      <c r="V251" s="93"/>
    </row>
    <row r="252" spans="1:22">
      <c r="A252" s="164">
        <f t="shared" si="22"/>
        <v>247</v>
      </c>
      <c r="B252" s="167"/>
      <c r="C252" s="167"/>
      <c r="D252" s="130"/>
      <c r="E252" s="129" t="str">
        <f t="shared" si="23"/>
        <v/>
      </c>
      <c r="F252" s="129" t="str">
        <f t="shared" si="20"/>
        <v/>
      </c>
      <c r="G252" s="130"/>
      <c r="H252" s="168" t="s">
        <v>290</v>
      </c>
      <c r="I252" s="169"/>
      <c r="J252" s="131"/>
      <c r="K252" s="170"/>
      <c r="L252" s="170"/>
      <c r="M252" s="171" t="str">
        <f t="shared" si="24"/>
        <v/>
      </c>
      <c r="N252" s="132"/>
      <c r="O252" s="172" t="str">
        <f>IFERROR(VLOOKUP(M252,計算用!$A$56:$B$63,2,FALSE),"")</f>
        <v/>
      </c>
      <c r="P252" s="173"/>
      <c r="Q252" s="173"/>
      <c r="R252" s="173"/>
      <c r="S252" s="174" t="str">
        <f t="shared" si="21"/>
        <v/>
      </c>
      <c r="T252" s="175"/>
      <c r="U252" s="176"/>
      <c r="V252" s="93"/>
    </row>
    <row r="253" spans="1:22">
      <c r="A253" s="164">
        <f t="shared" si="22"/>
        <v>248</v>
      </c>
      <c r="B253" s="167"/>
      <c r="C253" s="167"/>
      <c r="D253" s="130"/>
      <c r="E253" s="129" t="str">
        <f t="shared" si="23"/>
        <v/>
      </c>
      <c r="F253" s="129" t="str">
        <f t="shared" si="20"/>
        <v/>
      </c>
      <c r="G253" s="130"/>
      <c r="H253" s="168" t="s">
        <v>290</v>
      </c>
      <c r="I253" s="169"/>
      <c r="J253" s="131"/>
      <c r="K253" s="170"/>
      <c r="L253" s="170"/>
      <c r="M253" s="171" t="str">
        <f t="shared" si="24"/>
        <v/>
      </c>
      <c r="N253" s="132"/>
      <c r="O253" s="172" t="str">
        <f>IFERROR(VLOOKUP(M253,計算用!$A$56:$B$63,2,FALSE),"")</f>
        <v/>
      </c>
      <c r="P253" s="173"/>
      <c r="Q253" s="173"/>
      <c r="R253" s="173"/>
      <c r="S253" s="174" t="str">
        <f t="shared" si="21"/>
        <v/>
      </c>
      <c r="T253" s="175"/>
      <c r="U253" s="176"/>
      <c r="V253" s="93"/>
    </row>
    <row r="254" spans="1:22">
      <c r="A254" s="164">
        <f t="shared" si="22"/>
        <v>249</v>
      </c>
      <c r="B254" s="167"/>
      <c r="C254" s="167"/>
      <c r="D254" s="130"/>
      <c r="E254" s="129" t="str">
        <f t="shared" si="23"/>
        <v/>
      </c>
      <c r="F254" s="129" t="str">
        <f t="shared" si="20"/>
        <v/>
      </c>
      <c r="G254" s="130"/>
      <c r="H254" s="168" t="s">
        <v>290</v>
      </c>
      <c r="I254" s="169"/>
      <c r="J254" s="131"/>
      <c r="K254" s="170"/>
      <c r="L254" s="170"/>
      <c r="M254" s="171" t="str">
        <f t="shared" si="24"/>
        <v/>
      </c>
      <c r="N254" s="132"/>
      <c r="O254" s="172" t="str">
        <f>IFERROR(VLOOKUP(M254,計算用!$A$56:$B$63,2,FALSE),"")</f>
        <v/>
      </c>
      <c r="P254" s="173"/>
      <c r="Q254" s="173"/>
      <c r="R254" s="173"/>
      <c r="S254" s="174" t="str">
        <f t="shared" si="21"/>
        <v/>
      </c>
      <c r="T254" s="175"/>
      <c r="U254" s="176"/>
      <c r="V254" s="93"/>
    </row>
    <row r="255" spans="1:22">
      <c r="A255" s="164">
        <f t="shared" si="22"/>
        <v>250</v>
      </c>
      <c r="B255" s="167"/>
      <c r="C255" s="167"/>
      <c r="D255" s="130"/>
      <c r="E255" s="129" t="str">
        <f t="shared" si="23"/>
        <v/>
      </c>
      <c r="F255" s="129" t="str">
        <f t="shared" si="20"/>
        <v/>
      </c>
      <c r="G255" s="130"/>
      <c r="H255" s="168" t="s">
        <v>290</v>
      </c>
      <c r="I255" s="169"/>
      <c r="J255" s="131"/>
      <c r="K255" s="170"/>
      <c r="L255" s="170"/>
      <c r="M255" s="171" t="str">
        <f t="shared" si="24"/>
        <v/>
      </c>
      <c r="N255" s="132"/>
      <c r="O255" s="172" t="str">
        <f>IFERROR(VLOOKUP(M255,計算用!$A$56:$B$63,2,FALSE),"")</f>
        <v/>
      </c>
      <c r="P255" s="173"/>
      <c r="Q255" s="173"/>
      <c r="R255" s="173"/>
      <c r="S255" s="174" t="str">
        <f t="shared" si="21"/>
        <v/>
      </c>
      <c r="T255" s="175"/>
      <c r="U255" s="176"/>
      <c r="V255" s="93"/>
    </row>
    <row r="256" spans="1:22">
      <c r="A256" s="164">
        <f t="shared" si="22"/>
        <v>251</v>
      </c>
      <c r="B256" s="167"/>
      <c r="C256" s="167"/>
      <c r="D256" s="130"/>
      <c r="E256" s="129" t="str">
        <f t="shared" si="23"/>
        <v/>
      </c>
      <c r="F256" s="129" t="str">
        <f t="shared" si="20"/>
        <v/>
      </c>
      <c r="G256" s="130"/>
      <c r="H256" s="168" t="s">
        <v>290</v>
      </c>
      <c r="I256" s="169"/>
      <c r="J256" s="131"/>
      <c r="K256" s="170"/>
      <c r="L256" s="170"/>
      <c r="M256" s="171" t="str">
        <f t="shared" si="24"/>
        <v/>
      </c>
      <c r="N256" s="132"/>
      <c r="O256" s="172" t="str">
        <f>IFERROR(VLOOKUP(M256,計算用!$A$56:$B$63,2,FALSE),"")</f>
        <v/>
      </c>
      <c r="P256" s="173"/>
      <c r="Q256" s="173"/>
      <c r="R256" s="173"/>
      <c r="S256" s="174" t="str">
        <f t="shared" si="21"/>
        <v/>
      </c>
      <c r="T256" s="175"/>
      <c r="U256" s="176"/>
      <c r="V256" s="93"/>
    </row>
    <row r="257" spans="1:22">
      <c r="A257" s="164">
        <f t="shared" si="22"/>
        <v>252</v>
      </c>
      <c r="B257" s="167"/>
      <c r="C257" s="167"/>
      <c r="D257" s="130"/>
      <c r="E257" s="129" t="str">
        <f t="shared" si="23"/>
        <v/>
      </c>
      <c r="F257" s="129" t="str">
        <f t="shared" si="20"/>
        <v/>
      </c>
      <c r="G257" s="130"/>
      <c r="H257" s="168" t="s">
        <v>290</v>
      </c>
      <c r="I257" s="169"/>
      <c r="J257" s="131"/>
      <c r="K257" s="170"/>
      <c r="L257" s="170"/>
      <c r="M257" s="171" t="str">
        <f t="shared" si="24"/>
        <v/>
      </c>
      <c r="N257" s="132"/>
      <c r="O257" s="172" t="str">
        <f>IFERROR(VLOOKUP(M257,計算用!$A$56:$B$63,2,FALSE),"")</f>
        <v/>
      </c>
      <c r="P257" s="173"/>
      <c r="Q257" s="173"/>
      <c r="R257" s="173"/>
      <c r="S257" s="174" t="str">
        <f t="shared" si="21"/>
        <v/>
      </c>
      <c r="T257" s="175"/>
      <c r="U257" s="176"/>
      <c r="V257" s="93"/>
    </row>
    <row r="258" spans="1:22">
      <c r="A258" s="164">
        <f t="shared" si="22"/>
        <v>253</v>
      </c>
      <c r="B258" s="167"/>
      <c r="C258" s="167"/>
      <c r="D258" s="130"/>
      <c r="E258" s="129" t="str">
        <f t="shared" si="23"/>
        <v/>
      </c>
      <c r="F258" s="129" t="str">
        <f t="shared" si="20"/>
        <v/>
      </c>
      <c r="G258" s="130"/>
      <c r="H258" s="168" t="s">
        <v>290</v>
      </c>
      <c r="I258" s="169"/>
      <c r="J258" s="131"/>
      <c r="K258" s="170"/>
      <c r="L258" s="170"/>
      <c r="M258" s="171" t="str">
        <f t="shared" si="24"/>
        <v/>
      </c>
      <c r="N258" s="132"/>
      <c r="O258" s="172" t="str">
        <f>IFERROR(VLOOKUP(M258,計算用!$A$56:$B$63,2,FALSE),"")</f>
        <v/>
      </c>
      <c r="P258" s="173"/>
      <c r="Q258" s="173"/>
      <c r="R258" s="173"/>
      <c r="S258" s="174" t="str">
        <f t="shared" si="21"/>
        <v/>
      </c>
      <c r="T258" s="175"/>
      <c r="U258" s="176"/>
      <c r="V258" s="93"/>
    </row>
    <row r="259" spans="1:22">
      <c r="A259" s="164">
        <f t="shared" si="22"/>
        <v>254</v>
      </c>
      <c r="B259" s="167"/>
      <c r="C259" s="167"/>
      <c r="D259" s="130"/>
      <c r="E259" s="129" t="str">
        <f t="shared" si="23"/>
        <v/>
      </c>
      <c r="F259" s="129" t="str">
        <f t="shared" si="20"/>
        <v/>
      </c>
      <c r="G259" s="130"/>
      <c r="H259" s="168" t="s">
        <v>290</v>
      </c>
      <c r="I259" s="169"/>
      <c r="J259" s="131"/>
      <c r="K259" s="170"/>
      <c r="L259" s="170"/>
      <c r="M259" s="171" t="str">
        <f t="shared" si="24"/>
        <v/>
      </c>
      <c r="N259" s="132"/>
      <c r="O259" s="172" t="str">
        <f>IFERROR(VLOOKUP(M259,計算用!$A$56:$B$63,2,FALSE),"")</f>
        <v/>
      </c>
      <c r="P259" s="173"/>
      <c r="Q259" s="173"/>
      <c r="R259" s="173"/>
      <c r="S259" s="174" t="str">
        <f t="shared" si="21"/>
        <v/>
      </c>
      <c r="T259" s="175"/>
      <c r="U259" s="176"/>
      <c r="V259" s="93"/>
    </row>
    <row r="260" spans="1:22">
      <c r="A260" s="164">
        <f t="shared" si="22"/>
        <v>255</v>
      </c>
      <c r="B260" s="167"/>
      <c r="C260" s="167"/>
      <c r="D260" s="130"/>
      <c r="E260" s="129" t="str">
        <f t="shared" si="23"/>
        <v/>
      </c>
      <c r="F260" s="129" t="str">
        <f t="shared" si="20"/>
        <v/>
      </c>
      <c r="G260" s="130"/>
      <c r="H260" s="168" t="s">
        <v>290</v>
      </c>
      <c r="I260" s="169"/>
      <c r="J260" s="131"/>
      <c r="K260" s="170"/>
      <c r="L260" s="170"/>
      <c r="M260" s="171" t="str">
        <f t="shared" si="24"/>
        <v/>
      </c>
      <c r="N260" s="132"/>
      <c r="O260" s="172" t="str">
        <f>IFERROR(VLOOKUP(M260,計算用!$A$56:$B$63,2,FALSE),"")</f>
        <v/>
      </c>
      <c r="P260" s="173"/>
      <c r="Q260" s="173"/>
      <c r="R260" s="173"/>
      <c r="S260" s="174" t="str">
        <f t="shared" si="21"/>
        <v/>
      </c>
      <c r="T260" s="175"/>
      <c r="U260" s="176"/>
      <c r="V260" s="93"/>
    </row>
    <row r="261" spans="1:22">
      <c r="A261" s="164">
        <f t="shared" si="22"/>
        <v>256</v>
      </c>
      <c r="B261" s="167"/>
      <c r="C261" s="167"/>
      <c r="D261" s="130"/>
      <c r="E261" s="129" t="str">
        <f t="shared" si="23"/>
        <v/>
      </c>
      <c r="F261" s="129" t="str">
        <f t="shared" si="20"/>
        <v/>
      </c>
      <c r="G261" s="130"/>
      <c r="H261" s="168" t="s">
        <v>290</v>
      </c>
      <c r="I261" s="169"/>
      <c r="J261" s="131"/>
      <c r="K261" s="170"/>
      <c r="L261" s="170"/>
      <c r="M261" s="171" t="str">
        <f t="shared" si="24"/>
        <v/>
      </c>
      <c r="N261" s="132"/>
      <c r="O261" s="172" t="str">
        <f>IFERROR(VLOOKUP(M261,計算用!$A$56:$B$63,2,FALSE),"")</f>
        <v/>
      </c>
      <c r="P261" s="173"/>
      <c r="Q261" s="173"/>
      <c r="R261" s="173"/>
      <c r="S261" s="174" t="str">
        <f t="shared" si="21"/>
        <v/>
      </c>
      <c r="T261" s="175"/>
      <c r="U261" s="176"/>
      <c r="V261" s="93"/>
    </row>
    <row r="262" spans="1:22">
      <c r="A262" s="164">
        <f t="shared" si="22"/>
        <v>257</v>
      </c>
      <c r="B262" s="167"/>
      <c r="C262" s="167"/>
      <c r="D262" s="130"/>
      <c r="E262" s="129" t="str">
        <f t="shared" si="23"/>
        <v/>
      </c>
      <c r="F262" s="129" t="str">
        <f t="shared" ref="F262:F305" si="25">IF(E262="","",COUNTIF($E$6:$E$305,E262))</f>
        <v/>
      </c>
      <c r="G262" s="130"/>
      <c r="H262" s="168" t="s">
        <v>290</v>
      </c>
      <c r="I262" s="169"/>
      <c r="J262" s="131"/>
      <c r="K262" s="170"/>
      <c r="L262" s="170"/>
      <c r="M262" s="171" t="str">
        <f t="shared" si="24"/>
        <v/>
      </c>
      <c r="N262" s="132"/>
      <c r="O262" s="172" t="str">
        <f>IFERROR(VLOOKUP(M262,計算用!$A$56:$B$63,2,FALSE),"")</f>
        <v/>
      </c>
      <c r="P262" s="173"/>
      <c r="Q262" s="173"/>
      <c r="R262" s="173"/>
      <c r="S262" s="174" t="str">
        <f t="shared" ref="S262:S295" si="26">IF(F262&gt;=2,"","可")</f>
        <v/>
      </c>
      <c r="T262" s="175"/>
      <c r="U262" s="176"/>
      <c r="V262" s="93"/>
    </row>
    <row r="263" spans="1:22">
      <c r="A263" s="164">
        <f t="shared" si="22"/>
        <v>258</v>
      </c>
      <c r="B263" s="167"/>
      <c r="C263" s="167"/>
      <c r="D263" s="130"/>
      <c r="E263" s="129" t="str">
        <f t="shared" si="23"/>
        <v/>
      </c>
      <c r="F263" s="129" t="str">
        <f t="shared" si="25"/>
        <v/>
      </c>
      <c r="G263" s="130"/>
      <c r="H263" s="168" t="s">
        <v>290</v>
      </c>
      <c r="I263" s="169"/>
      <c r="J263" s="131"/>
      <c r="K263" s="170"/>
      <c r="L263" s="170"/>
      <c r="M263" s="171" t="str">
        <f t="shared" si="24"/>
        <v/>
      </c>
      <c r="N263" s="132"/>
      <c r="O263" s="172" t="str">
        <f>IFERROR(VLOOKUP(M263,計算用!$A$56:$B$63,2,FALSE),"")</f>
        <v/>
      </c>
      <c r="P263" s="173"/>
      <c r="Q263" s="173"/>
      <c r="R263" s="173"/>
      <c r="S263" s="174" t="str">
        <f t="shared" si="26"/>
        <v/>
      </c>
      <c r="T263" s="175"/>
      <c r="U263" s="176"/>
      <c r="V263" s="93"/>
    </row>
    <row r="264" spans="1:22">
      <c r="A264" s="164">
        <f t="shared" si="22"/>
        <v>259</v>
      </c>
      <c r="B264" s="167"/>
      <c r="C264" s="167"/>
      <c r="D264" s="130"/>
      <c r="E264" s="129" t="str">
        <f t="shared" si="23"/>
        <v/>
      </c>
      <c r="F264" s="129" t="str">
        <f t="shared" si="25"/>
        <v/>
      </c>
      <c r="G264" s="130"/>
      <c r="H264" s="168" t="s">
        <v>290</v>
      </c>
      <c r="I264" s="169"/>
      <c r="J264" s="131"/>
      <c r="K264" s="170"/>
      <c r="L264" s="170"/>
      <c r="M264" s="171" t="str">
        <f t="shared" si="24"/>
        <v/>
      </c>
      <c r="N264" s="132"/>
      <c r="O264" s="172" t="str">
        <f>IFERROR(VLOOKUP(M264,計算用!$A$56:$B$63,2,FALSE),"")</f>
        <v/>
      </c>
      <c r="P264" s="173"/>
      <c r="Q264" s="173"/>
      <c r="R264" s="173"/>
      <c r="S264" s="174" t="str">
        <f t="shared" si="26"/>
        <v/>
      </c>
      <c r="T264" s="175"/>
      <c r="U264" s="176"/>
      <c r="V264" s="93"/>
    </row>
    <row r="265" spans="1:22">
      <c r="A265" s="164">
        <f t="shared" si="22"/>
        <v>260</v>
      </c>
      <c r="B265" s="167"/>
      <c r="C265" s="167"/>
      <c r="D265" s="130"/>
      <c r="E265" s="129" t="str">
        <f t="shared" si="23"/>
        <v/>
      </c>
      <c r="F265" s="129" t="str">
        <f t="shared" si="25"/>
        <v/>
      </c>
      <c r="G265" s="130"/>
      <c r="H265" s="168" t="s">
        <v>290</v>
      </c>
      <c r="I265" s="169"/>
      <c r="J265" s="131"/>
      <c r="K265" s="170"/>
      <c r="L265" s="170"/>
      <c r="M265" s="171" t="str">
        <f t="shared" si="24"/>
        <v/>
      </c>
      <c r="N265" s="132"/>
      <c r="O265" s="172" t="str">
        <f>IFERROR(VLOOKUP(M265,計算用!$A$56:$B$63,2,FALSE),"")</f>
        <v/>
      </c>
      <c r="P265" s="173"/>
      <c r="Q265" s="173"/>
      <c r="R265" s="173"/>
      <c r="S265" s="174" t="str">
        <f t="shared" si="26"/>
        <v/>
      </c>
      <c r="T265" s="175"/>
      <c r="U265" s="176"/>
      <c r="V265" s="93"/>
    </row>
    <row r="266" spans="1:22">
      <c r="A266" s="164">
        <f t="shared" si="22"/>
        <v>261</v>
      </c>
      <c r="B266" s="167"/>
      <c r="C266" s="167"/>
      <c r="D266" s="130"/>
      <c r="E266" s="129" t="str">
        <f t="shared" si="23"/>
        <v/>
      </c>
      <c r="F266" s="129" t="str">
        <f t="shared" si="25"/>
        <v/>
      </c>
      <c r="G266" s="130"/>
      <c r="H266" s="168" t="s">
        <v>290</v>
      </c>
      <c r="I266" s="169"/>
      <c r="J266" s="131"/>
      <c r="K266" s="170"/>
      <c r="L266" s="170"/>
      <c r="M266" s="171" t="str">
        <f t="shared" si="24"/>
        <v/>
      </c>
      <c r="N266" s="132"/>
      <c r="O266" s="172" t="str">
        <f>IFERROR(VLOOKUP(M266,計算用!$A$56:$B$63,2,FALSE),"")</f>
        <v/>
      </c>
      <c r="P266" s="173"/>
      <c r="Q266" s="173"/>
      <c r="R266" s="173"/>
      <c r="S266" s="174" t="str">
        <f t="shared" si="26"/>
        <v/>
      </c>
      <c r="T266" s="175"/>
      <c r="U266" s="176"/>
      <c r="V266" s="93"/>
    </row>
    <row r="267" spans="1:22">
      <c r="A267" s="164">
        <f t="shared" si="22"/>
        <v>262</v>
      </c>
      <c r="B267" s="167"/>
      <c r="C267" s="167"/>
      <c r="D267" s="130"/>
      <c r="E267" s="129" t="str">
        <f t="shared" si="23"/>
        <v/>
      </c>
      <c r="F267" s="129" t="str">
        <f t="shared" si="25"/>
        <v/>
      </c>
      <c r="G267" s="130"/>
      <c r="H267" s="168" t="s">
        <v>290</v>
      </c>
      <c r="I267" s="169"/>
      <c r="J267" s="131"/>
      <c r="K267" s="170"/>
      <c r="L267" s="170"/>
      <c r="M267" s="171" t="str">
        <f t="shared" si="24"/>
        <v/>
      </c>
      <c r="N267" s="132"/>
      <c r="O267" s="172" t="str">
        <f>IFERROR(VLOOKUP(M267,計算用!$A$56:$B$63,2,FALSE),"")</f>
        <v/>
      </c>
      <c r="P267" s="173"/>
      <c r="Q267" s="173"/>
      <c r="R267" s="173"/>
      <c r="S267" s="174" t="str">
        <f t="shared" si="26"/>
        <v/>
      </c>
      <c r="T267" s="175"/>
      <c r="U267" s="176"/>
      <c r="V267" s="93"/>
    </row>
    <row r="268" spans="1:22">
      <c r="A268" s="164">
        <f t="shared" si="22"/>
        <v>263</v>
      </c>
      <c r="B268" s="167"/>
      <c r="C268" s="167"/>
      <c r="D268" s="130"/>
      <c r="E268" s="129" t="str">
        <f t="shared" si="23"/>
        <v/>
      </c>
      <c r="F268" s="129" t="str">
        <f t="shared" si="25"/>
        <v/>
      </c>
      <c r="G268" s="130"/>
      <c r="H268" s="168" t="s">
        <v>290</v>
      </c>
      <c r="I268" s="169"/>
      <c r="J268" s="131"/>
      <c r="K268" s="170"/>
      <c r="L268" s="170"/>
      <c r="M268" s="171" t="str">
        <f t="shared" si="24"/>
        <v/>
      </c>
      <c r="N268" s="132"/>
      <c r="O268" s="172" t="str">
        <f>IFERROR(VLOOKUP(M268,計算用!$A$56:$B$63,2,FALSE),"")</f>
        <v/>
      </c>
      <c r="P268" s="173"/>
      <c r="Q268" s="173"/>
      <c r="R268" s="173"/>
      <c r="S268" s="174" t="str">
        <f t="shared" si="26"/>
        <v/>
      </c>
      <c r="T268" s="175"/>
      <c r="U268" s="176"/>
      <c r="V268" s="93"/>
    </row>
    <row r="269" spans="1:22">
      <c r="A269" s="164">
        <f t="shared" si="22"/>
        <v>264</v>
      </c>
      <c r="B269" s="167"/>
      <c r="C269" s="167"/>
      <c r="D269" s="130"/>
      <c r="E269" s="129" t="str">
        <f t="shared" si="23"/>
        <v/>
      </c>
      <c r="F269" s="129" t="str">
        <f t="shared" si="25"/>
        <v/>
      </c>
      <c r="G269" s="130"/>
      <c r="H269" s="168" t="s">
        <v>290</v>
      </c>
      <c r="I269" s="169"/>
      <c r="J269" s="131"/>
      <c r="K269" s="170"/>
      <c r="L269" s="170"/>
      <c r="M269" s="171" t="str">
        <f t="shared" si="24"/>
        <v/>
      </c>
      <c r="N269" s="132"/>
      <c r="O269" s="172" t="str">
        <f>IFERROR(VLOOKUP(M269,計算用!$A$56:$B$63,2,FALSE),"")</f>
        <v/>
      </c>
      <c r="P269" s="173"/>
      <c r="Q269" s="173"/>
      <c r="R269" s="173"/>
      <c r="S269" s="174" t="str">
        <f t="shared" si="26"/>
        <v/>
      </c>
      <c r="T269" s="175"/>
      <c r="U269" s="176"/>
      <c r="V269" s="93"/>
    </row>
    <row r="270" spans="1:22">
      <c r="A270" s="164">
        <f t="shared" si="22"/>
        <v>265</v>
      </c>
      <c r="B270" s="167"/>
      <c r="C270" s="167"/>
      <c r="D270" s="130"/>
      <c r="E270" s="129" t="str">
        <f t="shared" si="23"/>
        <v/>
      </c>
      <c r="F270" s="129" t="str">
        <f t="shared" si="25"/>
        <v/>
      </c>
      <c r="G270" s="130"/>
      <c r="H270" s="168" t="s">
        <v>290</v>
      </c>
      <c r="I270" s="169"/>
      <c r="J270" s="131"/>
      <c r="K270" s="170"/>
      <c r="L270" s="170"/>
      <c r="M270" s="171" t="str">
        <f t="shared" si="24"/>
        <v/>
      </c>
      <c r="N270" s="132"/>
      <c r="O270" s="172" t="str">
        <f>IFERROR(VLOOKUP(M270,計算用!$A$56:$B$63,2,FALSE),"")</f>
        <v/>
      </c>
      <c r="P270" s="173"/>
      <c r="Q270" s="173"/>
      <c r="R270" s="173"/>
      <c r="S270" s="174" t="str">
        <f t="shared" si="26"/>
        <v/>
      </c>
      <c r="T270" s="175"/>
      <c r="U270" s="176"/>
      <c r="V270" s="93"/>
    </row>
    <row r="271" spans="1:22">
      <c r="A271" s="164">
        <f t="shared" si="22"/>
        <v>266</v>
      </c>
      <c r="B271" s="167"/>
      <c r="C271" s="167"/>
      <c r="D271" s="130"/>
      <c r="E271" s="129" t="str">
        <f t="shared" si="10"/>
        <v/>
      </c>
      <c r="F271" s="129" t="str">
        <f t="shared" si="25"/>
        <v/>
      </c>
      <c r="G271" s="130"/>
      <c r="H271" s="168" t="s">
        <v>290</v>
      </c>
      <c r="I271" s="169"/>
      <c r="J271" s="131"/>
      <c r="K271" s="170"/>
      <c r="L271" s="170"/>
      <c r="M271" s="171" t="str">
        <f t="shared" si="11"/>
        <v/>
      </c>
      <c r="N271" s="132"/>
      <c r="O271" s="172" t="str">
        <f>IFERROR(VLOOKUP(M271,計算用!$A$56:$B$63,2,FALSE),"")</f>
        <v/>
      </c>
      <c r="P271" s="173"/>
      <c r="Q271" s="173"/>
      <c r="R271" s="173"/>
      <c r="S271" s="174" t="str">
        <f t="shared" si="26"/>
        <v/>
      </c>
      <c r="T271" s="175"/>
      <c r="U271" s="176"/>
      <c r="V271" s="93"/>
    </row>
    <row r="272" spans="1:22">
      <c r="A272" s="164">
        <f t="shared" ref="A272:A305" si="27">A271+1</f>
        <v>267</v>
      </c>
      <c r="B272" s="167"/>
      <c r="C272" s="167"/>
      <c r="D272" s="130"/>
      <c r="E272" s="129" t="str">
        <f t="shared" si="10"/>
        <v/>
      </c>
      <c r="F272" s="129" t="str">
        <f t="shared" si="25"/>
        <v/>
      </c>
      <c r="G272" s="130"/>
      <c r="H272" s="168" t="s">
        <v>290</v>
      </c>
      <c r="I272" s="169"/>
      <c r="J272" s="131"/>
      <c r="K272" s="170"/>
      <c r="L272" s="170"/>
      <c r="M272" s="171" t="str">
        <f t="shared" si="11"/>
        <v/>
      </c>
      <c r="N272" s="132"/>
      <c r="O272" s="172" t="str">
        <f>IFERROR(VLOOKUP(M272,計算用!$A$56:$B$63,2,FALSE),"")</f>
        <v/>
      </c>
      <c r="P272" s="173"/>
      <c r="Q272" s="173"/>
      <c r="R272" s="173"/>
      <c r="S272" s="174" t="str">
        <f t="shared" si="26"/>
        <v/>
      </c>
      <c r="T272" s="175"/>
      <c r="U272" s="176"/>
      <c r="V272" s="93"/>
    </row>
    <row r="273" spans="1:22">
      <c r="A273" s="164">
        <f t="shared" si="27"/>
        <v>268</v>
      </c>
      <c r="B273" s="167"/>
      <c r="C273" s="167"/>
      <c r="D273" s="130"/>
      <c r="E273" s="129" t="str">
        <f t="shared" si="10"/>
        <v/>
      </c>
      <c r="F273" s="129" t="str">
        <f t="shared" si="25"/>
        <v/>
      </c>
      <c r="G273" s="130"/>
      <c r="H273" s="168" t="s">
        <v>290</v>
      </c>
      <c r="I273" s="169"/>
      <c r="J273" s="131"/>
      <c r="K273" s="170"/>
      <c r="L273" s="170"/>
      <c r="M273" s="171" t="str">
        <f t="shared" si="11"/>
        <v/>
      </c>
      <c r="N273" s="132"/>
      <c r="O273" s="172" t="str">
        <f>IFERROR(VLOOKUP(M273,計算用!$A$56:$B$63,2,FALSE),"")</f>
        <v/>
      </c>
      <c r="P273" s="173"/>
      <c r="Q273" s="173"/>
      <c r="R273" s="173"/>
      <c r="S273" s="174" t="str">
        <f t="shared" si="26"/>
        <v/>
      </c>
      <c r="T273" s="175"/>
      <c r="U273" s="176"/>
      <c r="V273" s="93"/>
    </row>
    <row r="274" spans="1:22">
      <c r="A274" s="164">
        <f t="shared" si="27"/>
        <v>269</v>
      </c>
      <c r="B274" s="167"/>
      <c r="C274" s="167"/>
      <c r="D274" s="130"/>
      <c r="E274" s="129" t="str">
        <f t="shared" si="10"/>
        <v/>
      </c>
      <c r="F274" s="129" t="str">
        <f t="shared" si="25"/>
        <v/>
      </c>
      <c r="G274" s="130"/>
      <c r="H274" s="168" t="s">
        <v>290</v>
      </c>
      <c r="I274" s="169"/>
      <c r="J274" s="131"/>
      <c r="K274" s="170"/>
      <c r="L274" s="170"/>
      <c r="M274" s="171" t="str">
        <f t="shared" si="11"/>
        <v/>
      </c>
      <c r="N274" s="132"/>
      <c r="O274" s="172" t="str">
        <f>IFERROR(VLOOKUP(M274,計算用!$A$56:$B$63,2,FALSE),"")</f>
        <v/>
      </c>
      <c r="P274" s="173"/>
      <c r="Q274" s="173"/>
      <c r="R274" s="173"/>
      <c r="S274" s="174" t="str">
        <f t="shared" si="26"/>
        <v/>
      </c>
      <c r="T274" s="175"/>
      <c r="U274" s="176"/>
      <c r="V274" s="93"/>
    </row>
    <row r="275" spans="1:22">
      <c r="A275" s="164">
        <f t="shared" si="27"/>
        <v>270</v>
      </c>
      <c r="B275" s="167"/>
      <c r="C275" s="167"/>
      <c r="D275" s="130"/>
      <c r="E275" s="129" t="str">
        <f t="shared" si="10"/>
        <v/>
      </c>
      <c r="F275" s="129" t="str">
        <f t="shared" si="25"/>
        <v/>
      </c>
      <c r="G275" s="130"/>
      <c r="H275" s="168" t="s">
        <v>290</v>
      </c>
      <c r="I275" s="169"/>
      <c r="J275" s="131"/>
      <c r="K275" s="170"/>
      <c r="L275" s="170"/>
      <c r="M275" s="171" t="str">
        <f t="shared" si="11"/>
        <v/>
      </c>
      <c r="N275" s="132"/>
      <c r="O275" s="172" t="str">
        <f>IFERROR(VLOOKUP(M275,計算用!$A$56:$B$63,2,FALSE),"")</f>
        <v/>
      </c>
      <c r="P275" s="173"/>
      <c r="Q275" s="173"/>
      <c r="R275" s="173"/>
      <c r="S275" s="174" t="str">
        <f t="shared" si="26"/>
        <v/>
      </c>
      <c r="T275" s="175"/>
      <c r="U275" s="176"/>
      <c r="V275" s="93"/>
    </row>
    <row r="276" spans="1:22">
      <c r="A276" s="164">
        <f t="shared" si="27"/>
        <v>271</v>
      </c>
      <c r="B276" s="167"/>
      <c r="C276" s="167"/>
      <c r="D276" s="130"/>
      <c r="E276" s="129" t="str">
        <f t="shared" si="10"/>
        <v/>
      </c>
      <c r="F276" s="129" t="str">
        <f t="shared" si="25"/>
        <v/>
      </c>
      <c r="G276" s="130"/>
      <c r="H276" s="168" t="s">
        <v>290</v>
      </c>
      <c r="I276" s="169"/>
      <c r="J276" s="131"/>
      <c r="K276" s="170"/>
      <c r="L276" s="170"/>
      <c r="M276" s="171" t="str">
        <f t="shared" si="11"/>
        <v/>
      </c>
      <c r="N276" s="132"/>
      <c r="O276" s="172" t="str">
        <f>IFERROR(VLOOKUP(M276,計算用!$A$56:$B$63,2,FALSE),"")</f>
        <v/>
      </c>
      <c r="P276" s="173"/>
      <c r="Q276" s="173"/>
      <c r="R276" s="173"/>
      <c r="S276" s="174" t="str">
        <f t="shared" si="26"/>
        <v/>
      </c>
      <c r="T276" s="175"/>
      <c r="U276" s="176"/>
      <c r="V276" s="93"/>
    </row>
    <row r="277" spans="1:22">
      <c r="A277" s="164">
        <f t="shared" si="27"/>
        <v>272</v>
      </c>
      <c r="B277" s="167"/>
      <c r="C277" s="167"/>
      <c r="D277" s="130"/>
      <c r="E277" s="129" t="str">
        <f t="shared" si="10"/>
        <v/>
      </c>
      <c r="F277" s="129" t="str">
        <f t="shared" si="25"/>
        <v/>
      </c>
      <c r="G277" s="130"/>
      <c r="H277" s="168" t="s">
        <v>290</v>
      </c>
      <c r="I277" s="169"/>
      <c r="J277" s="131"/>
      <c r="K277" s="170"/>
      <c r="L277" s="170"/>
      <c r="M277" s="171" t="str">
        <f t="shared" si="11"/>
        <v/>
      </c>
      <c r="N277" s="132"/>
      <c r="O277" s="172" t="str">
        <f>IFERROR(VLOOKUP(M277,計算用!$A$56:$B$63,2,FALSE),"")</f>
        <v/>
      </c>
      <c r="P277" s="173"/>
      <c r="Q277" s="173"/>
      <c r="R277" s="173"/>
      <c r="S277" s="174" t="str">
        <f t="shared" si="26"/>
        <v/>
      </c>
      <c r="T277" s="175"/>
      <c r="U277" s="176"/>
      <c r="V277" s="93"/>
    </row>
    <row r="278" spans="1:22">
      <c r="A278" s="164">
        <f t="shared" si="27"/>
        <v>273</v>
      </c>
      <c r="B278" s="167"/>
      <c r="C278" s="167"/>
      <c r="D278" s="130"/>
      <c r="E278" s="129" t="str">
        <f t="shared" si="10"/>
        <v/>
      </c>
      <c r="F278" s="129" t="str">
        <f t="shared" si="25"/>
        <v/>
      </c>
      <c r="G278" s="130"/>
      <c r="H278" s="168" t="s">
        <v>290</v>
      </c>
      <c r="I278" s="169"/>
      <c r="J278" s="131"/>
      <c r="K278" s="170"/>
      <c r="L278" s="170"/>
      <c r="M278" s="171" t="str">
        <f t="shared" si="11"/>
        <v/>
      </c>
      <c r="N278" s="132"/>
      <c r="O278" s="172" t="str">
        <f>IFERROR(VLOOKUP(M278,計算用!$A$56:$B$63,2,FALSE),"")</f>
        <v/>
      </c>
      <c r="P278" s="173"/>
      <c r="Q278" s="173"/>
      <c r="R278" s="173"/>
      <c r="S278" s="174" t="str">
        <f t="shared" si="26"/>
        <v/>
      </c>
      <c r="T278" s="175"/>
      <c r="U278" s="176"/>
      <c r="V278" s="93"/>
    </row>
    <row r="279" spans="1:22">
      <c r="A279" s="164">
        <f t="shared" si="27"/>
        <v>274</v>
      </c>
      <c r="B279" s="167"/>
      <c r="C279" s="167"/>
      <c r="D279" s="130"/>
      <c r="E279" s="129" t="str">
        <f t="shared" si="10"/>
        <v/>
      </c>
      <c r="F279" s="129" t="str">
        <f t="shared" si="25"/>
        <v/>
      </c>
      <c r="G279" s="130"/>
      <c r="H279" s="168" t="s">
        <v>290</v>
      </c>
      <c r="I279" s="169"/>
      <c r="J279" s="131"/>
      <c r="K279" s="170"/>
      <c r="L279" s="170"/>
      <c r="M279" s="171" t="str">
        <f t="shared" si="11"/>
        <v/>
      </c>
      <c r="N279" s="132"/>
      <c r="O279" s="172" t="str">
        <f>IFERROR(VLOOKUP(M279,計算用!$A$56:$B$63,2,FALSE),"")</f>
        <v/>
      </c>
      <c r="P279" s="173"/>
      <c r="Q279" s="173"/>
      <c r="R279" s="173"/>
      <c r="S279" s="174" t="str">
        <f t="shared" si="26"/>
        <v/>
      </c>
      <c r="T279" s="175"/>
      <c r="U279" s="176"/>
      <c r="V279" s="93"/>
    </row>
    <row r="280" spans="1:22">
      <c r="A280" s="164">
        <f t="shared" si="27"/>
        <v>275</v>
      </c>
      <c r="B280" s="167"/>
      <c r="C280" s="167"/>
      <c r="D280" s="130"/>
      <c r="E280" s="129" t="str">
        <f t="shared" si="10"/>
        <v/>
      </c>
      <c r="F280" s="129" t="str">
        <f t="shared" si="25"/>
        <v/>
      </c>
      <c r="G280" s="130"/>
      <c r="H280" s="168" t="s">
        <v>290</v>
      </c>
      <c r="I280" s="169"/>
      <c r="J280" s="131"/>
      <c r="K280" s="170"/>
      <c r="L280" s="170"/>
      <c r="M280" s="171" t="str">
        <f t="shared" si="11"/>
        <v/>
      </c>
      <c r="N280" s="132"/>
      <c r="O280" s="172" t="str">
        <f>IFERROR(VLOOKUP(M280,計算用!$A$56:$B$63,2,FALSE),"")</f>
        <v/>
      </c>
      <c r="P280" s="173"/>
      <c r="Q280" s="173"/>
      <c r="R280" s="173"/>
      <c r="S280" s="174" t="str">
        <f t="shared" si="26"/>
        <v/>
      </c>
      <c r="T280" s="175"/>
      <c r="U280" s="176"/>
      <c r="V280" s="93"/>
    </row>
    <row r="281" spans="1:22">
      <c r="A281" s="164">
        <f t="shared" si="27"/>
        <v>276</v>
      </c>
      <c r="B281" s="167"/>
      <c r="C281" s="167"/>
      <c r="D281" s="130"/>
      <c r="E281" s="129" t="str">
        <f t="shared" si="10"/>
        <v/>
      </c>
      <c r="F281" s="129" t="str">
        <f t="shared" si="25"/>
        <v/>
      </c>
      <c r="G281" s="130"/>
      <c r="H281" s="168" t="s">
        <v>290</v>
      </c>
      <c r="I281" s="169"/>
      <c r="J281" s="131"/>
      <c r="K281" s="170"/>
      <c r="L281" s="170"/>
      <c r="M281" s="171" t="str">
        <f t="shared" si="11"/>
        <v/>
      </c>
      <c r="N281" s="132"/>
      <c r="O281" s="172" t="str">
        <f>IFERROR(VLOOKUP(M281,計算用!$A$56:$B$63,2,FALSE),"")</f>
        <v/>
      </c>
      <c r="P281" s="173"/>
      <c r="Q281" s="173"/>
      <c r="R281" s="173"/>
      <c r="S281" s="174" t="str">
        <f t="shared" si="26"/>
        <v/>
      </c>
      <c r="T281" s="175"/>
      <c r="U281" s="176"/>
      <c r="V281" s="93"/>
    </row>
    <row r="282" spans="1:22">
      <c r="A282" s="164">
        <f t="shared" si="27"/>
        <v>277</v>
      </c>
      <c r="B282" s="167"/>
      <c r="C282" s="167"/>
      <c r="D282" s="130"/>
      <c r="E282" s="129" t="str">
        <f t="shared" si="10"/>
        <v/>
      </c>
      <c r="F282" s="129" t="str">
        <f t="shared" si="25"/>
        <v/>
      </c>
      <c r="G282" s="130"/>
      <c r="H282" s="168" t="s">
        <v>290</v>
      </c>
      <c r="I282" s="169"/>
      <c r="J282" s="131"/>
      <c r="K282" s="170"/>
      <c r="L282" s="170"/>
      <c r="M282" s="171" t="str">
        <f t="shared" si="11"/>
        <v/>
      </c>
      <c r="N282" s="132"/>
      <c r="O282" s="172" t="str">
        <f>IFERROR(VLOOKUP(M282,計算用!$A$56:$B$63,2,FALSE),"")</f>
        <v/>
      </c>
      <c r="P282" s="173"/>
      <c r="Q282" s="173"/>
      <c r="R282" s="173"/>
      <c r="S282" s="174" t="str">
        <f t="shared" si="26"/>
        <v/>
      </c>
      <c r="T282" s="175"/>
      <c r="U282" s="176"/>
      <c r="V282" s="93"/>
    </row>
    <row r="283" spans="1:22">
      <c r="A283" s="164">
        <f t="shared" si="27"/>
        <v>278</v>
      </c>
      <c r="B283" s="167"/>
      <c r="C283" s="167"/>
      <c r="D283" s="130"/>
      <c r="E283" s="129" t="str">
        <f t="shared" si="10"/>
        <v/>
      </c>
      <c r="F283" s="129" t="str">
        <f t="shared" si="25"/>
        <v/>
      </c>
      <c r="G283" s="130"/>
      <c r="H283" s="168" t="s">
        <v>290</v>
      </c>
      <c r="I283" s="169"/>
      <c r="J283" s="131"/>
      <c r="K283" s="170"/>
      <c r="L283" s="170"/>
      <c r="M283" s="171" t="str">
        <f t="shared" si="11"/>
        <v/>
      </c>
      <c r="N283" s="132"/>
      <c r="O283" s="172" t="str">
        <f>IFERROR(VLOOKUP(M283,計算用!$A$56:$B$63,2,FALSE),"")</f>
        <v/>
      </c>
      <c r="P283" s="173"/>
      <c r="Q283" s="173"/>
      <c r="R283" s="173"/>
      <c r="S283" s="174" t="str">
        <f t="shared" si="26"/>
        <v/>
      </c>
      <c r="T283" s="175"/>
      <c r="U283" s="176"/>
      <c r="V283" s="93"/>
    </row>
    <row r="284" spans="1:22">
      <c r="A284" s="164">
        <f t="shared" si="27"/>
        <v>279</v>
      </c>
      <c r="B284" s="167"/>
      <c r="C284" s="167"/>
      <c r="D284" s="130"/>
      <c r="E284" s="129" t="str">
        <f t="shared" si="10"/>
        <v/>
      </c>
      <c r="F284" s="129" t="str">
        <f t="shared" si="25"/>
        <v/>
      </c>
      <c r="G284" s="130"/>
      <c r="H284" s="168" t="s">
        <v>290</v>
      </c>
      <c r="I284" s="169"/>
      <c r="J284" s="131"/>
      <c r="K284" s="170"/>
      <c r="L284" s="170"/>
      <c r="M284" s="171" t="str">
        <f t="shared" si="11"/>
        <v/>
      </c>
      <c r="N284" s="132"/>
      <c r="O284" s="172" t="str">
        <f>IFERROR(VLOOKUP(M284,計算用!$A$56:$B$63,2,FALSE),"")</f>
        <v/>
      </c>
      <c r="P284" s="173"/>
      <c r="Q284" s="173"/>
      <c r="R284" s="173"/>
      <c r="S284" s="174" t="str">
        <f t="shared" si="26"/>
        <v/>
      </c>
      <c r="T284" s="175"/>
      <c r="U284" s="176"/>
      <c r="V284" s="93"/>
    </row>
    <row r="285" spans="1:22">
      <c r="A285" s="164">
        <f t="shared" si="27"/>
        <v>280</v>
      </c>
      <c r="B285" s="167"/>
      <c r="C285" s="167"/>
      <c r="D285" s="130"/>
      <c r="E285" s="129" t="str">
        <f t="shared" si="10"/>
        <v/>
      </c>
      <c r="F285" s="129" t="str">
        <f t="shared" si="25"/>
        <v/>
      </c>
      <c r="G285" s="130"/>
      <c r="H285" s="168" t="s">
        <v>290</v>
      </c>
      <c r="I285" s="169"/>
      <c r="J285" s="131"/>
      <c r="K285" s="170"/>
      <c r="L285" s="170"/>
      <c r="M285" s="171" t="str">
        <f t="shared" si="11"/>
        <v/>
      </c>
      <c r="N285" s="132"/>
      <c r="O285" s="172" t="str">
        <f>IFERROR(VLOOKUP(M285,計算用!$A$56:$B$63,2,FALSE),"")</f>
        <v/>
      </c>
      <c r="P285" s="173"/>
      <c r="Q285" s="173"/>
      <c r="R285" s="173"/>
      <c r="S285" s="174" t="str">
        <f t="shared" si="26"/>
        <v/>
      </c>
      <c r="T285" s="175"/>
      <c r="U285" s="176"/>
      <c r="V285" s="93"/>
    </row>
    <row r="286" spans="1:22">
      <c r="A286" s="164">
        <f t="shared" si="27"/>
        <v>281</v>
      </c>
      <c r="B286" s="167"/>
      <c r="C286" s="167"/>
      <c r="D286" s="130"/>
      <c r="E286" s="129" t="str">
        <f t="shared" si="10"/>
        <v/>
      </c>
      <c r="F286" s="129" t="str">
        <f t="shared" si="25"/>
        <v/>
      </c>
      <c r="G286" s="130"/>
      <c r="H286" s="168" t="s">
        <v>290</v>
      </c>
      <c r="I286" s="169"/>
      <c r="J286" s="131"/>
      <c r="K286" s="170"/>
      <c r="L286" s="170"/>
      <c r="M286" s="171" t="str">
        <f t="shared" si="11"/>
        <v/>
      </c>
      <c r="N286" s="132"/>
      <c r="O286" s="172" t="str">
        <f>IFERROR(VLOOKUP(M286,計算用!$A$56:$B$63,2,FALSE),"")</f>
        <v/>
      </c>
      <c r="P286" s="173"/>
      <c r="Q286" s="173"/>
      <c r="R286" s="173"/>
      <c r="S286" s="174" t="str">
        <f t="shared" si="26"/>
        <v/>
      </c>
      <c r="T286" s="175"/>
      <c r="U286" s="176"/>
      <c r="V286" s="93"/>
    </row>
    <row r="287" spans="1:22">
      <c r="A287" s="164">
        <f t="shared" si="27"/>
        <v>282</v>
      </c>
      <c r="B287" s="167"/>
      <c r="C287" s="167"/>
      <c r="D287" s="130"/>
      <c r="E287" s="129" t="str">
        <f t="shared" si="10"/>
        <v/>
      </c>
      <c r="F287" s="129" t="str">
        <f t="shared" si="25"/>
        <v/>
      </c>
      <c r="G287" s="130"/>
      <c r="H287" s="168" t="s">
        <v>290</v>
      </c>
      <c r="I287" s="169"/>
      <c r="J287" s="131"/>
      <c r="K287" s="170"/>
      <c r="L287" s="170"/>
      <c r="M287" s="171" t="str">
        <f t="shared" si="11"/>
        <v/>
      </c>
      <c r="N287" s="132"/>
      <c r="O287" s="172" t="str">
        <f>IFERROR(VLOOKUP(M287,計算用!$A$56:$B$63,2,FALSE),"")</f>
        <v/>
      </c>
      <c r="P287" s="173"/>
      <c r="Q287" s="173"/>
      <c r="R287" s="173"/>
      <c r="S287" s="174" t="str">
        <f t="shared" si="26"/>
        <v/>
      </c>
      <c r="T287" s="175"/>
      <c r="U287" s="176"/>
      <c r="V287" s="93"/>
    </row>
    <row r="288" spans="1:22">
      <c r="A288" s="164">
        <f t="shared" si="27"/>
        <v>283</v>
      </c>
      <c r="B288" s="167"/>
      <c r="C288" s="167"/>
      <c r="D288" s="130"/>
      <c r="E288" s="129" t="str">
        <f t="shared" si="10"/>
        <v/>
      </c>
      <c r="F288" s="129" t="str">
        <f t="shared" si="25"/>
        <v/>
      </c>
      <c r="G288" s="130"/>
      <c r="H288" s="168" t="s">
        <v>290</v>
      </c>
      <c r="I288" s="169"/>
      <c r="J288" s="131"/>
      <c r="K288" s="170"/>
      <c r="L288" s="170"/>
      <c r="M288" s="171" t="str">
        <f t="shared" si="11"/>
        <v/>
      </c>
      <c r="N288" s="132"/>
      <c r="O288" s="172" t="str">
        <f>IFERROR(VLOOKUP(M288,計算用!$A$56:$B$63,2,FALSE),"")</f>
        <v/>
      </c>
      <c r="P288" s="173"/>
      <c r="Q288" s="173"/>
      <c r="R288" s="173"/>
      <c r="S288" s="174" t="str">
        <f t="shared" si="26"/>
        <v/>
      </c>
      <c r="T288" s="175"/>
      <c r="U288" s="176"/>
      <c r="V288" s="93"/>
    </row>
    <row r="289" spans="1:22">
      <c r="A289" s="164">
        <f t="shared" si="27"/>
        <v>284</v>
      </c>
      <c r="B289" s="167"/>
      <c r="C289" s="167"/>
      <c r="D289" s="130"/>
      <c r="E289" s="129" t="str">
        <f t="shared" si="10"/>
        <v/>
      </c>
      <c r="F289" s="129" t="str">
        <f t="shared" si="25"/>
        <v/>
      </c>
      <c r="G289" s="130"/>
      <c r="H289" s="168" t="s">
        <v>290</v>
      </c>
      <c r="I289" s="169"/>
      <c r="J289" s="131"/>
      <c r="K289" s="170"/>
      <c r="L289" s="170"/>
      <c r="M289" s="171" t="str">
        <f t="shared" si="11"/>
        <v/>
      </c>
      <c r="N289" s="132"/>
      <c r="O289" s="172" t="str">
        <f>IFERROR(VLOOKUP(M289,計算用!$A$56:$B$63,2,FALSE),"")</f>
        <v/>
      </c>
      <c r="P289" s="173"/>
      <c r="Q289" s="173"/>
      <c r="R289" s="173"/>
      <c r="S289" s="174" t="str">
        <f t="shared" si="26"/>
        <v/>
      </c>
      <c r="T289" s="175"/>
      <c r="U289" s="176"/>
      <c r="V289" s="93"/>
    </row>
    <row r="290" spans="1:22">
      <c r="A290" s="164">
        <f t="shared" si="27"/>
        <v>285</v>
      </c>
      <c r="B290" s="167"/>
      <c r="C290" s="167"/>
      <c r="D290" s="130"/>
      <c r="E290" s="129" t="str">
        <f t="shared" si="10"/>
        <v/>
      </c>
      <c r="F290" s="129" t="str">
        <f t="shared" si="25"/>
        <v/>
      </c>
      <c r="G290" s="130"/>
      <c r="H290" s="168" t="s">
        <v>290</v>
      </c>
      <c r="I290" s="169"/>
      <c r="J290" s="131"/>
      <c r="K290" s="170"/>
      <c r="L290" s="170"/>
      <c r="M290" s="171" t="str">
        <f t="shared" si="11"/>
        <v/>
      </c>
      <c r="N290" s="132"/>
      <c r="O290" s="172" t="str">
        <f>IFERROR(VLOOKUP(M290,計算用!$A$56:$B$63,2,FALSE),"")</f>
        <v/>
      </c>
      <c r="P290" s="173"/>
      <c r="Q290" s="173"/>
      <c r="R290" s="173"/>
      <c r="S290" s="174" t="str">
        <f t="shared" si="26"/>
        <v/>
      </c>
      <c r="T290" s="175"/>
      <c r="U290" s="176"/>
      <c r="V290" s="93"/>
    </row>
    <row r="291" spans="1:22">
      <c r="A291" s="164">
        <f t="shared" si="27"/>
        <v>286</v>
      </c>
      <c r="B291" s="167"/>
      <c r="C291" s="167"/>
      <c r="D291" s="130"/>
      <c r="E291" s="129" t="str">
        <f t="shared" si="10"/>
        <v/>
      </c>
      <c r="F291" s="129" t="str">
        <f t="shared" si="25"/>
        <v/>
      </c>
      <c r="G291" s="130"/>
      <c r="H291" s="168" t="s">
        <v>290</v>
      </c>
      <c r="I291" s="169"/>
      <c r="J291" s="131"/>
      <c r="K291" s="170"/>
      <c r="L291" s="170"/>
      <c r="M291" s="171" t="str">
        <f t="shared" si="11"/>
        <v/>
      </c>
      <c r="N291" s="132"/>
      <c r="O291" s="172" t="str">
        <f>IFERROR(VLOOKUP(M291,計算用!$A$56:$B$63,2,FALSE),"")</f>
        <v/>
      </c>
      <c r="P291" s="173"/>
      <c r="Q291" s="173"/>
      <c r="R291" s="173"/>
      <c r="S291" s="174" t="str">
        <f t="shared" si="26"/>
        <v/>
      </c>
      <c r="T291" s="175"/>
      <c r="U291" s="176"/>
      <c r="V291" s="93"/>
    </row>
    <row r="292" spans="1:22">
      <c r="A292" s="164">
        <f t="shared" si="27"/>
        <v>287</v>
      </c>
      <c r="B292" s="167"/>
      <c r="C292" s="167"/>
      <c r="D292" s="130"/>
      <c r="E292" s="129" t="str">
        <f t="shared" si="10"/>
        <v/>
      </c>
      <c r="F292" s="129" t="str">
        <f t="shared" si="25"/>
        <v/>
      </c>
      <c r="G292" s="130"/>
      <c r="H292" s="168" t="s">
        <v>290</v>
      </c>
      <c r="I292" s="169"/>
      <c r="J292" s="131"/>
      <c r="K292" s="170"/>
      <c r="L292" s="170"/>
      <c r="M292" s="171" t="str">
        <f t="shared" si="11"/>
        <v/>
      </c>
      <c r="N292" s="132"/>
      <c r="O292" s="172" t="str">
        <f>IFERROR(VLOOKUP(M292,計算用!$A$56:$B$63,2,FALSE),"")</f>
        <v/>
      </c>
      <c r="P292" s="173"/>
      <c r="Q292" s="173"/>
      <c r="R292" s="173"/>
      <c r="S292" s="174" t="str">
        <f t="shared" si="26"/>
        <v/>
      </c>
      <c r="T292" s="175"/>
      <c r="U292" s="176"/>
      <c r="V292" s="93"/>
    </row>
    <row r="293" spans="1:22">
      <c r="A293" s="164">
        <f t="shared" si="27"/>
        <v>288</v>
      </c>
      <c r="B293" s="167"/>
      <c r="C293" s="167"/>
      <c r="D293" s="130"/>
      <c r="E293" s="129" t="str">
        <f t="shared" ref="E293:E294" si="28">B293&amp;C293&amp;D293</f>
        <v/>
      </c>
      <c r="F293" s="129" t="str">
        <f t="shared" si="25"/>
        <v/>
      </c>
      <c r="G293" s="130"/>
      <c r="H293" s="168" t="s">
        <v>290</v>
      </c>
      <c r="I293" s="169"/>
      <c r="J293" s="131"/>
      <c r="K293" s="170"/>
      <c r="L293" s="170"/>
      <c r="M293" s="171" t="str">
        <f t="shared" ref="M293:M294" si="29">K293&amp;L293</f>
        <v/>
      </c>
      <c r="N293" s="132"/>
      <c r="O293" s="172" t="str">
        <f>IFERROR(VLOOKUP(M293,計算用!$A$56:$B$63,2,FALSE),"")</f>
        <v/>
      </c>
      <c r="P293" s="173"/>
      <c r="Q293" s="173"/>
      <c r="R293" s="173"/>
      <c r="S293" s="174" t="str">
        <f t="shared" si="26"/>
        <v/>
      </c>
      <c r="T293" s="175"/>
      <c r="U293" s="176"/>
      <c r="V293" s="93"/>
    </row>
    <row r="294" spans="1:22">
      <c r="A294" s="164">
        <f t="shared" si="27"/>
        <v>289</v>
      </c>
      <c r="B294" s="167"/>
      <c r="C294" s="167"/>
      <c r="D294" s="130"/>
      <c r="E294" s="129" t="str">
        <f t="shared" si="28"/>
        <v/>
      </c>
      <c r="F294" s="129" t="str">
        <f t="shared" si="25"/>
        <v/>
      </c>
      <c r="G294" s="130"/>
      <c r="H294" s="168" t="s">
        <v>290</v>
      </c>
      <c r="I294" s="169"/>
      <c r="J294" s="131"/>
      <c r="K294" s="170"/>
      <c r="L294" s="170"/>
      <c r="M294" s="171" t="str">
        <f t="shared" si="29"/>
        <v/>
      </c>
      <c r="N294" s="132"/>
      <c r="O294" s="172" t="str">
        <f>IFERROR(VLOOKUP(M294,計算用!$A$56:$B$63,2,FALSE),"")</f>
        <v/>
      </c>
      <c r="P294" s="173"/>
      <c r="Q294" s="173"/>
      <c r="R294" s="173"/>
      <c r="S294" s="174" t="str">
        <f t="shared" si="26"/>
        <v/>
      </c>
      <c r="T294" s="175"/>
      <c r="U294" s="176"/>
      <c r="V294" s="93"/>
    </row>
    <row r="295" spans="1:22">
      <c r="A295" s="164">
        <f t="shared" si="27"/>
        <v>290</v>
      </c>
      <c r="B295" s="167"/>
      <c r="C295" s="167"/>
      <c r="D295" s="130"/>
      <c r="E295" s="129" t="str">
        <f t="shared" si="10"/>
        <v/>
      </c>
      <c r="F295" s="129" t="str">
        <f t="shared" si="25"/>
        <v/>
      </c>
      <c r="G295" s="130"/>
      <c r="H295" s="168" t="s">
        <v>290</v>
      </c>
      <c r="I295" s="169"/>
      <c r="J295" s="131"/>
      <c r="K295" s="170"/>
      <c r="L295" s="170"/>
      <c r="M295" s="171" t="str">
        <f t="shared" si="11"/>
        <v/>
      </c>
      <c r="N295" s="132"/>
      <c r="O295" s="172" t="str">
        <f>IFERROR(VLOOKUP(M295,計算用!$A$56:$B$63,2,FALSE),"")</f>
        <v/>
      </c>
      <c r="P295" s="173"/>
      <c r="Q295" s="173"/>
      <c r="R295" s="173"/>
      <c r="S295" s="174" t="str">
        <f t="shared" si="26"/>
        <v/>
      </c>
      <c r="T295" s="175"/>
      <c r="U295" s="176"/>
      <c r="V295" s="93"/>
    </row>
    <row r="296" spans="1:22">
      <c r="A296" s="164">
        <f t="shared" si="27"/>
        <v>291</v>
      </c>
      <c r="B296" s="167"/>
      <c r="C296" s="167"/>
      <c r="D296" s="130"/>
      <c r="E296" s="129" t="str">
        <f t="shared" ref="E296:E305" si="30">B296&amp;C296&amp;D296</f>
        <v/>
      </c>
      <c r="F296" s="129" t="str">
        <f t="shared" si="25"/>
        <v/>
      </c>
      <c r="G296" s="130"/>
      <c r="H296" s="168" t="s">
        <v>290</v>
      </c>
      <c r="I296" s="169"/>
      <c r="J296" s="131"/>
      <c r="K296" s="170"/>
      <c r="L296" s="170"/>
      <c r="M296" s="171" t="str">
        <f t="shared" ref="M296:M305" si="31">K296&amp;L296</f>
        <v/>
      </c>
      <c r="N296" s="132"/>
      <c r="O296" s="172" t="str">
        <f>IFERROR(VLOOKUP(M296,計算用!$A$56:$B$63,2,FALSE),"")</f>
        <v/>
      </c>
      <c r="P296" s="173"/>
      <c r="Q296" s="173"/>
      <c r="R296" s="173"/>
      <c r="S296" s="174" t="str">
        <f t="shared" ref="S296:S305" si="32">IF(F296&gt;=2,"","可")</f>
        <v/>
      </c>
      <c r="T296" s="175"/>
      <c r="U296" s="176"/>
      <c r="V296" s="93"/>
    </row>
    <row r="297" spans="1:22">
      <c r="A297" s="164">
        <f t="shared" si="27"/>
        <v>292</v>
      </c>
      <c r="B297" s="167"/>
      <c r="C297" s="167"/>
      <c r="D297" s="130"/>
      <c r="E297" s="129" t="str">
        <f t="shared" si="30"/>
        <v/>
      </c>
      <c r="F297" s="129" t="str">
        <f t="shared" si="25"/>
        <v/>
      </c>
      <c r="G297" s="130"/>
      <c r="H297" s="168" t="s">
        <v>290</v>
      </c>
      <c r="I297" s="169"/>
      <c r="J297" s="131"/>
      <c r="K297" s="170"/>
      <c r="L297" s="170"/>
      <c r="M297" s="171" t="str">
        <f t="shared" si="31"/>
        <v/>
      </c>
      <c r="N297" s="132"/>
      <c r="O297" s="172" t="str">
        <f>IFERROR(VLOOKUP(M297,計算用!$A$56:$B$63,2,FALSE),"")</f>
        <v/>
      </c>
      <c r="P297" s="173"/>
      <c r="Q297" s="173"/>
      <c r="R297" s="173"/>
      <c r="S297" s="174" t="str">
        <f t="shared" si="32"/>
        <v/>
      </c>
      <c r="T297" s="175"/>
      <c r="U297" s="176"/>
      <c r="V297" s="93"/>
    </row>
    <row r="298" spans="1:22">
      <c r="A298" s="164">
        <f t="shared" si="27"/>
        <v>293</v>
      </c>
      <c r="B298" s="167"/>
      <c r="C298" s="167"/>
      <c r="D298" s="130"/>
      <c r="E298" s="129" t="str">
        <f t="shared" si="30"/>
        <v/>
      </c>
      <c r="F298" s="129" t="str">
        <f t="shared" si="25"/>
        <v/>
      </c>
      <c r="G298" s="130"/>
      <c r="H298" s="168" t="s">
        <v>290</v>
      </c>
      <c r="I298" s="169"/>
      <c r="J298" s="131"/>
      <c r="K298" s="170"/>
      <c r="L298" s="170"/>
      <c r="M298" s="171" t="str">
        <f t="shared" si="31"/>
        <v/>
      </c>
      <c r="N298" s="132"/>
      <c r="O298" s="172" t="str">
        <f>IFERROR(VLOOKUP(M298,計算用!$A$56:$B$63,2,FALSE),"")</f>
        <v/>
      </c>
      <c r="P298" s="173"/>
      <c r="Q298" s="173"/>
      <c r="R298" s="173"/>
      <c r="S298" s="174" t="str">
        <f t="shared" si="32"/>
        <v/>
      </c>
      <c r="T298" s="175"/>
      <c r="U298" s="176"/>
      <c r="V298" s="93"/>
    </row>
    <row r="299" spans="1:22">
      <c r="A299" s="164">
        <f t="shared" si="27"/>
        <v>294</v>
      </c>
      <c r="B299" s="167"/>
      <c r="C299" s="167"/>
      <c r="D299" s="130"/>
      <c r="E299" s="129" t="str">
        <f t="shared" si="30"/>
        <v/>
      </c>
      <c r="F299" s="129" t="str">
        <f t="shared" si="25"/>
        <v/>
      </c>
      <c r="G299" s="130"/>
      <c r="H299" s="168" t="s">
        <v>290</v>
      </c>
      <c r="I299" s="169"/>
      <c r="J299" s="131"/>
      <c r="K299" s="170"/>
      <c r="L299" s="170"/>
      <c r="M299" s="171" t="str">
        <f t="shared" si="31"/>
        <v/>
      </c>
      <c r="N299" s="132"/>
      <c r="O299" s="172" t="str">
        <f>IFERROR(VLOOKUP(M299,計算用!$A$56:$B$63,2,FALSE),"")</f>
        <v/>
      </c>
      <c r="P299" s="173"/>
      <c r="Q299" s="173"/>
      <c r="R299" s="173"/>
      <c r="S299" s="174" t="str">
        <f t="shared" si="32"/>
        <v/>
      </c>
      <c r="T299" s="175"/>
      <c r="U299" s="176"/>
      <c r="V299" s="93"/>
    </row>
    <row r="300" spans="1:22">
      <c r="A300" s="164">
        <f t="shared" si="27"/>
        <v>295</v>
      </c>
      <c r="B300" s="167"/>
      <c r="C300" s="167"/>
      <c r="D300" s="130"/>
      <c r="E300" s="129" t="str">
        <f t="shared" si="30"/>
        <v/>
      </c>
      <c r="F300" s="129" t="str">
        <f t="shared" si="25"/>
        <v/>
      </c>
      <c r="G300" s="130"/>
      <c r="H300" s="168" t="s">
        <v>290</v>
      </c>
      <c r="I300" s="169"/>
      <c r="J300" s="131"/>
      <c r="K300" s="170"/>
      <c r="L300" s="170"/>
      <c r="M300" s="171" t="str">
        <f t="shared" si="31"/>
        <v/>
      </c>
      <c r="N300" s="132"/>
      <c r="O300" s="172" t="str">
        <f>IFERROR(VLOOKUP(M300,計算用!$A$56:$B$63,2,FALSE),"")</f>
        <v/>
      </c>
      <c r="P300" s="173"/>
      <c r="Q300" s="173"/>
      <c r="R300" s="173"/>
      <c r="S300" s="174" t="str">
        <f t="shared" si="32"/>
        <v/>
      </c>
      <c r="T300" s="175"/>
      <c r="U300" s="176"/>
      <c r="V300" s="93"/>
    </row>
    <row r="301" spans="1:22">
      <c r="A301" s="164">
        <f t="shared" si="27"/>
        <v>296</v>
      </c>
      <c r="B301" s="167"/>
      <c r="C301" s="167"/>
      <c r="D301" s="130"/>
      <c r="E301" s="129" t="str">
        <f t="shared" si="30"/>
        <v/>
      </c>
      <c r="F301" s="129" t="str">
        <f t="shared" si="25"/>
        <v/>
      </c>
      <c r="G301" s="130"/>
      <c r="H301" s="168" t="s">
        <v>290</v>
      </c>
      <c r="I301" s="169"/>
      <c r="J301" s="131"/>
      <c r="K301" s="170"/>
      <c r="L301" s="170"/>
      <c r="M301" s="171" t="str">
        <f t="shared" si="31"/>
        <v/>
      </c>
      <c r="N301" s="132"/>
      <c r="O301" s="172" t="str">
        <f>IFERROR(VLOOKUP(M301,計算用!$A$56:$B$63,2,FALSE),"")</f>
        <v/>
      </c>
      <c r="P301" s="173"/>
      <c r="Q301" s="173"/>
      <c r="R301" s="173"/>
      <c r="S301" s="174" t="str">
        <f t="shared" si="32"/>
        <v/>
      </c>
      <c r="T301" s="175"/>
      <c r="U301" s="176"/>
      <c r="V301" s="93"/>
    </row>
    <row r="302" spans="1:22">
      <c r="A302" s="164">
        <f t="shared" si="27"/>
        <v>297</v>
      </c>
      <c r="B302" s="167"/>
      <c r="C302" s="167"/>
      <c r="D302" s="130"/>
      <c r="E302" s="129" t="str">
        <f t="shared" si="30"/>
        <v/>
      </c>
      <c r="F302" s="129" t="str">
        <f t="shared" si="25"/>
        <v/>
      </c>
      <c r="G302" s="130"/>
      <c r="H302" s="168" t="s">
        <v>290</v>
      </c>
      <c r="I302" s="169"/>
      <c r="J302" s="131"/>
      <c r="K302" s="170"/>
      <c r="L302" s="170"/>
      <c r="M302" s="171" t="str">
        <f t="shared" si="31"/>
        <v/>
      </c>
      <c r="N302" s="132"/>
      <c r="O302" s="172" t="str">
        <f>IFERROR(VLOOKUP(M302,計算用!$A$56:$B$63,2,FALSE),"")</f>
        <v/>
      </c>
      <c r="P302" s="173"/>
      <c r="Q302" s="173"/>
      <c r="R302" s="173"/>
      <c r="S302" s="174" t="str">
        <f t="shared" si="32"/>
        <v/>
      </c>
      <c r="T302" s="175"/>
      <c r="U302" s="176"/>
      <c r="V302" s="93"/>
    </row>
    <row r="303" spans="1:22">
      <c r="A303" s="164">
        <f t="shared" si="27"/>
        <v>298</v>
      </c>
      <c r="B303" s="167"/>
      <c r="C303" s="167"/>
      <c r="D303" s="130"/>
      <c r="E303" s="129" t="str">
        <f t="shared" si="30"/>
        <v/>
      </c>
      <c r="F303" s="129" t="str">
        <f t="shared" si="25"/>
        <v/>
      </c>
      <c r="G303" s="130"/>
      <c r="H303" s="168" t="s">
        <v>290</v>
      </c>
      <c r="I303" s="169"/>
      <c r="J303" s="131"/>
      <c r="K303" s="170"/>
      <c r="L303" s="170"/>
      <c r="M303" s="171" t="str">
        <f t="shared" si="31"/>
        <v/>
      </c>
      <c r="N303" s="132"/>
      <c r="O303" s="172" t="str">
        <f>IFERROR(VLOOKUP(M303,計算用!$A$56:$B$63,2,FALSE),"")</f>
        <v/>
      </c>
      <c r="P303" s="173"/>
      <c r="Q303" s="173"/>
      <c r="R303" s="173"/>
      <c r="S303" s="174" t="str">
        <f t="shared" si="32"/>
        <v/>
      </c>
      <c r="T303" s="175"/>
      <c r="U303" s="176"/>
      <c r="V303" s="93"/>
    </row>
    <row r="304" spans="1:22">
      <c r="A304" s="164">
        <f t="shared" si="27"/>
        <v>299</v>
      </c>
      <c r="B304" s="167"/>
      <c r="C304" s="167"/>
      <c r="D304" s="130"/>
      <c r="E304" s="129" t="str">
        <f t="shared" si="30"/>
        <v/>
      </c>
      <c r="F304" s="129" t="str">
        <f t="shared" si="25"/>
        <v/>
      </c>
      <c r="G304" s="130"/>
      <c r="H304" s="168" t="s">
        <v>290</v>
      </c>
      <c r="I304" s="169"/>
      <c r="J304" s="131"/>
      <c r="K304" s="170"/>
      <c r="L304" s="170"/>
      <c r="M304" s="171" t="str">
        <f t="shared" si="31"/>
        <v/>
      </c>
      <c r="N304" s="132"/>
      <c r="O304" s="172" t="str">
        <f>IFERROR(VLOOKUP(M304,計算用!$A$56:$B$63,2,FALSE),"")</f>
        <v/>
      </c>
      <c r="P304" s="173"/>
      <c r="Q304" s="173"/>
      <c r="R304" s="173"/>
      <c r="S304" s="174" t="str">
        <f t="shared" si="32"/>
        <v/>
      </c>
      <c r="T304" s="175"/>
      <c r="U304" s="176"/>
      <c r="V304" s="93"/>
    </row>
    <row r="305" spans="1:22">
      <c r="A305" s="164">
        <f t="shared" si="27"/>
        <v>300</v>
      </c>
      <c r="B305" s="167"/>
      <c r="C305" s="167"/>
      <c r="D305" s="130"/>
      <c r="E305" s="129" t="str">
        <f t="shared" si="30"/>
        <v/>
      </c>
      <c r="F305" s="129" t="str">
        <f t="shared" si="25"/>
        <v/>
      </c>
      <c r="G305" s="130"/>
      <c r="H305" s="168" t="s">
        <v>290</v>
      </c>
      <c r="I305" s="169"/>
      <c r="J305" s="131"/>
      <c r="K305" s="170"/>
      <c r="L305" s="170"/>
      <c r="M305" s="171" t="str">
        <f t="shared" si="31"/>
        <v/>
      </c>
      <c r="N305" s="132"/>
      <c r="O305" s="172" t="str">
        <f>IFERROR(VLOOKUP(M305,計算用!$A$56:$B$63,2,FALSE),"")</f>
        <v/>
      </c>
      <c r="P305" s="173"/>
      <c r="Q305" s="173"/>
      <c r="R305" s="173"/>
      <c r="S305" s="174" t="str">
        <f t="shared" si="32"/>
        <v/>
      </c>
      <c r="T305" s="175"/>
      <c r="U305" s="176"/>
      <c r="V305" s="93"/>
    </row>
    <row r="306" spans="1:22">
      <c r="S306" s="11"/>
    </row>
  </sheetData>
  <mergeCells count="10">
    <mergeCell ref="T4:U4"/>
    <mergeCell ref="A4:A5"/>
    <mergeCell ref="G4:G5"/>
    <mergeCell ref="H4:J4"/>
    <mergeCell ref="O4:O5"/>
    <mergeCell ref="B4:B5"/>
    <mergeCell ref="C4:C5"/>
    <mergeCell ref="D4:D5"/>
    <mergeCell ref="K4:N4"/>
    <mergeCell ref="P4:R4"/>
  </mergeCells>
  <phoneticPr fontId="4"/>
  <dataValidations count="5">
    <dataValidation type="list" allowBlank="1" showInputMessage="1" showErrorMessage="1" sqref="R6:R305">
      <formula1>"該当"</formula1>
    </dataValidation>
    <dataValidation type="list" allowBlank="1" showInputMessage="1" showErrorMessage="1" sqref="K6:K305">
      <formula1>施設区分</formula1>
    </dataValidation>
    <dataValidation type="list" allowBlank="1" showInputMessage="1" showErrorMessage="1" sqref="P6:Q305">
      <formula1>有無</formula1>
    </dataValidation>
    <dataValidation type="list" allowBlank="1" showInputMessage="1" showErrorMessage="1" sqref="L6:L305">
      <formula1>OFFSET(施設区分基準セル,MATCH(K6,施設区分,0),1,1,3)</formula1>
    </dataValidation>
    <dataValidation type="list" allowBlank="1" showInputMessage="1" showErrorMessage="1" sqref="I6:I305">
      <formula1>提供サービス</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5" workbookViewId="0">
      <selection activeCell="C87" sqref="C87"/>
    </sheetView>
  </sheetViews>
  <sheetFormatPr defaultRowHeight="13.5"/>
  <cols>
    <col min="1" max="1" width="49.125" bestFit="1" customWidth="1"/>
    <col min="2" max="2" width="9.125" customWidth="1"/>
    <col min="5" max="5" width="13" bestFit="1" customWidth="1"/>
  </cols>
  <sheetData>
    <row r="1" spans="1:12">
      <c r="A1" s="15"/>
      <c r="B1" s="17" t="s">
        <v>37</v>
      </c>
      <c r="C1" s="15"/>
      <c r="D1" s="15"/>
      <c r="E1" s="15"/>
      <c r="F1" s="17" t="s">
        <v>39</v>
      </c>
      <c r="G1" s="15"/>
      <c r="L1" s="12" t="s">
        <v>16</v>
      </c>
    </row>
    <row r="2" spans="1:12">
      <c r="A2" s="15"/>
      <c r="B2" s="17" t="s">
        <v>38</v>
      </c>
      <c r="C2" s="17"/>
      <c r="D2" s="17" t="s">
        <v>40</v>
      </c>
      <c r="E2" s="17" t="s">
        <v>150</v>
      </c>
      <c r="F2" s="17" t="s">
        <v>38</v>
      </c>
      <c r="G2" s="15"/>
    </row>
    <row r="3" spans="1:12">
      <c r="A3" s="109" t="s">
        <v>121</v>
      </c>
      <c r="B3" s="4">
        <v>2374</v>
      </c>
      <c r="C3" t="s">
        <v>36</v>
      </c>
      <c r="E3" s="100"/>
      <c r="F3" s="4">
        <v>200</v>
      </c>
      <c r="G3" t="s">
        <v>36</v>
      </c>
      <c r="H3" s="4"/>
      <c r="I3" s="4"/>
      <c r="J3" s="4"/>
      <c r="K3" s="4"/>
    </row>
    <row r="4" spans="1:12">
      <c r="A4" s="109" t="s">
        <v>122</v>
      </c>
      <c r="B4" s="4">
        <v>757</v>
      </c>
      <c r="C4" t="s">
        <v>36</v>
      </c>
      <c r="E4" s="100"/>
      <c r="F4" s="4">
        <v>200</v>
      </c>
      <c r="G4" t="s">
        <v>36</v>
      </c>
      <c r="H4" s="4"/>
      <c r="I4" s="4"/>
      <c r="J4" s="4"/>
      <c r="K4" s="4"/>
    </row>
    <row r="5" spans="1:12">
      <c r="A5" s="109" t="s">
        <v>123</v>
      </c>
      <c r="B5" s="4">
        <v>346</v>
      </c>
      <c r="C5" t="s">
        <v>36</v>
      </c>
      <c r="E5" s="100"/>
      <c r="F5" s="4">
        <v>200</v>
      </c>
      <c r="G5" t="s">
        <v>36</v>
      </c>
      <c r="H5" s="4"/>
      <c r="I5" s="4"/>
      <c r="J5" s="4"/>
      <c r="K5" s="4"/>
    </row>
    <row r="6" spans="1:12">
      <c r="A6" s="110" t="s">
        <v>124</v>
      </c>
      <c r="B6" s="4">
        <v>273</v>
      </c>
      <c r="C6" t="s">
        <v>36</v>
      </c>
      <c r="E6" s="4"/>
      <c r="F6" s="4">
        <v>200</v>
      </c>
      <c r="G6" t="s">
        <v>36</v>
      </c>
      <c r="H6" s="4"/>
      <c r="I6" s="4"/>
      <c r="J6" s="4"/>
      <c r="K6" s="4"/>
    </row>
    <row r="7" spans="1:12">
      <c r="A7" s="123" t="s">
        <v>199</v>
      </c>
      <c r="B7" s="4">
        <v>273</v>
      </c>
      <c r="C7" t="s">
        <v>200</v>
      </c>
      <c r="E7" s="4">
        <v>3000</v>
      </c>
      <c r="F7" s="4">
        <v>200</v>
      </c>
      <c r="G7" t="s">
        <v>200</v>
      </c>
      <c r="H7" s="4"/>
      <c r="I7" s="4"/>
      <c r="J7" s="4"/>
      <c r="K7" s="4"/>
    </row>
    <row r="8" spans="1:12">
      <c r="A8" s="109" t="s">
        <v>125</v>
      </c>
      <c r="B8" s="4">
        <v>265</v>
      </c>
      <c r="C8" t="s">
        <v>36</v>
      </c>
      <c r="E8" s="100"/>
      <c r="F8" s="4">
        <v>200</v>
      </c>
      <c r="G8" t="s">
        <v>36</v>
      </c>
      <c r="H8" s="4"/>
      <c r="I8" s="4"/>
      <c r="J8" s="4"/>
      <c r="K8" s="4"/>
    </row>
    <row r="9" spans="1:12">
      <c r="A9" s="109" t="s">
        <v>201</v>
      </c>
      <c r="B9" s="4">
        <v>265</v>
      </c>
      <c r="C9" t="s">
        <v>200</v>
      </c>
      <c r="E9" s="100"/>
      <c r="F9" s="4">
        <v>200</v>
      </c>
      <c r="G9" t="s">
        <v>200</v>
      </c>
      <c r="H9" s="4"/>
      <c r="I9" s="4"/>
      <c r="J9" s="4"/>
      <c r="K9" s="4"/>
    </row>
    <row r="10" spans="1:12">
      <c r="A10" s="109" t="s">
        <v>126</v>
      </c>
      <c r="B10" s="4">
        <v>335</v>
      </c>
      <c r="C10" t="s">
        <v>36</v>
      </c>
      <c r="E10" s="100"/>
      <c r="F10" s="4">
        <v>200</v>
      </c>
      <c r="G10" t="s">
        <v>36</v>
      </c>
      <c r="H10" s="4"/>
      <c r="I10" s="4"/>
      <c r="J10" s="4"/>
      <c r="K10" s="4"/>
    </row>
    <row r="11" spans="1:12">
      <c r="A11" s="109" t="s">
        <v>127</v>
      </c>
      <c r="B11" s="4">
        <v>353</v>
      </c>
      <c r="C11" t="s">
        <v>36</v>
      </c>
      <c r="E11" s="100"/>
      <c r="F11" s="4">
        <v>200</v>
      </c>
      <c r="G11" t="s">
        <v>36</v>
      </c>
      <c r="H11" s="4"/>
      <c r="I11" s="4"/>
      <c r="J11" s="4"/>
      <c r="K11" s="4"/>
    </row>
    <row r="12" spans="1:12">
      <c r="A12" s="109" t="s">
        <v>128</v>
      </c>
      <c r="B12" s="4">
        <v>52</v>
      </c>
      <c r="C12" t="s">
        <v>36</v>
      </c>
      <c r="E12" s="100"/>
      <c r="F12" s="4">
        <v>200</v>
      </c>
      <c r="G12" t="s">
        <v>36</v>
      </c>
      <c r="H12" s="4"/>
      <c r="I12" s="4"/>
      <c r="J12" s="4"/>
      <c r="K12" s="4"/>
    </row>
    <row r="13" spans="1:12">
      <c r="A13" s="109" t="s">
        <v>129</v>
      </c>
      <c r="B13" s="4">
        <v>27</v>
      </c>
      <c r="C13" t="s">
        <v>36</v>
      </c>
      <c r="E13" s="100"/>
      <c r="F13" s="4">
        <v>200</v>
      </c>
      <c r="G13" t="s">
        <v>36</v>
      </c>
      <c r="H13" s="4"/>
      <c r="I13" s="4"/>
      <c r="J13" s="4"/>
      <c r="K13" s="4"/>
    </row>
    <row r="14" spans="1:12">
      <c r="A14" s="109" t="s">
        <v>130</v>
      </c>
      <c r="B14" s="4">
        <v>380</v>
      </c>
      <c r="C14" t="s">
        <v>36</v>
      </c>
      <c r="E14" s="100"/>
      <c r="F14" s="4">
        <v>200</v>
      </c>
      <c r="G14" t="s">
        <v>36</v>
      </c>
      <c r="H14" s="4"/>
      <c r="I14" s="4"/>
      <c r="J14" s="4"/>
      <c r="K14" s="4"/>
    </row>
    <row r="15" spans="1:12">
      <c r="A15" s="109" t="s">
        <v>131</v>
      </c>
      <c r="B15" s="4">
        <v>240</v>
      </c>
      <c r="C15" t="s">
        <v>36</v>
      </c>
      <c r="E15" s="100"/>
      <c r="F15" s="4">
        <v>200</v>
      </c>
      <c r="G15" t="s">
        <v>36</v>
      </c>
      <c r="H15" s="4"/>
      <c r="I15" s="4"/>
      <c r="J15" s="4"/>
      <c r="K15" s="4"/>
    </row>
    <row r="16" spans="1:12">
      <c r="A16" s="109" t="s">
        <v>132</v>
      </c>
      <c r="B16" s="4">
        <v>360</v>
      </c>
      <c r="C16" t="s">
        <v>36</v>
      </c>
      <c r="E16" s="100"/>
      <c r="F16" s="4">
        <v>200</v>
      </c>
      <c r="G16" t="s">
        <v>36</v>
      </c>
      <c r="H16" s="4"/>
      <c r="I16" s="4"/>
      <c r="J16" s="4"/>
      <c r="K16" s="4"/>
    </row>
    <row r="17" spans="1:11">
      <c r="A17" s="109" t="s">
        <v>133</v>
      </c>
      <c r="B17" s="4">
        <v>204</v>
      </c>
      <c r="C17" t="s">
        <v>36</v>
      </c>
      <c r="E17" s="4">
        <v>3000</v>
      </c>
      <c r="F17" s="4">
        <v>200</v>
      </c>
      <c r="G17" t="s">
        <v>36</v>
      </c>
      <c r="H17" s="4"/>
      <c r="I17" s="4"/>
      <c r="J17" s="4"/>
      <c r="K17" s="4"/>
    </row>
    <row r="18" spans="1:11">
      <c r="A18" s="109" t="s">
        <v>134</v>
      </c>
      <c r="B18" s="4">
        <v>1215</v>
      </c>
      <c r="C18" t="s">
        <v>162</v>
      </c>
      <c r="E18" s="4">
        <v>3000</v>
      </c>
      <c r="F18" s="100"/>
      <c r="H18" s="4"/>
      <c r="I18" s="4"/>
      <c r="J18" s="4"/>
      <c r="K18" s="4"/>
    </row>
    <row r="19" spans="1:11">
      <c r="A19" s="109" t="s">
        <v>135</v>
      </c>
      <c r="B19" s="4">
        <v>402</v>
      </c>
      <c r="C19" t="s">
        <v>36</v>
      </c>
      <c r="E19" s="4">
        <v>3000</v>
      </c>
      <c r="F19" s="100"/>
      <c r="H19" s="4"/>
      <c r="I19" s="4"/>
      <c r="J19" s="4"/>
      <c r="K19" s="4"/>
    </row>
    <row r="20" spans="1:11">
      <c r="A20" s="109" t="s">
        <v>136</v>
      </c>
      <c r="B20" s="4">
        <v>358</v>
      </c>
      <c r="C20" t="s">
        <v>36</v>
      </c>
      <c r="E20" s="4">
        <v>3000</v>
      </c>
      <c r="F20" s="100"/>
      <c r="H20" s="4"/>
      <c r="I20" s="4"/>
      <c r="J20" s="4"/>
      <c r="K20" s="4"/>
    </row>
    <row r="21" spans="1:11">
      <c r="A21" s="109" t="s">
        <v>137</v>
      </c>
      <c r="B21" s="4">
        <v>180</v>
      </c>
      <c r="C21" t="s">
        <v>36</v>
      </c>
      <c r="E21" s="4">
        <v>3000</v>
      </c>
      <c r="F21" s="100"/>
      <c r="H21" s="4"/>
      <c r="I21" s="4"/>
      <c r="J21" s="4"/>
      <c r="K21" s="4"/>
    </row>
    <row r="22" spans="1:11">
      <c r="A22" s="109" t="s">
        <v>138</v>
      </c>
      <c r="B22" s="4">
        <v>1182</v>
      </c>
      <c r="C22" t="s">
        <v>162</v>
      </c>
      <c r="E22" s="100"/>
      <c r="F22" s="100"/>
      <c r="H22" s="4"/>
      <c r="I22" s="4"/>
      <c r="J22" s="4"/>
      <c r="K22" s="4"/>
    </row>
    <row r="23" spans="1:11">
      <c r="A23" s="111" t="s">
        <v>139</v>
      </c>
      <c r="B23" s="4">
        <v>635</v>
      </c>
      <c r="C23" t="s">
        <v>162</v>
      </c>
      <c r="E23" s="100"/>
      <c r="F23" s="100"/>
      <c r="H23" s="4"/>
      <c r="I23" s="4"/>
      <c r="J23" s="4"/>
      <c r="K23" s="4"/>
    </row>
    <row r="24" spans="1:11">
      <c r="A24" s="109" t="s">
        <v>140</v>
      </c>
      <c r="B24" s="4">
        <v>115</v>
      </c>
      <c r="C24" t="s">
        <v>36</v>
      </c>
      <c r="E24" s="100"/>
      <c r="F24" s="4">
        <v>200</v>
      </c>
      <c r="G24" t="s">
        <v>36</v>
      </c>
      <c r="H24" s="4"/>
      <c r="I24" s="4"/>
      <c r="J24" s="4"/>
      <c r="K24" s="4"/>
    </row>
    <row r="25" spans="1:11">
      <c r="A25" s="109" t="s">
        <v>141</v>
      </c>
      <c r="B25" s="4">
        <v>188</v>
      </c>
      <c r="C25" t="s">
        <v>36</v>
      </c>
      <c r="E25" s="100"/>
      <c r="F25" s="4">
        <v>200</v>
      </c>
      <c r="G25" t="s">
        <v>36</v>
      </c>
      <c r="H25" s="4"/>
      <c r="I25" s="4"/>
      <c r="J25" s="4"/>
      <c r="K25" s="4"/>
    </row>
    <row r="26" spans="1:11">
      <c r="A26" s="109" t="s">
        <v>142</v>
      </c>
      <c r="B26" s="4">
        <v>65</v>
      </c>
      <c r="C26" t="s">
        <v>36</v>
      </c>
      <c r="D26" s="4"/>
      <c r="E26" s="100"/>
      <c r="F26" s="4">
        <v>200</v>
      </c>
      <c r="G26" t="s">
        <v>36</v>
      </c>
      <c r="H26" s="4"/>
      <c r="I26" s="4"/>
      <c r="J26" s="4"/>
      <c r="K26" s="4"/>
    </row>
    <row r="27" spans="1:11">
      <c r="A27" s="109" t="s">
        <v>143</v>
      </c>
      <c r="B27" s="4">
        <v>115</v>
      </c>
      <c r="C27" t="s">
        <v>36</v>
      </c>
      <c r="D27" s="4"/>
      <c r="E27" s="100"/>
      <c r="F27" s="4">
        <v>200</v>
      </c>
      <c r="G27" t="s">
        <v>36</v>
      </c>
      <c r="H27" s="4"/>
      <c r="I27" s="4"/>
      <c r="J27" s="4"/>
      <c r="K27" s="4"/>
    </row>
    <row r="28" spans="1:11">
      <c r="A28" s="109" t="s">
        <v>144</v>
      </c>
      <c r="B28" s="4">
        <v>46</v>
      </c>
      <c r="C28" t="s">
        <v>36</v>
      </c>
      <c r="D28" s="4"/>
      <c r="E28" s="100"/>
      <c r="F28" s="4">
        <v>200</v>
      </c>
      <c r="G28" t="s">
        <v>36</v>
      </c>
      <c r="H28" s="4"/>
      <c r="I28" s="4"/>
      <c r="J28" s="4"/>
      <c r="K28" s="4"/>
    </row>
    <row r="29" spans="1:11">
      <c r="A29" s="109" t="s">
        <v>145</v>
      </c>
      <c r="B29" s="4">
        <v>38</v>
      </c>
      <c r="C29" t="s">
        <v>36</v>
      </c>
      <c r="D29" s="4"/>
      <c r="E29" s="100"/>
      <c r="F29" s="4">
        <v>200</v>
      </c>
      <c r="G29" t="s">
        <v>36</v>
      </c>
      <c r="H29" s="4"/>
      <c r="I29" s="4"/>
      <c r="J29" s="4"/>
      <c r="K29" s="4"/>
    </row>
    <row r="30" spans="1:11">
      <c r="A30" s="109" t="s">
        <v>146</v>
      </c>
      <c r="B30" s="4">
        <v>60</v>
      </c>
      <c r="C30" t="s">
        <v>36</v>
      </c>
      <c r="D30" s="4"/>
      <c r="E30" s="100"/>
      <c r="F30" s="4">
        <v>200</v>
      </c>
      <c r="G30" t="s">
        <v>36</v>
      </c>
      <c r="H30" s="4"/>
      <c r="I30" s="4"/>
      <c r="J30" s="4"/>
      <c r="K30" s="4"/>
    </row>
    <row r="31" spans="1:11">
      <c r="A31" s="109" t="s">
        <v>147</v>
      </c>
      <c r="B31" s="4">
        <v>44</v>
      </c>
      <c r="C31" t="s">
        <v>36</v>
      </c>
      <c r="D31" s="4"/>
      <c r="E31" s="100"/>
      <c r="F31" s="100">
        <v>200</v>
      </c>
      <c r="G31" s="4"/>
      <c r="H31" s="4"/>
      <c r="I31" s="4"/>
      <c r="J31" s="4"/>
      <c r="K31" s="4"/>
    </row>
    <row r="32" spans="1:11">
      <c r="A32" s="109" t="s">
        <v>148</v>
      </c>
      <c r="B32" s="4">
        <v>46</v>
      </c>
      <c r="C32" t="s">
        <v>36</v>
      </c>
      <c r="D32" s="4"/>
      <c r="E32" s="100"/>
      <c r="F32" s="100"/>
      <c r="G32" s="4"/>
      <c r="H32" s="4"/>
      <c r="I32" s="4"/>
      <c r="J32" s="4"/>
      <c r="K32" s="4"/>
    </row>
    <row r="33" spans="1:11">
      <c r="A33" s="109" t="s">
        <v>149</v>
      </c>
      <c r="B33" s="4">
        <v>44</v>
      </c>
      <c r="C33" t="s">
        <v>36</v>
      </c>
      <c r="D33" s="4"/>
      <c r="E33" s="100"/>
      <c r="F33" s="4">
        <v>200</v>
      </c>
      <c r="G33" t="s">
        <v>36</v>
      </c>
      <c r="H33" s="4"/>
      <c r="I33" s="4"/>
      <c r="J33" s="4"/>
      <c r="K33" s="4"/>
    </row>
    <row r="34" spans="1:11">
      <c r="A34" s="109" t="s">
        <v>173</v>
      </c>
      <c r="B34" s="4"/>
      <c r="D34" s="4"/>
      <c r="E34" s="100"/>
      <c r="F34" s="4"/>
      <c r="H34" s="4"/>
      <c r="I34" s="4"/>
      <c r="J34" s="4"/>
      <c r="K34" s="4"/>
    </row>
    <row r="35" spans="1:11">
      <c r="A35" s="109" t="s">
        <v>174</v>
      </c>
      <c r="B35" s="4"/>
      <c r="D35" s="4"/>
      <c r="E35" s="100"/>
      <c r="F35" s="4"/>
      <c r="H35" s="4"/>
      <c r="I35" s="4"/>
      <c r="J35" s="4"/>
      <c r="K35" s="4"/>
    </row>
    <row r="36" spans="1:11">
      <c r="A36" s="109" t="s">
        <v>175</v>
      </c>
      <c r="B36" s="4"/>
      <c r="D36" s="4"/>
      <c r="E36" s="100"/>
      <c r="F36" s="4"/>
      <c r="H36" s="4"/>
      <c r="I36" s="4"/>
      <c r="J36" s="4"/>
      <c r="K36" s="4"/>
    </row>
    <row r="37" spans="1:11">
      <c r="A37" s="109" t="s">
        <v>176</v>
      </c>
      <c r="B37" s="4"/>
      <c r="D37" s="4"/>
      <c r="E37" s="100"/>
      <c r="F37" s="4"/>
      <c r="H37" s="4"/>
      <c r="I37" s="4"/>
      <c r="J37" s="4"/>
      <c r="K37" s="4"/>
    </row>
    <row r="38" spans="1:11">
      <c r="A38" s="109" t="s">
        <v>177</v>
      </c>
      <c r="B38" s="4"/>
      <c r="D38" s="4"/>
      <c r="E38" s="100"/>
      <c r="F38" s="4"/>
      <c r="H38" s="4"/>
      <c r="I38" s="4"/>
      <c r="J38" s="4"/>
      <c r="K38" s="4"/>
    </row>
    <row r="39" spans="1:11">
      <c r="A39" s="109" t="s">
        <v>178</v>
      </c>
      <c r="B39" s="4"/>
      <c r="D39" s="4"/>
      <c r="E39" s="100"/>
      <c r="F39" s="4"/>
      <c r="H39" s="4"/>
      <c r="I39" s="4"/>
      <c r="J39" s="4"/>
      <c r="K39" s="4"/>
    </row>
    <row r="40" spans="1:11">
      <c r="A40" s="109" t="s">
        <v>179</v>
      </c>
      <c r="B40" s="4"/>
      <c r="D40" s="4"/>
      <c r="E40" s="100"/>
      <c r="F40" s="4"/>
      <c r="H40" s="4"/>
      <c r="I40" s="4"/>
      <c r="J40" s="4"/>
      <c r="K40" s="4"/>
    </row>
    <row r="41" spans="1:11">
      <c r="A41" s="109" t="s">
        <v>180</v>
      </c>
      <c r="B41" s="4"/>
      <c r="D41" s="4"/>
      <c r="E41" s="4"/>
      <c r="F41" s="4"/>
      <c r="G41" s="4"/>
      <c r="H41" s="4"/>
      <c r="I41" s="4"/>
      <c r="J41" s="4"/>
      <c r="K41" s="4"/>
    </row>
    <row r="42" spans="1:11">
      <c r="A42" s="109" t="s">
        <v>195</v>
      </c>
      <c r="B42" s="4"/>
      <c r="D42" s="4"/>
      <c r="E42" s="4"/>
      <c r="F42" s="4"/>
      <c r="G42" s="4"/>
      <c r="H42" s="4"/>
      <c r="I42" s="4"/>
      <c r="J42" s="4"/>
      <c r="K42" s="4"/>
    </row>
    <row r="43" spans="1:11">
      <c r="A43" s="109" t="s">
        <v>196</v>
      </c>
      <c r="B43" s="4"/>
      <c r="D43" s="4"/>
      <c r="E43" s="4"/>
      <c r="F43" s="4"/>
      <c r="G43" s="4"/>
      <c r="H43" s="4"/>
      <c r="I43" s="4"/>
      <c r="J43" s="4"/>
      <c r="K43" s="4"/>
    </row>
    <row r="45" spans="1:11">
      <c r="A45" t="s">
        <v>7</v>
      </c>
      <c r="B45" s="5"/>
      <c r="C45" s="5"/>
    </row>
    <row r="46" spans="1:11">
      <c r="A46" t="s">
        <v>8</v>
      </c>
      <c r="B46" s="7"/>
      <c r="C46" s="7"/>
      <c r="D46" s="16"/>
      <c r="E46" s="16"/>
    </row>
    <row r="47" spans="1:11">
      <c r="A47" t="s">
        <v>9</v>
      </c>
      <c r="D47" s="16"/>
      <c r="E47" s="16"/>
    </row>
    <row r="48" spans="1:11">
      <c r="A48" t="s">
        <v>10</v>
      </c>
      <c r="D48" s="16"/>
      <c r="E48" s="16"/>
    </row>
    <row r="50" spans="1:4">
      <c r="A50" s="15" t="s">
        <v>21</v>
      </c>
    </row>
    <row r="51" spans="1:4">
      <c r="A51" t="s">
        <v>204</v>
      </c>
      <c r="B51" s="16" t="s">
        <v>205</v>
      </c>
      <c r="C51" s="16" t="s">
        <v>206</v>
      </c>
      <c r="D51" s="16"/>
    </row>
    <row r="52" spans="1:4">
      <c r="A52" t="s">
        <v>24</v>
      </c>
      <c r="B52" s="16" t="s">
        <v>203</v>
      </c>
      <c r="C52" s="16"/>
      <c r="D52" s="16"/>
    </row>
    <row r="53" spans="1:4">
      <c r="B53" s="16"/>
      <c r="C53" s="16"/>
    </row>
    <row r="55" spans="1:4">
      <c r="A55" s="15" t="s">
        <v>25</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28</v>
      </c>
    </row>
    <row r="66" spans="1:1">
      <c r="A66" t="s">
        <v>29</v>
      </c>
    </row>
    <row r="69" spans="1:1">
      <c r="A69" t="s">
        <v>50</v>
      </c>
    </row>
    <row r="70" spans="1:1">
      <c r="A70" t="s">
        <v>51</v>
      </c>
    </row>
    <row r="71" spans="1:1">
      <c r="A71" t="s">
        <v>52</v>
      </c>
    </row>
    <row r="72" spans="1:1">
      <c r="A72" t="s">
        <v>53</v>
      </c>
    </row>
    <row r="73" spans="1:1">
      <c r="A73" t="s">
        <v>54</v>
      </c>
    </row>
    <row r="74" spans="1:1">
      <c r="A74" t="s">
        <v>55</v>
      </c>
    </row>
    <row r="75" spans="1:1">
      <c r="A75" t="s">
        <v>56</v>
      </c>
    </row>
    <row r="76" spans="1:1">
      <c r="A76" t="s">
        <v>57</v>
      </c>
    </row>
    <row r="77" spans="1:1">
      <c r="A77" t="s">
        <v>58</v>
      </c>
    </row>
    <row r="78" spans="1:1">
      <c r="A78" t="s">
        <v>59</v>
      </c>
    </row>
    <row r="79" spans="1:1">
      <c r="A79" t="s">
        <v>60</v>
      </c>
    </row>
    <row r="80" spans="1:1">
      <c r="A80" t="s">
        <v>61</v>
      </c>
    </row>
    <row r="81" spans="1:1">
      <c r="A81" t="s">
        <v>62</v>
      </c>
    </row>
    <row r="82" spans="1:1">
      <c r="A82" t="s">
        <v>63</v>
      </c>
    </row>
    <row r="83" spans="1:1">
      <c r="A83" t="s">
        <v>64</v>
      </c>
    </row>
    <row r="84" spans="1:1">
      <c r="A84" t="s">
        <v>65</v>
      </c>
    </row>
    <row r="85" spans="1:1">
      <c r="A85" t="s">
        <v>66</v>
      </c>
    </row>
    <row r="86" spans="1:1">
      <c r="A86" t="s">
        <v>67</v>
      </c>
    </row>
    <row r="87" spans="1:1">
      <c r="A87" t="s">
        <v>68</v>
      </c>
    </row>
    <row r="88" spans="1:1">
      <c r="A88" t="s">
        <v>69</v>
      </c>
    </row>
    <row r="89" spans="1:1">
      <c r="A89" t="s">
        <v>70</v>
      </c>
    </row>
    <row r="90" spans="1:1">
      <c r="A90" t="s">
        <v>71</v>
      </c>
    </row>
    <row r="91" spans="1:1">
      <c r="A91" t="s">
        <v>72</v>
      </c>
    </row>
    <row r="92" spans="1:1">
      <c r="A92" t="s">
        <v>73</v>
      </c>
    </row>
    <row r="93" spans="1:1">
      <c r="A93" t="s">
        <v>74</v>
      </c>
    </row>
    <row r="94" spans="1:1">
      <c r="A94" t="s">
        <v>75</v>
      </c>
    </row>
    <row r="95" spans="1:1">
      <c r="A95" t="s">
        <v>76</v>
      </c>
    </row>
    <row r="96" spans="1:1">
      <c r="A96" t="s">
        <v>77</v>
      </c>
    </row>
    <row r="97" spans="1:1">
      <c r="A97" t="s">
        <v>78</v>
      </c>
    </row>
    <row r="98" spans="1:1">
      <c r="A98" t="s">
        <v>79</v>
      </c>
    </row>
    <row r="99" spans="1:1">
      <c r="A99" t="s">
        <v>80</v>
      </c>
    </row>
    <row r="100" spans="1:1">
      <c r="A100" t="s">
        <v>81</v>
      </c>
    </row>
    <row r="101" spans="1:1">
      <c r="A101" t="s">
        <v>82</v>
      </c>
    </row>
    <row r="102" spans="1:1">
      <c r="A102" t="s">
        <v>83</v>
      </c>
    </row>
    <row r="103" spans="1:1">
      <c r="A103" t="s">
        <v>84</v>
      </c>
    </row>
    <row r="104" spans="1:1">
      <c r="A104" t="s">
        <v>85</v>
      </c>
    </row>
    <row r="105" spans="1:1">
      <c r="A105" t="s">
        <v>86</v>
      </c>
    </row>
    <row r="106" spans="1:1">
      <c r="A106" t="s">
        <v>87</v>
      </c>
    </row>
    <row r="107" spans="1:1">
      <c r="A107" t="s">
        <v>88</v>
      </c>
    </row>
    <row r="108" spans="1:1">
      <c r="A108" t="s">
        <v>89</v>
      </c>
    </row>
    <row r="109" spans="1:1">
      <c r="A109" t="s">
        <v>90</v>
      </c>
    </row>
    <row r="110" spans="1:1">
      <c r="A110" t="s">
        <v>91</v>
      </c>
    </row>
    <row r="111" spans="1:1">
      <c r="A111" t="s">
        <v>92</v>
      </c>
    </row>
    <row r="112" spans="1:1">
      <c r="A112" t="s">
        <v>93</v>
      </c>
    </row>
    <row r="113" spans="1:1">
      <c r="A113" t="s">
        <v>94</v>
      </c>
    </row>
    <row r="114" spans="1:1">
      <c r="A114" t="s">
        <v>95</v>
      </c>
    </row>
    <row r="115" spans="1:1">
      <c r="A115" t="s">
        <v>96</v>
      </c>
    </row>
  </sheetData>
  <sheetProtection algorithmName="SHA-512" hashValue="o2nG/QiL1VkfGRuUfh9im+HQJ47RNxeGPIKFr6iqkeJF7Lt7OyIOq5yfvI7c9j08E/OLmdTjIBM7dceAt7roIw==" saltValue="ZtNtGCLlSQ/PnQRFhGcX7Q==" spinCount="100000" sheet="1" objects="1" scenarios="1"/>
  <phoneticPr fontId="4"/>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（はじめにお読みください）本申請書の使い方、申請の手順</vt:lpstr>
      <vt:lpstr>申請書</vt:lpstr>
      <vt:lpstr>申請額一覧</vt:lpstr>
      <vt:lpstr>個票1</vt:lpstr>
      <vt:lpstr>個票2</vt:lpstr>
      <vt:lpstr>職員表</vt:lpstr>
      <vt:lpstr>計算用</vt:lpstr>
      <vt:lpstr>個票1!Print_Area</vt:lpstr>
      <vt:lpstr>個票2!Print_Area</vt:lpstr>
      <vt:lpstr>職員表!Print_Area</vt:lpstr>
      <vt:lpstr>申請額一覧!Print_Area</vt:lpstr>
      <vt:lpstr>申請書!Print_Area</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寺床 慎也(teratoko-shinya)</dc:creator>
  <cp:lastModifiedBy>渡部　学</cp:lastModifiedBy>
  <cp:lastPrinted>2020-08-22T07:44:16Z</cp:lastPrinted>
  <dcterms:created xsi:type="dcterms:W3CDTF">2018-06-19T01:27:02Z</dcterms:created>
  <dcterms:modified xsi:type="dcterms:W3CDTF">2020-08-31T12:08:19Z</dcterms:modified>
</cp:coreProperties>
</file>