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WSXL6E8\usbdisk1\牧原\02　 統計\00　衛生統計年報\27年衛星統計年報(平成29年度作成）\08 HP公表\01 統計表_Exel - HP公表用\03_医療施設\"/>
    </mc:Choice>
  </mc:AlternateContent>
  <bookViews>
    <workbookView xWindow="0" yWindow="0" windowWidth="17490" windowHeight="6780" firstSheet="5" activeTab="11"/>
  </bookViews>
  <sheets>
    <sheet name="3-1(1)" sheetId="1" r:id="rId1"/>
    <sheet name="3-1(2)" sheetId="2" r:id="rId2"/>
    <sheet name="3-2(1)" sheetId="3" r:id="rId3"/>
    <sheet name="3-2(2)" sheetId="4" r:id="rId4"/>
    <sheet name="3-3,3-4" sheetId="5" r:id="rId5"/>
    <sheet name="3-5,3-6" sheetId="6" r:id="rId6"/>
    <sheet name="3-7,3-8" sheetId="7" r:id="rId7"/>
    <sheet name="3-9,10" sheetId="14" r:id="rId8"/>
    <sheet name="3-11" sheetId="9" r:id="rId9"/>
    <sheet name="3-12" sheetId="10" r:id="rId10"/>
    <sheet name="3-13" sheetId="11" r:id="rId11"/>
    <sheet name="3-14" sheetId="12" r:id="rId12"/>
  </sheets>
  <definedNames>
    <definedName name="_1医療設備調査_一般診療所票">#REF!</definedName>
    <definedName name="_xlnm.Print_Area" localSheetId="0">'3-1(1)'!$A$1:$Q$88</definedName>
    <definedName name="_xlnm.Print_Area" localSheetId="8">'3-11'!$A$1:$I$43</definedName>
    <definedName name="_xlnm.Print_Area" localSheetId="9">'3-12'!$A$1:$I$43</definedName>
    <definedName name="_xlnm.Print_Area" localSheetId="10">'3-13'!$A$1:$T$62</definedName>
    <definedName name="_xlnm.Print_Area" localSheetId="11">'3-14'!$A$1:$G$76</definedName>
    <definedName name="_xlnm.Print_Area" localSheetId="2">'3-2(1)'!$A$1:$M$82</definedName>
    <definedName name="_xlnm.Print_Area" localSheetId="4">'3-3,3-4'!$A$1:$Q$92</definedName>
    <definedName name="_xlnm.Print_Area" localSheetId="5">'3-5,3-6'!$A$1:$S$82</definedName>
    <definedName name="_xlnm.Print_Area" localSheetId="6">'3-7,3-8'!$A$1:$Q$68</definedName>
    <definedName name="印刷範囲" localSheetId="4">'3-3,3-4'!$1:$3775</definedName>
    <definedName name="印刷範囲" localSheetId="5">'3-3,3-4'!$1:$3775</definedName>
    <definedName name="印刷範囲" localSheetId="6">'3-3,3-4'!$1:$3775</definedName>
    <definedName name="印刷範囲">'3-1(1)'!$A$1:$P$89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2" l="1"/>
  <c r="F7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5" i="12"/>
  <c r="F25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36" i="12"/>
  <c r="F36" i="12"/>
  <c r="E37" i="12"/>
  <c r="F37" i="12"/>
  <c r="E38" i="12"/>
  <c r="F38" i="12"/>
  <c r="E39" i="12"/>
  <c r="F39" i="12"/>
  <c r="E40" i="12"/>
  <c r="F40" i="12"/>
  <c r="E41" i="12"/>
  <c r="F41" i="12"/>
  <c r="E42" i="12"/>
  <c r="F42" i="12"/>
  <c r="E44" i="12"/>
  <c r="F44" i="12"/>
  <c r="E45" i="12"/>
  <c r="F45" i="12"/>
  <c r="E46" i="12"/>
  <c r="F46" i="12"/>
  <c r="E47" i="12"/>
  <c r="F47" i="12"/>
  <c r="E48" i="12"/>
  <c r="F48" i="12"/>
  <c r="E49" i="12"/>
  <c r="F49" i="12"/>
  <c r="E50" i="12"/>
  <c r="F50" i="12"/>
  <c r="E51" i="12"/>
  <c r="F51" i="12"/>
  <c r="E52" i="12"/>
  <c r="F52" i="12"/>
  <c r="E53" i="12"/>
  <c r="F53" i="12"/>
  <c r="C65" i="12"/>
  <c r="E65" i="12" s="1"/>
  <c r="D65" i="12"/>
  <c r="T12" i="11"/>
  <c r="T13" i="11"/>
  <c r="N14" i="11"/>
  <c r="O14" i="11"/>
  <c r="S14" i="11"/>
  <c r="T14" i="11"/>
  <c r="N15" i="11"/>
  <c r="O15" i="11"/>
  <c r="T15" i="11"/>
  <c r="L16" i="11"/>
  <c r="T16" i="11"/>
  <c r="E18" i="11"/>
  <c r="F18" i="11"/>
  <c r="G18" i="11"/>
  <c r="H18" i="11"/>
  <c r="H12" i="11" s="1"/>
  <c r="I18" i="11"/>
  <c r="J18" i="11"/>
  <c r="K18" i="11"/>
  <c r="L18" i="11"/>
  <c r="L12" i="11" s="1"/>
  <c r="M18" i="11"/>
  <c r="N18" i="11"/>
  <c r="O18" i="11"/>
  <c r="P18" i="11"/>
  <c r="P12" i="11" s="1"/>
  <c r="Q18" i="11"/>
  <c r="R18" i="11"/>
  <c r="S18" i="11"/>
  <c r="E19" i="11"/>
  <c r="E13" i="11" s="1"/>
  <c r="F19" i="11"/>
  <c r="G19" i="11"/>
  <c r="H19" i="11"/>
  <c r="H13" i="11" s="1"/>
  <c r="I19" i="11"/>
  <c r="I13" i="11" s="1"/>
  <c r="J19" i="11"/>
  <c r="K19" i="11"/>
  <c r="L19" i="11"/>
  <c r="L13" i="11" s="1"/>
  <c r="M19" i="11"/>
  <c r="M13" i="11" s="1"/>
  <c r="N19" i="11"/>
  <c r="O19" i="11"/>
  <c r="P19" i="11"/>
  <c r="P13" i="11" s="1"/>
  <c r="Q19" i="11"/>
  <c r="Q13" i="11" s="1"/>
  <c r="R19" i="11"/>
  <c r="S19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E21" i="11"/>
  <c r="F21" i="11"/>
  <c r="G21" i="11"/>
  <c r="G13" i="11" s="1"/>
  <c r="H21" i="11"/>
  <c r="I21" i="11"/>
  <c r="J21" i="11"/>
  <c r="K21" i="11"/>
  <c r="K13" i="11" s="1"/>
  <c r="L21" i="11"/>
  <c r="M21" i="11"/>
  <c r="N21" i="11"/>
  <c r="O21" i="11"/>
  <c r="O13" i="11" s="1"/>
  <c r="P21" i="11"/>
  <c r="Q21" i="11"/>
  <c r="R21" i="11"/>
  <c r="S21" i="11"/>
  <c r="S13" i="11" s="1"/>
  <c r="E22" i="11"/>
  <c r="E14" i="11" s="1"/>
  <c r="F22" i="11"/>
  <c r="F14" i="11" s="1"/>
  <c r="G22" i="11"/>
  <c r="G14" i="11" s="1"/>
  <c r="H22" i="11"/>
  <c r="H14" i="11" s="1"/>
  <c r="I22" i="11"/>
  <c r="I14" i="11" s="1"/>
  <c r="J22" i="11"/>
  <c r="J14" i="11" s="1"/>
  <c r="K22" i="11"/>
  <c r="K14" i="11" s="1"/>
  <c r="L22" i="11"/>
  <c r="L14" i="11" s="1"/>
  <c r="M22" i="11"/>
  <c r="M14" i="11" s="1"/>
  <c r="P22" i="11"/>
  <c r="P14" i="11" s="1"/>
  <c r="Q22" i="11"/>
  <c r="Q14" i="11" s="1"/>
  <c r="R22" i="11"/>
  <c r="R14" i="11" s="1"/>
  <c r="S22" i="11"/>
  <c r="E23" i="11"/>
  <c r="E15" i="11" s="1"/>
  <c r="F23" i="11"/>
  <c r="F15" i="11" s="1"/>
  <c r="G23" i="11"/>
  <c r="G15" i="11" s="1"/>
  <c r="H23" i="11"/>
  <c r="H15" i="11" s="1"/>
  <c r="I23" i="11"/>
  <c r="I15" i="11" s="1"/>
  <c r="J23" i="11"/>
  <c r="J15" i="11" s="1"/>
  <c r="K23" i="11"/>
  <c r="K15" i="11" s="1"/>
  <c r="L23" i="11"/>
  <c r="L15" i="11" s="1"/>
  <c r="M23" i="11"/>
  <c r="M15" i="11" s="1"/>
  <c r="P23" i="11"/>
  <c r="P15" i="11" s="1"/>
  <c r="Q23" i="11"/>
  <c r="Q15" i="11" s="1"/>
  <c r="R23" i="11"/>
  <c r="R15" i="11" s="1"/>
  <c r="S23" i="11"/>
  <c r="S15" i="11" s="1"/>
  <c r="E24" i="11"/>
  <c r="E16" i="11" s="1"/>
  <c r="F24" i="11"/>
  <c r="F16" i="11" s="1"/>
  <c r="G24" i="11"/>
  <c r="G16" i="11" s="1"/>
  <c r="H24" i="11"/>
  <c r="H16" i="11" s="1"/>
  <c r="I24" i="11"/>
  <c r="I16" i="11" s="1"/>
  <c r="J24" i="11"/>
  <c r="J16" i="11" s="1"/>
  <c r="K24" i="11"/>
  <c r="K16" i="11" s="1"/>
  <c r="L24" i="11"/>
  <c r="M24" i="11"/>
  <c r="M16" i="11" s="1"/>
  <c r="N24" i="11"/>
  <c r="N16" i="11" s="1"/>
  <c r="O24" i="11"/>
  <c r="O16" i="11" s="1"/>
  <c r="P24" i="11"/>
  <c r="P16" i="11" s="1"/>
  <c r="Q24" i="11"/>
  <c r="Q16" i="11" s="1"/>
  <c r="R24" i="11"/>
  <c r="R16" i="11" s="1"/>
  <c r="S24" i="11"/>
  <c r="S16" i="11" s="1"/>
  <c r="E9" i="10"/>
  <c r="H9" i="10"/>
  <c r="D14" i="10"/>
  <c r="E16" i="10"/>
  <c r="F16" i="10"/>
  <c r="D17" i="10"/>
  <c r="D20" i="10"/>
  <c r="D21" i="10"/>
  <c r="D22" i="10"/>
  <c r="D23" i="10"/>
  <c r="E25" i="10"/>
  <c r="F25" i="10"/>
  <c r="G25" i="10"/>
  <c r="H25" i="10"/>
  <c r="D26" i="10"/>
  <c r="D27" i="10"/>
  <c r="D28" i="10"/>
  <c r="D29" i="10"/>
  <c r="D30" i="10"/>
  <c r="D31" i="10"/>
  <c r="E9" i="9"/>
  <c r="F9" i="9"/>
  <c r="I9" i="9"/>
  <c r="D14" i="9"/>
  <c r="F16" i="9"/>
  <c r="I16" i="9"/>
  <c r="D17" i="9"/>
  <c r="D22" i="9"/>
  <c r="D23" i="9"/>
  <c r="E25" i="9"/>
  <c r="F25" i="9"/>
  <c r="G25" i="9"/>
  <c r="I25" i="9"/>
  <c r="D26" i="9"/>
  <c r="D27" i="9"/>
  <c r="D28" i="9"/>
  <c r="D29" i="9"/>
  <c r="D30" i="9"/>
  <c r="D31" i="9"/>
  <c r="D6" i="6"/>
  <c r="C6" i="6" s="1"/>
  <c r="G6" i="6"/>
  <c r="K6" i="6"/>
  <c r="D7" i="6"/>
  <c r="C7" i="6" s="1"/>
  <c r="G7" i="6"/>
  <c r="K7" i="6"/>
  <c r="D8" i="6"/>
  <c r="G8" i="6"/>
  <c r="K8" i="6"/>
  <c r="D9" i="6"/>
  <c r="G9" i="6"/>
  <c r="K9" i="6"/>
  <c r="D10" i="6"/>
  <c r="C10" i="6" s="1"/>
  <c r="G10" i="6"/>
  <c r="K10" i="6"/>
  <c r="D11" i="6"/>
  <c r="C11" i="6" s="1"/>
  <c r="G11" i="6"/>
  <c r="K11" i="6"/>
  <c r="D12" i="6"/>
  <c r="G12" i="6"/>
  <c r="K12" i="6"/>
  <c r="D13" i="6"/>
  <c r="G13" i="6"/>
  <c r="C14" i="6"/>
  <c r="D14" i="6"/>
  <c r="G14" i="6"/>
  <c r="D15" i="6"/>
  <c r="G15" i="6"/>
  <c r="D16" i="6"/>
  <c r="C16" i="6" s="1"/>
  <c r="G16" i="6"/>
  <c r="D17" i="6"/>
  <c r="C17" i="6" s="1"/>
  <c r="D18" i="6"/>
  <c r="C18" i="6" s="1"/>
  <c r="D19" i="6"/>
  <c r="C19" i="6" s="1"/>
  <c r="D20" i="6"/>
  <c r="G20" i="6"/>
  <c r="K20" i="6"/>
  <c r="D21" i="6"/>
  <c r="C21" i="6" s="1"/>
  <c r="G21" i="6"/>
  <c r="K21" i="6"/>
  <c r="D22" i="6"/>
  <c r="C22" i="6" s="1"/>
  <c r="G22" i="6"/>
  <c r="K22" i="6"/>
  <c r="D23" i="6"/>
  <c r="G23" i="6"/>
  <c r="K23" i="6"/>
  <c r="D24" i="6"/>
  <c r="G24" i="6"/>
  <c r="K24" i="6"/>
  <c r="O24" i="6"/>
  <c r="D25" i="6"/>
  <c r="C25" i="6" s="1"/>
  <c r="G25" i="6"/>
  <c r="K25" i="6"/>
  <c r="O25" i="6"/>
  <c r="D26" i="6"/>
  <c r="G26" i="6"/>
  <c r="K26" i="6"/>
  <c r="D27" i="6"/>
  <c r="G27" i="6"/>
  <c r="K27" i="6"/>
  <c r="D28" i="6"/>
  <c r="C28" i="6" s="1"/>
  <c r="G28" i="6"/>
  <c r="K28" i="6"/>
  <c r="D29" i="6"/>
  <c r="C29" i="6" s="1"/>
  <c r="G29" i="6"/>
  <c r="K29" i="6"/>
  <c r="D30" i="6"/>
  <c r="G30" i="6"/>
  <c r="K30" i="6"/>
  <c r="D31" i="6"/>
  <c r="G31" i="6"/>
  <c r="K31" i="6"/>
  <c r="D32" i="6"/>
  <c r="K32" i="6"/>
  <c r="D33" i="6"/>
  <c r="C33" i="6" s="1"/>
  <c r="D34" i="6"/>
  <c r="C34" i="6" s="1"/>
  <c r="D35" i="6"/>
  <c r="C35" i="6" s="1"/>
  <c r="D36" i="6"/>
  <c r="C36" i="6" s="1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D6" i="5"/>
  <c r="G6" i="5"/>
  <c r="J6" i="5"/>
  <c r="D7" i="5"/>
  <c r="C7" i="5" s="1"/>
  <c r="G7" i="5"/>
  <c r="J7" i="5"/>
  <c r="D8" i="5"/>
  <c r="C8" i="5" s="1"/>
  <c r="G8" i="5"/>
  <c r="J8" i="5"/>
  <c r="D9" i="5"/>
  <c r="G9" i="5"/>
  <c r="J9" i="5"/>
  <c r="D10" i="5"/>
  <c r="G10" i="5"/>
  <c r="J10" i="5"/>
  <c r="D11" i="5"/>
  <c r="C11" i="5" s="1"/>
  <c r="G11" i="5"/>
  <c r="J11" i="5"/>
  <c r="D12" i="5"/>
  <c r="C12" i="5" s="1"/>
  <c r="G12" i="5"/>
  <c r="J12" i="5"/>
  <c r="D13" i="5"/>
  <c r="G13" i="5"/>
  <c r="J13" i="5"/>
  <c r="D14" i="5"/>
  <c r="G14" i="5"/>
  <c r="J14" i="5"/>
  <c r="D15" i="5"/>
  <c r="C15" i="5" s="1"/>
  <c r="G15" i="5"/>
  <c r="J15" i="5"/>
  <c r="D16" i="5"/>
  <c r="C16" i="5" s="1"/>
  <c r="G16" i="5"/>
  <c r="J16" i="5"/>
  <c r="D17" i="5"/>
  <c r="G17" i="5"/>
  <c r="J17" i="5"/>
  <c r="D18" i="5"/>
  <c r="G18" i="5"/>
  <c r="J18" i="5"/>
  <c r="D19" i="5"/>
  <c r="C19" i="5" s="1"/>
  <c r="G19" i="5"/>
  <c r="J19" i="5"/>
  <c r="D20" i="5"/>
  <c r="C20" i="5" s="1"/>
  <c r="G20" i="5"/>
  <c r="J20" i="5"/>
  <c r="D21" i="5"/>
  <c r="G21" i="5"/>
  <c r="J21" i="5"/>
  <c r="D22" i="5"/>
  <c r="G22" i="5"/>
  <c r="J22" i="5"/>
  <c r="D23" i="5"/>
  <c r="G23" i="5"/>
  <c r="J23" i="5"/>
  <c r="N23" i="5"/>
  <c r="D24" i="5"/>
  <c r="G24" i="5"/>
  <c r="J24" i="5"/>
  <c r="N24" i="5"/>
  <c r="D25" i="5"/>
  <c r="G25" i="5"/>
  <c r="J25" i="5"/>
  <c r="N25" i="5"/>
  <c r="C26" i="5"/>
  <c r="D26" i="5"/>
  <c r="J26" i="5"/>
  <c r="D27" i="5"/>
  <c r="G27" i="5"/>
  <c r="J27" i="5"/>
  <c r="D28" i="5"/>
  <c r="G28" i="5"/>
  <c r="J28" i="5"/>
  <c r="D29" i="5"/>
  <c r="G29" i="5"/>
  <c r="J29" i="5"/>
  <c r="D30" i="5"/>
  <c r="C30" i="5" s="1"/>
  <c r="J30" i="5"/>
  <c r="D31" i="5"/>
  <c r="G31" i="5"/>
  <c r="J31" i="5"/>
  <c r="D32" i="5"/>
  <c r="J32" i="5"/>
  <c r="D33" i="5"/>
  <c r="C33" i="5" s="1"/>
  <c r="G33" i="5"/>
  <c r="J33" i="5"/>
  <c r="D34" i="5"/>
  <c r="G34" i="5"/>
  <c r="J34" i="5"/>
  <c r="D35" i="5"/>
  <c r="D36" i="5"/>
  <c r="J36" i="5"/>
  <c r="D53" i="5"/>
  <c r="C53" i="5" s="1"/>
  <c r="G53" i="5"/>
  <c r="J53" i="5"/>
  <c r="D54" i="5"/>
  <c r="C54" i="5" s="1"/>
  <c r="G54" i="5"/>
  <c r="J54" i="5"/>
  <c r="D55" i="5"/>
  <c r="G55" i="5"/>
  <c r="J55" i="5"/>
  <c r="D56" i="5"/>
  <c r="G56" i="5"/>
  <c r="J56" i="5"/>
  <c r="D57" i="5"/>
  <c r="C57" i="5" s="1"/>
  <c r="G57" i="5"/>
  <c r="J57" i="5"/>
  <c r="D58" i="5"/>
  <c r="C58" i="5" s="1"/>
  <c r="G58" i="5"/>
  <c r="J58" i="5"/>
  <c r="D59" i="5"/>
  <c r="G59" i="5"/>
  <c r="J59" i="5"/>
  <c r="D60" i="5"/>
  <c r="G60" i="5"/>
  <c r="J60" i="5"/>
  <c r="D61" i="5"/>
  <c r="C61" i="5" s="1"/>
  <c r="G61" i="5"/>
  <c r="J61" i="5"/>
  <c r="D62" i="5"/>
  <c r="C62" i="5" s="1"/>
  <c r="G62" i="5"/>
  <c r="J62" i="5"/>
  <c r="D63" i="5"/>
  <c r="G63" i="5"/>
  <c r="J63" i="5"/>
  <c r="D64" i="5"/>
  <c r="G64" i="5"/>
  <c r="J64" i="5"/>
  <c r="D65" i="5"/>
  <c r="C65" i="5" s="1"/>
  <c r="G65" i="5"/>
  <c r="J65" i="5"/>
  <c r="D66" i="5"/>
  <c r="C66" i="5" s="1"/>
  <c r="G66" i="5"/>
  <c r="J66" i="5"/>
  <c r="D67" i="5"/>
  <c r="G67" i="5"/>
  <c r="J67" i="5"/>
  <c r="D68" i="5"/>
  <c r="G68" i="5"/>
  <c r="J68" i="5"/>
  <c r="D69" i="5"/>
  <c r="C69" i="5" s="1"/>
  <c r="G69" i="5"/>
  <c r="J69" i="5"/>
  <c r="D70" i="5"/>
  <c r="C70" i="5" s="1"/>
  <c r="G70" i="5"/>
  <c r="J70" i="5"/>
  <c r="D71" i="5"/>
  <c r="G71" i="5"/>
  <c r="J71" i="5"/>
  <c r="N71" i="5"/>
  <c r="D72" i="5"/>
  <c r="G72" i="5"/>
  <c r="J72" i="5"/>
  <c r="N72" i="5"/>
  <c r="D73" i="5"/>
  <c r="J73" i="5"/>
  <c r="D74" i="5"/>
  <c r="C74" i="5" s="1"/>
  <c r="G74" i="5"/>
  <c r="J74" i="5"/>
  <c r="D75" i="5"/>
  <c r="C75" i="5" s="1"/>
  <c r="G75" i="5"/>
  <c r="J75" i="5"/>
  <c r="D76" i="5"/>
  <c r="G76" i="5"/>
  <c r="J76" i="5"/>
  <c r="D77" i="5"/>
  <c r="J77" i="5"/>
  <c r="D78" i="5"/>
  <c r="C78" i="5" s="1"/>
  <c r="G78" i="5"/>
  <c r="J78" i="5"/>
  <c r="D79" i="5"/>
  <c r="J79" i="5"/>
  <c r="D80" i="5"/>
  <c r="G80" i="5"/>
  <c r="J80" i="5"/>
  <c r="C80" i="5" s="1"/>
  <c r="D81" i="5"/>
  <c r="G81" i="5"/>
  <c r="J81" i="5"/>
  <c r="C81" i="5" s="1"/>
  <c r="C82" i="5"/>
  <c r="D82" i="5"/>
  <c r="D83" i="5"/>
  <c r="J83" i="5"/>
  <c r="C61" i="1"/>
  <c r="C62" i="1"/>
  <c r="C63" i="1"/>
  <c r="P63" i="1"/>
  <c r="C64" i="1"/>
  <c r="C65" i="1"/>
  <c r="C66" i="1"/>
  <c r="C67" i="1"/>
  <c r="C68" i="1"/>
  <c r="C69" i="1"/>
  <c r="C70" i="1"/>
  <c r="C71" i="1"/>
  <c r="C72" i="1"/>
  <c r="C73" i="1"/>
  <c r="C74" i="1"/>
  <c r="P10" i="11" l="1"/>
  <c r="T10" i="11"/>
  <c r="C83" i="5"/>
  <c r="C79" i="5"/>
  <c r="C76" i="5"/>
  <c r="C73" i="5"/>
  <c r="C72" i="5"/>
  <c r="C71" i="5"/>
  <c r="C67" i="5"/>
  <c r="C63" i="5"/>
  <c r="C59" i="5"/>
  <c r="C55" i="5"/>
  <c r="C36" i="5"/>
  <c r="C34" i="5"/>
  <c r="C31" i="5"/>
  <c r="C21" i="5"/>
  <c r="C17" i="5"/>
  <c r="C13" i="5"/>
  <c r="C9" i="5"/>
  <c r="C31" i="6"/>
  <c r="C30" i="6"/>
  <c r="C26" i="6"/>
  <c r="C23" i="6"/>
  <c r="C15" i="6"/>
  <c r="C12" i="6"/>
  <c r="C8" i="6"/>
  <c r="D25" i="9"/>
  <c r="F7" i="9"/>
  <c r="D25" i="10"/>
  <c r="S12" i="11"/>
  <c r="S10" i="11" s="1"/>
  <c r="O12" i="11"/>
  <c r="O10" i="11" s="1"/>
  <c r="K12" i="11"/>
  <c r="K10" i="11" s="1"/>
  <c r="G12" i="11"/>
  <c r="G10" i="11" s="1"/>
  <c r="C77" i="5"/>
  <c r="C68" i="5"/>
  <c r="C64" i="5"/>
  <c r="C60" i="5"/>
  <c r="C56" i="5"/>
  <c r="C32" i="5"/>
  <c r="C22" i="5"/>
  <c r="C18" i="5"/>
  <c r="C14" i="5"/>
  <c r="C10" i="5"/>
  <c r="C6" i="5"/>
  <c r="C32" i="6"/>
  <c r="C27" i="6"/>
  <c r="C24" i="6"/>
  <c r="C20" i="6"/>
  <c r="C13" i="6"/>
  <c r="C9" i="6"/>
  <c r="F7" i="10"/>
  <c r="R12" i="11"/>
  <c r="N12" i="11"/>
  <c r="N10" i="11" s="1"/>
  <c r="J12" i="11"/>
  <c r="F12" i="11"/>
  <c r="C25" i="5"/>
  <c r="C24" i="5"/>
  <c r="C23" i="5"/>
  <c r="R13" i="11"/>
  <c r="N13" i="11"/>
  <c r="J13" i="11"/>
  <c r="J10" i="11" s="1"/>
  <c r="F13" i="11"/>
  <c r="Q12" i="11"/>
  <c r="M12" i="11"/>
  <c r="M10" i="11" s="1"/>
  <c r="I12" i="11"/>
  <c r="I10" i="11" s="1"/>
  <c r="E12" i="11"/>
  <c r="R10" i="11"/>
  <c r="F10" i="11"/>
  <c r="Q10" i="11"/>
  <c r="E10" i="11"/>
  <c r="L10" i="11"/>
  <c r="H10" i="11"/>
  <c r="C29" i="5"/>
  <c r="C28" i="5"/>
  <c r="C27" i="5"/>
</calcChain>
</file>

<file path=xl/sharedStrings.xml><?xml version="1.0" encoding="utf-8"?>
<sst xmlns="http://schemas.openxmlformats.org/spreadsheetml/2006/main" count="3133" uniqueCount="406">
  <si>
    <t>資料　「医療施設調査」「衛生行政業務報告」「衛生行政報告例」（厚生省）（厚生労働省）</t>
    <rPh sb="22" eb="24">
      <t>エイセイ</t>
    </rPh>
    <rPh sb="24" eb="26">
      <t>ギョウセイ</t>
    </rPh>
    <rPh sb="26" eb="29">
      <t>ホウコクレイ</t>
    </rPh>
    <rPh sb="31" eb="34">
      <t>コウセイショウ</t>
    </rPh>
    <rPh sb="36" eb="38">
      <t>コウセイ</t>
    </rPh>
    <rPh sb="38" eb="41">
      <t>ロウドウショウ</t>
    </rPh>
    <phoneticPr fontId="3"/>
  </si>
  <si>
    <t>　　　　「経過的旧療養型病床群」である。</t>
    <rPh sb="14" eb="15">
      <t>グン</t>
    </rPh>
    <phoneticPr fontId="3"/>
  </si>
  <si>
    <r>
      <t xml:space="preserve">    </t>
    </r>
    <r>
      <rPr>
        <sz val="12"/>
        <rFont val="ＭＳ 明朝"/>
        <family val="1"/>
        <charset val="128"/>
      </rPr>
      <t>6</t>
    </r>
    <r>
      <rPr>
        <sz val="12"/>
        <rFont val="ＭＳ 明朝"/>
        <family val="1"/>
        <charset val="128"/>
      </rPr>
      <t>)　病院の「療養病床」は、平成１２（2000）年までは「療養型病床群」であり、平成１３（2001）年・１４（2002）年は、「療養病床」及び</t>
    </r>
    <rPh sb="7" eb="9">
      <t>ビョウイン</t>
    </rPh>
    <rPh sb="11" eb="13">
      <t>リョウヨウ</t>
    </rPh>
    <rPh sb="13" eb="15">
      <t>ビョウショウ</t>
    </rPh>
    <rPh sb="18" eb="20">
      <t>ヘイセイ</t>
    </rPh>
    <rPh sb="28" eb="29">
      <t>ネン</t>
    </rPh>
    <rPh sb="33" eb="36">
      <t>リョウヨウガタ</t>
    </rPh>
    <rPh sb="36" eb="39">
      <t>ビョウショウグン</t>
    </rPh>
    <rPh sb="44" eb="46">
      <t>ヘイセイ</t>
    </rPh>
    <rPh sb="54" eb="55">
      <t>ネン</t>
    </rPh>
    <rPh sb="64" eb="65">
      <t>ネン</t>
    </rPh>
    <rPh sb="68" eb="70">
      <t>リョウヨウ</t>
    </rPh>
    <rPh sb="70" eb="72">
      <t>ビョウショウ</t>
    </rPh>
    <rPh sb="73" eb="74">
      <t>オヨ</t>
    </rPh>
    <phoneticPr fontId="3"/>
  </si>
  <si>
    <t>　　5)　薬局・医薬品販売業については、各年度末現在である。</t>
    <rPh sb="20" eb="21">
      <t>カク</t>
    </rPh>
    <rPh sb="21" eb="22">
      <t>ネン</t>
    </rPh>
    <phoneticPr fontId="3"/>
  </si>
  <si>
    <t>　　　　平成13（2001）年・14（2002）年は「療養病床」及び「経過的旧療養型病床群」である。</t>
    <phoneticPr fontId="3"/>
  </si>
  <si>
    <r>
      <t>　　4</t>
    </r>
    <r>
      <rPr>
        <sz val="12"/>
        <rFont val="ＭＳ 明朝"/>
        <family val="1"/>
        <charset val="128"/>
      </rPr>
      <t>)　一般診療所の「療養病床」は、「療養型病床群」として平成</t>
    </r>
    <r>
      <rPr>
        <sz val="12"/>
        <rFont val="ＭＳ 明朝"/>
        <family val="1"/>
        <charset val="128"/>
      </rPr>
      <t>10（1998）</t>
    </r>
    <r>
      <rPr>
        <sz val="12"/>
        <rFont val="ＭＳ 明朝"/>
        <family val="1"/>
        <charset val="128"/>
      </rPr>
      <t>年４月に新設され、平成</t>
    </r>
    <r>
      <rPr>
        <sz val="12"/>
        <rFont val="ＭＳ 明朝"/>
        <family val="1"/>
        <charset val="128"/>
      </rPr>
      <t>12（2000）</t>
    </r>
    <r>
      <rPr>
        <sz val="12"/>
        <rFont val="ＭＳ 明朝"/>
        <family val="1"/>
        <charset val="128"/>
      </rPr>
      <t>年までは「療養型病床群」であり、</t>
    </r>
    <phoneticPr fontId="3"/>
  </si>
  <si>
    <r>
      <t>　  3)　「伝染病院」は「感染症の予防及び感染症の患者に対する医療に関する法律」が、平成11（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</t>
    </r>
    <r>
      <rPr>
        <sz val="12"/>
        <rFont val="ＭＳ 明朝"/>
        <family val="1"/>
        <charset val="128"/>
      </rPr>
      <t>）年4月に施行され、廃止された。</t>
    </r>
    <phoneticPr fontId="3"/>
  </si>
  <si>
    <r>
      <t>　　2)　「らい療養所」は「らい予防法の廃止に関する法律」の施行により平成８（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）年４月から「一般病院」に計上。</t>
    </r>
    <rPh sb="8" eb="11">
      <t>リョウヨウジョ</t>
    </rPh>
    <rPh sb="16" eb="19">
      <t>ヨボウホウ</t>
    </rPh>
    <rPh sb="20" eb="22">
      <t>ハイシ</t>
    </rPh>
    <rPh sb="23" eb="24">
      <t>カン</t>
    </rPh>
    <rPh sb="26" eb="28">
      <t>ホウリツ</t>
    </rPh>
    <rPh sb="30" eb="32">
      <t>セコウ</t>
    </rPh>
    <rPh sb="35" eb="37">
      <t>ヘイセイ</t>
    </rPh>
    <rPh sb="44" eb="45">
      <t>ネン</t>
    </rPh>
    <rPh sb="46" eb="47">
      <t>ガツ</t>
    </rPh>
    <rPh sb="50" eb="52">
      <t>イッパン</t>
    </rPh>
    <rPh sb="52" eb="54">
      <t>ビョウイン</t>
    </rPh>
    <rPh sb="56" eb="58">
      <t>ケイジョウ</t>
    </rPh>
    <phoneticPr fontId="3"/>
  </si>
  <si>
    <r>
      <t>注　1)　医療施設については昭和58（</t>
    </r>
    <r>
      <rPr>
        <sz val="12"/>
        <rFont val="ＭＳ 明朝"/>
        <family val="1"/>
        <charset val="128"/>
      </rPr>
      <t>1983</t>
    </r>
    <r>
      <rPr>
        <sz val="12"/>
        <rFont val="ＭＳ 明朝"/>
        <family val="1"/>
        <charset val="128"/>
      </rPr>
      <t>）年までは12月31日現在、昭和59（</t>
    </r>
    <r>
      <rPr>
        <sz val="12"/>
        <rFont val="ＭＳ 明朝"/>
        <family val="1"/>
        <charset val="128"/>
      </rPr>
      <t>1984</t>
    </r>
    <r>
      <rPr>
        <sz val="12"/>
        <rFont val="ＭＳ 明朝"/>
        <family val="1"/>
        <charset val="128"/>
      </rPr>
      <t>）年以降は10月１日現在である。</t>
    </r>
    <phoneticPr fontId="3"/>
  </si>
  <si>
    <t>－</t>
    <phoneticPr fontId="3"/>
  </si>
  <si>
    <t>・</t>
    <phoneticPr fontId="3"/>
  </si>
  <si>
    <t>　　27（2015）</t>
  </si>
  <si>
    <t>・</t>
    <phoneticPr fontId="3"/>
  </si>
  <si>
    <t>　　26（2014）</t>
  </si>
  <si>
    <t>　　25（2013）</t>
  </si>
  <si>
    <t>　　24（2012）</t>
  </si>
  <si>
    <t>　　23（2011）</t>
  </si>
  <si>
    <t>　　22（2010）</t>
  </si>
  <si>
    <t>－</t>
  </si>
  <si>
    <t>・</t>
  </si>
  <si>
    <t>　　21（2009）</t>
  </si>
  <si>
    <t>　　20（2008）</t>
  </si>
  <si>
    <t>　　19（2007）</t>
  </si>
  <si>
    <t>　　18（2006）</t>
  </si>
  <si>
    <t>　　17（2005）</t>
  </si>
  <si>
    <t>　　16（2004）</t>
  </si>
  <si>
    <t>　　15（2003）</t>
  </si>
  <si>
    <t>　　14（2002）</t>
  </si>
  <si>
    <t>　　13（2001）</t>
  </si>
  <si>
    <t>　　12（2000）</t>
  </si>
  <si>
    <t>　　11（1999）</t>
  </si>
  <si>
    <t>　　10（1998）</t>
  </si>
  <si>
    <t>　　９（1997）</t>
  </si>
  <si>
    <t>　　８（1996）</t>
  </si>
  <si>
    <t>･･･</t>
  </si>
  <si>
    <t>　　７（1995）</t>
  </si>
  <si>
    <t>　　６（1994）</t>
  </si>
  <si>
    <t>　　５（1993）</t>
  </si>
  <si>
    <t>　　４（1992）</t>
  </si>
  <si>
    <t>　　３（1991）</t>
  </si>
  <si>
    <t>　　２（1990）</t>
  </si>
  <si>
    <t>平成元（1989）年</t>
    <rPh sb="9" eb="10">
      <t>ネン</t>
    </rPh>
    <phoneticPr fontId="3"/>
  </si>
  <si>
    <t>特例販売</t>
  </si>
  <si>
    <t>配置販売</t>
  </si>
  <si>
    <r>
      <t>(再掲</t>
    </r>
    <r>
      <rPr>
        <sz val="12"/>
        <rFont val="ＭＳ 明朝"/>
        <family val="1"/>
        <charset val="128"/>
      </rPr>
      <t>)</t>
    </r>
    <phoneticPr fontId="3"/>
  </si>
  <si>
    <t>診療所</t>
  </si>
  <si>
    <t>(再掲)</t>
    <phoneticPr fontId="3"/>
  </si>
  <si>
    <t>薬種商販売</t>
  </si>
  <si>
    <t>薬 局</t>
  </si>
  <si>
    <t>有床</t>
  </si>
  <si>
    <t>病　院</t>
    <rPh sb="0" eb="3">
      <t>ビョウイン</t>
    </rPh>
    <phoneticPr fontId="3"/>
  </si>
  <si>
    <t>卸売一般販売</t>
    <rPh sb="2" eb="4">
      <t>イッパン</t>
    </rPh>
    <phoneticPr fontId="3"/>
  </si>
  <si>
    <t>歯　科</t>
  </si>
  <si>
    <t>療養病床
を有する
一 　般
診療所　　　　　
（再掲）</t>
    <rPh sb="0" eb="1">
      <t>リョウ</t>
    </rPh>
    <rPh sb="1" eb="2">
      <t>オサム</t>
    </rPh>
    <rPh sb="2" eb="3">
      <t>ヤマイ</t>
    </rPh>
    <rPh sb="3" eb="4">
      <t>ユカ</t>
    </rPh>
    <rPh sb="6" eb="7">
      <t>ユウ</t>
    </rPh>
    <rPh sb="10" eb="11">
      <t>イチ</t>
    </rPh>
    <rPh sb="13" eb="14">
      <t>パン</t>
    </rPh>
    <rPh sb="15" eb="18">
      <t>シンリョウジョ</t>
    </rPh>
    <rPh sb="25" eb="27">
      <t>サイケイ</t>
    </rPh>
    <phoneticPr fontId="3"/>
  </si>
  <si>
    <t>一　般</t>
  </si>
  <si>
    <t>療養病床を有する病院
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2" eb="14">
      <t>サイケイ</t>
    </rPh>
    <phoneticPr fontId="3"/>
  </si>
  <si>
    <t>一 般</t>
  </si>
  <si>
    <t>ら い</t>
  </si>
  <si>
    <t>結 核</t>
  </si>
  <si>
    <t>伝 染</t>
  </si>
  <si>
    <t>精神科</t>
    <rPh sb="2" eb="3">
      <t>カ</t>
    </rPh>
    <phoneticPr fontId="3"/>
  </si>
  <si>
    <t>一般販売</t>
    <phoneticPr fontId="3"/>
  </si>
  <si>
    <t>　</t>
    <phoneticPr fontId="3"/>
  </si>
  <si>
    <t>(1) 実数</t>
  </si>
  <si>
    <t>第３－１表(2-4)　医療施設数・率（人口10万対），薬局・医薬品販売業数，年次別</t>
    <phoneticPr fontId="3"/>
  </si>
  <si>
    <t>　　63（1988）</t>
  </si>
  <si>
    <t>　　62（1987）</t>
  </si>
  <si>
    <t>　　61（1986）</t>
  </si>
  <si>
    <t>　　60（1985）</t>
  </si>
  <si>
    <t>　　59（1984）</t>
  </si>
  <si>
    <t>　　58（1983）</t>
  </si>
  <si>
    <t>　　57（1982）</t>
  </si>
  <si>
    <t>　　56（1981）</t>
  </si>
  <si>
    <t>　　55（1980）</t>
  </si>
  <si>
    <t>　　54（1979）</t>
  </si>
  <si>
    <t>　　53（1978）</t>
  </si>
  <si>
    <t>　　52（1977）</t>
  </si>
  <si>
    <t>　　51（1976）</t>
  </si>
  <si>
    <t>　　50（1975）</t>
  </si>
  <si>
    <t>　　49（1974）</t>
  </si>
  <si>
    <t>　　48（1973）</t>
  </si>
  <si>
    <t>　　47（1972）</t>
  </si>
  <si>
    <t>　　46（1971）</t>
  </si>
  <si>
    <t>　　45（1970）</t>
  </si>
  <si>
    <t>　　44（1969）</t>
  </si>
  <si>
    <t>　　43（1968）</t>
  </si>
  <si>
    <t>　　42（1967）</t>
  </si>
  <si>
    <t>　　41（1966）</t>
  </si>
  <si>
    <t>　　40（1965）</t>
  </si>
  <si>
    <t>　　39（1964）</t>
  </si>
  <si>
    <t>　　38（1963）</t>
  </si>
  <si>
    <t>　　37（1962）</t>
  </si>
  <si>
    <t>　　36（1961）</t>
    <phoneticPr fontId="3"/>
  </si>
  <si>
    <t>　　35（1960）</t>
    <phoneticPr fontId="3"/>
  </si>
  <si>
    <t>　　34（1959）</t>
    <phoneticPr fontId="3"/>
  </si>
  <si>
    <t>　　33（1958）</t>
    <phoneticPr fontId="3"/>
  </si>
  <si>
    <t>　　32（1957）</t>
    <phoneticPr fontId="3"/>
  </si>
  <si>
    <t>　　31（1956）</t>
    <phoneticPr fontId="3"/>
  </si>
  <si>
    <t>　　30（1955）</t>
    <phoneticPr fontId="3"/>
  </si>
  <si>
    <t>　　29（1954）</t>
    <phoneticPr fontId="3"/>
  </si>
  <si>
    <t>昭和28（1953）年</t>
    <phoneticPr fontId="3"/>
  </si>
  <si>
    <t>一般販売</t>
  </si>
  <si>
    <t>第３－１表(1-4)　医療施設数・率（人口10万対），薬局・医薬品販売業数，年次別</t>
    <phoneticPr fontId="3"/>
  </si>
  <si>
    <t>…</t>
  </si>
  <si>
    <r>
      <t>(再掲</t>
    </r>
    <r>
      <rPr>
        <sz val="12"/>
        <rFont val="ＭＳ 明朝"/>
        <family val="1"/>
        <charset val="128"/>
      </rPr>
      <t>)</t>
    </r>
    <phoneticPr fontId="3"/>
  </si>
  <si>
    <t>（再掲）</t>
  </si>
  <si>
    <t>療養病床
を有する
一　般
診療所　　　　　
（再掲）</t>
    <rPh sb="0" eb="2">
      <t>リョウヨウ</t>
    </rPh>
    <rPh sb="2" eb="4">
      <t>ビョウショウ</t>
    </rPh>
    <rPh sb="6" eb="7">
      <t>ユウ</t>
    </rPh>
    <rPh sb="10" eb="11">
      <t>イチ</t>
    </rPh>
    <rPh sb="12" eb="13">
      <t>パン</t>
    </rPh>
    <rPh sb="14" eb="17">
      <t>シンリョウジョ</t>
    </rPh>
    <rPh sb="24" eb="26">
      <t>サイケイ</t>
    </rPh>
    <phoneticPr fontId="3"/>
  </si>
  <si>
    <t>(2)率（人口10万対）</t>
  </si>
  <si>
    <t>第３－１表(4-4)　医療施設数・率（人口10万対），薬局・医薬品販売業数，年次別</t>
    <phoneticPr fontId="3"/>
  </si>
  <si>
    <t>結 核</t>
    <phoneticPr fontId="3"/>
  </si>
  <si>
    <t>第３－１表(3-4)　医療施設数・率（人口10万対），薬局・医薬品販売業数，年次別</t>
    <phoneticPr fontId="3"/>
  </si>
  <si>
    <t>資料　「医療施設調査」（厚生省）（厚生労働省）</t>
    <rPh sb="12" eb="15">
      <t>コウセイショウ</t>
    </rPh>
    <rPh sb="17" eb="19">
      <t>コウセイ</t>
    </rPh>
    <rPh sb="19" eb="22">
      <t>ロウドウショウ</t>
    </rPh>
    <phoneticPr fontId="3"/>
  </si>
  <si>
    <t>　　　　あり、平成13（2001）年・14（2002）年は「療養病床」及び「経過的旧療養型病床群」である。</t>
    <rPh sb="7" eb="9">
      <t>ヘイセイ</t>
    </rPh>
    <rPh sb="17" eb="18">
      <t>ネン</t>
    </rPh>
    <rPh sb="27" eb="28">
      <t>ネン</t>
    </rPh>
    <rPh sb="30" eb="32">
      <t>リョウヨウ</t>
    </rPh>
    <rPh sb="32" eb="34">
      <t>ビョウショウ</t>
    </rPh>
    <rPh sb="35" eb="36">
      <t>オヨ</t>
    </rPh>
    <rPh sb="38" eb="41">
      <t>ケイカテキ</t>
    </rPh>
    <rPh sb="41" eb="42">
      <t>キュウ</t>
    </rPh>
    <rPh sb="42" eb="45">
      <t>リョウヨウガタ</t>
    </rPh>
    <rPh sb="45" eb="48">
      <t>ビョウショウグン</t>
    </rPh>
    <phoneticPr fontId="3"/>
  </si>
  <si>
    <t>　　4)　一般診療所の「療養病床」は、「療養型病床群」として平成10（1998）年４月に新設され、平成12（2000）年までは「療養型病床群」で</t>
    <rPh sb="5" eb="7">
      <t>イッパン</t>
    </rPh>
    <rPh sb="7" eb="10">
      <t>シンリョウショ</t>
    </rPh>
    <rPh sb="12" eb="14">
      <t>リョウヨウ</t>
    </rPh>
    <rPh sb="14" eb="16">
      <t>ビョウショウ</t>
    </rPh>
    <rPh sb="20" eb="23">
      <t>リョウヨウガタ</t>
    </rPh>
    <rPh sb="23" eb="26">
      <t>ビョウショウグン</t>
    </rPh>
    <rPh sb="30" eb="32">
      <t>ヘイセイ</t>
    </rPh>
    <rPh sb="40" eb="41">
      <t>ネン</t>
    </rPh>
    <rPh sb="42" eb="43">
      <t>ガツ</t>
    </rPh>
    <rPh sb="44" eb="46">
      <t>シンセツ</t>
    </rPh>
    <rPh sb="49" eb="51">
      <t>ヘイセイ</t>
    </rPh>
    <rPh sb="59" eb="60">
      <t>ネン</t>
    </rPh>
    <rPh sb="64" eb="67">
      <t>リョウヨウガタ</t>
    </rPh>
    <rPh sb="67" eb="70">
      <t>ビョウショウグン</t>
    </rPh>
    <phoneticPr fontId="3"/>
  </si>
  <si>
    <t>　　　　より改められた。</t>
  </si>
  <si>
    <t>　　3)　「感染症病床」は「感染症の予防及び感染症の患者に対する医療に関する法律」が、平成11（1999）年4月に施行され、「伝染病床」</t>
    <phoneticPr fontId="2"/>
  </si>
  <si>
    <t>　　2)　らい病床は「らい予防法の廃止に関する法律」施行により平成８（1996）年４月から「一般病床」に計上。</t>
    <rPh sb="7" eb="9">
      <t>ビョウショウ</t>
    </rPh>
    <rPh sb="13" eb="16">
      <t>ヨボウホウ</t>
    </rPh>
    <rPh sb="17" eb="19">
      <t>ハイシ</t>
    </rPh>
    <rPh sb="20" eb="21">
      <t>カン</t>
    </rPh>
    <rPh sb="23" eb="25">
      <t>ホウリツ</t>
    </rPh>
    <rPh sb="26" eb="28">
      <t>セコウ</t>
    </rPh>
    <rPh sb="31" eb="33">
      <t>ヘイセイ</t>
    </rPh>
    <rPh sb="40" eb="41">
      <t>ネン</t>
    </rPh>
    <rPh sb="42" eb="43">
      <t>ガツ</t>
    </rPh>
    <rPh sb="46" eb="48">
      <t>イッパン</t>
    </rPh>
    <rPh sb="48" eb="50">
      <t>ビョウイン</t>
    </rPh>
    <rPh sb="52" eb="54">
      <t>ケイジョウ</t>
    </rPh>
    <phoneticPr fontId="3"/>
  </si>
  <si>
    <t>注　1)　昭和58（1983）年までは12月31日現在、昭和59（1984）年以降は10月１日現在である。</t>
    <phoneticPr fontId="2"/>
  </si>
  <si>
    <t>療養病床等
(再掲）</t>
    <rPh sb="0" eb="2">
      <t>リョウヨウ</t>
    </rPh>
    <rPh sb="2" eb="4">
      <t>ビョウショウ</t>
    </rPh>
    <rPh sb="4" eb="5">
      <t>ナド</t>
    </rPh>
    <rPh sb="7" eb="9">
      <t>サイケイ</t>
    </rPh>
    <phoneticPr fontId="3"/>
  </si>
  <si>
    <t>療養病床
(再掲）</t>
    <rPh sb="0" eb="2">
      <t>リョウヨウ</t>
    </rPh>
    <rPh sb="2" eb="4">
      <t>ビョウショウ</t>
    </rPh>
    <rPh sb="6" eb="8">
      <t>サイケイ</t>
    </rPh>
    <phoneticPr fontId="3"/>
  </si>
  <si>
    <t>一般病床</t>
    <rPh sb="0" eb="2">
      <t>イッパン</t>
    </rPh>
    <rPh sb="2" eb="4">
      <t>ビョウショウ</t>
    </rPh>
    <phoneticPr fontId="3"/>
  </si>
  <si>
    <t>療養病床</t>
    <rPh sb="0" eb="2">
      <t>リョウヨウ</t>
    </rPh>
    <rPh sb="2" eb="4">
      <t>ビョウショウ</t>
    </rPh>
    <phoneticPr fontId="3"/>
  </si>
  <si>
    <t>その他の病床等</t>
    <rPh sb="2" eb="3">
      <t>ホカ</t>
    </rPh>
    <rPh sb="4" eb="6">
      <t>ビョウショウ</t>
    </rPh>
    <rPh sb="6" eb="7">
      <t>トウ</t>
    </rPh>
    <phoneticPr fontId="3"/>
  </si>
  <si>
    <t>らい病床</t>
  </si>
  <si>
    <t>結核病床</t>
  </si>
  <si>
    <t>感染症病床</t>
    <rPh sb="0" eb="3">
      <t>カンセンショウ</t>
    </rPh>
    <rPh sb="3" eb="5">
      <t>ビョウショウ</t>
    </rPh>
    <phoneticPr fontId="3"/>
  </si>
  <si>
    <t>精神病床</t>
  </si>
  <si>
    <t>病　　院</t>
    <rPh sb="0" eb="4">
      <t>ビョウイン</t>
    </rPh>
    <phoneticPr fontId="3"/>
  </si>
  <si>
    <t>歯　  科
診 療 所</t>
    <rPh sb="6" eb="11">
      <t>シンリョウショ</t>
    </rPh>
    <phoneticPr fontId="3"/>
  </si>
  <si>
    <t>一　　般
診 療 所</t>
    <rPh sb="0" eb="4">
      <t>イッパン</t>
    </rPh>
    <phoneticPr fontId="3"/>
  </si>
  <si>
    <t>(1)実数</t>
  </si>
  <si>
    <t>第３－２表(2-4)　病床数・率（人口10万対），年次別</t>
  </si>
  <si>
    <t>　　　 …</t>
  </si>
  <si>
    <t>　　33（1958）</t>
    <phoneticPr fontId="3"/>
  </si>
  <si>
    <t>　　30（1955）</t>
    <phoneticPr fontId="3"/>
  </si>
  <si>
    <t>　　29（1954）</t>
    <phoneticPr fontId="3"/>
  </si>
  <si>
    <t>第３－２表(1-4)　病床数・率（人口10万対），年次別</t>
    <rPh sb="15" eb="16">
      <t>リツ</t>
    </rPh>
    <rPh sb="17" eb="19">
      <t>ジンコウ</t>
    </rPh>
    <rPh sb="21" eb="22">
      <t>マン</t>
    </rPh>
    <rPh sb="22" eb="23">
      <t>タイ</t>
    </rPh>
    <phoneticPr fontId="3"/>
  </si>
  <si>
    <t>第３－２表(4-4)　病床数・率（人口10万対），年次別</t>
  </si>
  <si>
    <t>　　36（1961）</t>
    <phoneticPr fontId="3"/>
  </si>
  <si>
    <t>　　34（1959）</t>
    <phoneticPr fontId="3"/>
  </si>
  <si>
    <t>　　31（1956）</t>
    <phoneticPr fontId="3"/>
  </si>
  <si>
    <t>　　29（1954）</t>
    <phoneticPr fontId="3"/>
  </si>
  <si>
    <t>第３－２表(3-4)　病床数・率（人口10万対），年次別</t>
  </si>
  <si>
    <t>資料　「病院報告」（厚生省）（厚生労働省）</t>
    <rPh sb="10" eb="13">
      <t>コウセイショウ</t>
    </rPh>
    <rPh sb="15" eb="17">
      <t>コウセイ</t>
    </rPh>
    <rPh sb="17" eb="20">
      <t>ロウドウショウ</t>
    </rPh>
    <phoneticPr fontId="1"/>
  </si>
  <si>
    <r>
      <t>　　 6） 「介護療養病床」は、「介護保険法」により平成１２（</t>
    </r>
    <r>
      <rPr>
        <sz val="12"/>
        <rFont val="ＭＳ 明朝"/>
        <family val="1"/>
        <charset val="128"/>
      </rPr>
      <t>2000</t>
    </r>
    <r>
      <rPr>
        <sz val="12"/>
        <rFont val="ＭＳ 明朝"/>
        <family val="1"/>
        <charset val="128"/>
      </rPr>
      <t>）年４月に新設され、平成１８（</t>
    </r>
    <r>
      <rPr>
        <sz val="12"/>
        <rFont val="ＭＳ 明朝"/>
        <family val="1"/>
        <charset val="128"/>
      </rPr>
      <t>2006</t>
    </r>
    <r>
      <rPr>
        <sz val="12"/>
        <rFont val="ＭＳ 明朝"/>
        <family val="1"/>
        <charset val="128"/>
      </rPr>
      <t>）年から数値の把握を開始した。</t>
    </r>
    <phoneticPr fontId="3"/>
  </si>
  <si>
    <r>
      <t>　　 5） 「療養病床」及び「一般病床」は、平成１５（</t>
    </r>
    <r>
      <rPr>
        <sz val="12"/>
        <rFont val="ＭＳ 明朝"/>
        <family val="1"/>
        <charset val="128"/>
      </rPr>
      <t>2003</t>
    </r>
    <r>
      <rPr>
        <sz val="12"/>
        <rFont val="ＭＳ 明朝"/>
        <family val="1"/>
        <charset val="128"/>
      </rPr>
      <t>）年までは「その他の病床等」である。</t>
    </r>
    <phoneticPr fontId="3"/>
  </si>
  <si>
    <t>　　 4)　「その他の病床等」とは、療養病床、一般病床及び経過的旧その他の病床（経過的旧療養型病床群を含む）である。</t>
    <rPh sb="9" eb="10">
      <t>ホカ</t>
    </rPh>
    <rPh sb="11" eb="13">
      <t>ビョウショウ</t>
    </rPh>
    <rPh sb="13" eb="14">
      <t>トウ</t>
    </rPh>
    <rPh sb="18" eb="20">
      <t>リョウヨウ</t>
    </rPh>
    <rPh sb="20" eb="22">
      <t>ビョウショウ</t>
    </rPh>
    <rPh sb="23" eb="25">
      <t>イッパン</t>
    </rPh>
    <rPh sb="25" eb="27">
      <t>ビョウショウ</t>
    </rPh>
    <rPh sb="27" eb="28">
      <t>オヨ</t>
    </rPh>
    <rPh sb="29" eb="32">
      <t>ケイカテキ</t>
    </rPh>
    <rPh sb="32" eb="33">
      <t>キュウ</t>
    </rPh>
    <rPh sb="35" eb="36">
      <t>タ</t>
    </rPh>
    <rPh sb="37" eb="39">
      <t>ビョウショウ</t>
    </rPh>
    <rPh sb="40" eb="43">
      <t>ケイカテキ</t>
    </rPh>
    <rPh sb="43" eb="44">
      <t>キュウ</t>
    </rPh>
    <rPh sb="44" eb="47">
      <t>リョウヨウガタ</t>
    </rPh>
    <rPh sb="47" eb="49">
      <t>ビョウショウ</t>
    </rPh>
    <rPh sb="49" eb="50">
      <t>グン</t>
    </rPh>
    <rPh sb="51" eb="52">
      <t>フク</t>
    </rPh>
    <phoneticPr fontId="1"/>
  </si>
  <si>
    <r>
      <t>　　 3)　「伝染病院」は「感染症の予防及び感染症の患者に対する医療に関する法律」が、平成11（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</t>
    </r>
    <r>
      <rPr>
        <sz val="12"/>
        <rFont val="ＭＳ 明朝"/>
        <family val="1"/>
        <charset val="128"/>
      </rPr>
      <t>）年4月に施行され、廃止された。</t>
    </r>
    <phoneticPr fontId="1"/>
  </si>
  <si>
    <r>
      <t>　 　2)　「感染症病床」は「感染症の予防及び感染症の患者に対する医療に関する法律」が、平成11（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</t>
    </r>
    <r>
      <rPr>
        <sz val="12"/>
        <rFont val="ＭＳ 明朝"/>
        <family val="1"/>
        <charset val="128"/>
      </rPr>
      <t>）年4月に施行され、「伝染病床」より改められた。</t>
    </r>
    <phoneticPr fontId="1"/>
  </si>
  <si>
    <r>
      <t>注　 1)　らい病床は「らい予防法の廃止に関する法律」施行により平成８（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）年４月から「一般病床」に計上。</t>
    </r>
    <phoneticPr fontId="1"/>
  </si>
  <si>
    <t>・</t>
    <phoneticPr fontId="1"/>
  </si>
  <si>
    <t>－</t>
    <phoneticPr fontId="1"/>
  </si>
  <si>
    <t>･･･</t>
    <phoneticPr fontId="1"/>
  </si>
  <si>
    <t>　　６</t>
  </si>
  <si>
    <t>　　５</t>
  </si>
  <si>
    <t>　　４</t>
  </si>
  <si>
    <t>　　３</t>
  </si>
  <si>
    <t>平成２（1990）</t>
  </si>
  <si>
    <t>平成元</t>
  </si>
  <si>
    <t>　　35（1960）</t>
  </si>
  <si>
    <t>・</t>
    <phoneticPr fontId="1"/>
  </si>
  <si>
    <r>
      <t>昭和30（</t>
    </r>
    <r>
      <rPr>
        <sz val="12"/>
        <rFont val="ＭＳ 明朝"/>
        <family val="1"/>
        <charset val="128"/>
      </rPr>
      <t>1955</t>
    </r>
    <r>
      <rPr>
        <sz val="12"/>
        <rFont val="ＭＳ 明朝"/>
        <family val="1"/>
        <charset val="128"/>
      </rPr>
      <t>）年</t>
    </r>
    <phoneticPr fontId="1"/>
  </si>
  <si>
    <t>一般病院</t>
  </si>
  <si>
    <t>結核療養所</t>
  </si>
  <si>
    <t>伝染病院</t>
  </si>
  <si>
    <t>感染症病床</t>
    <rPh sb="0" eb="3">
      <t>カンセンショウ</t>
    </rPh>
    <rPh sb="3" eb="5">
      <t>ビョウショウ</t>
    </rPh>
    <phoneticPr fontId="1"/>
  </si>
  <si>
    <t>精神科病院</t>
    <rPh sb="2" eb="3">
      <t>カ</t>
    </rPh>
    <phoneticPr fontId="1"/>
  </si>
  <si>
    <t>総　　数</t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</si>
  <si>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1"/>
  </si>
  <si>
    <t>一般病床</t>
    <rPh sb="0" eb="2">
      <t>イッパン</t>
    </rPh>
    <rPh sb="2" eb="4">
      <t>ビョウショウ</t>
    </rPh>
    <phoneticPr fontId="1"/>
  </si>
  <si>
    <t>療養病床</t>
    <rPh sb="0" eb="2">
      <t>リョウヨウ</t>
    </rPh>
    <rPh sb="2" eb="4">
      <t>ビョウショウ</t>
    </rPh>
    <phoneticPr fontId="1"/>
  </si>
  <si>
    <t>その他の
病床等</t>
    <rPh sb="2" eb="3">
      <t>タ</t>
    </rPh>
    <rPh sb="5" eb="7">
      <t>ビョウショウ</t>
    </rPh>
    <rPh sb="7" eb="8">
      <t>トウ</t>
    </rPh>
    <phoneticPr fontId="1"/>
  </si>
  <si>
    <t>第３－４表　新入院患者数，病床－病院の種類・年次別</t>
    <phoneticPr fontId="1"/>
  </si>
  <si>
    <r>
      <t>　　 6） 「介護療養病床」は、「介護保険法」により平成１２（</t>
    </r>
    <r>
      <rPr>
        <sz val="12"/>
        <rFont val="ＭＳ 明朝"/>
        <family val="1"/>
        <charset val="128"/>
      </rPr>
      <t>2000</t>
    </r>
    <r>
      <rPr>
        <sz val="12"/>
        <rFont val="ＭＳ 明朝"/>
        <family val="1"/>
        <charset val="128"/>
      </rPr>
      <t>）年４月に新設され、平成１８（</t>
    </r>
    <r>
      <rPr>
        <sz val="12"/>
        <rFont val="ＭＳ 明朝"/>
        <family val="1"/>
        <charset val="128"/>
      </rPr>
      <t>2006</t>
    </r>
    <r>
      <rPr>
        <sz val="12"/>
        <rFont val="ＭＳ 明朝"/>
        <family val="1"/>
        <charset val="128"/>
      </rPr>
      <t>）年から数値の把握を開始した。</t>
    </r>
    <phoneticPr fontId="3"/>
  </si>
  <si>
    <r>
      <t>　　 5） 「療養病床」及び「一般病床」は、平成１５（</t>
    </r>
    <r>
      <rPr>
        <sz val="12"/>
        <rFont val="ＭＳ 明朝"/>
        <family val="1"/>
        <charset val="128"/>
      </rPr>
      <t>2003</t>
    </r>
    <r>
      <rPr>
        <sz val="12"/>
        <rFont val="ＭＳ 明朝"/>
        <family val="1"/>
        <charset val="128"/>
      </rPr>
      <t>）年までは「その他の病床等」である。</t>
    </r>
    <phoneticPr fontId="3"/>
  </si>
  <si>
    <r>
      <t>　　 3)　「伝染病院」は「感染症の予防及び感染症の患者に対する医療に関する法律」が、平成11（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</t>
    </r>
    <r>
      <rPr>
        <sz val="12"/>
        <rFont val="ＭＳ 明朝"/>
        <family val="1"/>
        <charset val="128"/>
      </rPr>
      <t>）年4月に施行され、廃止された。</t>
    </r>
    <phoneticPr fontId="1"/>
  </si>
  <si>
    <r>
      <t>注　 1)　らい病床は「らい予防法の廃止に関する法律」施行により平成８（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）年４月から「一般病床」に計上。</t>
    </r>
    <phoneticPr fontId="1"/>
  </si>
  <si>
    <t>－</t>
    <phoneticPr fontId="1"/>
  </si>
  <si>
    <t>･･･</t>
    <phoneticPr fontId="1"/>
  </si>
  <si>
    <t>第３－３表　在院患者延数，病床－病院の種類・年次別</t>
    <phoneticPr fontId="1"/>
  </si>
  <si>
    <t>　　 3)　「伝染病院」は「感染症の予防及び感染症の患者に対する医療に関する法律」が、平成11（1999）年4月に施行され、廃止された。</t>
    <phoneticPr fontId="1"/>
  </si>
  <si>
    <t>　 　2)　「感染症病床」は「感染症の予防及び感染症の患者に対する医療に関する法律」が、平成11（1999）年4月に施行され、「伝染病床」より改められた。</t>
    <phoneticPr fontId="1"/>
  </si>
  <si>
    <t>注　 1)　らい病床は「らい予防法の廃止に関する法律」施行により平成８（1996）年４月から「一般病床」に計上。</t>
    <phoneticPr fontId="1"/>
  </si>
  <si>
    <t>・</t>
    <phoneticPr fontId="1"/>
  </si>
  <si>
    <t>昭和30（1955）年</t>
  </si>
  <si>
    <t>らい療養所</t>
  </si>
  <si>
    <t>第３－６表　外来患者延数，病院の種類・年次別</t>
    <phoneticPr fontId="1"/>
  </si>
  <si>
    <t>　　 6） 「介護療養病床」は、「介護保険法」により平成１２（2000）年４月に新設され、平成１８（2006）年から数値の把握を開始した。</t>
    <phoneticPr fontId="3"/>
  </si>
  <si>
    <t>　　 5） 「療養病床」及び「一般病床」は、平成１５（2003）年までは「その他の病床等」である。</t>
    <phoneticPr fontId="3"/>
  </si>
  <si>
    <t>第３－５表　退院患者数，病床－病院の種類・年次別</t>
    <phoneticPr fontId="1"/>
  </si>
  <si>
    <t>　　 6） 「介護療養病床」は、「介護保険法」により平成１２（2000）年４月に新設され、平成１８（2006）年から数値の把握を開始した。</t>
    <phoneticPr fontId="3"/>
  </si>
  <si>
    <t>　　 5） 「療養病床」及び「一般病床」は、平成１５（2003）年までは「その他の病床等」である。</t>
    <phoneticPr fontId="3"/>
  </si>
  <si>
    <t>　　 3)　「伝染病院」は「感染症の予防及び感染症の患者に対する医療に関する法律」が、平成11（1999）年4月に施行され、廃止された。</t>
    <phoneticPr fontId="3"/>
  </si>
  <si>
    <t>　 　2)　「感染症病床」は「感染症の予防及び感染症の患者に対する医療に関する法律」が、平成11（1999）年4月に施行され、「伝染病床」より改められた。</t>
    <phoneticPr fontId="3"/>
  </si>
  <si>
    <t>注　 1)　らい病床は「らい予防法の廃止に関する法律」施行により平成８（1996）年４月から「一般病床」に計上。</t>
    <phoneticPr fontId="1"/>
  </si>
  <si>
    <r>
      <t>70</t>
    </r>
    <r>
      <rPr>
        <sz val="12"/>
        <rFont val="ＭＳ 明朝"/>
        <family val="1"/>
        <charset val="128"/>
      </rPr>
      <t>.0</t>
    </r>
    <phoneticPr fontId="3"/>
  </si>
  <si>
    <t>・</t>
    <phoneticPr fontId="3"/>
  </si>
  <si>
    <t>－</t>
    <phoneticPr fontId="3"/>
  </si>
  <si>
    <t>･･･</t>
    <phoneticPr fontId="1"/>
  </si>
  <si>
    <t>精神科病院</t>
    <rPh sb="2" eb="3">
      <t>カ</t>
    </rPh>
    <phoneticPr fontId="3"/>
  </si>
  <si>
    <t>介護療養病床</t>
    <rPh sb="0" eb="2">
      <t>カイゴ</t>
    </rPh>
    <rPh sb="2" eb="4">
      <t>リョウヨウ</t>
    </rPh>
    <rPh sb="4" eb="6">
      <t>ビョウショウ</t>
    </rPh>
    <phoneticPr fontId="1"/>
  </si>
  <si>
    <t>その他の
病床等</t>
    <rPh sb="2" eb="3">
      <t>タ</t>
    </rPh>
    <rPh sb="5" eb="7">
      <t>ビョウショウ</t>
    </rPh>
    <rPh sb="7" eb="8">
      <t>トウ</t>
    </rPh>
    <phoneticPr fontId="3"/>
  </si>
  <si>
    <t>第３－８表　病床利用率，病床－病院の種類・年次別</t>
    <phoneticPr fontId="3"/>
  </si>
  <si>
    <r>
      <t>注　 1)　新生児数は、平成１３（</t>
    </r>
    <r>
      <rPr>
        <sz val="12"/>
        <rFont val="ＭＳ 明朝"/>
        <family val="1"/>
        <charset val="128"/>
      </rPr>
      <t>2001</t>
    </r>
    <r>
      <rPr>
        <sz val="12"/>
        <rFont val="ＭＳ 明朝"/>
        <family val="1"/>
        <charset val="128"/>
      </rPr>
      <t>）年２月までの数値である。</t>
    </r>
    <rPh sb="6" eb="9">
      <t>シンセイジ</t>
    </rPh>
    <rPh sb="9" eb="10">
      <t>スウ</t>
    </rPh>
    <rPh sb="12" eb="14">
      <t>ヘイセイ</t>
    </rPh>
    <rPh sb="22" eb="23">
      <t>ネン</t>
    </rPh>
    <rPh sb="24" eb="25">
      <t>ガツ</t>
    </rPh>
    <rPh sb="28" eb="30">
      <t>スウチ</t>
    </rPh>
    <phoneticPr fontId="3"/>
  </si>
  <si>
    <t>平成２（1990）</t>
    <rPh sb="0" eb="2">
      <t>ヘイセイ</t>
    </rPh>
    <phoneticPr fontId="3"/>
  </si>
  <si>
    <r>
      <t>昭和45（</t>
    </r>
    <r>
      <rPr>
        <sz val="12"/>
        <rFont val="ＭＳ 明朝"/>
        <family val="1"/>
        <charset val="128"/>
      </rPr>
      <t>1970</t>
    </r>
    <r>
      <rPr>
        <sz val="12"/>
        <rFont val="ＭＳ 明朝"/>
        <family val="1"/>
        <charset val="128"/>
      </rPr>
      <t>）年</t>
    </r>
    <rPh sb="0" eb="2">
      <t>ショウワ</t>
    </rPh>
    <rPh sb="10" eb="11">
      <t>ネン</t>
    </rPh>
    <phoneticPr fontId="3"/>
  </si>
  <si>
    <t>退院新生児数</t>
  </si>
  <si>
    <t>新入院新生児数</t>
  </si>
  <si>
    <t>在院新生児延数</t>
  </si>
  <si>
    <t>第３－７表　在院延－新入院－退院新生児数，年次別</t>
    <phoneticPr fontId="3"/>
  </si>
  <si>
    <t>昭和30（1955）年</t>
    <phoneticPr fontId="3"/>
  </si>
  <si>
    <t>第３－10表　１日平均在院患者数，病床－病院の種類・年次別</t>
    <phoneticPr fontId="3"/>
  </si>
  <si>
    <t>ー</t>
  </si>
  <si>
    <t>第３－９表　平均在院日数，病床－病院の種類・年次別</t>
    <phoneticPr fontId="3"/>
  </si>
  <si>
    <t xml:space="preserve"> 資料　「医療施設調査」（厚生労働省）</t>
    <rPh sb="13" eb="15">
      <t>コウセイ</t>
    </rPh>
    <rPh sb="15" eb="18">
      <t>ロウドウショウ</t>
    </rPh>
    <phoneticPr fontId="3"/>
  </si>
  <si>
    <t>医育機関（再掲）</t>
    <phoneticPr fontId="3"/>
  </si>
  <si>
    <t>個人</t>
    <phoneticPr fontId="3"/>
  </si>
  <si>
    <t>その他の法人</t>
    <phoneticPr fontId="3"/>
  </si>
  <si>
    <t>会社</t>
    <phoneticPr fontId="3"/>
  </si>
  <si>
    <t>医療生協</t>
    <rPh sb="0" eb="2">
      <t>イリョウ</t>
    </rPh>
    <rPh sb="2" eb="4">
      <t>セイキョウ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</si>
  <si>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</si>
  <si>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学校法人</t>
    <phoneticPr fontId="3"/>
  </si>
  <si>
    <t>医療法人</t>
    <phoneticPr fontId="3"/>
  </si>
  <si>
    <t>公益法人</t>
    <phoneticPr fontId="3"/>
  </si>
  <si>
    <t>国民健康保険組合</t>
    <phoneticPr fontId="3"/>
  </si>
  <si>
    <t>共済組合及びその連合会</t>
    <phoneticPr fontId="3"/>
  </si>
  <si>
    <t>健康保険組合及びその連合会</t>
    <phoneticPr fontId="3"/>
  </si>
  <si>
    <t>船員保険会</t>
    <rPh sb="0" eb="2">
      <t>センイン</t>
    </rPh>
    <rPh sb="2" eb="4">
      <t>ホケン</t>
    </rPh>
    <rPh sb="4" eb="5">
      <t>カイ</t>
    </rPh>
    <phoneticPr fontId="3"/>
  </si>
  <si>
    <t>厚生年金事業振興団</t>
    <rPh sb="0" eb="2">
      <t>コウセイ</t>
    </rPh>
    <rPh sb="2" eb="4">
      <t>ネンキン</t>
    </rPh>
    <rPh sb="4" eb="6">
      <t>ジギョウ</t>
    </rPh>
    <rPh sb="6" eb="8">
      <t>シンコウ</t>
    </rPh>
    <rPh sb="8" eb="9">
      <t>ダン</t>
    </rPh>
    <phoneticPr fontId="3"/>
  </si>
  <si>
    <t>全国社会保険協会連合会</t>
    <rPh sb="0" eb="2">
      <t>ゼンコク</t>
    </rPh>
    <rPh sb="2" eb="4">
      <t>シャカイ</t>
    </rPh>
    <rPh sb="4" eb="6">
      <t>ホケン</t>
    </rPh>
    <rPh sb="6" eb="8">
      <t>キョウカイ</t>
    </rPh>
    <rPh sb="8" eb="11">
      <t>レンゴウカイ</t>
    </rPh>
    <phoneticPr fontId="3"/>
  </si>
  <si>
    <t>社会保険関係団体</t>
    <phoneticPr fontId="3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</si>
  <si>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3"/>
  </si>
  <si>
    <t>厚生連</t>
    <phoneticPr fontId="3"/>
  </si>
  <si>
    <t>済生会</t>
    <phoneticPr fontId="3"/>
  </si>
  <si>
    <t>日赤</t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</si>
  <si>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</si>
  <si>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市町村</t>
    <phoneticPr fontId="3"/>
  </si>
  <si>
    <t>都道府県</t>
    <phoneticPr fontId="3"/>
  </si>
  <si>
    <t>公的医療機関</t>
    <phoneticPr fontId="3"/>
  </si>
  <si>
    <t>その他</t>
    <phoneticPr fontId="3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</si>
  <si>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3"/>
  </si>
  <si>
    <t>国立大学法人</t>
  </si>
  <si>
    <t>独立行政法人国立病院機構</t>
  </si>
  <si>
    <t>厚生労働省</t>
    <rPh sb="0" eb="2">
      <t>コウセイ</t>
    </rPh>
    <rPh sb="2" eb="5">
      <t>ロウドウショウ</t>
    </rPh>
    <phoneticPr fontId="3"/>
  </si>
  <si>
    <t>国　</t>
    <phoneticPr fontId="3"/>
  </si>
  <si>
    <t>総数</t>
    <phoneticPr fontId="3"/>
  </si>
  <si>
    <t>結　核</t>
  </si>
  <si>
    <t>総　数</t>
  </si>
  <si>
    <t>病　　　院</t>
    <phoneticPr fontId="3"/>
  </si>
  <si>
    <t>平成27（2015）年10月1日現在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</si>
  <si>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第３－11表　医療施設数，施設の種類・開設者別</t>
    <phoneticPr fontId="3"/>
  </si>
  <si>
    <t>個人</t>
    <phoneticPr fontId="3"/>
  </si>
  <si>
    <t>総数</t>
    <phoneticPr fontId="3"/>
  </si>
  <si>
    <t>診　療　所</t>
    <rPh sb="0" eb="1">
      <t>ミ</t>
    </rPh>
    <rPh sb="2" eb="3">
      <t>リョウ</t>
    </rPh>
    <rPh sb="4" eb="5">
      <t>トコロ</t>
    </rPh>
    <phoneticPr fontId="3"/>
  </si>
  <si>
    <t>病                    院</t>
    <phoneticPr fontId="3"/>
  </si>
  <si>
    <t>一　　般</t>
    <rPh sb="0" eb="1">
      <t>イチ</t>
    </rPh>
    <rPh sb="3" eb="4">
      <t>バン</t>
    </rPh>
    <phoneticPr fontId="3"/>
  </si>
  <si>
    <t>第３－12表　病院の病床数，開設者別</t>
    <phoneticPr fontId="3"/>
  </si>
  <si>
    <t>資料　「医療施設調査」（厚生労働省）</t>
    <rPh sb="12" eb="14">
      <t>コウセイ</t>
    </rPh>
    <rPh sb="14" eb="17">
      <t>ロウドウショウ</t>
    </rPh>
    <phoneticPr fontId="3"/>
  </si>
  <si>
    <t>-</t>
    <phoneticPr fontId="25"/>
  </si>
  <si>
    <t>-</t>
    <phoneticPr fontId="25"/>
  </si>
  <si>
    <t>-</t>
    <phoneticPr fontId="25"/>
  </si>
  <si>
    <t>吉備中央町</t>
    <rPh sb="0" eb="2">
      <t>キビ</t>
    </rPh>
    <rPh sb="2" eb="5">
      <t>チュウオウチョウ</t>
    </rPh>
    <phoneticPr fontId="2"/>
  </si>
  <si>
    <t>加賀郡</t>
  </si>
  <si>
    <t>美咲町</t>
    <rPh sb="0" eb="1">
      <t>ビ</t>
    </rPh>
    <rPh sb="1" eb="2">
      <t>サ</t>
    </rPh>
    <rPh sb="2" eb="3">
      <t>チョウ</t>
    </rPh>
    <phoneticPr fontId="2"/>
  </si>
  <si>
    <t>久米郡</t>
    <rPh sb="0" eb="3">
      <t>クメグン</t>
    </rPh>
    <phoneticPr fontId="2"/>
  </si>
  <si>
    <t>久米南町</t>
    <phoneticPr fontId="2"/>
  </si>
  <si>
    <t>久米郡</t>
  </si>
  <si>
    <t>西粟倉村</t>
    <phoneticPr fontId="2"/>
  </si>
  <si>
    <t>英田郡</t>
  </si>
  <si>
    <t>奈 義 町</t>
  </si>
  <si>
    <t>勝 央 町</t>
    <phoneticPr fontId="2"/>
  </si>
  <si>
    <t>勝田郡</t>
  </si>
  <si>
    <t>鏡 野 町</t>
    <phoneticPr fontId="2"/>
  </si>
  <si>
    <t>苫田郡</t>
  </si>
  <si>
    <t>新 庄 村</t>
    <phoneticPr fontId="2"/>
  </si>
  <si>
    <t>真庭郡</t>
  </si>
  <si>
    <t>矢 掛 町</t>
    <phoneticPr fontId="2"/>
  </si>
  <si>
    <t>小田郡</t>
  </si>
  <si>
    <t>里 庄 町</t>
  </si>
  <si>
    <t>浅口郡</t>
  </si>
  <si>
    <t>早 島 町</t>
    <phoneticPr fontId="2"/>
  </si>
  <si>
    <t>都窪郡</t>
  </si>
  <si>
    <t>和 気 町</t>
  </si>
  <si>
    <t>和気郡</t>
  </si>
  <si>
    <t>浅口市</t>
    <rPh sb="0" eb="3">
      <t>アサクチシ</t>
    </rPh>
    <phoneticPr fontId="2"/>
  </si>
  <si>
    <t>美 作 市</t>
    <rPh sb="0" eb="1">
      <t>ビ</t>
    </rPh>
    <rPh sb="2" eb="3">
      <t>サク</t>
    </rPh>
    <rPh sb="4" eb="5">
      <t>シ</t>
    </rPh>
    <phoneticPr fontId="2"/>
  </si>
  <si>
    <t>真 庭 市</t>
    <rPh sb="0" eb="1">
      <t>マコト</t>
    </rPh>
    <rPh sb="2" eb="3">
      <t>ニワ</t>
    </rPh>
    <rPh sb="4" eb="5">
      <t>シ</t>
    </rPh>
    <phoneticPr fontId="2"/>
  </si>
  <si>
    <t>赤 磐 市</t>
    <rPh sb="0" eb="1">
      <t>アカ</t>
    </rPh>
    <rPh sb="2" eb="3">
      <t>イワ</t>
    </rPh>
    <rPh sb="4" eb="5">
      <t>シ</t>
    </rPh>
    <phoneticPr fontId="2"/>
  </si>
  <si>
    <t>瀬戸内市</t>
    <rPh sb="0" eb="3">
      <t>セトウチ</t>
    </rPh>
    <rPh sb="3" eb="4">
      <t>シ</t>
    </rPh>
    <phoneticPr fontId="2"/>
  </si>
  <si>
    <t>備 前 市</t>
  </si>
  <si>
    <t>新 見 市</t>
  </si>
  <si>
    <t>高 梁 市</t>
  </si>
  <si>
    <t>総 社 市</t>
  </si>
  <si>
    <t>井 原 市</t>
  </si>
  <si>
    <t>笠 岡 市</t>
  </si>
  <si>
    <t>玉 野 市</t>
  </si>
  <si>
    <t>津 山 市</t>
  </si>
  <si>
    <t>倉 敷 市</t>
  </si>
  <si>
    <t>南区</t>
    <rPh sb="0" eb="2">
      <t>ミナミク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</si>
  <si>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</si>
  <si>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</si>
  <si>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-</t>
    <phoneticPr fontId="25"/>
  </si>
  <si>
    <t>北区</t>
    <rPh sb="0" eb="2">
      <t>キタク</t>
    </rPh>
    <phoneticPr fontId="2"/>
  </si>
  <si>
    <t>岡山市</t>
    <rPh sb="0" eb="3">
      <t>オカヤマシ</t>
    </rPh>
    <phoneticPr fontId="2"/>
  </si>
  <si>
    <t>美作保健所</t>
    <rPh sb="0" eb="2">
      <t>ミマサカ</t>
    </rPh>
    <phoneticPr fontId="2"/>
  </si>
  <si>
    <t>-</t>
    <phoneticPr fontId="25"/>
  </si>
  <si>
    <t>真庭保健所</t>
    <rPh sb="0" eb="2">
      <t>マニワ</t>
    </rPh>
    <phoneticPr fontId="2"/>
  </si>
  <si>
    <t>備北保健所</t>
    <rPh sb="0" eb="2">
      <t>ビホク</t>
    </rPh>
    <phoneticPr fontId="2"/>
  </si>
  <si>
    <t>備中保健所</t>
    <rPh sb="0" eb="2">
      <t>ビッチュウ</t>
    </rPh>
    <phoneticPr fontId="2"/>
  </si>
  <si>
    <t>備前保健所</t>
    <rPh sb="0" eb="2">
      <t>ビゼン</t>
    </rPh>
    <phoneticPr fontId="2"/>
  </si>
  <si>
    <t>倉敷市保健所</t>
    <rPh sb="0" eb="3">
      <t>クラシキシ</t>
    </rPh>
    <rPh sb="3" eb="6">
      <t>ホケンジョ</t>
    </rPh>
    <phoneticPr fontId="3"/>
  </si>
  <si>
    <t>岡山市保健所</t>
    <rPh sb="3" eb="6">
      <t>ホケンショ</t>
    </rPh>
    <phoneticPr fontId="3"/>
  </si>
  <si>
    <t>津山・英田保健医療圏</t>
  </si>
  <si>
    <t>真庭保健医療圏</t>
  </si>
  <si>
    <t>高梁・新見保健医療圏</t>
    <rPh sb="3" eb="5">
      <t>ニイミ</t>
    </rPh>
    <phoneticPr fontId="2"/>
  </si>
  <si>
    <t>県南西部保健医療圏</t>
  </si>
  <si>
    <t>県南東部保健医療圏</t>
  </si>
  <si>
    <t>岡　 山　 県</t>
  </si>
  <si>
    <t>全　　　　国</t>
  </si>
  <si>
    <t>病院</t>
  </si>
  <si>
    <t>療養所</t>
    <rPh sb="0" eb="3">
      <t>リョウヨウジョ</t>
    </rPh>
    <phoneticPr fontId="3"/>
  </si>
  <si>
    <t>市　 町　 村</t>
  </si>
  <si>
    <t>療養
病床
(再掲)</t>
    <phoneticPr fontId="3"/>
  </si>
  <si>
    <t xml:space="preserve">一 般
病 床 </t>
    <rPh sb="0" eb="1">
      <t>イチ</t>
    </rPh>
    <rPh sb="2" eb="3">
      <t>パン</t>
    </rPh>
    <rPh sb="4" eb="5">
      <t>ヤマイ</t>
    </rPh>
    <rPh sb="6" eb="7">
      <t>ユカ</t>
    </rPh>
    <phoneticPr fontId="3"/>
  </si>
  <si>
    <t>療 養　　　病 床</t>
    <rPh sb="0" eb="1">
      <t>リョウ</t>
    </rPh>
    <rPh sb="2" eb="3">
      <t>オサム</t>
    </rPh>
    <rPh sb="6" eb="7">
      <t>ビョウ</t>
    </rPh>
    <rPh sb="8" eb="9">
      <t>ユカ</t>
    </rPh>
    <phoneticPr fontId="3"/>
  </si>
  <si>
    <t>結　核
病　床</t>
    <rPh sb="4" eb="7">
      <t>ビョウショウ</t>
    </rPh>
    <phoneticPr fontId="3"/>
  </si>
  <si>
    <t>感染症
病　床</t>
    <rPh sb="0" eb="3">
      <t>カンセンショウ</t>
    </rPh>
    <rPh sb="4" eb="7">
      <t>ビョウショウ</t>
    </rPh>
    <phoneticPr fontId="3"/>
  </si>
  <si>
    <t>精　神
病　床</t>
    <rPh sb="4" eb="7">
      <t>ビョウショウ</t>
    </rPh>
    <phoneticPr fontId="3"/>
  </si>
  <si>
    <t>療養病床
を有する
診療所
(再掲）</t>
    <rPh sb="0" eb="2">
      <t>リョウヨウ</t>
    </rPh>
    <rPh sb="2" eb="4">
      <t>ビョウショウ</t>
    </rPh>
    <rPh sb="6" eb="7">
      <t>ユウ</t>
    </rPh>
    <rPh sb="10" eb="13">
      <t>シンリョウジョ</t>
    </rPh>
    <rPh sb="15" eb="17">
      <t>サイケイ</t>
    </rPh>
    <phoneticPr fontId="3"/>
  </si>
  <si>
    <t>療養病床
を有する
病院
(再掲）</t>
    <rPh sb="0" eb="2">
      <t>リョウヨウ</t>
    </rPh>
    <rPh sb="2" eb="4">
      <t>ビョウショウ</t>
    </rPh>
    <rPh sb="6" eb="7">
      <t>ユウ</t>
    </rPh>
    <rPh sb="10" eb="12">
      <t>ビョウイン</t>
    </rPh>
    <rPh sb="14" eb="16">
      <t>サイケイ</t>
    </rPh>
    <phoneticPr fontId="3"/>
  </si>
  <si>
    <t>一 般
病 院</t>
    <rPh sb="4" eb="7">
      <t>ビョウイン</t>
    </rPh>
    <phoneticPr fontId="3"/>
  </si>
  <si>
    <t>精神科
病 院</t>
    <rPh sb="2" eb="3">
      <t>カ</t>
    </rPh>
    <rPh sb="4" eb="7">
      <t>ビョウイン</t>
    </rPh>
    <phoneticPr fontId="3"/>
  </si>
  <si>
    <t>　</t>
    <phoneticPr fontId="3"/>
  </si>
  <si>
    <t>歯　科
診療所</t>
    <rPh sb="4" eb="7">
      <t>シンリョウショ</t>
    </rPh>
    <phoneticPr fontId="3"/>
  </si>
  <si>
    <t>一　般
診療所</t>
    <rPh sb="4" eb="7">
      <t>シンリョウショ</t>
    </rPh>
    <phoneticPr fontId="3"/>
  </si>
  <si>
    <t>保　 健　 所</t>
  </si>
  <si>
    <t>病床数</t>
    <phoneticPr fontId="3"/>
  </si>
  <si>
    <t>医療施設数</t>
    <rPh sb="0" eb="2">
      <t>イリョウ</t>
    </rPh>
    <rPh sb="2" eb="5">
      <t>シセツスウ</t>
    </rPh>
    <phoneticPr fontId="2"/>
  </si>
  <si>
    <t>平成27（2015）年10月1日現在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</si>
  <si>
    <t>第３－13表　医療施設数・病床数，施設の種類・病床の種類・保健所・市町村別</t>
    <phoneticPr fontId="3"/>
  </si>
  <si>
    <t>資料　医療推進課調</t>
    <rPh sb="3" eb="5">
      <t>イリョウ</t>
    </rPh>
    <rPh sb="5" eb="7">
      <t>スイシン</t>
    </rPh>
    <rPh sb="7" eb="8">
      <t>カ</t>
    </rPh>
    <rPh sb="8" eb="9">
      <t>シラ</t>
    </rPh>
    <phoneticPr fontId="3"/>
  </si>
  <si>
    <t>美作保健所</t>
    <rPh sb="0" eb="2">
      <t>ミマサカ</t>
    </rPh>
    <rPh sb="2" eb="5">
      <t>ホケンジョ</t>
    </rPh>
    <phoneticPr fontId="3"/>
  </si>
  <si>
    <t>真庭保健所</t>
    <rPh sb="0" eb="2">
      <t>マニワ</t>
    </rPh>
    <rPh sb="2" eb="5">
      <t>ホケンジョ</t>
    </rPh>
    <phoneticPr fontId="3"/>
  </si>
  <si>
    <t>備北保健所</t>
    <rPh sb="0" eb="2">
      <t>ビホク</t>
    </rPh>
    <rPh sb="2" eb="5">
      <t>ホケンジョ</t>
    </rPh>
    <phoneticPr fontId="3"/>
  </si>
  <si>
    <t>備中保健所</t>
    <rPh sb="0" eb="2">
      <t>ビッチュウ</t>
    </rPh>
    <rPh sb="2" eb="5">
      <t>ホケンジョ</t>
    </rPh>
    <phoneticPr fontId="3"/>
  </si>
  <si>
    <t>備前保健所</t>
    <rPh sb="0" eb="2">
      <t>ビゼン</t>
    </rPh>
    <rPh sb="2" eb="5">
      <t>ホケンジョ</t>
    </rPh>
    <phoneticPr fontId="3"/>
  </si>
  <si>
    <t>岡山市保健所</t>
    <rPh sb="0" eb="3">
      <t>オカヤマシ</t>
    </rPh>
    <rPh sb="3" eb="6">
      <t>ホケンジョ</t>
    </rPh>
    <phoneticPr fontId="3"/>
  </si>
  <si>
    <t>計</t>
    <rPh sb="0" eb="1">
      <t>ケイ</t>
    </rPh>
    <phoneticPr fontId="3"/>
  </si>
  <si>
    <t>診療所</t>
    <rPh sb="0" eb="3">
      <t>シンリョウジョ</t>
    </rPh>
    <phoneticPr fontId="3"/>
  </si>
  <si>
    <t>平成27（2015）年度末現在</t>
    <rPh sb="10" eb="12">
      <t>ネンド</t>
    </rPh>
    <rPh sb="12" eb="13">
      <t>マツ</t>
    </rPh>
    <phoneticPr fontId="3"/>
  </si>
  <si>
    <t>第３－15表　救急病院・救急診療所数，保健所別</t>
    <rPh sb="7" eb="9">
      <t>キュウキュウ</t>
    </rPh>
    <rPh sb="9" eb="11">
      <t>ビョウイン</t>
    </rPh>
    <rPh sb="12" eb="14">
      <t>キュウキュウ</t>
    </rPh>
    <rPh sb="14" eb="17">
      <t>シンリョウジョ</t>
    </rPh>
    <rPh sb="17" eb="18">
      <t>スウ</t>
    </rPh>
    <rPh sb="19" eb="22">
      <t>ホケンジョ</t>
    </rPh>
    <phoneticPr fontId="3"/>
  </si>
  <si>
    <t xml:space="preserve">    3)　一般診療所については平成26（2014）年10月1日現在の数値である。</t>
    <rPh sb="7" eb="9">
      <t>イッパン</t>
    </rPh>
    <rPh sb="9" eb="12">
      <t>シンリョウジョ</t>
    </rPh>
    <rPh sb="17" eb="19">
      <t>ヘイセイ</t>
    </rPh>
    <rPh sb="27" eb="28">
      <t>ネン</t>
    </rPh>
    <rPh sb="30" eb="31">
      <t>ガツ</t>
    </rPh>
    <rPh sb="32" eb="33">
      <t>ニチ</t>
    </rPh>
    <rPh sb="33" eb="35">
      <t>ゲンザイ</t>
    </rPh>
    <rPh sb="36" eb="38">
      <t>スウチ</t>
    </rPh>
    <phoneticPr fontId="3"/>
  </si>
  <si>
    <t>　　2)　心臓血管外科には循環器外科を含む。</t>
    <rPh sb="5" eb="7">
      <t>シンゾウ</t>
    </rPh>
    <rPh sb="7" eb="9">
      <t>ケッカン</t>
    </rPh>
    <rPh sb="9" eb="11">
      <t>ゲカ</t>
    </rPh>
    <rPh sb="13" eb="16">
      <t>ジュンカンキ</t>
    </rPh>
    <rPh sb="16" eb="18">
      <t>ゲカ</t>
    </rPh>
    <rPh sb="19" eb="20">
      <t>フク</t>
    </rPh>
    <phoneticPr fontId="3"/>
  </si>
  <si>
    <t>　　　　身体の部位や患者の疾患等、一定の性質を有する名称を診療科目とする方式に改められた。</t>
    <rPh sb="4" eb="6">
      <t>シンタイ</t>
    </rPh>
    <rPh sb="7" eb="9">
      <t>ブイ</t>
    </rPh>
    <rPh sb="10" eb="12">
      <t>カンジャ</t>
    </rPh>
    <rPh sb="13" eb="15">
      <t>シッカン</t>
    </rPh>
    <rPh sb="15" eb="16">
      <t>トウ</t>
    </rPh>
    <rPh sb="17" eb="19">
      <t>イッテイ</t>
    </rPh>
    <rPh sb="20" eb="22">
      <t>セイシツ</t>
    </rPh>
    <rPh sb="23" eb="24">
      <t>ユウ</t>
    </rPh>
    <rPh sb="26" eb="28">
      <t>メイショウ</t>
    </rPh>
    <rPh sb="29" eb="31">
      <t>シンリョウ</t>
    </rPh>
    <rPh sb="31" eb="33">
      <t>カモク</t>
    </rPh>
    <rPh sb="36" eb="38">
      <t>ホウシキ</t>
    </rPh>
    <rPh sb="39" eb="40">
      <t>アラタ</t>
    </rPh>
    <phoneticPr fontId="3"/>
  </si>
  <si>
    <t>注　1)　平成20（2008）年4月1日医療法施行令の一部改正により、診療科目については、従来、省令に具体的名称を限定列挙して規定していた方式から、</t>
    <rPh sb="0" eb="1">
      <t>チュウ</t>
    </rPh>
    <rPh sb="5" eb="7">
      <t>ヘイセイ</t>
    </rPh>
    <rPh sb="15" eb="16">
      <t>ネン</t>
    </rPh>
    <rPh sb="17" eb="18">
      <t>ガツ</t>
    </rPh>
    <rPh sb="19" eb="20">
      <t>ニチ</t>
    </rPh>
    <rPh sb="20" eb="23">
      <t>イリョウホウ</t>
    </rPh>
    <rPh sb="23" eb="26">
      <t>シコウレイ</t>
    </rPh>
    <rPh sb="27" eb="29">
      <t>イチブ</t>
    </rPh>
    <rPh sb="29" eb="31">
      <t>カイセイ</t>
    </rPh>
    <rPh sb="35" eb="37">
      <t>シンリョウ</t>
    </rPh>
    <rPh sb="37" eb="39">
      <t>カモク</t>
    </rPh>
    <rPh sb="45" eb="47">
      <t>ジュウライ</t>
    </rPh>
    <rPh sb="48" eb="50">
      <t>ショウレイ</t>
    </rPh>
    <rPh sb="51" eb="54">
      <t>グタイテキ</t>
    </rPh>
    <rPh sb="54" eb="56">
      <t>メイショウ</t>
    </rPh>
    <rPh sb="57" eb="59">
      <t>ゲンテイ</t>
    </rPh>
    <rPh sb="59" eb="61">
      <t>レッキョ</t>
    </rPh>
    <rPh sb="63" eb="65">
      <t>キテイ</t>
    </rPh>
    <rPh sb="69" eb="71">
      <t>ホウシキ</t>
    </rPh>
    <phoneticPr fontId="3"/>
  </si>
  <si>
    <t>歯科口腔外科</t>
  </si>
  <si>
    <t>小児歯科</t>
    <phoneticPr fontId="3"/>
  </si>
  <si>
    <t>矯正歯科</t>
    <phoneticPr fontId="3"/>
  </si>
  <si>
    <t>歯科</t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</si>
  <si>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</si>
  <si>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</si>
  <si>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4">
      <t>シンダン</t>
    </rPh>
    <phoneticPr fontId="3"/>
  </si>
  <si>
    <t>麻酔科</t>
    <phoneticPr fontId="3"/>
  </si>
  <si>
    <t>放射線科</t>
    <phoneticPr fontId="3"/>
  </si>
  <si>
    <t>リハビリテーション科</t>
    <phoneticPr fontId="3"/>
  </si>
  <si>
    <t>婦人科</t>
    <phoneticPr fontId="3"/>
  </si>
  <si>
    <t>産科</t>
    <phoneticPr fontId="3"/>
  </si>
  <si>
    <t>産婦人科</t>
    <phoneticPr fontId="3"/>
  </si>
  <si>
    <t>小児外科</t>
    <phoneticPr fontId="3"/>
  </si>
  <si>
    <t>耳鼻いんこう科</t>
    <phoneticPr fontId="3"/>
  </si>
  <si>
    <t>眼科</t>
    <phoneticPr fontId="3"/>
  </si>
  <si>
    <t>美容外科</t>
    <phoneticPr fontId="3"/>
  </si>
  <si>
    <t>形成外科</t>
    <phoneticPr fontId="3"/>
  </si>
  <si>
    <t>整形外科</t>
    <phoneticPr fontId="3"/>
  </si>
  <si>
    <t>脳神経外科</t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</si>
  <si>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</si>
  <si>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phoneticPr fontId="3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</si>
  <si>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3"/>
  </si>
  <si>
    <t>気管食道外科</t>
    <rPh sb="0" eb="2">
      <t>キカン</t>
    </rPh>
    <rPh sb="2" eb="4">
      <t>ショクドウ</t>
    </rPh>
    <phoneticPr fontId="3"/>
  </si>
  <si>
    <t>乳腺外科</t>
    <rPh sb="0" eb="2">
      <t>ニュウセン</t>
    </rPh>
    <phoneticPr fontId="3"/>
  </si>
  <si>
    <t>心臓血管外科</t>
    <phoneticPr fontId="3"/>
  </si>
  <si>
    <t>呼吸器外科</t>
    <phoneticPr fontId="3"/>
  </si>
  <si>
    <t>外科</t>
    <phoneticPr fontId="3"/>
  </si>
  <si>
    <t>心療内科</t>
  </si>
  <si>
    <t>精神科</t>
    <phoneticPr fontId="3"/>
  </si>
  <si>
    <t>小児科</t>
    <phoneticPr fontId="3"/>
  </si>
  <si>
    <t>感染症内科</t>
    <rPh sb="0" eb="3">
      <t>カンセンショウ</t>
    </rPh>
    <rPh sb="3" eb="5">
      <t>ナイカ</t>
    </rPh>
    <phoneticPr fontId="3"/>
  </si>
  <si>
    <t>リウマチ科</t>
  </si>
  <si>
    <t>アレルギー科</t>
  </si>
  <si>
    <t>皮膚科</t>
    <phoneticPr fontId="3"/>
  </si>
  <si>
    <t>血液内科</t>
    <rPh sb="0" eb="2">
      <t>ケツエキ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</si>
  <si>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</si>
  <si>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</si>
  <si>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</si>
  <si>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消化器内科（胃腸内科）</t>
    <rPh sb="3" eb="5">
      <t>ナイカ</t>
    </rPh>
    <rPh sb="8" eb="10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</si>
  <si>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</si>
  <si>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呼吸器内科</t>
    <rPh sb="3" eb="5">
      <t>ナイカ</t>
    </rPh>
    <phoneticPr fontId="3"/>
  </si>
  <si>
    <t>内科</t>
    <phoneticPr fontId="3"/>
  </si>
  <si>
    <t>施設数</t>
    <phoneticPr fontId="3"/>
  </si>
  <si>
    <t>一般診療所</t>
  </si>
  <si>
    <t>施設数に対する割合（％）</t>
  </si>
  <si>
    <t>施　　設　　数</t>
  </si>
  <si>
    <t>平成27（2015）年10月１日現在</t>
    <phoneticPr fontId="3"/>
  </si>
  <si>
    <t>第３－14表　診療科名別にみた施設数・施設数に対する割合（重複計上）</t>
    <phoneticPr fontId="3"/>
  </si>
  <si>
    <t>　　 5） 「療養病床」及び「一般病床」は、平成１５（2003）年までは「その他の病床等」である。</t>
    <phoneticPr fontId="3"/>
  </si>
  <si>
    <t>昭和30（1955）年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</si>
</sst>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\-#,##0.0"/>
    <numFmt numFmtId="177" formatCode="0.0"/>
    <numFmt numFmtId="178" formatCode="#,##0.0_);[Red]\(#,##0.0\)"/>
    <numFmt numFmtId="179" formatCode="#,##0;\-#;##0;&quot;－&quot;"/>
    <numFmt numFmtId="180" formatCode="#,##0.0;[Red]\-#,##0.0"/>
    <numFmt numFmtId="181" formatCode="#,##0;\-#;&quot;－&quot;"/>
    <numFmt numFmtId="182" formatCode="#,##0;\-#&quot;－&quot;"/>
    <numFmt numFmtId="183" formatCode="#,##0_ ;\-#_ ;&quot;－ &quot;"/>
    <numFmt numFmtId="184" formatCode="0_ "/>
    <numFmt numFmtId="185" formatCode="#,##0.0_ ;\-#.0_ ;&quot;－ &quot;"/>
  </numFmts>
  <fonts count="3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13"/>
      <color indexed="8"/>
      <name val="ＭＳ 明朝"/>
      <family val="1"/>
      <charset val="128"/>
    </font>
    <font>
      <sz val="12"/>
      <name val="Osaka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2.5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10"/>
      <name val="ＭＳ 明朝"/>
      <family val="1"/>
      <charset val="128"/>
    </font>
    <font>
      <sz val="11.5"/>
      <name val="ＭＳ 明朝"/>
      <family val="1"/>
      <charset val="128"/>
    </font>
    <font>
      <sz val="17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9" fillId="0" borderId="0" applyFont="0" applyFill="0" applyBorder="0" applyAlignment="0" applyProtection="0"/>
    <xf numFmtId="0" fontId="11" fillId="0" borderId="0"/>
    <xf numFmtId="0" fontId="11" fillId="0" borderId="0"/>
  </cellStyleXfs>
  <cellXfs count="618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quotePrefix="1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2" xfId="0" applyNumberFormat="1" applyFont="1" applyFill="1" applyBorder="1" applyAlignment="1" applyProtection="1">
      <alignment vertical="center"/>
    </xf>
    <xf numFmtId="0" fontId="4" fillId="0" borderId="3" xfId="0" quotePrefix="1" applyFont="1" applyFill="1" applyBorder="1" applyAlignment="1" applyProtection="1">
      <alignment horizontal="right"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horizontal="right" vertical="center"/>
    </xf>
    <xf numFmtId="37" fontId="4" fillId="0" borderId="5" xfId="0" applyNumberFormat="1" applyFont="1" applyFill="1" applyBorder="1" applyAlignment="1" applyProtection="1">
      <alignment vertical="center"/>
    </xf>
    <xf numFmtId="0" fontId="4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10" xfId="0" applyNumberFormat="1" applyFont="1" applyFill="1" applyBorder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vertical="center"/>
    </xf>
    <xf numFmtId="0" fontId="4" fillId="0" borderId="11" xfId="0" quotePrefix="1" applyFont="1" applyFill="1" applyBorder="1" applyAlignment="1" applyProtection="1">
      <alignment horizontal="left" vertical="center"/>
    </xf>
    <xf numFmtId="0" fontId="4" fillId="0" borderId="9" xfId="0" quotePrefix="1" applyFont="1" applyFill="1" applyBorder="1" applyAlignment="1" applyProtection="1">
      <alignment horizontal="right" vertical="center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horizontal="right" vertical="center"/>
    </xf>
    <xf numFmtId="0" fontId="4" fillId="0" borderId="14" xfId="0" quotePrefix="1" applyFont="1" applyFill="1" applyBorder="1" applyAlignment="1" applyProtection="1">
      <alignment horizontal="left"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0" fontId="4" fillId="0" borderId="13" xfId="0" quotePrefix="1" applyNumberFormat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vertical="center"/>
    </xf>
    <xf numFmtId="0" fontId="6" fillId="0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horizontal="centerContinuous" vertical="center"/>
    </xf>
    <xf numFmtId="0" fontId="0" fillId="0" borderId="26" xfId="0" applyFont="1" applyFill="1" applyBorder="1" applyAlignment="1" applyProtection="1">
      <alignment horizontal="centerContinuous"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37" fontId="4" fillId="0" borderId="29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37" fontId="4" fillId="0" borderId="31" xfId="0" applyNumberFormat="1" applyFont="1" applyFill="1" applyBorder="1" applyAlignment="1" applyProtection="1">
      <alignment vertical="center"/>
    </xf>
    <xf numFmtId="37" fontId="4" fillId="0" borderId="31" xfId="0" applyNumberFormat="1" applyFont="1" applyFill="1" applyBorder="1" applyAlignment="1" applyProtection="1">
      <alignment horizontal="right" vertical="center"/>
    </xf>
    <xf numFmtId="0" fontId="4" fillId="0" borderId="32" xfId="0" quotePrefix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29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 applyProtection="1">
      <alignment horizontal="right" vertical="center"/>
    </xf>
    <xf numFmtId="176" fontId="4" fillId="0" borderId="1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176" fontId="4" fillId="0" borderId="29" xfId="0" applyNumberFormat="1" applyFont="1" applyFill="1" applyBorder="1" applyAlignment="1" applyProtection="1">
      <alignment vertical="center"/>
    </xf>
    <xf numFmtId="176" fontId="4" fillId="0" borderId="31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0" fontId="1" fillId="0" borderId="0" xfId="1" applyFill="1"/>
    <xf numFmtId="38" fontId="10" fillId="0" borderId="0" xfId="2" applyFont="1" applyFill="1" applyBorder="1" applyAlignment="1">
      <alignment horizontal="right"/>
    </xf>
    <xf numFmtId="0" fontId="10" fillId="0" borderId="0" xfId="3" applyFont="1" applyFill="1" applyBorder="1" applyAlignment="1">
      <alignment horizontal="left" wrapText="1"/>
    </xf>
    <xf numFmtId="0" fontId="12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Alignment="1" applyProtection="1">
      <alignment horizontal="left" vertical="center"/>
      <protection locked="0"/>
    </xf>
    <xf numFmtId="0" fontId="12" fillId="0" borderId="0" xfId="1" applyFont="1" applyFill="1" applyAlignment="1" applyProtection="1">
      <alignment horizontal="left" vertical="center"/>
    </xf>
    <xf numFmtId="37" fontId="14" fillId="0" borderId="0" xfId="1" applyNumberFormat="1" applyFont="1" applyFill="1" applyAlignment="1">
      <alignment vertical="center"/>
    </xf>
    <xf numFmtId="37" fontId="14" fillId="0" borderId="29" xfId="1" quotePrefix="1" applyNumberFormat="1" applyFont="1" applyFill="1" applyBorder="1" applyAlignment="1" applyProtection="1">
      <alignment horizontal="right" vertical="center"/>
      <protection locked="0"/>
    </xf>
    <xf numFmtId="37" fontId="14" fillId="0" borderId="4" xfId="1" applyNumberFormat="1" applyFont="1" applyFill="1" applyBorder="1" applyAlignment="1" applyProtection="1">
      <alignment horizontal="right" vertical="center"/>
      <protection locked="0"/>
    </xf>
    <xf numFmtId="37" fontId="14" fillId="0" borderId="4" xfId="1" applyNumberFormat="1" applyFont="1" applyFill="1" applyBorder="1" applyAlignment="1" applyProtection="1">
      <alignment vertical="center"/>
      <protection locked="0"/>
    </xf>
    <xf numFmtId="37" fontId="14" fillId="0" borderId="4" xfId="1" applyNumberFormat="1" applyFont="1" applyFill="1" applyBorder="1" applyAlignment="1" applyProtection="1">
      <alignment horizontal="right" vertical="center"/>
    </xf>
    <xf numFmtId="0" fontId="0" fillId="0" borderId="6" xfId="0" quotePrefix="1" applyFont="1" applyFill="1" applyBorder="1" applyAlignment="1" applyProtection="1">
      <alignment horizontal="left" vertical="center"/>
    </xf>
    <xf numFmtId="37" fontId="14" fillId="0" borderId="15" xfId="1" quotePrefix="1" applyNumberFormat="1" applyFont="1" applyFill="1" applyBorder="1" applyAlignment="1" applyProtection="1">
      <alignment horizontal="right" vertical="center"/>
      <protection locked="0"/>
    </xf>
    <xf numFmtId="37" fontId="14" fillId="0" borderId="10" xfId="1" applyNumberFormat="1" applyFont="1" applyFill="1" applyBorder="1" applyAlignment="1" applyProtection="1">
      <alignment horizontal="right" vertical="center"/>
      <protection locked="0"/>
    </xf>
    <xf numFmtId="37" fontId="14" fillId="0" borderId="10" xfId="1" applyNumberFormat="1" applyFont="1" applyFill="1" applyBorder="1" applyAlignment="1" applyProtection="1">
      <alignment vertical="center"/>
      <protection locked="0"/>
    </xf>
    <xf numFmtId="37" fontId="14" fillId="0" borderId="10" xfId="1" applyNumberFormat="1" applyFont="1" applyFill="1" applyBorder="1" applyAlignment="1" applyProtection="1">
      <alignment horizontal="right" vertical="center"/>
    </xf>
    <xf numFmtId="0" fontId="0" fillId="0" borderId="11" xfId="0" quotePrefix="1" applyFont="1" applyFill="1" applyBorder="1" applyAlignment="1" applyProtection="1">
      <alignment horizontal="left" vertical="center"/>
    </xf>
    <xf numFmtId="37" fontId="14" fillId="0" borderId="13" xfId="1" applyNumberFormat="1" applyFont="1" applyFill="1" applyBorder="1" applyAlignment="1" applyProtection="1">
      <alignment horizontal="right" vertical="center"/>
      <protection locked="0"/>
    </xf>
    <xf numFmtId="37" fontId="14" fillId="0" borderId="13" xfId="1" applyNumberFormat="1" applyFont="1" applyFill="1" applyBorder="1" applyAlignment="1" applyProtection="1">
      <alignment vertical="center"/>
      <protection locked="0"/>
    </xf>
    <xf numFmtId="37" fontId="14" fillId="0" borderId="13" xfId="1" applyNumberFormat="1" applyFont="1" applyFill="1" applyBorder="1" applyAlignment="1" applyProtection="1">
      <alignment horizontal="right" vertical="center"/>
    </xf>
    <xf numFmtId="37" fontId="14" fillId="0" borderId="0" xfId="1" applyNumberFormat="1" applyFont="1" applyFill="1" applyBorder="1" applyAlignment="1" applyProtection="1">
      <alignment vertical="center"/>
      <protection locked="0"/>
    </xf>
    <xf numFmtId="0" fontId="0" fillId="0" borderId="14" xfId="0" quotePrefix="1" applyFont="1" applyFill="1" applyBorder="1" applyAlignment="1" applyProtection="1">
      <alignment horizontal="left" vertical="center"/>
    </xf>
    <xf numFmtId="37" fontId="14" fillId="0" borderId="15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/>
    </xf>
    <xf numFmtId="37" fontId="14" fillId="0" borderId="15" xfId="1" applyNumberFormat="1" applyFont="1" applyFill="1" applyBorder="1" applyAlignment="1" applyProtection="1">
      <alignment vertical="center"/>
    </xf>
    <xf numFmtId="37" fontId="14" fillId="0" borderId="13" xfId="1" applyNumberFormat="1" applyFont="1" applyFill="1" applyBorder="1" applyAlignment="1" applyProtection="1">
      <alignment vertical="center"/>
    </xf>
    <xf numFmtId="37" fontId="14" fillId="0" borderId="0" xfId="1" applyNumberFormat="1" applyFont="1" applyFill="1" applyBorder="1" applyAlignment="1" applyProtection="1">
      <alignment vertical="center"/>
    </xf>
    <xf numFmtId="37" fontId="14" fillId="0" borderId="10" xfId="1" applyNumberFormat="1" applyFont="1" applyFill="1" applyBorder="1" applyAlignment="1" applyProtection="1">
      <alignment vertical="center"/>
    </xf>
    <xf numFmtId="0" fontId="15" fillId="0" borderId="34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14" fillId="0" borderId="21" xfId="1" applyFont="1" applyFill="1" applyBorder="1" applyAlignment="1" applyProtection="1">
      <alignment vertical="center"/>
      <protection locked="0"/>
    </xf>
    <xf numFmtId="0" fontId="14" fillId="0" borderId="35" xfId="1" applyFont="1" applyFill="1" applyBorder="1" applyAlignment="1" applyProtection="1">
      <alignment horizontal="centerContinuous" vertical="center"/>
      <protection locked="0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4" fillId="0" borderId="14" xfId="1" applyFont="1" applyFill="1" applyBorder="1" applyAlignment="1" applyProtection="1">
      <alignment horizontal="centerContinuous" vertical="center"/>
      <protection locked="0"/>
    </xf>
    <xf numFmtId="0" fontId="14" fillId="0" borderId="37" xfId="1" applyFont="1" applyFill="1" applyBorder="1" applyAlignment="1" applyProtection="1">
      <alignment horizontal="center" vertical="center"/>
      <protection locked="0"/>
    </xf>
    <xf numFmtId="0" fontId="14" fillId="0" borderId="27" xfId="1" applyFont="1" applyFill="1" applyBorder="1" applyAlignment="1" applyProtection="1">
      <alignment horizontal="centerContinuous" vertical="center"/>
      <protection locked="0"/>
    </xf>
    <xf numFmtId="0" fontId="14" fillId="0" borderId="25" xfId="1" applyFont="1" applyFill="1" applyBorder="1" applyAlignment="1" applyProtection="1">
      <alignment horizontal="centerContinuous" vertical="center"/>
      <protection locked="0"/>
    </xf>
    <xf numFmtId="0" fontId="14" fillId="0" borderId="26" xfId="1" applyFont="1" applyFill="1" applyBorder="1" applyAlignment="1" applyProtection="1">
      <alignment horizontal="centerContinuous" vertical="center"/>
      <protection locked="0"/>
    </xf>
    <xf numFmtId="0" fontId="14" fillId="0" borderId="28" xfId="1" applyFont="1" applyFill="1" applyBorder="1" applyAlignment="1" applyProtection="1">
      <alignment horizontal="centerContinuous" vertical="center"/>
      <protection locked="0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horizontal="left" vertical="center"/>
      <protection locked="0"/>
    </xf>
    <xf numFmtId="37" fontId="14" fillId="0" borderId="0" xfId="1" applyNumberFormat="1" applyFont="1" applyFill="1" applyBorder="1" applyAlignment="1" applyProtection="1">
      <alignment horizontal="right" vertical="center"/>
    </xf>
    <xf numFmtId="0" fontId="0" fillId="0" borderId="0" xfId="1" quotePrefix="1" applyFont="1" applyFill="1" applyBorder="1" applyAlignment="1" applyProtection="1">
      <alignment horizontal="left" vertical="center"/>
    </xf>
    <xf numFmtId="37" fontId="14" fillId="0" borderId="29" xfId="1" applyNumberFormat="1" applyFont="1" applyFill="1" applyBorder="1" applyAlignment="1" applyProtection="1">
      <alignment vertical="center"/>
    </xf>
    <xf numFmtId="37" fontId="14" fillId="0" borderId="31" xfId="1" applyNumberFormat="1" applyFont="1" applyFill="1" applyBorder="1" applyAlignment="1" applyProtection="1">
      <alignment horizontal="right" vertical="center"/>
    </xf>
    <xf numFmtId="37" fontId="14" fillId="0" borderId="31" xfId="1" applyNumberFormat="1" applyFont="1" applyFill="1" applyBorder="1" applyAlignment="1" applyProtection="1">
      <alignment vertical="center"/>
    </xf>
    <xf numFmtId="37" fontId="14" fillId="0" borderId="5" xfId="1" applyNumberFormat="1" applyFont="1" applyFill="1" applyBorder="1" applyAlignment="1" applyProtection="1">
      <alignment vertical="center"/>
    </xf>
    <xf numFmtId="37" fontId="14" fillId="0" borderId="4" xfId="1" applyNumberFormat="1" applyFont="1" applyFill="1" applyBorder="1" applyAlignment="1" applyProtection="1">
      <alignment vertical="center"/>
    </xf>
    <xf numFmtId="0" fontId="0" fillId="0" borderId="32" xfId="0" quotePrefix="1" applyFont="1" applyFill="1" applyBorder="1" applyAlignment="1" applyProtection="1">
      <alignment horizontal="left" vertical="center"/>
    </xf>
    <xf numFmtId="37" fontId="14" fillId="0" borderId="15" xfId="1" applyNumberFormat="1" applyFont="1" applyFill="1" applyBorder="1" applyAlignment="1" applyProtection="1">
      <alignment horizontal="right" vertical="center"/>
      <protection locked="0"/>
    </xf>
    <xf numFmtId="37" fontId="14" fillId="0" borderId="13" xfId="1" applyNumberFormat="1" applyFont="1" applyFill="1" applyBorder="1" applyAlignment="1" applyProtection="1">
      <alignment horizontal="left" vertical="center"/>
      <protection locked="0"/>
    </xf>
    <xf numFmtId="176" fontId="14" fillId="0" borderId="29" xfId="1" applyNumberFormat="1" applyFont="1" applyFill="1" applyBorder="1" applyAlignment="1" applyProtection="1">
      <alignment horizontal="right" vertical="center"/>
      <protection locked="0"/>
    </xf>
    <xf numFmtId="178" fontId="14" fillId="0" borderId="31" xfId="1" applyNumberFormat="1" applyFont="1" applyFill="1" applyBorder="1" applyAlignment="1" applyProtection="1">
      <alignment horizontal="right" vertical="center" wrapText="1"/>
      <protection locked="0"/>
    </xf>
    <xf numFmtId="176" fontId="14" fillId="0" borderId="31" xfId="1" applyNumberFormat="1" applyFont="1" applyFill="1" applyBorder="1" applyAlignment="1" applyProtection="1">
      <alignment horizontal="right" vertical="center"/>
      <protection locked="0"/>
    </xf>
    <xf numFmtId="176" fontId="14" fillId="0" borderId="31" xfId="1" applyNumberFormat="1" applyFont="1" applyFill="1" applyBorder="1" applyAlignment="1" applyProtection="1">
      <alignment vertical="center"/>
      <protection locked="0"/>
    </xf>
    <xf numFmtId="176" fontId="14" fillId="0" borderId="15" xfId="1" applyNumberFormat="1" applyFont="1" applyFill="1" applyBorder="1" applyAlignment="1" applyProtection="1">
      <alignment horizontal="right" vertical="center"/>
      <protection locked="0"/>
    </xf>
    <xf numFmtId="178" fontId="14" fillId="0" borderId="13" xfId="1" applyNumberFormat="1" applyFont="1" applyFill="1" applyBorder="1" applyAlignment="1" applyProtection="1">
      <alignment horizontal="right" vertical="center" wrapText="1"/>
      <protection locked="0"/>
    </xf>
    <xf numFmtId="176" fontId="14" fillId="0" borderId="13" xfId="1" applyNumberFormat="1" applyFont="1" applyFill="1" applyBorder="1" applyAlignment="1" applyProtection="1">
      <alignment horizontal="right" vertical="center"/>
      <protection locked="0"/>
    </xf>
    <xf numFmtId="176" fontId="14" fillId="0" borderId="13" xfId="1" applyNumberFormat="1" applyFont="1" applyFill="1" applyBorder="1" applyAlignment="1" applyProtection="1">
      <alignment vertical="center"/>
      <protection locked="0"/>
    </xf>
    <xf numFmtId="176" fontId="14" fillId="0" borderId="10" xfId="1" applyNumberFormat="1" applyFont="1" applyFill="1" applyBorder="1" applyAlignment="1" applyProtection="1">
      <alignment vertical="center"/>
      <protection locked="0"/>
    </xf>
    <xf numFmtId="176" fontId="14" fillId="0" borderId="15" xfId="1" applyNumberFormat="1" applyFont="1" applyFill="1" applyBorder="1" applyAlignment="1" applyProtection="1">
      <alignment vertical="center"/>
      <protection locked="0"/>
    </xf>
    <xf numFmtId="176" fontId="14" fillId="0" borderId="15" xfId="1" applyNumberFormat="1" applyFont="1" applyFill="1" applyBorder="1" applyAlignment="1" applyProtection="1">
      <alignment vertical="center"/>
    </xf>
    <xf numFmtId="176" fontId="14" fillId="0" borderId="13" xfId="1" applyNumberFormat="1" applyFont="1" applyFill="1" applyBorder="1" applyAlignment="1" applyProtection="1">
      <alignment vertical="center"/>
    </xf>
    <xf numFmtId="176" fontId="14" fillId="0" borderId="10" xfId="1" applyNumberFormat="1" applyFont="1" applyFill="1" applyBorder="1" applyAlignment="1" applyProtection="1">
      <alignment vertical="center"/>
    </xf>
    <xf numFmtId="0" fontId="18" fillId="0" borderId="34" xfId="1" applyFont="1" applyFill="1" applyBorder="1" applyAlignment="1" applyProtection="1">
      <alignment horizontal="center" vertical="center" wrapText="1"/>
      <protection locked="0"/>
    </xf>
    <xf numFmtId="0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21" xfId="1" applyFont="1" applyFill="1" applyBorder="1" applyAlignment="1" applyProtection="1">
      <alignment vertical="center"/>
      <protection locked="0"/>
    </xf>
    <xf numFmtId="0" fontId="17" fillId="0" borderId="35" xfId="1" applyFont="1" applyFill="1" applyBorder="1" applyAlignment="1" applyProtection="1">
      <alignment horizontal="centerContinuous" vertical="center"/>
      <protection locked="0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7" fillId="0" borderId="14" xfId="1" applyFont="1" applyFill="1" applyBorder="1" applyAlignment="1" applyProtection="1">
      <alignment horizontal="centerContinuous" vertical="center"/>
      <protection locked="0"/>
    </xf>
    <xf numFmtId="0" fontId="17" fillId="0" borderId="37" xfId="1" applyFont="1" applyFill="1" applyBorder="1" applyAlignment="1" applyProtection="1">
      <alignment horizontal="center" vertical="center"/>
      <protection locked="0"/>
    </xf>
    <xf numFmtId="0" fontId="17" fillId="0" borderId="27" xfId="1" applyFont="1" applyFill="1" applyBorder="1" applyAlignment="1" applyProtection="1">
      <alignment horizontal="centerContinuous" vertical="center"/>
      <protection locked="0"/>
    </xf>
    <xf numFmtId="0" fontId="17" fillId="0" borderId="25" xfId="1" applyFont="1" applyFill="1" applyBorder="1" applyAlignment="1" applyProtection="1">
      <alignment horizontal="centerContinuous" vertical="center"/>
      <protection locked="0"/>
    </xf>
    <xf numFmtId="0" fontId="17" fillId="0" borderId="26" xfId="1" applyFont="1" applyFill="1" applyBorder="1" applyAlignment="1" applyProtection="1">
      <alignment horizontal="centerContinuous" vertical="center"/>
      <protection locked="0"/>
    </xf>
    <xf numFmtId="0" fontId="17" fillId="0" borderId="28" xfId="1" applyFont="1" applyFill="1" applyBorder="1" applyAlignment="1" applyProtection="1">
      <alignment horizontal="centerContinuous" vertical="center"/>
      <protection locked="0"/>
    </xf>
    <xf numFmtId="176" fontId="14" fillId="0" borderId="0" xfId="1" applyNumberFormat="1" applyFont="1" applyFill="1" applyBorder="1" applyAlignment="1" applyProtection="1">
      <alignment vertical="center"/>
    </xf>
    <xf numFmtId="176" fontId="14" fillId="0" borderId="29" xfId="1" applyNumberFormat="1" applyFont="1" applyFill="1" applyBorder="1" applyAlignment="1" applyProtection="1">
      <alignment vertical="center"/>
    </xf>
    <xf numFmtId="176" fontId="14" fillId="0" borderId="31" xfId="1" applyNumberFormat="1" applyFont="1" applyFill="1" applyBorder="1" applyAlignment="1" applyProtection="1">
      <alignment vertical="center"/>
    </xf>
    <xf numFmtId="176" fontId="14" fillId="0" borderId="4" xfId="1" applyNumberFormat="1" applyFont="1" applyFill="1" applyBorder="1" applyAlignment="1" applyProtection="1">
      <alignment vertical="center"/>
    </xf>
    <xf numFmtId="37" fontId="14" fillId="0" borderId="13" xfId="1" applyNumberFormat="1" applyFont="1" applyFill="1" applyBorder="1" applyAlignment="1" applyProtection="1">
      <alignment horizontal="left" vertical="center"/>
    </xf>
    <xf numFmtId="176" fontId="14" fillId="0" borderId="22" xfId="1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37" fontId="19" fillId="0" borderId="0" xfId="0" applyNumberFormat="1" applyFont="1" applyFill="1" applyBorder="1" applyAlignment="1" applyProtection="1">
      <alignment vertical="center"/>
    </xf>
    <xf numFmtId="37" fontId="19" fillId="0" borderId="0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Border="1" applyAlignment="1" applyProtection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37" fontId="19" fillId="0" borderId="4" xfId="0" applyNumberFormat="1" applyFont="1" applyFill="1" applyBorder="1" applyAlignment="1" applyProtection="1">
      <alignment vertical="center"/>
    </xf>
    <xf numFmtId="37" fontId="19" fillId="0" borderId="31" xfId="0" applyNumberFormat="1" applyFont="1" applyFill="1" applyBorder="1" applyAlignment="1" applyProtection="1">
      <alignment vertical="center"/>
    </xf>
    <xf numFmtId="37" fontId="19" fillId="0" borderId="31" xfId="0" applyNumberFormat="1" applyFont="1" applyFill="1" applyBorder="1" applyAlignment="1" applyProtection="1">
      <alignment horizontal="right" vertical="center"/>
    </xf>
    <xf numFmtId="37" fontId="19" fillId="0" borderId="30" xfId="0" applyNumberFormat="1" applyFont="1" applyFill="1" applyBorder="1" applyAlignment="1" applyProtection="1">
      <alignment vertical="center"/>
    </xf>
    <xf numFmtId="0" fontId="19" fillId="0" borderId="32" xfId="0" quotePrefix="1" applyFont="1" applyFill="1" applyBorder="1" applyAlignment="1" applyProtection="1">
      <alignment horizontal="left" vertical="center"/>
    </xf>
    <xf numFmtId="0" fontId="19" fillId="0" borderId="0" xfId="0" applyFont="1" applyFill="1" applyBorder="1" applyAlignment="1">
      <alignment vertical="center"/>
    </xf>
    <xf numFmtId="37" fontId="0" fillId="0" borderId="15" xfId="0" applyNumberFormat="1" applyFont="1" applyFill="1" applyBorder="1" applyAlignment="1" applyProtection="1">
      <alignment horizontal="right" vertical="center"/>
    </xf>
    <xf numFmtId="37" fontId="0" fillId="0" borderId="13" xfId="0" applyNumberFormat="1" applyFont="1" applyFill="1" applyBorder="1" applyAlignment="1" applyProtection="1">
      <alignment horizontal="right" vertical="center"/>
    </xf>
    <xf numFmtId="37" fontId="0" fillId="0" borderId="13" xfId="0" applyNumberFormat="1" applyFont="1" applyFill="1" applyBorder="1" applyAlignment="1" applyProtection="1">
      <alignment vertical="center"/>
    </xf>
    <xf numFmtId="37" fontId="0" fillId="0" borderId="16" xfId="0" applyNumberFormat="1" applyFont="1" applyFill="1" applyBorder="1" applyAlignment="1" applyProtection="1">
      <alignment vertical="center"/>
    </xf>
    <xf numFmtId="0" fontId="0" fillId="0" borderId="14" xfId="0" quotePrefix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37" fontId="0" fillId="0" borderId="38" xfId="0" applyNumberFormat="1" applyFont="1" applyFill="1" applyBorder="1" applyAlignment="1" applyProtection="1">
      <alignment horizontal="right" vertical="center"/>
    </xf>
    <xf numFmtId="37" fontId="0" fillId="0" borderId="36" xfId="0" applyNumberFormat="1" applyFont="1" applyFill="1" applyBorder="1" applyAlignment="1" applyProtection="1">
      <alignment horizontal="right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</xf>
    <xf numFmtId="179" fontId="0" fillId="0" borderId="0" xfId="0" applyNumberFormat="1" applyFont="1" applyFill="1" applyBorder="1" applyAlignment="1" applyProtection="1">
      <alignment vertical="center"/>
    </xf>
    <xf numFmtId="179" fontId="19" fillId="0" borderId="0" xfId="0" applyNumberFormat="1" applyFont="1" applyFill="1" applyAlignment="1">
      <alignment vertical="center"/>
    </xf>
    <xf numFmtId="37" fontId="19" fillId="0" borderId="3" xfId="0" applyNumberFormat="1" applyFont="1" applyFill="1" applyBorder="1" applyAlignment="1" applyProtection="1">
      <alignment vertical="center"/>
    </xf>
    <xf numFmtId="179" fontId="0" fillId="0" borderId="13" xfId="0" applyNumberFormat="1" applyFont="1" applyFill="1" applyBorder="1" applyAlignment="1" applyProtection="1">
      <alignment horizontal="right" vertical="center"/>
    </xf>
    <xf numFmtId="0" fontId="19" fillId="0" borderId="19" xfId="0" applyFont="1" applyFill="1" applyBorder="1" applyAlignment="1" applyProtection="1">
      <alignment vertical="center"/>
    </xf>
    <xf numFmtId="0" fontId="19" fillId="0" borderId="21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 applyProtection="1">
      <alignment vertical="center"/>
    </xf>
    <xf numFmtId="0" fontId="19" fillId="0" borderId="26" xfId="0" applyFont="1" applyFill="1" applyBorder="1" applyAlignment="1" applyProtection="1">
      <alignment vertical="center"/>
    </xf>
    <xf numFmtId="0" fontId="19" fillId="0" borderId="28" xfId="0" applyFont="1" applyFill="1" applyBorder="1" applyAlignment="1" applyProtection="1">
      <alignment vertical="center"/>
    </xf>
    <xf numFmtId="0" fontId="19" fillId="0" borderId="0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37" fontId="0" fillId="0" borderId="29" xfId="0" applyNumberFormat="1" applyFont="1" applyFill="1" applyBorder="1" applyAlignment="1" applyProtection="1">
      <alignment vertical="center" shrinkToFit="1"/>
    </xf>
    <xf numFmtId="37" fontId="0" fillId="0" borderId="31" xfId="0" applyNumberFormat="1" applyFont="1" applyFill="1" applyBorder="1" applyAlignment="1" applyProtection="1">
      <alignment horizontal="right" vertical="center"/>
    </xf>
    <xf numFmtId="37" fontId="0" fillId="0" borderId="4" xfId="0" applyNumberFormat="1" applyFont="1" applyFill="1" applyBorder="1" applyAlignment="1" applyProtection="1">
      <alignment vertical="center"/>
    </xf>
    <xf numFmtId="0" fontId="0" fillId="0" borderId="6" xfId="0" quotePrefix="1" applyFill="1" applyBorder="1" applyAlignment="1" applyProtection="1">
      <alignment horizontal="left" vertical="center"/>
    </xf>
    <xf numFmtId="37" fontId="0" fillId="0" borderId="15" xfId="0" applyNumberFormat="1" applyFont="1" applyFill="1" applyBorder="1" applyAlignment="1" applyProtection="1">
      <alignment vertical="center" shrinkToFit="1"/>
    </xf>
    <xf numFmtId="37" fontId="0" fillId="0" borderId="10" xfId="0" applyNumberFormat="1" applyFont="1" applyFill="1" applyBorder="1" applyAlignment="1" applyProtection="1">
      <alignment vertical="center"/>
    </xf>
    <xf numFmtId="0" fontId="0" fillId="0" borderId="11" xfId="0" quotePrefix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37" fontId="0" fillId="0" borderId="0" xfId="0" applyNumberFormat="1" applyFont="1" applyFill="1" applyAlignment="1" applyProtection="1">
      <alignment vertical="center"/>
    </xf>
    <xf numFmtId="37" fontId="0" fillId="0" borderId="22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40" xfId="0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39" xfId="0" applyFont="1" applyFill="1" applyBorder="1" applyAlignment="1" applyProtection="1">
      <alignment vertical="center"/>
    </xf>
    <xf numFmtId="0" fontId="0" fillId="0" borderId="42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0" fillId="0" borderId="5" xfId="0" applyFont="1" applyFill="1" applyBorder="1" applyAlignment="1">
      <alignment vertical="center"/>
    </xf>
    <xf numFmtId="177" fontId="0" fillId="0" borderId="0" xfId="0" applyNumberFormat="1" applyFill="1" applyBorder="1" applyAlignment="1" applyProtection="1">
      <alignment vertical="center"/>
    </xf>
    <xf numFmtId="0" fontId="0" fillId="0" borderId="14" xfId="0" applyFont="1" applyFill="1" applyBorder="1" applyAlignment="1">
      <alignment vertical="center"/>
    </xf>
    <xf numFmtId="37" fontId="0" fillId="0" borderId="4" xfId="0" applyNumberFormat="1" applyFont="1" applyFill="1" applyBorder="1" applyAlignment="1" applyProtection="1">
      <alignment horizontal="right" vertical="center"/>
    </xf>
    <xf numFmtId="37" fontId="0" fillId="0" borderId="31" xfId="0" applyNumberFormat="1" applyFont="1" applyFill="1" applyBorder="1" applyAlignment="1" applyProtection="1">
      <alignment vertical="center"/>
    </xf>
    <xf numFmtId="37" fontId="19" fillId="0" borderId="4" xfId="0" applyNumberFormat="1" applyFont="1" applyFill="1" applyBorder="1" applyAlignment="1" applyProtection="1">
      <alignment horizontal="right" vertical="center"/>
    </xf>
    <xf numFmtId="37" fontId="0" fillId="0" borderId="30" xfId="0" applyNumberFormat="1" applyFont="1" applyFill="1" applyBorder="1" applyAlignment="1" applyProtection="1">
      <alignment vertical="center"/>
    </xf>
    <xf numFmtId="37" fontId="19" fillId="0" borderId="13" xfId="0" applyNumberFormat="1" applyFont="1" applyFill="1" applyBorder="1" applyAlignment="1" applyProtection="1">
      <alignment horizontal="right" vertical="center"/>
    </xf>
    <xf numFmtId="37" fontId="19" fillId="0" borderId="13" xfId="0" applyNumberFormat="1" applyFont="1" applyFill="1" applyBorder="1" applyAlignment="1" applyProtection="1">
      <alignment horizontal="right" vertical="center"/>
    </xf>
    <xf numFmtId="37" fontId="19" fillId="0" borderId="15" xfId="0" applyNumberFormat="1" applyFont="1" applyFill="1" applyBorder="1" applyAlignment="1" applyProtection="1">
      <alignment horizontal="right" vertical="center"/>
    </xf>
    <xf numFmtId="37" fontId="19" fillId="0" borderId="38" xfId="0" applyNumberFormat="1" applyFont="1" applyFill="1" applyBorder="1" applyAlignment="1" applyProtection="1">
      <alignment horizontal="right" vertical="center"/>
    </xf>
    <xf numFmtId="37" fontId="19" fillId="0" borderId="36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vertical="center"/>
    </xf>
    <xf numFmtId="180" fontId="0" fillId="0" borderId="0" xfId="2" applyNumberFormat="1" applyFont="1" applyFill="1" applyAlignment="1">
      <alignment vertical="center"/>
    </xf>
    <xf numFmtId="177" fontId="0" fillId="0" borderId="29" xfId="0" applyNumberFormat="1" applyFont="1" applyFill="1" applyBorder="1" applyAlignment="1" applyProtection="1">
      <alignment horizontal="right" vertical="center"/>
    </xf>
    <xf numFmtId="49" fontId="0" fillId="0" borderId="31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77" fontId="0" fillId="0" borderId="31" xfId="0" applyNumberFormat="1" applyFont="1" applyFill="1" applyBorder="1" applyAlignment="1" applyProtection="1">
      <alignment horizontal="right" vertical="center"/>
    </xf>
    <xf numFmtId="177" fontId="0" fillId="0" borderId="31" xfId="0" applyNumberFormat="1" applyFont="1" applyFill="1" applyBorder="1" applyAlignment="1" applyProtection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30" xfId="0" applyNumberFormat="1" applyFont="1" applyFill="1" applyBorder="1" applyAlignment="1" applyProtection="1">
      <alignment vertical="center"/>
    </xf>
    <xf numFmtId="177" fontId="0" fillId="0" borderId="3" xfId="0" applyNumberFormat="1" applyFont="1" applyFill="1" applyBorder="1" applyAlignment="1" applyProtection="1">
      <alignment vertical="center"/>
    </xf>
    <xf numFmtId="0" fontId="0" fillId="0" borderId="32" xfId="0" quotePrefix="1" applyFill="1" applyBorder="1" applyAlignment="1" applyProtection="1">
      <alignment horizontal="left" vertical="center"/>
    </xf>
    <xf numFmtId="177" fontId="0" fillId="0" borderId="15" xfId="0" applyNumberFormat="1" applyFont="1" applyFill="1" applyBorder="1" applyAlignment="1" applyProtection="1">
      <alignment horizontal="right" vertical="center"/>
    </xf>
    <xf numFmtId="0" fontId="0" fillId="0" borderId="13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vertical="center"/>
    </xf>
    <xf numFmtId="177" fontId="0" fillId="0" borderId="10" xfId="0" applyNumberFormat="1" applyFont="1" applyFill="1" applyBorder="1" applyAlignment="1" applyProtection="1">
      <alignment horizontal="right" vertical="center"/>
    </xf>
    <xf numFmtId="177" fontId="0" fillId="0" borderId="16" xfId="0" applyNumberFormat="1" applyFont="1" applyFill="1" applyBorder="1" applyAlignment="1" applyProtection="1">
      <alignment vertical="center"/>
    </xf>
    <xf numFmtId="177" fontId="0" fillId="0" borderId="10" xfId="0" applyNumberFormat="1" applyFont="1" applyFill="1" applyBorder="1" applyAlignment="1" applyProtection="1">
      <alignment vertical="center"/>
    </xf>
    <xf numFmtId="177" fontId="0" fillId="0" borderId="12" xfId="0" applyNumberFormat="1" applyFont="1" applyFill="1" applyBorder="1" applyAlignment="1" applyProtection="1">
      <alignment vertical="center"/>
    </xf>
    <xf numFmtId="0" fontId="0" fillId="0" borderId="0" xfId="0" applyFill="1" applyBorder="1" applyAlignment="1"/>
    <xf numFmtId="0" fontId="0" fillId="0" borderId="22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5" xfId="0" applyNumberFormat="1" applyFont="1" applyFill="1" applyBorder="1" applyAlignment="1" applyProtection="1">
      <alignment vertical="center"/>
    </xf>
    <xf numFmtId="37" fontId="0" fillId="0" borderId="7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0" fontId="0" fillId="0" borderId="45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centerContinuous" vertical="center"/>
    </xf>
    <xf numFmtId="0" fontId="0" fillId="0" borderId="13" xfId="0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 applyProtection="1">
      <alignment horizontal="centerContinuous" vertical="center"/>
    </xf>
    <xf numFmtId="0" fontId="0" fillId="0" borderId="46" xfId="0" applyFont="1" applyFill="1" applyBorder="1" applyAlignment="1" applyProtection="1">
      <alignment vertical="center"/>
    </xf>
    <xf numFmtId="176" fontId="0" fillId="0" borderId="31" xfId="0" applyNumberFormat="1" applyFont="1" applyFill="1" applyBorder="1" applyAlignment="1" applyProtection="1">
      <alignment vertical="center"/>
    </xf>
    <xf numFmtId="176" fontId="0" fillId="0" borderId="31" xfId="0" applyNumberFormat="1" applyFont="1" applyFill="1" applyBorder="1" applyAlignment="1" applyProtection="1">
      <alignment horizontal="right" vertical="center"/>
    </xf>
    <xf numFmtId="176" fontId="0" fillId="0" borderId="30" xfId="0" applyNumberFormat="1" applyFont="1" applyFill="1" applyBorder="1" applyAlignment="1" applyProtection="1">
      <alignment vertical="center"/>
    </xf>
    <xf numFmtId="180" fontId="19" fillId="0" borderId="15" xfId="0" applyNumberFormat="1" applyFont="1" applyFill="1" applyBorder="1" applyAlignment="1" applyProtection="1">
      <alignment horizontal="right" vertical="center"/>
    </xf>
    <xf numFmtId="180" fontId="19" fillId="0" borderId="13" xfId="0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Fill="1" applyBorder="1" applyAlignment="1" applyProtection="1">
      <alignment vertical="center"/>
    </xf>
    <xf numFmtId="176" fontId="0" fillId="0" borderId="13" xfId="0" applyNumberFormat="1" applyFont="1" applyFill="1" applyBorder="1" applyAlignment="1" applyProtection="1">
      <alignment horizontal="right" vertical="center"/>
    </xf>
    <xf numFmtId="176" fontId="0" fillId="0" borderId="16" xfId="0" applyNumberFormat="1" applyFont="1" applyFill="1" applyBorder="1" applyAlignment="1" applyProtection="1">
      <alignment vertical="center"/>
    </xf>
    <xf numFmtId="176" fontId="0" fillId="0" borderId="29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vertical="center"/>
    </xf>
    <xf numFmtId="37" fontId="19" fillId="0" borderId="1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181" fontId="0" fillId="0" borderId="29" xfId="0" applyNumberFormat="1" applyFont="1" applyFill="1" applyBorder="1" applyAlignment="1" applyProtection="1">
      <alignment horizontal="right" vertical="center"/>
    </xf>
    <xf numFmtId="181" fontId="0" fillId="0" borderId="31" xfId="0" applyNumberFormat="1" applyFont="1" applyFill="1" applyBorder="1" applyAlignment="1" applyProtection="1">
      <alignment horizontal="right" vertical="center"/>
    </xf>
    <xf numFmtId="181" fontId="0" fillId="0" borderId="30" xfId="0" applyNumberFormat="1" applyFont="1" applyFill="1" applyBorder="1" applyAlignment="1" applyProtection="1">
      <alignment horizontal="right" vertical="center"/>
    </xf>
    <xf numFmtId="181" fontId="0" fillId="0" borderId="31" xfId="0" applyNumberFormat="1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horizontal="right" vertical="center"/>
    </xf>
    <xf numFmtId="0" fontId="0" fillId="0" borderId="9" xfId="0" applyFont="1" applyFill="1" applyBorder="1" applyAlignment="1" applyProtection="1">
      <alignment vertical="center"/>
    </xf>
    <xf numFmtId="181" fontId="0" fillId="0" borderId="15" xfId="0" applyNumberFormat="1" applyFont="1" applyFill="1" applyBorder="1" applyAlignment="1" applyProtection="1">
      <alignment horizontal="right" vertical="center"/>
    </xf>
    <xf numFmtId="181" fontId="0" fillId="0" borderId="10" xfId="0" applyNumberFormat="1" applyFont="1" applyFill="1" applyBorder="1" applyAlignment="1" applyProtection="1">
      <alignment horizontal="right" vertical="center"/>
    </xf>
    <xf numFmtId="181" fontId="0" fillId="0" borderId="16" xfId="0" applyNumberFormat="1" applyFont="1" applyFill="1" applyBorder="1" applyAlignment="1" applyProtection="1">
      <alignment horizontal="right" vertical="center"/>
    </xf>
    <xf numFmtId="181" fontId="0" fillId="0" borderId="9" xfId="0" applyNumberFormat="1" applyFont="1" applyFill="1" applyBorder="1" applyAlignment="1" applyProtection="1">
      <alignment vertical="center"/>
    </xf>
    <xf numFmtId="37" fontId="0" fillId="0" borderId="10" xfId="0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right" vertical="center"/>
    </xf>
    <xf numFmtId="181" fontId="0" fillId="0" borderId="9" xfId="0" applyNumberFormat="1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181" fontId="0" fillId="0" borderId="0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 applyProtection="1">
      <alignment horizontal="distributed" vertical="center"/>
    </xf>
    <xf numFmtId="181" fontId="0" fillId="0" borderId="9" xfId="0" applyNumberFormat="1" applyFont="1" applyFill="1" applyBorder="1" applyAlignment="1" applyProtection="1">
      <alignment horizontal="right" vertical="center"/>
    </xf>
    <xf numFmtId="181" fontId="0" fillId="0" borderId="1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/>
    </xf>
    <xf numFmtId="181" fontId="21" fillId="0" borderId="15" xfId="0" applyNumberFormat="1" applyFont="1" applyFill="1" applyBorder="1" applyAlignment="1" applyProtection="1">
      <alignment horizontal="right" vertical="center"/>
    </xf>
    <xf numFmtId="181" fontId="0" fillId="0" borderId="7" xfId="0" applyNumberFormat="1" applyFont="1" applyFill="1" applyBorder="1" applyAlignment="1" applyProtection="1">
      <alignment vertical="center"/>
    </xf>
    <xf numFmtId="181" fontId="0" fillId="0" borderId="10" xfId="0" applyNumberFormat="1" applyFont="1" applyFill="1" applyBorder="1" applyAlignment="1" applyProtection="1">
      <alignment vertical="center"/>
    </xf>
    <xf numFmtId="181" fontId="0" fillId="0" borderId="13" xfId="0" applyNumberFormat="1" applyFont="1" applyFill="1" applyBorder="1" applyAlignment="1" applyProtection="1">
      <alignment vertical="center"/>
    </xf>
    <xf numFmtId="181" fontId="0" fillId="0" borderId="15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181" fontId="0" fillId="0" borderId="38" xfId="0" applyNumberFormat="1" applyFont="1" applyFill="1" applyBorder="1" applyAlignment="1" applyProtection="1">
      <alignment vertical="center"/>
    </xf>
    <xf numFmtId="181" fontId="0" fillId="0" borderId="22" xfId="0" applyNumberFormat="1" applyFont="1" applyFill="1" applyBorder="1" applyAlignment="1" applyProtection="1">
      <alignment vertical="center"/>
    </xf>
    <xf numFmtId="181" fontId="0" fillId="0" borderId="35" xfId="0" applyNumberFormat="1" applyFont="1" applyFill="1" applyBorder="1" applyAlignment="1" applyProtection="1">
      <alignment vertical="center"/>
    </xf>
    <xf numFmtId="181" fontId="0" fillId="0" borderId="47" xfId="0" applyNumberFormat="1" applyFont="1" applyFill="1" applyBorder="1" applyAlignment="1" applyProtection="1">
      <alignment vertical="center"/>
    </xf>
    <xf numFmtId="181" fontId="0" fillId="0" borderId="48" xfId="0" applyNumberFormat="1" applyFont="1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22" fillId="0" borderId="0" xfId="0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181" fontId="6" fillId="0" borderId="1" xfId="0" applyNumberFormat="1" applyFont="1" applyFill="1" applyBorder="1" applyAlignment="1" applyProtection="1">
      <alignment horizontal="right" vertical="center"/>
    </xf>
    <xf numFmtId="181" fontId="6" fillId="0" borderId="4" xfId="0" applyNumberFormat="1" applyFont="1" applyFill="1" applyBorder="1" applyAlignment="1" applyProtection="1">
      <alignment vertical="center"/>
    </xf>
    <xf numFmtId="181" fontId="6" fillId="0" borderId="31" xfId="0" applyNumberFormat="1" applyFont="1" applyFill="1" applyBorder="1" applyAlignment="1" applyProtection="1">
      <alignment horizontal="right" vertical="center"/>
    </xf>
    <xf numFmtId="181" fontId="6" fillId="0" borderId="30" xfId="0" applyNumberFormat="1" applyFont="1" applyFill="1" applyBorder="1" applyAlignment="1" applyProtection="1">
      <alignment horizontal="right" vertical="center"/>
    </xf>
    <xf numFmtId="181" fontId="6" fillId="0" borderId="31" xfId="0" applyNumberFormat="1" applyFont="1" applyBorder="1" applyAlignment="1" applyProtection="1">
      <alignment vertical="center"/>
    </xf>
    <xf numFmtId="37" fontId="6" fillId="0" borderId="7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6" fillId="0" borderId="13" xfId="0" applyNumberFormat="1" applyFont="1" applyFill="1" applyBorder="1" applyAlignment="1" applyProtection="1">
      <alignment vertical="center"/>
    </xf>
    <xf numFmtId="37" fontId="6" fillId="0" borderId="16" xfId="0" applyNumberFormat="1" applyFont="1" applyFill="1" applyBorder="1" applyAlignment="1" applyProtection="1">
      <alignment vertical="center"/>
    </xf>
    <xf numFmtId="37" fontId="6" fillId="0" borderId="13" xfId="0" applyNumberFormat="1" applyFont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 applyProtection="1">
      <alignment vertical="center"/>
    </xf>
    <xf numFmtId="181" fontId="6" fillId="0" borderId="7" xfId="0" applyNumberFormat="1" applyFont="1" applyFill="1" applyBorder="1" applyAlignment="1" applyProtection="1">
      <alignment vertical="center"/>
    </xf>
    <xf numFmtId="181" fontId="6" fillId="0" borderId="10" xfId="0" applyNumberFormat="1" applyFont="1" applyFill="1" applyBorder="1" applyAlignment="1" applyProtection="1">
      <alignment vertical="center"/>
    </xf>
    <xf numFmtId="181" fontId="6" fillId="0" borderId="13" xfId="0" applyNumberFormat="1" applyFont="1" applyFill="1" applyBorder="1" applyAlignment="1" applyProtection="1">
      <alignment horizontal="right" vertical="center"/>
    </xf>
    <xf numFmtId="181" fontId="6" fillId="0" borderId="16" xfId="0" applyNumberFormat="1" applyFont="1" applyFill="1" applyBorder="1" applyAlignment="1" applyProtection="1">
      <alignment vertical="center"/>
    </xf>
    <xf numFmtId="181" fontId="6" fillId="0" borderId="13" xfId="0" applyNumberFormat="1" applyFont="1" applyBorder="1" applyAlignment="1" applyProtection="1">
      <alignment vertical="center"/>
    </xf>
    <xf numFmtId="181" fontId="6" fillId="0" borderId="16" xfId="0" applyNumberFormat="1" applyFont="1" applyFill="1" applyBorder="1" applyAlignment="1" applyProtection="1">
      <alignment horizontal="right" vertical="center"/>
    </xf>
    <xf numFmtId="37" fontId="6" fillId="0" borderId="13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>
      <alignment vertical="center"/>
    </xf>
    <xf numFmtId="181" fontId="6" fillId="0" borderId="7" xfId="0" applyNumberFormat="1" applyFont="1" applyFill="1" applyBorder="1" applyAlignment="1" applyProtection="1">
      <alignment horizontal="right" vertical="center"/>
    </xf>
    <xf numFmtId="181" fontId="6" fillId="0" borderId="10" xfId="0" applyNumberFormat="1" applyFont="1" applyFill="1" applyBorder="1" applyAlignment="1" applyProtection="1">
      <alignment horizontal="right" vertical="center"/>
    </xf>
    <xf numFmtId="181" fontId="6" fillId="0" borderId="13" xfId="0" applyNumberFormat="1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37" fontId="6" fillId="0" borderId="16" xfId="0" applyNumberFormat="1" applyFont="1" applyFill="1" applyBorder="1" applyAlignment="1" applyProtection="1">
      <alignment horizontal="right" vertical="center"/>
    </xf>
    <xf numFmtId="181" fontId="6" fillId="0" borderId="38" xfId="0" applyNumberFormat="1" applyFont="1" applyFill="1" applyBorder="1" applyAlignment="1" applyProtection="1">
      <alignment vertical="center"/>
    </xf>
    <xf numFmtId="181" fontId="6" fillId="0" borderId="22" xfId="0" applyNumberFormat="1" applyFont="1" applyFill="1" applyBorder="1" applyAlignment="1" applyProtection="1">
      <alignment vertical="center"/>
    </xf>
    <xf numFmtId="181" fontId="6" fillId="0" borderId="47" xfId="0" applyNumberFormat="1" applyFont="1" applyFill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14" xfId="0" applyFont="1" applyBorder="1" applyAlignment="1">
      <alignment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27" xfId="0" applyFont="1" applyFill="1" applyBorder="1" applyAlignment="1" applyProtection="1">
      <alignment vertical="center"/>
    </xf>
    <xf numFmtId="0" fontId="6" fillId="0" borderId="2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181" fontId="4" fillId="0" borderId="29" xfId="2" applyNumberFormat="1" applyFont="1" applyFill="1" applyBorder="1" applyAlignment="1" applyProtection="1">
      <alignment horizontal="right" vertical="center"/>
    </xf>
    <xf numFmtId="181" fontId="4" fillId="0" borderId="31" xfId="2" applyNumberFormat="1" applyFont="1" applyFill="1" applyBorder="1" applyAlignment="1" applyProtection="1">
      <alignment horizontal="right" vertical="center"/>
    </xf>
    <xf numFmtId="181" fontId="4" fillId="0" borderId="4" xfId="2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32" xfId="0" applyFont="1" applyFill="1" applyBorder="1" applyAlignment="1">
      <alignment horizontal="left" vertical="center"/>
    </xf>
    <xf numFmtId="181" fontId="4" fillId="0" borderId="15" xfId="2" applyNumberFormat="1" applyFont="1" applyFill="1" applyBorder="1" applyAlignment="1" applyProtection="1">
      <alignment horizontal="right" vertical="center"/>
    </xf>
    <xf numFmtId="181" fontId="4" fillId="0" borderId="13" xfId="2" applyNumberFormat="1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81" fontId="4" fillId="0" borderId="10" xfId="2" applyNumberFormat="1" applyFont="1" applyFill="1" applyBorder="1" applyAlignment="1" applyProtection="1">
      <alignment horizontal="right" vertical="center"/>
    </xf>
    <xf numFmtId="181" fontId="4" fillId="0" borderId="13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vertical="center"/>
    </xf>
    <xf numFmtId="182" fontId="4" fillId="0" borderId="14" xfId="0" applyNumberFormat="1" applyFont="1" applyFill="1" applyBorder="1" applyAlignment="1">
      <alignment vertical="center"/>
    </xf>
    <xf numFmtId="181" fontId="4" fillId="0" borderId="13" xfId="2" quotePrefix="1" applyNumberFormat="1" applyFont="1" applyFill="1" applyBorder="1" applyAlignment="1">
      <alignment horizontal="right" vertical="center"/>
    </xf>
    <xf numFmtId="38" fontId="4" fillId="0" borderId="13" xfId="2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38" fontId="4" fillId="0" borderId="15" xfId="2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81" fontId="4" fillId="0" borderId="15" xfId="2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8" fontId="4" fillId="0" borderId="18" xfId="2" applyFont="1" applyFill="1" applyBorder="1" applyAlignment="1" applyProtection="1">
      <alignment vertical="center"/>
    </xf>
    <xf numFmtId="38" fontId="4" fillId="0" borderId="19" xfId="2" applyFont="1" applyFill="1" applyBorder="1" applyAlignment="1" applyProtection="1">
      <alignment vertical="center"/>
    </xf>
    <xf numFmtId="38" fontId="4" fillId="0" borderId="16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53" xfId="2" applyFont="1" applyFill="1" applyBorder="1" applyAlignment="1" applyProtection="1">
      <alignment horizontal="center" vertical="center" wrapText="1"/>
    </xf>
    <xf numFmtId="38" fontId="4" fillId="0" borderId="35" xfId="2" applyFont="1" applyFill="1" applyBorder="1" applyAlignment="1" applyProtection="1">
      <alignment horizontal="center" vertical="center" wrapText="1"/>
    </xf>
    <xf numFmtId="38" fontId="4" fillId="0" borderId="33" xfId="2" applyFont="1" applyFill="1" applyBorder="1" applyAlignment="1">
      <alignment horizontal="distributed" vertical="center"/>
    </xf>
    <xf numFmtId="38" fontId="4" fillId="0" borderId="25" xfId="2" applyFont="1" applyFill="1" applyBorder="1" applyAlignment="1">
      <alignment horizontal="distributed" vertical="center"/>
    </xf>
    <xf numFmtId="38" fontId="4" fillId="0" borderId="55" xfId="2" applyFont="1" applyFill="1" applyBorder="1" applyAlignment="1" applyProtection="1">
      <alignment horizontal="distributed" vertical="center"/>
    </xf>
    <xf numFmtId="38" fontId="4" fillId="0" borderId="56" xfId="2" applyFont="1" applyFill="1" applyBorder="1" applyAlignment="1" applyProtection="1">
      <alignment horizontal="distributed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0" fontId="28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183" fontId="6" fillId="0" borderId="29" xfId="0" applyNumberFormat="1" applyFont="1" applyFill="1" applyBorder="1" applyAlignment="1" applyProtection="1">
      <alignment horizontal="right" vertical="center"/>
    </xf>
    <xf numFmtId="183" fontId="6" fillId="0" borderId="5" xfId="0" applyNumberFormat="1" applyFont="1" applyFill="1" applyBorder="1" applyAlignment="1" applyProtection="1">
      <alignment horizontal="right" vertical="center"/>
    </xf>
    <xf numFmtId="183" fontId="6" fillId="0" borderId="4" xfId="0" applyNumberFormat="1" applyFont="1" applyFill="1" applyBorder="1" applyAlignment="1" applyProtection="1">
      <alignment vertical="center"/>
    </xf>
    <xf numFmtId="0" fontId="29" fillId="0" borderId="32" xfId="0" applyFont="1" applyFill="1" applyBorder="1" applyAlignment="1" applyProtection="1">
      <alignment horizontal="distributed" vertical="center"/>
    </xf>
    <xf numFmtId="183" fontId="12" fillId="0" borderId="15" xfId="0" applyNumberFormat="1" applyFont="1" applyFill="1" applyBorder="1" applyAlignment="1" applyProtection="1">
      <alignment vertical="center"/>
    </xf>
    <xf numFmtId="183" fontId="12" fillId="0" borderId="10" xfId="0" applyNumberFormat="1" applyFont="1" applyFill="1" applyBorder="1" applyAlignment="1" applyProtection="1">
      <alignment horizontal="right" vertical="center"/>
    </xf>
    <xf numFmtId="0" fontId="29" fillId="0" borderId="14" xfId="0" applyFont="1" applyFill="1" applyBorder="1" applyAlignment="1" applyProtection="1">
      <alignment horizontal="distributed" vertical="center"/>
    </xf>
    <xf numFmtId="0" fontId="29" fillId="0" borderId="14" xfId="0" applyFont="1" applyFill="1" applyBorder="1" applyAlignment="1">
      <alignment horizontal="distributed" vertical="center"/>
    </xf>
    <xf numFmtId="0" fontId="29" fillId="0" borderId="11" xfId="0" applyFont="1" applyFill="1" applyBorder="1" applyAlignment="1">
      <alignment horizontal="distributed" vertical="center"/>
    </xf>
    <xf numFmtId="184" fontId="12" fillId="0" borderId="15" xfId="0" applyNumberFormat="1" applyFont="1" applyFill="1" applyBorder="1" applyAlignment="1" applyProtection="1">
      <alignment horizontal="right" vertical="center"/>
    </xf>
    <xf numFmtId="184" fontId="12" fillId="0" borderId="0" xfId="0" applyNumberFormat="1" applyFont="1" applyFill="1" applyBorder="1" applyAlignment="1" applyProtection="1">
      <alignment horizontal="right" vertical="center"/>
    </xf>
    <xf numFmtId="184" fontId="12" fillId="0" borderId="10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Alignment="1">
      <alignment vertical="center"/>
    </xf>
    <xf numFmtId="0" fontId="29" fillId="0" borderId="57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29" fillId="0" borderId="59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30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>
      <alignment vertical="center"/>
    </xf>
    <xf numFmtId="185" fontId="6" fillId="0" borderId="29" xfId="0" applyNumberFormat="1" applyFont="1" applyFill="1" applyBorder="1" applyAlignment="1" applyProtection="1">
      <alignment vertical="center"/>
    </xf>
    <xf numFmtId="185" fontId="6" fillId="0" borderId="4" xfId="0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distributed" vertical="center"/>
    </xf>
    <xf numFmtId="185" fontId="6" fillId="0" borderId="15" xfId="0" applyNumberFormat="1" applyFont="1" applyFill="1" applyBorder="1" applyAlignment="1" applyProtection="1">
      <alignment vertical="center"/>
    </xf>
    <xf numFmtId="185" fontId="6" fillId="0" borderId="10" xfId="0" applyNumberFormat="1" applyFont="1" applyFill="1" applyBorder="1" applyAlignment="1" applyProtection="1">
      <alignment vertical="center"/>
    </xf>
    <xf numFmtId="183" fontId="6" fillId="0" borderId="1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14" fontId="0" fillId="0" borderId="0" xfId="0" applyNumberFormat="1" applyFont="1" applyFill="1" applyAlignment="1">
      <alignment vertical="center"/>
    </xf>
    <xf numFmtId="185" fontId="6" fillId="0" borderId="22" xfId="0" applyNumberFormat="1" applyFont="1" applyFill="1" applyBorder="1" applyAlignment="1" applyProtection="1">
      <alignment vertical="center"/>
    </xf>
    <xf numFmtId="183" fontId="6" fillId="0" borderId="22" xfId="0" applyNumberFormat="1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vertical="center"/>
    </xf>
    <xf numFmtId="0" fontId="29" fillId="0" borderId="14" xfId="0" applyFont="1" applyFill="1" applyBorder="1" applyAlignment="1" applyProtection="1">
      <alignment vertical="center"/>
    </xf>
    <xf numFmtId="0" fontId="29" fillId="0" borderId="28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10" fillId="0" borderId="0" xfId="4" applyFont="1" applyFill="1" applyBorder="1" applyAlignment="1">
      <alignment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center" vertical="center" wrapText="1"/>
      <protection locked="0"/>
    </xf>
    <xf numFmtId="0" fontId="14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14" fillId="0" borderId="23" xfId="1" applyFont="1" applyFill="1" applyBorder="1" applyAlignment="1" applyProtection="1">
      <alignment horizontal="center" vertical="center" wrapText="1"/>
      <protection locked="0"/>
    </xf>
    <xf numFmtId="0" fontId="14" fillId="0" borderId="15" xfId="1" applyFont="1" applyFill="1" applyBorder="1" applyAlignment="1" applyProtection="1">
      <alignment horizontal="center" vertical="center" wrapText="1"/>
      <protection locked="0"/>
    </xf>
    <xf numFmtId="0" fontId="14" fillId="0" borderId="17" xfId="1" applyFont="1" applyFill="1" applyBorder="1" applyAlignment="1" applyProtection="1">
      <alignment horizontal="center" vertical="center"/>
      <protection locked="0"/>
    </xf>
    <xf numFmtId="0" fontId="14" fillId="0" borderId="22" xfId="1" applyFont="1" applyFill="1" applyBorder="1" applyAlignment="1" applyProtection="1">
      <alignment horizontal="center" vertical="center"/>
      <protection locked="0"/>
    </xf>
    <xf numFmtId="0" fontId="14" fillId="0" borderId="20" xfId="1" applyFont="1" applyFill="1" applyBorder="1" applyAlignment="1" applyProtection="1">
      <alignment horizontal="center" vertical="center"/>
      <protection locked="0"/>
    </xf>
    <xf numFmtId="0" fontId="14" fillId="0" borderId="36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Fill="1" applyBorder="1" applyAlignment="1" applyProtection="1">
      <alignment horizontal="center" vertical="center" wrapText="1"/>
      <protection locked="0"/>
    </xf>
    <xf numFmtId="0" fontId="15" fillId="0" borderId="22" xfId="1" applyFont="1" applyFill="1" applyBorder="1" applyAlignment="1" applyProtection="1">
      <alignment horizontal="center" vertical="center" wrapText="1"/>
      <protection locked="0"/>
    </xf>
    <xf numFmtId="0" fontId="15" fillId="0" borderId="20" xfId="1" applyFont="1" applyFill="1" applyBorder="1" applyAlignment="1" applyProtection="1">
      <alignment horizontal="center" vertical="center" wrapText="1"/>
      <protection locked="0"/>
    </xf>
    <xf numFmtId="0" fontId="14" fillId="0" borderId="22" xfId="1" applyFont="1" applyFill="1" applyBorder="1" applyAlignment="1" applyProtection="1">
      <alignment horizontal="center" vertical="center" wrapText="1"/>
      <protection locked="0"/>
    </xf>
    <xf numFmtId="0" fontId="14" fillId="0" borderId="20" xfId="1" applyFont="1" applyFill="1" applyBorder="1" applyAlignment="1" applyProtection="1">
      <alignment horizontal="center" vertical="center" wrapText="1"/>
      <protection locked="0"/>
    </xf>
    <xf numFmtId="0" fontId="17" fillId="0" borderId="26" xfId="1" applyFont="1" applyFill="1" applyBorder="1" applyAlignment="1" applyProtection="1">
      <alignment horizontal="center" vertical="center" wrapText="1"/>
      <protection locked="0"/>
    </xf>
    <xf numFmtId="0" fontId="17" fillId="0" borderId="13" xfId="1" applyFont="1" applyFill="1" applyBorder="1" applyAlignment="1" applyProtection="1">
      <alignment horizontal="center" vertical="center" wrapText="1"/>
      <protection locked="0"/>
    </xf>
    <xf numFmtId="0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23" xfId="1" applyFont="1" applyFill="1" applyBorder="1" applyAlignment="1" applyProtection="1">
      <alignment horizontal="center" vertical="center" wrapText="1"/>
      <protection locked="0"/>
    </xf>
    <xf numFmtId="0" fontId="17" fillId="0" borderId="15" xfId="1" applyFont="1" applyFill="1" applyBorder="1" applyAlignment="1" applyProtection="1">
      <alignment horizontal="center" vertical="center" wrapText="1"/>
      <protection locked="0"/>
    </xf>
    <xf numFmtId="0" fontId="17" fillId="0" borderId="17" xfId="1" applyFont="1" applyFill="1" applyBorder="1" applyAlignment="1" applyProtection="1">
      <alignment horizontal="center" vertical="center"/>
      <protection locked="0"/>
    </xf>
    <xf numFmtId="0" fontId="17" fillId="0" borderId="22" xfId="1" applyFont="1" applyFill="1" applyBorder="1" applyAlignment="1" applyProtection="1">
      <alignment horizontal="center" vertical="center"/>
      <protection locked="0"/>
    </xf>
    <xf numFmtId="0" fontId="17" fillId="0" borderId="20" xfId="1" applyFont="1" applyFill="1" applyBorder="1" applyAlignment="1" applyProtection="1">
      <alignment horizontal="center" vertical="center"/>
      <protection locked="0"/>
    </xf>
    <xf numFmtId="0" fontId="17" fillId="0" borderId="36" xfId="1" applyFont="1" applyFill="1" applyBorder="1" applyAlignment="1" applyProtection="1">
      <alignment horizontal="center" vertical="center" wrapText="1"/>
      <protection locked="0"/>
    </xf>
    <xf numFmtId="0" fontId="17" fillId="0" borderId="19" xfId="1" applyFont="1" applyFill="1" applyBorder="1" applyAlignment="1" applyProtection="1">
      <alignment horizontal="center" vertical="center" wrapText="1"/>
      <protection locked="0"/>
    </xf>
    <xf numFmtId="0" fontId="18" fillId="0" borderId="22" xfId="1" applyFont="1" applyFill="1" applyBorder="1" applyAlignment="1" applyProtection="1">
      <alignment horizontal="center" vertical="center" wrapText="1"/>
      <protection locked="0"/>
    </xf>
    <xf numFmtId="0" fontId="18" fillId="0" borderId="20" xfId="1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/>
    <xf numFmtId="0" fontId="0" fillId="0" borderId="17" xfId="0" applyFont="1" applyFill="1" applyBorder="1" applyAlignment="1"/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0" fontId="0" fillId="0" borderId="19" xfId="0" applyFont="1" applyFill="1" applyBorder="1" applyAlignment="1"/>
    <xf numFmtId="0" fontId="0" fillId="0" borderId="39" xfId="0" applyFont="1" applyFill="1" applyBorder="1" applyAlignment="1" applyProtection="1">
      <alignment horizontal="center" vertical="center"/>
    </xf>
    <xf numFmtId="37" fontId="19" fillId="0" borderId="31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right" vertical="center"/>
    </xf>
    <xf numFmtId="37" fontId="0" fillId="0" borderId="13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0" fillId="0" borderId="13" xfId="0" applyFill="1" applyBorder="1" applyAlignment="1"/>
    <xf numFmtId="0" fontId="0" fillId="0" borderId="19" xfId="0" applyFill="1" applyBorder="1" applyAlignment="1"/>
    <xf numFmtId="0" fontId="0" fillId="0" borderId="8" xfId="0" applyFont="1" applyFill="1" applyBorder="1" applyAlignment="1">
      <alignment vertical="center"/>
    </xf>
    <xf numFmtId="0" fontId="0" fillId="0" borderId="39" xfId="0" applyFont="1" applyFill="1" applyBorder="1" applyAlignment="1" applyProtection="1">
      <alignment horizontal="center" vertical="center" wrapText="1"/>
    </xf>
    <xf numFmtId="0" fontId="19" fillId="0" borderId="44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0" fillId="0" borderId="15" xfId="0" applyFill="1" applyBorder="1" applyAlignment="1"/>
    <xf numFmtId="0" fontId="0" fillId="0" borderId="17" xfId="0" applyFill="1" applyBorder="1" applyAlignment="1"/>
    <xf numFmtId="37" fontId="0" fillId="0" borderId="36" xfId="0" applyNumberFormat="1" applyFont="1" applyFill="1" applyBorder="1" applyAlignment="1" applyProtection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43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7" fontId="19" fillId="0" borderId="13" xfId="0" applyNumberFormat="1" applyFont="1" applyFill="1" applyBorder="1" applyAlignment="1" applyProtection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0" fillId="0" borderId="32" xfId="0" applyFont="1" applyFill="1" applyBorder="1" applyAlignment="1" applyProtection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32" xfId="0" applyFont="1" applyFill="1" applyBorder="1" applyAlignment="1" applyProtection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19" fillId="0" borderId="14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8" xfId="0" applyFont="1" applyFill="1" applyBorder="1" applyAlignment="1" applyProtection="1">
      <alignment horizontal="distributed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38" fontId="4" fillId="0" borderId="22" xfId="2" applyFont="1" applyFill="1" applyBorder="1" applyAlignment="1" applyProtection="1">
      <alignment horizontal="center" vertical="center" wrapText="1"/>
    </xf>
    <xf numFmtId="38" fontId="4" fillId="0" borderId="10" xfId="2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center" vertical="center"/>
    </xf>
    <xf numFmtId="38" fontId="27" fillId="0" borderId="22" xfId="2" applyFont="1" applyFill="1" applyBorder="1" applyAlignment="1" applyProtection="1">
      <alignment horizontal="distributed" vertical="center" wrapText="1"/>
    </xf>
    <xf numFmtId="38" fontId="27" fillId="0" borderId="10" xfId="2" applyFont="1" applyFill="1" applyBorder="1" applyAlignment="1" applyProtection="1">
      <alignment horizontal="distributed" vertical="center" wrapText="1"/>
    </xf>
    <xf numFmtId="38" fontId="27" fillId="0" borderId="20" xfId="2" applyFont="1" applyFill="1" applyBorder="1" applyAlignment="1" applyProtection="1">
      <alignment horizontal="distributed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38" fontId="4" fillId="0" borderId="36" xfId="2" applyFont="1" applyFill="1" applyBorder="1" applyAlignment="1" applyProtection="1">
      <alignment horizontal="center" vertical="center"/>
    </xf>
    <xf numFmtId="38" fontId="4" fillId="0" borderId="51" xfId="2" applyFont="1" applyFill="1" applyBorder="1" applyAlignment="1" applyProtection="1">
      <alignment horizontal="center" vertical="center"/>
    </xf>
    <xf numFmtId="38" fontId="4" fillId="0" borderId="35" xfId="2" applyFont="1" applyFill="1" applyBorder="1" applyAlignment="1" applyProtection="1">
      <alignment horizontal="center" vertical="center"/>
    </xf>
    <xf numFmtId="38" fontId="4" fillId="0" borderId="36" xfId="2" applyFont="1" applyFill="1" applyBorder="1" applyAlignment="1" applyProtection="1">
      <alignment horizontal="center" vertical="center" wrapText="1"/>
    </xf>
    <xf numFmtId="38" fontId="4" fillId="0" borderId="13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54" xfId="2" applyFont="1" applyFill="1" applyBorder="1" applyAlignment="1" applyProtection="1">
      <alignment horizontal="center" vertical="center"/>
    </xf>
    <xf numFmtId="38" fontId="4" fillId="0" borderId="38" xfId="2" applyFont="1" applyFill="1" applyBorder="1" applyAlignment="1" applyProtection="1">
      <alignment horizontal="center" vertical="center" wrapText="1"/>
    </xf>
    <xf numFmtId="38" fontId="4" fillId="0" borderId="15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25" xfId="2" applyFont="1" applyFill="1" applyBorder="1" applyAlignment="1">
      <alignment horizontal="distributed" vertical="center"/>
    </xf>
    <xf numFmtId="38" fontId="4" fillId="0" borderId="22" xfId="2" applyFont="1" applyFill="1" applyBorder="1" applyAlignment="1">
      <alignment horizontal="center" vertical="center" wrapText="1"/>
    </xf>
    <xf numFmtId="0" fontId="29" fillId="0" borderId="26" xfId="0" applyFont="1" applyFill="1" applyBorder="1" applyAlignment="1" applyProtection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_3-2" xfId="3"/>
    <cellStyle name="標準_保健所別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51"/>
  <sheetViews>
    <sheetView showGridLines="0" view="pageBreakPreview" topLeftCell="A73" zoomScale="85" zoomScaleNormal="75" zoomScaleSheetLayoutView="85" workbookViewId="0">
      <selection activeCell="N86" sqref="N86"/>
    </sheetView>
  </sheetViews>
  <sheetFormatPr defaultColWidth="10.625" defaultRowHeight="16.5" customHeight="1"/>
  <cols>
    <col min="1" max="1" width="2.625" style="1" customWidth="1"/>
    <col min="2" max="2" width="19.375" style="1" customWidth="1"/>
    <col min="3" max="3" width="7.75" style="1" customWidth="1"/>
    <col min="4" max="8" width="7.625" style="1" customWidth="1"/>
    <col min="9" max="9" width="10.625" style="1" customWidth="1"/>
    <col min="10" max="10" width="7.75" style="1" customWidth="1"/>
    <col min="11" max="11" width="7.625" style="1" customWidth="1"/>
    <col min="12" max="12" width="10.625" style="1" customWidth="1"/>
    <col min="13" max="13" width="7.75" style="1" customWidth="1"/>
    <col min="14" max="15" width="7.625" style="1" customWidth="1"/>
    <col min="16" max="16" width="12.625" style="1" bestFit="1" customWidth="1"/>
    <col min="17" max="17" width="2.625" style="1" customWidth="1"/>
    <col min="18" max="16384" width="10.625" style="1"/>
  </cols>
  <sheetData>
    <row r="1" spans="1:16" ht="18" customHeight="1">
      <c r="A1" s="10"/>
      <c r="B1" s="55" t="s">
        <v>102</v>
      </c>
    </row>
    <row r="2" spans="1:16" ht="18" customHeight="1" thickBot="1">
      <c r="B2" s="54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>
      <c r="B3" s="53"/>
      <c r="C3" s="52"/>
      <c r="D3" s="51"/>
      <c r="E3" s="51" t="s">
        <v>62</v>
      </c>
      <c r="F3" s="51" t="s">
        <v>62</v>
      </c>
      <c r="G3" s="51"/>
      <c r="H3" s="51"/>
      <c r="I3" s="51"/>
      <c r="J3" s="49"/>
      <c r="K3" s="48"/>
      <c r="L3" s="50"/>
      <c r="M3" s="49"/>
      <c r="N3" s="48"/>
      <c r="O3" s="47"/>
      <c r="P3" s="46" t="s">
        <v>101</v>
      </c>
    </row>
    <row r="4" spans="1:16" ht="18" customHeight="1">
      <c r="B4" s="43"/>
      <c r="C4" s="42"/>
      <c r="D4" s="484" t="s">
        <v>60</v>
      </c>
      <c r="E4" s="487" t="s">
        <v>59</v>
      </c>
      <c r="F4" s="487" t="s">
        <v>58</v>
      </c>
      <c r="G4" s="487" t="s">
        <v>57</v>
      </c>
      <c r="H4" s="487" t="s">
        <v>56</v>
      </c>
      <c r="I4" s="479" t="s">
        <v>55</v>
      </c>
      <c r="J4" s="42" t="s">
        <v>54</v>
      </c>
      <c r="K4" s="45"/>
      <c r="L4" s="479" t="s">
        <v>53</v>
      </c>
      <c r="M4" s="42" t="s">
        <v>52</v>
      </c>
      <c r="N4" s="45"/>
      <c r="O4" s="41"/>
      <c r="P4" s="40" t="s">
        <v>51</v>
      </c>
    </row>
    <row r="5" spans="1:16" ht="18" customHeight="1">
      <c r="B5" s="43"/>
      <c r="C5" s="42" t="s">
        <v>50</v>
      </c>
      <c r="D5" s="485"/>
      <c r="E5" s="485"/>
      <c r="F5" s="485"/>
      <c r="G5" s="485"/>
      <c r="H5" s="485"/>
      <c r="I5" s="480"/>
      <c r="J5" s="45"/>
      <c r="K5" s="42" t="s">
        <v>49</v>
      </c>
      <c r="L5" s="480"/>
      <c r="M5" s="45"/>
      <c r="N5" s="42" t="s">
        <v>49</v>
      </c>
      <c r="O5" s="44" t="s">
        <v>48</v>
      </c>
      <c r="P5" s="40" t="s">
        <v>47</v>
      </c>
    </row>
    <row r="6" spans="1:16" ht="18" customHeight="1">
      <c r="B6" s="43"/>
      <c r="C6" s="42"/>
      <c r="D6" s="485"/>
      <c r="E6" s="485"/>
      <c r="F6" s="485"/>
      <c r="G6" s="485"/>
      <c r="H6" s="485"/>
      <c r="I6" s="480"/>
      <c r="J6" s="42" t="s">
        <v>45</v>
      </c>
      <c r="K6" s="42" t="s">
        <v>46</v>
      </c>
      <c r="L6" s="480"/>
      <c r="M6" s="42" t="s">
        <v>45</v>
      </c>
      <c r="N6" s="42" t="s">
        <v>44</v>
      </c>
      <c r="O6" s="41"/>
      <c r="P6" s="40" t="s">
        <v>43</v>
      </c>
    </row>
    <row r="7" spans="1:16" ht="18" customHeight="1">
      <c r="B7" s="39"/>
      <c r="C7" s="37"/>
      <c r="D7" s="486"/>
      <c r="E7" s="486"/>
      <c r="F7" s="486"/>
      <c r="G7" s="486"/>
      <c r="H7" s="486"/>
      <c r="I7" s="481"/>
      <c r="J7" s="38"/>
      <c r="K7" s="37"/>
      <c r="L7" s="481"/>
      <c r="M7" s="38"/>
      <c r="N7" s="37"/>
      <c r="O7" s="36"/>
      <c r="P7" s="35" t="s">
        <v>42</v>
      </c>
    </row>
    <row r="8" spans="1:16" ht="24" customHeight="1">
      <c r="B8" s="34" t="s">
        <v>100</v>
      </c>
      <c r="C8" s="28">
        <v>117</v>
      </c>
      <c r="D8" s="28">
        <v>5</v>
      </c>
      <c r="E8" s="28">
        <v>1</v>
      </c>
      <c r="F8" s="28">
        <v>15</v>
      </c>
      <c r="G8" s="28">
        <v>2</v>
      </c>
      <c r="H8" s="28">
        <v>94</v>
      </c>
      <c r="I8" s="29" t="s">
        <v>10</v>
      </c>
      <c r="J8" s="28">
        <v>1029</v>
      </c>
      <c r="K8" s="28">
        <v>301</v>
      </c>
      <c r="L8" s="29" t="s">
        <v>10</v>
      </c>
      <c r="M8" s="28">
        <v>585</v>
      </c>
      <c r="N8" s="29" t="s">
        <v>18</v>
      </c>
      <c r="O8" s="32">
        <v>310</v>
      </c>
      <c r="P8" s="31">
        <v>2155</v>
      </c>
    </row>
    <row r="9" spans="1:16" ht="24" customHeight="1">
      <c r="B9" s="34" t="s">
        <v>99</v>
      </c>
      <c r="C9" s="28">
        <v>123</v>
      </c>
      <c r="D9" s="28">
        <v>7</v>
      </c>
      <c r="E9" s="28">
        <v>1</v>
      </c>
      <c r="F9" s="28">
        <v>14</v>
      </c>
      <c r="G9" s="28">
        <v>2</v>
      </c>
      <c r="H9" s="28">
        <v>99</v>
      </c>
      <c r="I9" s="29" t="s">
        <v>10</v>
      </c>
      <c r="J9" s="28">
        <v>1019</v>
      </c>
      <c r="K9" s="29" t="s">
        <v>34</v>
      </c>
      <c r="L9" s="29" t="s">
        <v>10</v>
      </c>
      <c r="M9" s="28">
        <v>568</v>
      </c>
      <c r="N9" s="29" t="s">
        <v>18</v>
      </c>
      <c r="O9" s="32">
        <v>310</v>
      </c>
      <c r="P9" s="31">
        <v>2070</v>
      </c>
    </row>
    <row r="10" spans="1:16" ht="24" customHeight="1">
      <c r="B10" s="34" t="s">
        <v>98</v>
      </c>
      <c r="C10" s="28">
        <v>128</v>
      </c>
      <c r="D10" s="28">
        <v>8</v>
      </c>
      <c r="E10" s="28">
        <v>1</v>
      </c>
      <c r="F10" s="28">
        <v>14</v>
      </c>
      <c r="G10" s="28">
        <v>2</v>
      </c>
      <c r="H10" s="28">
        <v>103</v>
      </c>
      <c r="I10" s="29" t="s">
        <v>10</v>
      </c>
      <c r="J10" s="28">
        <v>1020</v>
      </c>
      <c r="K10" s="28">
        <v>299</v>
      </c>
      <c r="L10" s="29" t="s">
        <v>10</v>
      </c>
      <c r="M10" s="28">
        <v>564</v>
      </c>
      <c r="N10" s="29" t="s">
        <v>18</v>
      </c>
      <c r="O10" s="32">
        <v>317</v>
      </c>
      <c r="P10" s="31">
        <v>2294</v>
      </c>
    </row>
    <row r="11" spans="1:16" ht="24" customHeight="1">
      <c r="B11" s="34" t="s">
        <v>97</v>
      </c>
      <c r="C11" s="28">
        <v>135</v>
      </c>
      <c r="D11" s="28">
        <v>8</v>
      </c>
      <c r="E11" s="28">
        <v>1</v>
      </c>
      <c r="F11" s="28">
        <v>16</v>
      </c>
      <c r="G11" s="28">
        <v>2</v>
      </c>
      <c r="H11" s="28">
        <v>108</v>
      </c>
      <c r="I11" s="29" t="s">
        <v>10</v>
      </c>
      <c r="J11" s="28">
        <v>1037</v>
      </c>
      <c r="K11" s="28">
        <v>299</v>
      </c>
      <c r="L11" s="29" t="s">
        <v>10</v>
      </c>
      <c r="M11" s="28">
        <v>569</v>
      </c>
      <c r="N11" s="29" t="s">
        <v>18</v>
      </c>
      <c r="O11" s="32">
        <v>321</v>
      </c>
      <c r="P11" s="31">
        <v>2393</v>
      </c>
    </row>
    <row r="12" spans="1:16" ht="24" customHeight="1">
      <c r="B12" s="34" t="s">
        <v>96</v>
      </c>
      <c r="C12" s="28">
        <v>140</v>
      </c>
      <c r="D12" s="28">
        <v>8</v>
      </c>
      <c r="E12" s="28">
        <v>1</v>
      </c>
      <c r="F12" s="28">
        <v>15</v>
      </c>
      <c r="G12" s="28">
        <v>2</v>
      </c>
      <c r="H12" s="28">
        <v>114</v>
      </c>
      <c r="I12" s="29" t="s">
        <v>10</v>
      </c>
      <c r="J12" s="28">
        <v>1053</v>
      </c>
      <c r="K12" s="28">
        <v>322</v>
      </c>
      <c r="L12" s="29" t="s">
        <v>10</v>
      </c>
      <c r="M12" s="28">
        <v>577</v>
      </c>
      <c r="N12" s="28">
        <v>1</v>
      </c>
      <c r="O12" s="32">
        <v>326</v>
      </c>
      <c r="P12" s="31">
        <v>3207</v>
      </c>
    </row>
    <row r="13" spans="1:16" ht="24" customHeight="1">
      <c r="B13" s="34" t="s">
        <v>95</v>
      </c>
      <c r="C13" s="28">
        <v>142</v>
      </c>
      <c r="D13" s="28">
        <v>8</v>
      </c>
      <c r="E13" s="28">
        <v>1</v>
      </c>
      <c r="F13" s="28">
        <v>16</v>
      </c>
      <c r="G13" s="28">
        <v>2</v>
      </c>
      <c r="H13" s="28">
        <v>115</v>
      </c>
      <c r="I13" s="29" t="s">
        <v>10</v>
      </c>
      <c r="J13" s="28">
        <v>1067</v>
      </c>
      <c r="K13" s="28">
        <v>355</v>
      </c>
      <c r="L13" s="29" t="s">
        <v>10</v>
      </c>
      <c r="M13" s="28">
        <v>577</v>
      </c>
      <c r="N13" s="29" t="s">
        <v>18</v>
      </c>
      <c r="O13" s="32">
        <v>333</v>
      </c>
      <c r="P13" s="31">
        <v>3281</v>
      </c>
    </row>
    <row r="14" spans="1:16" ht="24" customHeight="1">
      <c r="B14" s="34" t="s">
        <v>94</v>
      </c>
      <c r="C14" s="28">
        <v>144</v>
      </c>
      <c r="D14" s="28">
        <v>8</v>
      </c>
      <c r="E14" s="28">
        <v>1</v>
      </c>
      <c r="F14" s="28">
        <v>14</v>
      </c>
      <c r="G14" s="28">
        <v>2</v>
      </c>
      <c r="H14" s="28">
        <v>119</v>
      </c>
      <c r="I14" s="29" t="s">
        <v>10</v>
      </c>
      <c r="J14" s="28">
        <v>1080</v>
      </c>
      <c r="K14" s="28">
        <v>365</v>
      </c>
      <c r="L14" s="29" t="s">
        <v>10</v>
      </c>
      <c r="M14" s="28">
        <v>568</v>
      </c>
      <c r="N14" s="29" t="s">
        <v>18</v>
      </c>
      <c r="O14" s="32">
        <v>334</v>
      </c>
      <c r="P14" s="31">
        <v>3537</v>
      </c>
    </row>
    <row r="15" spans="1:16" ht="24" customHeight="1">
      <c r="B15" s="34" t="s">
        <v>93</v>
      </c>
      <c r="C15" s="28">
        <v>150</v>
      </c>
      <c r="D15" s="28">
        <v>8</v>
      </c>
      <c r="E15" s="28">
        <v>1</v>
      </c>
      <c r="F15" s="28">
        <v>14</v>
      </c>
      <c r="G15" s="28">
        <v>2</v>
      </c>
      <c r="H15" s="28">
        <v>125</v>
      </c>
      <c r="I15" s="29" t="s">
        <v>10</v>
      </c>
      <c r="J15" s="28">
        <v>1091</v>
      </c>
      <c r="K15" s="28">
        <v>378</v>
      </c>
      <c r="L15" s="29" t="s">
        <v>10</v>
      </c>
      <c r="M15" s="28">
        <v>567</v>
      </c>
      <c r="N15" s="29" t="s">
        <v>18</v>
      </c>
      <c r="O15" s="32">
        <v>333</v>
      </c>
      <c r="P15" s="31">
        <v>3577</v>
      </c>
    </row>
    <row r="16" spans="1:16" ht="24" customHeight="1">
      <c r="B16" s="34" t="s">
        <v>92</v>
      </c>
      <c r="C16" s="28">
        <v>156</v>
      </c>
      <c r="D16" s="28">
        <v>8</v>
      </c>
      <c r="E16" s="28">
        <v>1</v>
      </c>
      <c r="F16" s="28">
        <v>13</v>
      </c>
      <c r="G16" s="28">
        <v>2</v>
      </c>
      <c r="H16" s="28">
        <v>132</v>
      </c>
      <c r="I16" s="29" t="s">
        <v>10</v>
      </c>
      <c r="J16" s="28">
        <v>1112</v>
      </c>
      <c r="K16" s="28">
        <v>379</v>
      </c>
      <c r="L16" s="29" t="s">
        <v>10</v>
      </c>
      <c r="M16" s="28">
        <v>563</v>
      </c>
      <c r="N16" s="29" t="s">
        <v>18</v>
      </c>
      <c r="O16" s="32">
        <v>338</v>
      </c>
      <c r="P16" s="31">
        <v>3596</v>
      </c>
    </row>
    <row r="17" spans="2:16" ht="24" customHeight="1">
      <c r="B17" s="34" t="s">
        <v>91</v>
      </c>
      <c r="C17" s="28">
        <v>159</v>
      </c>
      <c r="D17" s="28">
        <v>8</v>
      </c>
      <c r="E17" s="28">
        <v>1</v>
      </c>
      <c r="F17" s="28">
        <v>14</v>
      </c>
      <c r="G17" s="28">
        <v>2</v>
      </c>
      <c r="H17" s="28">
        <v>134</v>
      </c>
      <c r="I17" s="29" t="s">
        <v>10</v>
      </c>
      <c r="J17" s="28">
        <v>1109</v>
      </c>
      <c r="K17" s="28">
        <v>394</v>
      </c>
      <c r="L17" s="29" t="s">
        <v>10</v>
      </c>
      <c r="M17" s="28">
        <v>563</v>
      </c>
      <c r="N17" s="29" t="s">
        <v>34</v>
      </c>
      <c r="O17" s="32">
        <v>324</v>
      </c>
      <c r="P17" s="31">
        <v>3760</v>
      </c>
    </row>
    <row r="18" spans="2:16" ht="24" customHeight="1">
      <c r="B18" s="34" t="s">
        <v>90</v>
      </c>
      <c r="C18" s="28">
        <v>164</v>
      </c>
      <c r="D18" s="28">
        <v>9</v>
      </c>
      <c r="E18" s="28">
        <v>1</v>
      </c>
      <c r="F18" s="28">
        <v>13</v>
      </c>
      <c r="G18" s="28">
        <v>2</v>
      </c>
      <c r="H18" s="28">
        <v>139</v>
      </c>
      <c r="I18" s="29" t="s">
        <v>10</v>
      </c>
      <c r="J18" s="28">
        <v>1119</v>
      </c>
      <c r="K18" s="28">
        <v>403</v>
      </c>
      <c r="L18" s="29" t="s">
        <v>10</v>
      </c>
      <c r="M18" s="28">
        <v>565</v>
      </c>
      <c r="N18" s="29" t="s">
        <v>18</v>
      </c>
      <c r="O18" s="32">
        <v>316</v>
      </c>
      <c r="P18" s="31">
        <v>2727</v>
      </c>
    </row>
    <row r="19" spans="2:16" ht="24" customHeight="1">
      <c r="B19" s="34" t="s">
        <v>89</v>
      </c>
      <c r="C19" s="28">
        <v>167</v>
      </c>
      <c r="D19" s="28">
        <v>11</v>
      </c>
      <c r="E19" s="28">
        <v>1</v>
      </c>
      <c r="F19" s="28">
        <v>11</v>
      </c>
      <c r="G19" s="28">
        <v>2</v>
      </c>
      <c r="H19" s="28">
        <v>142</v>
      </c>
      <c r="I19" s="29" t="s">
        <v>10</v>
      </c>
      <c r="J19" s="28">
        <v>1146</v>
      </c>
      <c r="K19" s="28">
        <v>413</v>
      </c>
      <c r="L19" s="29" t="s">
        <v>10</v>
      </c>
      <c r="M19" s="28">
        <v>567</v>
      </c>
      <c r="N19" s="29" t="s">
        <v>18</v>
      </c>
      <c r="O19" s="32">
        <v>314</v>
      </c>
      <c r="P19" s="31">
        <v>2707</v>
      </c>
    </row>
    <row r="20" spans="2:16" ht="24" customHeight="1">
      <c r="B20" s="34" t="s">
        <v>88</v>
      </c>
      <c r="C20" s="28">
        <v>169</v>
      </c>
      <c r="D20" s="28">
        <v>12</v>
      </c>
      <c r="E20" s="28">
        <v>1</v>
      </c>
      <c r="F20" s="28">
        <v>10</v>
      </c>
      <c r="G20" s="28">
        <v>2</v>
      </c>
      <c r="H20" s="28">
        <v>144</v>
      </c>
      <c r="I20" s="29" t="s">
        <v>10</v>
      </c>
      <c r="J20" s="28">
        <v>1169</v>
      </c>
      <c r="K20" s="28">
        <v>411</v>
      </c>
      <c r="L20" s="29" t="s">
        <v>10</v>
      </c>
      <c r="M20" s="28">
        <v>566</v>
      </c>
      <c r="N20" s="28">
        <v>1</v>
      </c>
      <c r="O20" s="32">
        <v>313</v>
      </c>
      <c r="P20" s="31">
        <v>2277</v>
      </c>
    </row>
    <row r="21" spans="2:16" ht="24" customHeight="1">
      <c r="B21" s="30" t="s">
        <v>87</v>
      </c>
      <c r="C21" s="28">
        <v>172</v>
      </c>
      <c r="D21" s="28">
        <v>12</v>
      </c>
      <c r="E21" s="28">
        <v>1</v>
      </c>
      <c r="F21" s="28">
        <v>9</v>
      </c>
      <c r="G21" s="28">
        <v>2</v>
      </c>
      <c r="H21" s="28">
        <v>148</v>
      </c>
      <c r="I21" s="29" t="s">
        <v>10</v>
      </c>
      <c r="J21" s="28">
        <v>1191</v>
      </c>
      <c r="K21" s="28">
        <v>430</v>
      </c>
      <c r="L21" s="29" t="s">
        <v>10</v>
      </c>
      <c r="M21" s="28">
        <v>552</v>
      </c>
      <c r="N21" s="29" t="s">
        <v>18</v>
      </c>
      <c r="O21" s="32">
        <v>308</v>
      </c>
      <c r="P21" s="31">
        <v>2268</v>
      </c>
    </row>
    <row r="22" spans="2:16" ht="24" customHeight="1">
      <c r="B22" s="30" t="s">
        <v>86</v>
      </c>
      <c r="C22" s="28">
        <v>177</v>
      </c>
      <c r="D22" s="28">
        <v>15</v>
      </c>
      <c r="E22" s="28">
        <v>1</v>
      </c>
      <c r="F22" s="28">
        <v>9</v>
      </c>
      <c r="G22" s="28">
        <v>2</v>
      </c>
      <c r="H22" s="28">
        <v>150</v>
      </c>
      <c r="I22" s="29" t="s">
        <v>10</v>
      </c>
      <c r="J22" s="28">
        <v>1184</v>
      </c>
      <c r="K22" s="28">
        <v>454</v>
      </c>
      <c r="L22" s="29" t="s">
        <v>10</v>
      </c>
      <c r="M22" s="28">
        <v>556</v>
      </c>
      <c r="N22" s="29" t="s">
        <v>18</v>
      </c>
      <c r="O22" s="32">
        <v>308</v>
      </c>
      <c r="P22" s="31">
        <v>2317</v>
      </c>
    </row>
    <row r="23" spans="2:16" ht="24" customHeight="1">
      <c r="B23" s="30" t="s">
        <v>85</v>
      </c>
      <c r="C23" s="28">
        <v>183</v>
      </c>
      <c r="D23" s="28">
        <v>17</v>
      </c>
      <c r="E23" s="28">
        <v>1</v>
      </c>
      <c r="F23" s="28">
        <v>9</v>
      </c>
      <c r="G23" s="28">
        <v>2</v>
      </c>
      <c r="H23" s="28">
        <v>154</v>
      </c>
      <c r="I23" s="29" t="s">
        <v>10</v>
      </c>
      <c r="J23" s="28">
        <v>1207</v>
      </c>
      <c r="K23" s="28">
        <v>442</v>
      </c>
      <c r="L23" s="29" t="s">
        <v>10</v>
      </c>
      <c r="M23" s="28">
        <v>548</v>
      </c>
      <c r="N23" s="29" t="s">
        <v>18</v>
      </c>
      <c r="O23" s="32">
        <v>312</v>
      </c>
      <c r="P23" s="31">
        <v>2243</v>
      </c>
    </row>
    <row r="24" spans="2:16" ht="24" customHeight="1">
      <c r="B24" s="30" t="s">
        <v>84</v>
      </c>
      <c r="C24" s="28">
        <v>181</v>
      </c>
      <c r="D24" s="28">
        <v>17</v>
      </c>
      <c r="E24" s="28">
        <v>1</v>
      </c>
      <c r="F24" s="28">
        <v>9</v>
      </c>
      <c r="G24" s="28">
        <v>2</v>
      </c>
      <c r="H24" s="28">
        <v>152</v>
      </c>
      <c r="I24" s="29" t="s">
        <v>10</v>
      </c>
      <c r="J24" s="28">
        <v>1226</v>
      </c>
      <c r="K24" s="28">
        <v>463</v>
      </c>
      <c r="L24" s="29" t="s">
        <v>10</v>
      </c>
      <c r="M24" s="28">
        <v>547</v>
      </c>
      <c r="N24" s="29" t="s">
        <v>18</v>
      </c>
      <c r="O24" s="32">
        <v>316</v>
      </c>
      <c r="P24" s="31">
        <v>2188</v>
      </c>
    </row>
    <row r="25" spans="2:16" ht="24" customHeight="1">
      <c r="B25" s="30" t="s">
        <v>83</v>
      </c>
      <c r="C25" s="28">
        <v>182</v>
      </c>
      <c r="D25" s="28">
        <v>17</v>
      </c>
      <c r="E25" s="28">
        <v>1</v>
      </c>
      <c r="F25" s="28">
        <v>7</v>
      </c>
      <c r="G25" s="28">
        <v>2</v>
      </c>
      <c r="H25" s="28">
        <v>155</v>
      </c>
      <c r="I25" s="29" t="s">
        <v>10</v>
      </c>
      <c r="J25" s="28">
        <v>1238</v>
      </c>
      <c r="K25" s="28">
        <v>470</v>
      </c>
      <c r="L25" s="29" t="s">
        <v>10</v>
      </c>
      <c r="M25" s="28">
        <v>552</v>
      </c>
      <c r="N25" s="28">
        <v>1</v>
      </c>
      <c r="O25" s="32">
        <v>316</v>
      </c>
      <c r="P25" s="31">
        <v>2181</v>
      </c>
    </row>
    <row r="26" spans="2:16" ht="24" customHeight="1">
      <c r="B26" s="30" t="s">
        <v>82</v>
      </c>
      <c r="C26" s="28">
        <v>183</v>
      </c>
      <c r="D26" s="28">
        <v>17</v>
      </c>
      <c r="E26" s="28">
        <v>1</v>
      </c>
      <c r="F26" s="28">
        <v>6</v>
      </c>
      <c r="G26" s="28">
        <v>2</v>
      </c>
      <c r="H26" s="28">
        <v>157</v>
      </c>
      <c r="I26" s="29" t="s">
        <v>10</v>
      </c>
      <c r="J26" s="28">
        <v>1241</v>
      </c>
      <c r="K26" s="28">
        <v>487</v>
      </c>
      <c r="L26" s="29" t="s">
        <v>10</v>
      </c>
      <c r="M26" s="28">
        <v>546</v>
      </c>
      <c r="N26" s="29" t="s">
        <v>18</v>
      </c>
      <c r="O26" s="32">
        <v>327</v>
      </c>
      <c r="P26" s="31">
        <v>2064</v>
      </c>
    </row>
    <row r="27" spans="2:16" ht="24" customHeight="1">
      <c r="B27" s="30" t="s">
        <v>81</v>
      </c>
      <c r="C27" s="28">
        <v>186</v>
      </c>
      <c r="D27" s="28">
        <v>17</v>
      </c>
      <c r="E27" s="28">
        <v>1</v>
      </c>
      <c r="F27" s="28">
        <v>7</v>
      </c>
      <c r="G27" s="28">
        <v>2</v>
      </c>
      <c r="H27" s="28">
        <v>159</v>
      </c>
      <c r="I27" s="29" t="s">
        <v>10</v>
      </c>
      <c r="J27" s="28">
        <v>1242</v>
      </c>
      <c r="K27" s="28">
        <v>476</v>
      </c>
      <c r="L27" s="29" t="s">
        <v>10</v>
      </c>
      <c r="M27" s="28">
        <v>540</v>
      </c>
      <c r="N27" s="29" t="s">
        <v>18</v>
      </c>
      <c r="O27" s="32">
        <v>333</v>
      </c>
      <c r="P27" s="31">
        <v>1900</v>
      </c>
    </row>
    <row r="28" spans="2:16" ht="24" customHeight="1">
      <c r="B28" s="30" t="s">
        <v>80</v>
      </c>
      <c r="C28" s="28">
        <v>185</v>
      </c>
      <c r="D28" s="28">
        <v>16</v>
      </c>
      <c r="E28" s="28">
        <v>1</v>
      </c>
      <c r="F28" s="28">
        <v>7</v>
      </c>
      <c r="G28" s="28">
        <v>2</v>
      </c>
      <c r="H28" s="28">
        <v>159</v>
      </c>
      <c r="I28" s="29" t="s">
        <v>10</v>
      </c>
      <c r="J28" s="28">
        <v>1258</v>
      </c>
      <c r="K28" s="29" t="s">
        <v>34</v>
      </c>
      <c r="L28" s="29" t="s">
        <v>10</v>
      </c>
      <c r="M28" s="28">
        <v>547</v>
      </c>
      <c r="N28" s="29" t="s">
        <v>18</v>
      </c>
      <c r="O28" s="32">
        <v>341</v>
      </c>
      <c r="P28" s="31">
        <v>2009</v>
      </c>
    </row>
    <row r="29" spans="2:16" ht="24" customHeight="1">
      <c r="B29" s="30" t="s">
        <v>79</v>
      </c>
      <c r="C29" s="28">
        <v>187</v>
      </c>
      <c r="D29" s="28">
        <v>16</v>
      </c>
      <c r="E29" s="28">
        <v>1</v>
      </c>
      <c r="F29" s="28">
        <v>7</v>
      </c>
      <c r="G29" s="28">
        <v>2</v>
      </c>
      <c r="H29" s="28">
        <v>161</v>
      </c>
      <c r="I29" s="29" t="s">
        <v>10</v>
      </c>
      <c r="J29" s="28">
        <v>1272</v>
      </c>
      <c r="K29" s="29" t="s">
        <v>34</v>
      </c>
      <c r="L29" s="29" t="s">
        <v>10</v>
      </c>
      <c r="M29" s="28">
        <v>552</v>
      </c>
      <c r="N29" s="29" t="s">
        <v>18</v>
      </c>
      <c r="O29" s="32">
        <v>346</v>
      </c>
      <c r="P29" s="31">
        <v>2032</v>
      </c>
    </row>
    <row r="30" spans="2:16" ht="24" customHeight="1">
      <c r="B30" s="30" t="s">
        <v>78</v>
      </c>
      <c r="C30" s="28">
        <v>188</v>
      </c>
      <c r="D30" s="28">
        <v>16</v>
      </c>
      <c r="E30" s="28">
        <v>1</v>
      </c>
      <c r="F30" s="28">
        <v>7</v>
      </c>
      <c r="G30" s="28">
        <v>2</v>
      </c>
      <c r="H30" s="28">
        <v>162</v>
      </c>
      <c r="I30" s="29" t="s">
        <v>10</v>
      </c>
      <c r="J30" s="28">
        <v>1265</v>
      </c>
      <c r="K30" s="28">
        <v>470</v>
      </c>
      <c r="L30" s="29" t="s">
        <v>10</v>
      </c>
      <c r="M30" s="28">
        <v>546</v>
      </c>
      <c r="N30" s="29" t="s">
        <v>18</v>
      </c>
      <c r="O30" s="32">
        <v>368</v>
      </c>
      <c r="P30" s="31">
        <v>1981</v>
      </c>
    </row>
    <row r="31" spans="2:16" ht="24" customHeight="1">
      <c r="B31" s="30" t="s">
        <v>77</v>
      </c>
      <c r="C31" s="28">
        <v>187</v>
      </c>
      <c r="D31" s="28">
        <v>16</v>
      </c>
      <c r="E31" s="28">
        <v>1</v>
      </c>
      <c r="F31" s="28">
        <v>6</v>
      </c>
      <c r="G31" s="28">
        <v>2</v>
      </c>
      <c r="H31" s="28">
        <v>162</v>
      </c>
      <c r="I31" s="29" t="s">
        <v>10</v>
      </c>
      <c r="J31" s="28">
        <v>1280</v>
      </c>
      <c r="K31" s="28">
        <v>468</v>
      </c>
      <c r="L31" s="29" t="s">
        <v>10</v>
      </c>
      <c r="M31" s="28">
        <v>549</v>
      </c>
      <c r="N31" s="28">
        <v>1</v>
      </c>
      <c r="O31" s="32">
        <v>389</v>
      </c>
      <c r="P31" s="31">
        <v>1987</v>
      </c>
    </row>
    <row r="32" spans="2:16" ht="24" customHeight="1">
      <c r="B32" s="30" t="s">
        <v>76</v>
      </c>
      <c r="C32" s="28">
        <v>188</v>
      </c>
      <c r="D32" s="28">
        <v>16</v>
      </c>
      <c r="E32" s="28">
        <v>1</v>
      </c>
      <c r="F32" s="28">
        <v>6</v>
      </c>
      <c r="G32" s="28">
        <v>2</v>
      </c>
      <c r="H32" s="28">
        <v>163</v>
      </c>
      <c r="I32" s="29" t="s">
        <v>10</v>
      </c>
      <c r="J32" s="28">
        <v>1286</v>
      </c>
      <c r="K32" s="28">
        <v>475</v>
      </c>
      <c r="L32" s="29" t="s">
        <v>10</v>
      </c>
      <c r="M32" s="28">
        <v>555</v>
      </c>
      <c r="N32" s="29" t="s">
        <v>18</v>
      </c>
      <c r="O32" s="32">
        <v>392</v>
      </c>
      <c r="P32" s="31">
        <v>1688</v>
      </c>
    </row>
    <row r="33" spans="1:16" ht="24" customHeight="1">
      <c r="B33" s="30" t="s">
        <v>75</v>
      </c>
      <c r="C33" s="28">
        <v>188</v>
      </c>
      <c r="D33" s="28">
        <v>15</v>
      </c>
      <c r="E33" s="28">
        <v>1</v>
      </c>
      <c r="F33" s="28">
        <v>6</v>
      </c>
      <c r="G33" s="28">
        <v>2</v>
      </c>
      <c r="H33" s="28">
        <v>164</v>
      </c>
      <c r="I33" s="29" t="s">
        <v>10</v>
      </c>
      <c r="J33" s="28">
        <v>1295</v>
      </c>
      <c r="K33" s="28">
        <v>476</v>
      </c>
      <c r="L33" s="29" t="s">
        <v>10</v>
      </c>
      <c r="M33" s="28">
        <v>569</v>
      </c>
      <c r="N33" s="29" t="s">
        <v>18</v>
      </c>
      <c r="O33" s="32">
        <v>408</v>
      </c>
      <c r="P33" s="31">
        <v>1929</v>
      </c>
    </row>
    <row r="34" spans="1:16" ht="24" customHeight="1">
      <c r="B34" s="30" t="s">
        <v>74</v>
      </c>
      <c r="C34" s="28">
        <v>192</v>
      </c>
      <c r="D34" s="28">
        <v>14</v>
      </c>
      <c r="E34" s="28">
        <v>1</v>
      </c>
      <c r="F34" s="28">
        <v>6</v>
      </c>
      <c r="G34" s="28">
        <v>2</v>
      </c>
      <c r="H34" s="28">
        <v>169</v>
      </c>
      <c r="I34" s="29" t="s">
        <v>10</v>
      </c>
      <c r="J34" s="28">
        <v>1320</v>
      </c>
      <c r="K34" s="28">
        <v>482</v>
      </c>
      <c r="L34" s="29" t="s">
        <v>10</v>
      </c>
      <c r="M34" s="28">
        <v>584</v>
      </c>
      <c r="N34" s="29" t="s">
        <v>18</v>
      </c>
      <c r="O34" s="32">
        <v>438</v>
      </c>
      <c r="P34" s="31">
        <v>1774</v>
      </c>
    </row>
    <row r="35" spans="1:16" ht="24" customHeight="1">
      <c r="B35" s="30" t="s">
        <v>73</v>
      </c>
      <c r="C35" s="28">
        <v>198</v>
      </c>
      <c r="D35" s="28">
        <v>14</v>
      </c>
      <c r="E35" s="28">
        <v>1</v>
      </c>
      <c r="F35" s="28">
        <v>4</v>
      </c>
      <c r="G35" s="28">
        <v>2</v>
      </c>
      <c r="H35" s="28">
        <v>177</v>
      </c>
      <c r="I35" s="29" t="s">
        <v>10</v>
      </c>
      <c r="J35" s="28">
        <v>1350</v>
      </c>
      <c r="K35" s="28">
        <v>496</v>
      </c>
      <c r="L35" s="29" t="s">
        <v>10</v>
      </c>
      <c r="M35" s="28">
        <v>607</v>
      </c>
      <c r="N35" s="29" t="s">
        <v>18</v>
      </c>
      <c r="O35" s="32">
        <v>453</v>
      </c>
      <c r="P35" s="31">
        <v>1742</v>
      </c>
    </row>
    <row r="36" spans="1:16" ht="24" customHeight="1">
      <c r="B36" s="30" t="s">
        <v>72</v>
      </c>
      <c r="C36" s="28">
        <v>199</v>
      </c>
      <c r="D36" s="28">
        <v>15</v>
      </c>
      <c r="E36" s="28">
        <v>1</v>
      </c>
      <c r="F36" s="28">
        <v>3</v>
      </c>
      <c r="G36" s="28">
        <v>2</v>
      </c>
      <c r="H36" s="28">
        <v>178</v>
      </c>
      <c r="I36" s="29" t="s">
        <v>10</v>
      </c>
      <c r="J36" s="28">
        <v>1353</v>
      </c>
      <c r="K36" s="28">
        <v>464</v>
      </c>
      <c r="L36" s="29" t="s">
        <v>10</v>
      </c>
      <c r="M36" s="28">
        <v>618</v>
      </c>
      <c r="N36" s="28">
        <v>4</v>
      </c>
      <c r="O36" s="32">
        <v>453</v>
      </c>
      <c r="P36" s="31">
        <v>1709</v>
      </c>
    </row>
    <row r="37" spans="1:16" ht="24" customHeight="1">
      <c r="B37" s="30" t="s">
        <v>71</v>
      </c>
      <c r="C37" s="28">
        <v>202</v>
      </c>
      <c r="D37" s="28">
        <v>15</v>
      </c>
      <c r="E37" s="28">
        <v>1</v>
      </c>
      <c r="F37" s="28">
        <v>3</v>
      </c>
      <c r="G37" s="28">
        <v>2</v>
      </c>
      <c r="H37" s="28">
        <v>181</v>
      </c>
      <c r="I37" s="29" t="s">
        <v>10</v>
      </c>
      <c r="J37" s="28">
        <v>1368</v>
      </c>
      <c r="K37" s="28">
        <v>464</v>
      </c>
      <c r="L37" s="29" t="s">
        <v>10</v>
      </c>
      <c r="M37" s="28">
        <v>647</v>
      </c>
      <c r="N37" s="28">
        <v>4</v>
      </c>
      <c r="O37" s="32">
        <v>459</v>
      </c>
      <c r="P37" s="31">
        <v>1694</v>
      </c>
    </row>
    <row r="38" spans="1:16" ht="24" customHeight="1">
      <c r="B38" s="30" t="s">
        <v>70</v>
      </c>
      <c r="C38" s="28">
        <v>202</v>
      </c>
      <c r="D38" s="28">
        <v>15</v>
      </c>
      <c r="E38" s="28">
        <v>1</v>
      </c>
      <c r="F38" s="28">
        <v>3</v>
      </c>
      <c r="G38" s="28">
        <v>2</v>
      </c>
      <c r="H38" s="28">
        <v>181</v>
      </c>
      <c r="I38" s="29" t="s">
        <v>10</v>
      </c>
      <c r="J38" s="28">
        <v>1366</v>
      </c>
      <c r="K38" s="28">
        <v>461</v>
      </c>
      <c r="L38" s="29" t="s">
        <v>10</v>
      </c>
      <c r="M38" s="28">
        <v>659</v>
      </c>
      <c r="N38" s="28">
        <v>4</v>
      </c>
      <c r="O38" s="32">
        <v>467</v>
      </c>
      <c r="P38" s="31">
        <v>1633</v>
      </c>
    </row>
    <row r="39" spans="1:16" ht="24" customHeight="1">
      <c r="B39" s="30" t="s">
        <v>69</v>
      </c>
      <c r="C39" s="28">
        <v>200</v>
      </c>
      <c r="D39" s="28">
        <v>16</v>
      </c>
      <c r="E39" s="28">
        <v>1</v>
      </c>
      <c r="F39" s="28">
        <v>3</v>
      </c>
      <c r="G39" s="28">
        <v>2</v>
      </c>
      <c r="H39" s="28">
        <v>178</v>
      </c>
      <c r="I39" s="29" t="s">
        <v>10</v>
      </c>
      <c r="J39" s="28">
        <v>1374</v>
      </c>
      <c r="K39" s="28">
        <v>461</v>
      </c>
      <c r="L39" s="29" t="s">
        <v>10</v>
      </c>
      <c r="M39" s="28">
        <v>664</v>
      </c>
      <c r="N39" s="28">
        <v>2</v>
      </c>
      <c r="O39" s="32">
        <v>480</v>
      </c>
      <c r="P39" s="31">
        <v>1586</v>
      </c>
    </row>
    <row r="40" spans="1:16" ht="24" customHeight="1">
      <c r="B40" s="30" t="s">
        <v>68</v>
      </c>
      <c r="C40" s="28">
        <v>198</v>
      </c>
      <c r="D40" s="28">
        <v>16</v>
      </c>
      <c r="E40" s="28">
        <v>1</v>
      </c>
      <c r="F40" s="28">
        <v>3</v>
      </c>
      <c r="G40" s="28">
        <v>2</v>
      </c>
      <c r="H40" s="28">
        <v>176</v>
      </c>
      <c r="I40" s="29" t="s">
        <v>10</v>
      </c>
      <c r="J40" s="28">
        <v>1378</v>
      </c>
      <c r="K40" s="28">
        <v>460</v>
      </c>
      <c r="L40" s="29" t="s">
        <v>10</v>
      </c>
      <c r="M40" s="28">
        <v>671</v>
      </c>
      <c r="N40" s="28">
        <v>2</v>
      </c>
      <c r="O40" s="32">
        <v>476</v>
      </c>
      <c r="P40" s="31">
        <v>1579</v>
      </c>
    </row>
    <row r="41" spans="1:16" ht="24" customHeight="1">
      <c r="B41" s="30" t="s">
        <v>67</v>
      </c>
      <c r="C41" s="28">
        <v>196</v>
      </c>
      <c r="D41" s="28">
        <v>17</v>
      </c>
      <c r="E41" s="28">
        <v>1</v>
      </c>
      <c r="F41" s="28">
        <v>2</v>
      </c>
      <c r="G41" s="28">
        <v>2</v>
      </c>
      <c r="H41" s="28">
        <v>174</v>
      </c>
      <c r="I41" s="29" t="s">
        <v>10</v>
      </c>
      <c r="J41" s="28">
        <v>1386</v>
      </c>
      <c r="K41" s="28">
        <v>461</v>
      </c>
      <c r="L41" s="29" t="s">
        <v>10</v>
      </c>
      <c r="M41" s="28">
        <v>694</v>
      </c>
      <c r="N41" s="28">
        <v>2</v>
      </c>
      <c r="O41" s="32">
        <v>482</v>
      </c>
      <c r="P41" s="31">
        <v>1575</v>
      </c>
    </row>
    <row r="42" spans="1:16" ht="24" customHeight="1">
      <c r="B42" s="30" t="s">
        <v>66</v>
      </c>
      <c r="C42" s="28">
        <v>201</v>
      </c>
      <c r="D42" s="28">
        <v>17</v>
      </c>
      <c r="E42" s="28">
        <v>1</v>
      </c>
      <c r="F42" s="28">
        <v>2</v>
      </c>
      <c r="G42" s="28">
        <v>2</v>
      </c>
      <c r="H42" s="28">
        <v>179</v>
      </c>
      <c r="I42" s="29" t="s">
        <v>10</v>
      </c>
      <c r="J42" s="28">
        <v>1380</v>
      </c>
      <c r="K42" s="28">
        <v>455</v>
      </c>
      <c r="L42" s="29" t="s">
        <v>10</v>
      </c>
      <c r="M42" s="28">
        <v>715</v>
      </c>
      <c r="N42" s="28">
        <v>1</v>
      </c>
      <c r="O42" s="32">
        <v>487</v>
      </c>
      <c r="P42" s="31">
        <v>1490</v>
      </c>
    </row>
    <row r="43" spans="1:16" ht="24" customHeight="1" thickBot="1">
      <c r="B43" s="62" t="s">
        <v>65</v>
      </c>
      <c r="C43" s="60">
        <v>206</v>
      </c>
      <c r="D43" s="60">
        <v>17</v>
      </c>
      <c r="E43" s="60">
        <v>1</v>
      </c>
      <c r="F43" s="60">
        <v>1</v>
      </c>
      <c r="G43" s="60">
        <v>2</v>
      </c>
      <c r="H43" s="60">
        <v>185</v>
      </c>
      <c r="I43" s="61" t="s">
        <v>10</v>
      </c>
      <c r="J43" s="60">
        <v>1384</v>
      </c>
      <c r="K43" s="60">
        <v>452</v>
      </c>
      <c r="L43" s="61" t="s">
        <v>10</v>
      </c>
      <c r="M43" s="60">
        <v>747</v>
      </c>
      <c r="N43" s="60">
        <v>1</v>
      </c>
      <c r="O43" s="59">
        <v>486</v>
      </c>
      <c r="P43" s="58">
        <v>1475</v>
      </c>
    </row>
    <row r="44" spans="1:16" s="2" customFormat="1" ht="24" customHeight="1">
      <c r="B44" s="57"/>
      <c r="C44" s="24"/>
      <c r="D44" s="24"/>
      <c r="E44" s="24"/>
      <c r="F44" s="24"/>
      <c r="G44" s="24"/>
      <c r="H44" s="24"/>
      <c r="I44" s="56"/>
      <c r="J44" s="24"/>
      <c r="K44" s="24"/>
      <c r="L44" s="56"/>
      <c r="M44" s="24"/>
      <c r="N44" s="24"/>
      <c r="O44" s="24"/>
      <c r="P44" s="24"/>
    </row>
    <row r="45" spans="1:16" ht="18" customHeight="1">
      <c r="A45" s="10"/>
      <c r="B45" s="55" t="s">
        <v>64</v>
      </c>
    </row>
    <row r="46" spans="1:16" ht="18" customHeight="1" thickBot="1">
      <c r="B46" s="54" t="s">
        <v>63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8" customHeight="1">
      <c r="B47" s="53"/>
      <c r="C47" s="52"/>
      <c r="D47" s="51"/>
      <c r="E47" s="51" t="s">
        <v>62</v>
      </c>
      <c r="F47" s="51" t="s">
        <v>62</v>
      </c>
      <c r="G47" s="51"/>
      <c r="H47" s="51"/>
      <c r="I47" s="51"/>
      <c r="J47" s="49"/>
      <c r="K47" s="48"/>
      <c r="L47" s="50"/>
      <c r="M47" s="49"/>
      <c r="N47" s="48"/>
      <c r="O47" s="47"/>
      <c r="P47" s="46" t="s">
        <v>61</v>
      </c>
    </row>
    <row r="48" spans="1:16" ht="18" customHeight="1">
      <c r="B48" s="43"/>
      <c r="C48" s="42"/>
      <c r="D48" s="484" t="s">
        <v>60</v>
      </c>
      <c r="E48" s="487" t="s">
        <v>59</v>
      </c>
      <c r="F48" s="487" t="s">
        <v>58</v>
      </c>
      <c r="G48" s="487" t="s">
        <v>57</v>
      </c>
      <c r="H48" s="487" t="s">
        <v>56</v>
      </c>
      <c r="I48" s="479" t="s">
        <v>55</v>
      </c>
      <c r="J48" s="42" t="s">
        <v>54</v>
      </c>
      <c r="K48" s="45"/>
      <c r="L48" s="479" t="s">
        <v>53</v>
      </c>
      <c r="M48" s="42" t="s">
        <v>52</v>
      </c>
      <c r="N48" s="45"/>
      <c r="O48" s="41"/>
      <c r="P48" s="40" t="s">
        <v>51</v>
      </c>
    </row>
    <row r="49" spans="2:16" ht="18" customHeight="1">
      <c r="B49" s="43"/>
      <c r="C49" s="42" t="s">
        <v>50</v>
      </c>
      <c r="D49" s="485"/>
      <c r="E49" s="485"/>
      <c r="F49" s="485"/>
      <c r="G49" s="485"/>
      <c r="H49" s="485"/>
      <c r="I49" s="480"/>
      <c r="J49" s="45"/>
      <c r="K49" s="42" t="s">
        <v>49</v>
      </c>
      <c r="L49" s="480"/>
      <c r="M49" s="45"/>
      <c r="N49" s="42" t="s">
        <v>49</v>
      </c>
      <c r="O49" s="44" t="s">
        <v>48</v>
      </c>
      <c r="P49" s="40" t="s">
        <v>47</v>
      </c>
    </row>
    <row r="50" spans="2:16" ht="18" customHeight="1">
      <c r="B50" s="43"/>
      <c r="C50" s="42"/>
      <c r="D50" s="485"/>
      <c r="E50" s="485"/>
      <c r="F50" s="485"/>
      <c r="G50" s="485"/>
      <c r="H50" s="485"/>
      <c r="I50" s="480"/>
      <c r="J50" s="42" t="s">
        <v>45</v>
      </c>
      <c r="K50" s="42" t="s">
        <v>46</v>
      </c>
      <c r="L50" s="480"/>
      <c r="M50" s="42" t="s">
        <v>45</v>
      </c>
      <c r="N50" s="42" t="s">
        <v>44</v>
      </c>
      <c r="O50" s="41"/>
      <c r="P50" s="40" t="s">
        <v>43</v>
      </c>
    </row>
    <row r="51" spans="2:16" ht="18" customHeight="1">
      <c r="B51" s="39"/>
      <c r="C51" s="37"/>
      <c r="D51" s="486"/>
      <c r="E51" s="486"/>
      <c r="F51" s="486"/>
      <c r="G51" s="486"/>
      <c r="H51" s="486"/>
      <c r="I51" s="481"/>
      <c r="J51" s="38"/>
      <c r="K51" s="37"/>
      <c r="L51" s="481"/>
      <c r="M51" s="38"/>
      <c r="N51" s="37"/>
      <c r="O51" s="36"/>
      <c r="P51" s="35" t="s">
        <v>42</v>
      </c>
    </row>
    <row r="52" spans="2:16" ht="24" customHeight="1">
      <c r="B52" s="34" t="s">
        <v>41</v>
      </c>
      <c r="C52" s="28">
        <v>206</v>
      </c>
      <c r="D52" s="28">
        <v>17</v>
      </c>
      <c r="E52" s="28">
        <v>1</v>
      </c>
      <c r="F52" s="29" t="s">
        <v>18</v>
      </c>
      <c r="G52" s="28">
        <v>2</v>
      </c>
      <c r="H52" s="28">
        <v>186</v>
      </c>
      <c r="I52" s="29" t="s">
        <v>10</v>
      </c>
      <c r="J52" s="28">
        <v>1404</v>
      </c>
      <c r="K52" s="28">
        <v>455</v>
      </c>
      <c r="L52" s="29" t="s">
        <v>10</v>
      </c>
      <c r="M52" s="28">
        <v>768</v>
      </c>
      <c r="N52" s="28">
        <v>1</v>
      </c>
      <c r="O52" s="32">
        <v>489</v>
      </c>
      <c r="P52" s="31">
        <v>1445</v>
      </c>
    </row>
    <row r="53" spans="2:16" ht="24" customHeight="1">
      <c r="B53" s="34" t="s">
        <v>40</v>
      </c>
      <c r="C53" s="28">
        <v>207</v>
      </c>
      <c r="D53" s="28">
        <v>17</v>
      </c>
      <c r="E53" s="28">
        <v>1</v>
      </c>
      <c r="F53" s="29" t="s">
        <v>18</v>
      </c>
      <c r="G53" s="28">
        <v>2</v>
      </c>
      <c r="H53" s="28">
        <v>187</v>
      </c>
      <c r="I53" s="29" t="s">
        <v>10</v>
      </c>
      <c r="J53" s="28">
        <v>1416</v>
      </c>
      <c r="K53" s="28">
        <v>443</v>
      </c>
      <c r="L53" s="29" t="s">
        <v>10</v>
      </c>
      <c r="M53" s="28">
        <v>792</v>
      </c>
      <c r="N53" s="28">
        <v>1</v>
      </c>
      <c r="O53" s="32">
        <v>487</v>
      </c>
      <c r="P53" s="31">
        <v>1236</v>
      </c>
    </row>
    <row r="54" spans="2:16" ht="24" customHeight="1">
      <c r="B54" s="34" t="s">
        <v>39</v>
      </c>
      <c r="C54" s="28">
        <v>207</v>
      </c>
      <c r="D54" s="28">
        <v>17</v>
      </c>
      <c r="E54" s="28">
        <v>1</v>
      </c>
      <c r="F54" s="29" t="s">
        <v>18</v>
      </c>
      <c r="G54" s="28">
        <v>2</v>
      </c>
      <c r="H54" s="28">
        <v>187</v>
      </c>
      <c r="I54" s="29" t="s">
        <v>10</v>
      </c>
      <c r="J54" s="28">
        <v>1443</v>
      </c>
      <c r="K54" s="28">
        <v>441</v>
      </c>
      <c r="L54" s="29" t="s">
        <v>10</v>
      </c>
      <c r="M54" s="28">
        <v>813</v>
      </c>
      <c r="N54" s="28">
        <v>1</v>
      </c>
      <c r="O54" s="32">
        <v>493</v>
      </c>
      <c r="P54" s="31">
        <v>1381</v>
      </c>
    </row>
    <row r="55" spans="2:16" s="2" customFormat="1" ht="24" customHeight="1">
      <c r="B55" s="34" t="s">
        <v>38</v>
      </c>
      <c r="C55" s="28">
        <v>206</v>
      </c>
      <c r="D55" s="28">
        <v>18</v>
      </c>
      <c r="E55" s="29" t="s">
        <v>18</v>
      </c>
      <c r="F55" s="29" t="s">
        <v>18</v>
      </c>
      <c r="G55" s="28">
        <v>2</v>
      </c>
      <c r="H55" s="28">
        <v>186</v>
      </c>
      <c r="I55" s="29" t="s">
        <v>10</v>
      </c>
      <c r="J55" s="28">
        <v>1469</v>
      </c>
      <c r="K55" s="28">
        <v>442</v>
      </c>
      <c r="L55" s="29" t="s">
        <v>10</v>
      </c>
      <c r="M55" s="28">
        <v>840</v>
      </c>
      <c r="N55" s="28">
        <v>1</v>
      </c>
      <c r="O55" s="32">
        <v>502</v>
      </c>
      <c r="P55" s="31">
        <v>1386</v>
      </c>
    </row>
    <row r="56" spans="2:16" ht="24" customHeight="1">
      <c r="B56" s="34" t="s">
        <v>37</v>
      </c>
      <c r="C56" s="28">
        <v>202</v>
      </c>
      <c r="D56" s="28">
        <v>18</v>
      </c>
      <c r="E56" s="29" t="s">
        <v>18</v>
      </c>
      <c r="F56" s="29" t="s">
        <v>18</v>
      </c>
      <c r="G56" s="28">
        <v>2</v>
      </c>
      <c r="H56" s="28">
        <v>182</v>
      </c>
      <c r="I56" s="29">
        <v>3</v>
      </c>
      <c r="J56" s="28">
        <v>1506</v>
      </c>
      <c r="K56" s="28">
        <v>434</v>
      </c>
      <c r="L56" s="29" t="s">
        <v>10</v>
      </c>
      <c r="M56" s="28">
        <v>861</v>
      </c>
      <c r="N56" s="28">
        <v>1</v>
      </c>
      <c r="O56" s="32">
        <v>514</v>
      </c>
      <c r="P56" s="31">
        <v>1399</v>
      </c>
    </row>
    <row r="57" spans="2:16" ht="24" customHeight="1">
      <c r="B57" s="34" t="s">
        <v>36</v>
      </c>
      <c r="C57" s="28">
        <v>202</v>
      </c>
      <c r="D57" s="28">
        <v>18</v>
      </c>
      <c r="E57" s="29" t="s">
        <v>18</v>
      </c>
      <c r="F57" s="29" t="s">
        <v>18</v>
      </c>
      <c r="G57" s="28">
        <v>2</v>
      </c>
      <c r="H57" s="28">
        <v>182</v>
      </c>
      <c r="I57" s="29" t="s">
        <v>34</v>
      </c>
      <c r="J57" s="28">
        <v>1533</v>
      </c>
      <c r="K57" s="28">
        <v>432</v>
      </c>
      <c r="L57" s="29" t="s">
        <v>10</v>
      </c>
      <c r="M57" s="28">
        <v>877</v>
      </c>
      <c r="N57" s="28">
        <v>1</v>
      </c>
      <c r="O57" s="32">
        <v>521</v>
      </c>
      <c r="P57" s="31">
        <v>1315</v>
      </c>
    </row>
    <row r="58" spans="2:16" ht="24" customHeight="1">
      <c r="B58" s="30" t="s">
        <v>35</v>
      </c>
      <c r="C58" s="28">
        <v>201</v>
      </c>
      <c r="D58" s="28">
        <v>18</v>
      </c>
      <c r="E58" s="29" t="s">
        <v>18</v>
      </c>
      <c r="F58" s="29" t="s">
        <v>18</v>
      </c>
      <c r="G58" s="28">
        <v>2</v>
      </c>
      <c r="H58" s="28">
        <v>181</v>
      </c>
      <c r="I58" s="29" t="s">
        <v>34</v>
      </c>
      <c r="J58" s="28">
        <v>1566</v>
      </c>
      <c r="K58" s="28">
        <v>423</v>
      </c>
      <c r="L58" s="29" t="s">
        <v>10</v>
      </c>
      <c r="M58" s="28">
        <v>895</v>
      </c>
      <c r="N58" s="28">
        <v>1</v>
      </c>
      <c r="O58" s="32">
        <v>552</v>
      </c>
      <c r="P58" s="31">
        <v>1318</v>
      </c>
    </row>
    <row r="59" spans="2:16" ht="24" customHeight="1">
      <c r="B59" s="30" t="s">
        <v>33</v>
      </c>
      <c r="C59" s="28">
        <v>199</v>
      </c>
      <c r="D59" s="28">
        <v>18</v>
      </c>
      <c r="E59" s="29" t="s">
        <v>18</v>
      </c>
      <c r="F59" s="29" t="s">
        <v>18</v>
      </c>
      <c r="G59" s="29" t="s">
        <v>10</v>
      </c>
      <c r="H59" s="28">
        <v>181</v>
      </c>
      <c r="I59" s="29">
        <v>15</v>
      </c>
      <c r="J59" s="28">
        <v>1560</v>
      </c>
      <c r="K59" s="28">
        <v>387</v>
      </c>
      <c r="L59" s="29" t="s">
        <v>10</v>
      </c>
      <c r="M59" s="28">
        <v>900</v>
      </c>
      <c r="N59" s="28">
        <v>1</v>
      </c>
      <c r="O59" s="32">
        <v>575</v>
      </c>
      <c r="P59" s="31">
        <v>1290</v>
      </c>
    </row>
    <row r="60" spans="2:16" s="2" customFormat="1" ht="24" customHeight="1">
      <c r="B60" s="30" t="s">
        <v>32</v>
      </c>
      <c r="C60" s="28">
        <v>198</v>
      </c>
      <c r="D60" s="28">
        <v>18</v>
      </c>
      <c r="E60" s="29" t="s">
        <v>18</v>
      </c>
      <c r="F60" s="29" t="s">
        <v>18</v>
      </c>
      <c r="G60" s="29" t="s">
        <v>10</v>
      </c>
      <c r="H60" s="28">
        <v>180</v>
      </c>
      <c r="I60" s="29">
        <v>18</v>
      </c>
      <c r="J60" s="28">
        <v>1577</v>
      </c>
      <c r="K60" s="28">
        <v>373</v>
      </c>
      <c r="L60" s="29" t="s">
        <v>10</v>
      </c>
      <c r="M60" s="28">
        <v>913</v>
      </c>
      <c r="N60" s="28">
        <v>1</v>
      </c>
      <c r="O60" s="32">
        <v>630</v>
      </c>
      <c r="P60" s="31">
        <v>1142</v>
      </c>
    </row>
    <row r="61" spans="2:16" ht="24" customHeight="1">
      <c r="B61" s="30" t="s">
        <v>31</v>
      </c>
      <c r="C61" s="28">
        <f>D61+H61</f>
        <v>197</v>
      </c>
      <c r="D61" s="28">
        <v>18</v>
      </c>
      <c r="E61" s="29" t="s">
        <v>9</v>
      </c>
      <c r="F61" s="29" t="s">
        <v>9</v>
      </c>
      <c r="G61" s="29" t="s">
        <v>10</v>
      </c>
      <c r="H61" s="28">
        <v>179</v>
      </c>
      <c r="I61" s="28">
        <v>42</v>
      </c>
      <c r="J61" s="28">
        <v>1594</v>
      </c>
      <c r="K61" s="28">
        <v>372</v>
      </c>
      <c r="L61" s="29" t="s">
        <v>9</v>
      </c>
      <c r="M61" s="28">
        <v>917</v>
      </c>
      <c r="N61" s="28">
        <v>1</v>
      </c>
      <c r="O61" s="32">
        <v>654</v>
      </c>
      <c r="P61" s="31">
        <v>1116</v>
      </c>
    </row>
    <row r="62" spans="2:16" ht="24" customHeight="1">
      <c r="B62" s="30" t="s">
        <v>30</v>
      </c>
      <c r="C62" s="28">
        <f>D62+H62</f>
        <v>197</v>
      </c>
      <c r="D62" s="28">
        <v>19</v>
      </c>
      <c r="E62" s="29" t="s">
        <v>10</v>
      </c>
      <c r="F62" s="29" t="s">
        <v>9</v>
      </c>
      <c r="G62" s="29" t="s">
        <v>10</v>
      </c>
      <c r="H62" s="28">
        <v>178</v>
      </c>
      <c r="I62" s="28">
        <v>63</v>
      </c>
      <c r="J62" s="28">
        <v>1601</v>
      </c>
      <c r="K62" s="28">
        <v>362</v>
      </c>
      <c r="L62" s="29">
        <v>35</v>
      </c>
      <c r="M62" s="28">
        <v>939</v>
      </c>
      <c r="N62" s="28">
        <v>1</v>
      </c>
      <c r="O62" s="32">
        <v>679</v>
      </c>
      <c r="P62" s="31">
        <v>1056</v>
      </c>
    </row>
    <row r="63" spans="2:16" s="2" customFormat="1" ht="24" customHeight="1">
      <c r="B63" s="30" t="s">
        <v>29</v>
      </c>
      <c r="C63" s="28">
        <f>D63+H63</f>
        <v>196</v>
      </c>
      <c r="D63" s="28">
        <v>19</v>
      </c>
      <c r="E63" s="29" t="s">
        <v>10</v>
      </c>
      <c r="F63" s="29" t="s">
        <v>9</v>
      </c>
      <c r="G63" s="29" t="s">
        <v>10</v>
      </c>
      <c r="H63" s="28">
        <v>177</v>
      </c>
      <c r="I63" s="28">
        <v>81</v>
      </c>
      <c r="J63" s="28">
        <v>1602</v>
      </c>
      <c r="K63" s="28">
        <v>352</v>
      </c>
      <c r="L63" s="29">
        <v>60</v>
      </c>
      <c r="M63" s="28">
        <v>956</v>
      </c>
      <c r="N63" s="28">
        <v>1</v>
      </c>
      <c r="O63" s="32">
        <v>695</v>
      </c>
      <c r="P63" s="31">
        <f>154+153+393+231+221</f>
        <v>1152</v>
      </c>
    </row>
    <row r="64" spans="2:16" s="2" customFormat="1" ht="24" customHeight="1">
      <c r="B64" s="30" t="s">
        <v>28</v>
      </c>
      <c r="C64" s="28">
        <f t="shared" ref="C64:C74" si="0">SUM(D64:H64)</f>
        <v>192</v>
      </c>
      <c r="D64" s="28">
        <v>19</v>
      </c>
      <c r="E64" s="29" t="s">
        <v>10</v>
      </c>
      <c r="F64" s="29" t="s">
        <v>9</v>
      </c>
      <c r="G64" s="29" t="s">
        <v>10</v>
      </c>
      <c r="H64" s="28">
        <v>173</v>
      </c>
      <c r="I64" s="28">
        <v>88</v>
      </c>
      <c r="J64" s="28">
        <v>1602</v>
      </c>
      <c r="K64" s="28">
        <v>349</v>
      </c>
      <c r="L64" s="29">
        <v>64</v>
      </c>
      <c r="M64" s="28">
        <v>964</v>
      </c>
      <c r="N64" s="28">
        <v>1</v>
      </c>
      <c r="O64" s="32">
        <v>710</v>
      </c>
      <c r="P64" s="31">
        <v>1126</v>
      </c>
    </row>
    <row r="65" spans="2:18" s="2" customFormat="1" ht="24" customHeight="1">
      <c r="B65" s="30" t="s">
        <v>27</v>
      </c>
      <c r="C65" s="28">
        <f t="shared" si="0"/>
        <v>191</v>
      </c>
      <c r="D65" s="28">
        <v>20</v>
      </c>
      <c r="E65" s="29" t="s">
        <v>10</v>
      </c>
      <c r="F65" s="29" t="s">
        <v>9</v>
      </c>
      <c r="G65" s="29" t="s">
        <v>10</v>
      </c>
      <c r="H65" s="28">
        <v>171</v>
      </c>
      <c r="I65" s="28">
        <v>88</v>
      </c>
      <c r="J65" s="28">
        <v>1591</v>
      </c>
      <c r="K65" s="28">
        <v>308</v>
      </c>
      <c r="L65" s="29">
        <v>64</v>
      </c>
      <c r="M65" s="28">
        <v>962</v>
      </c>
      <c r="N65" s="33" t="s">
        <v>9</v>
      </c>
      <c r="O65" s="32">
        <v>724</v>
      </c>
      <c r="P65" s="31">
        <v>1104</v>
      </c>
    </row>
    <row r="66" spans="2:18" s="2" customFormat="1" ht="24" customHeight="1">
      <c r="B66" s="30" t="s">
        <v>26</v>
      </c>
      <c r="C66" s="28">
        <f t="shared" si="0"/>
        <v>189</v>
      </c>
      <c r="D66" s="28">
        <v>20</v>
      </c>
      <c r="E66" s="29" t="s">
        <v>10</v>
      </c>
      <c r="F66" s="29" t="s">
        <v>9</v>
      </c>
      <c r="G66" s="29" t="s">
        <v>10</v>
      </c>
      <c r="H66" s="28">
        <v>169</v>
      </c>
      <c r="I66" s="28">
        <v>97</v>
      </c>
      <c r="J66" s="28">
        <v>1607</v>
      </c>
      <c r="K66" s="28">
        <v>295</v>
      </c>
      <c r="L66" s="29">
        <v>64</v>
      </c>
      <c r="M66" s="28">
        <v>971</v>
      </c>
      <c r="N66" s="33" t="s">
        <v>9</v>
      </c>
      <c r="O66" s="32">
        <v>729</v>
      </c>
      <c r="P66" s="31">
        <v>1075</v>
      </c>
    </row>
    <row r="67" spans="2:18" s="2" customFormat="1" ht="24" customHeight="1">
      <c r="B67" s="30" t="s">
        <v>25</v>
      </c>
      <c r="C67" s="28">
        <f t="shared" si="0"/>
        <v>185</v>
      </c>
      <c r="D67" s="28">
        <v>18</v>
      </c>
      <c r="E67" s="29" t="s">
        <v>10</v>
      </c>
      <c r="F67" s="29" t="s">
        <v>9</v>
      </c>
      <c r="G67" s="29" t="s">
        <v>10</v>
      </c>
      <c r="H67" s="28">
        <v>167</v>
      </c>
      <c r="I67" s="28">
        <v>97</v>
      </c>
      <c r="J67" s="28">
        <v>1624</v>
      </c>
      <c r="K67" s="28">
        <v>287</v>
      </c>
      <c r="L67" s="29">
        <v>64</v>
      </c>
      <c r="M67" s="28">
        <v>983</v>
      </c>
      <c r="N67" s="33" t="s">
        <v>9</v>
      </c>
      <c r="O67" s="32">
        <v>749</v>
      </c>
      <c r="P67" s="31">
        <v>1039</v>
      </c>
    </row>
    <row r="68" spans="2:18" s="2" customFormat="1" ht="24" customHeight="1">
      <c r="B68" s="30" t="s">
        <v>24</v>
      </c>
      <c r="C68" s="28">
        <f t="shared" si="0"/>
        <v>183</v>
      </c>
      <c r="D68" s="28">
        <v>18</v>
      </c>
      <c r="E68" s="29" t="s">
        <v>10</v>
      </c>
      <c r="F68" s="29" t="s">
        <v>9</v>
      </c>
      <c r="G68" s="29" t="s">
        <v>10</v>
      </c>
      <c r="H68" s="28">
        <v>165</v>
      </c>
      <c r="I68" s="28">
        <v>97</v>
      </c>
      <c r="J68" s="28">
        <v>1616</v>
      </c>
      <c r="K68" s="28">
        <v>277</v>
      </c>
      <c r="L68" s="29">
        <v>67</v>
      </c>
      <c r="M68" s="28">
        <v>993</v>
      </c>
      <c r="N68" s="33" t="s">
        <v>9</v>
      </c>
      <c r="O68" s="32">
        <v>740</v>
      </c>
      <c r="P68" s="31">
        <v>961</v>
      </c>
    </row>
    <row r="69" spans="2:18" s="2" customFormat="1" ht="24" customHeight="1">
      <c r="B69" s="30" t="s">
        <v>23</v>
      </c>
      <c r="C69" s="28">
        <f t="shared" si="0"/>
        <v>182</v>
      </c>
      <c r="D69" s="28">
        <v>18</v>
      </c>
      <c r="E69" s="29" t="s">
        <v>10</v>
      </c>
      <c r="F69" s="29" t="s">
        <v>9</v>
      </c>
      <c r="G69" s="29" t="s">
        <v>10</v>
      </c>
      <c r="H69" s="28">
        <v>164</v>
      </c>
      <c r="I69" s="28">
        <v>95</v>
      </c>
      <c r="J69" s="28">
        <v>1626</v>
      </c>
      <c r="K69" s="28">
        <v>246</v>
      </c>
      <c r="L69" s="29">
        <v>56</v>
      </c>
      <c r="M69" s="28">
        <v>997</v>
      </c>
      <c r="N69" s="33" t="s">
        <v>9</v>
      </c>
      <c r="O69" s="32">
        <v>747</v>
      </c>
      <c r="P69" s="31">
        <v>950</v>
      </c>
    </row>
    <row r="70" spans="2:18" s="2" customFormat="1" ht="24" customHeight="1">
      <c r="B70" s="30" t="s">
        <v>22</v>
      </c>
      <c r="C70" s="22">
        <f t="shared" si="0"/>
        <v>181</v>
      </c>
      <c r="D70" s="24">
        <v>18</v>
      </c>
      <c r="E70" s="29" t="s">
        <v>19</v>
      </c>
      <c r="F70" s="29" t="s">
        <v>18</v>
      </c>
      <c r="G70" s="29" t="s">
        <v>19</v>
      </c>
      <c r="H70" s="28">
        <v>163</v>
      </c>
      <c r="I70" s="28">
        <v>93</v>
      </c>
      <c r="J70" s="28">
        <v>1625</v>
      </c>
      <c r="K70" s="28">
        <v>231</v>
      </c>
      <c r="L70" s="29">
        <v>51</v>
      </c>
      <c r="M70" s="28">
        <v>993</v>
      </c>
      <c r="N70" s="26" t="s">
        <v>18</v>
      </c>
      <c r="O70" s="27">
        <v>761</v>
      </c>
      <c r="P70" s="19">
        <v>848</v>
      </c>
    </row>
    <row r="71" spans="2:18" s="2" customFormat="1" ht="24" customHeight="1">
      <c r="B71" s="25" t="s">
        <v>21</v>
      </c>
      <c r="C71" s="22">
        <f t="shared" si="0"/>
        <v>179</v>
      </c>
      <c r="D71" s="24">
        <v>18</v>
      </c>
      <c r="E71" s="23" t="s">
        <v>19</v>
      </c>
      <c r="F71" s="23" t="s">
        <v>18</v>
      </c>
      <c r="G71" s="23" t="s">
        <v>19</v>
      </c>
      <c r="H71" s="22">
        <v>161</v>
      </c>
      <c r="I71" s="22">
        <v>91</v>
      </c>
      <c r="J71" s="22">
        <v>1626</v>
      </c>
      <c r="K71" s="22">
        <v>213</v>
      </c>
      <c r="L71" s="23">
        <v>44</v>
      </c>
      <c r="M71" s="22">
        <v>991</v>
      </c>
      <c r="N71" s="26" t="s">
        <v>18</v>
      </c>
      <c r="O71" s="20">
        <v>770</v>
      </c>
      <c r="P71" s="19">
        <v>822</v>
      </c>
    </row>
    <row r="72" spans="2:18" s="2" customFormat="1" ht="24" customHeight="1">
      <c r="B72" s="25" t="s">
        <v>20</v>
      </c>
      <c r="C72" s="22">
        <f t="shared" si="0"/>
        <v>176</v>
      </c>
      <c r="D72" s="24">
        <v>17</v>
      </c>
      <c r="E72" s="23" t="s">
        <v>19</v>
      </c>
      <c r="F72" s="23" t="s">
        <v>18</v>
      </c>
      <c r="G72" s="23" t="s">
        <v>19</v>
      </c>
      <c r="H72" s="22">
        <v>159</v>
      </c>
      <c r="I72" s="22">
        <v>89</v>
      </c>
      <c r="J72" s="22">
        <v>1623</v>
      </c>
      <c r="K72" s="22">
        <v>206</v>
      </c>
      <c r="L72" s="23">
        <v>43</v>
      </c>
      <c r="M72" s="22">
        <v>1005</v>
      </c>
      <c r="N72" s="26" t="s">
        <v>18</v>
      </c>
      <c r="O72" s="20">
        <v>770</v>
      </c>
      <c r="P72" s="19">
        <v>825</v>
      </c>
    </row>
    <row r="73" spans="2:18" s="2" customFormat="1" ht="24" customHeight="1">
      <c r="B73" s="25" t="s">
        <v>17</v>
      </c>
      <c r="C73" s="22">
        <f t="shared" si="0"/>
        <v>174</v>
      </c>
      <c r="D73" s="24">
        <v>17</v>
      </c>
      <c r="E73" s="23" t="s">
        <v>10</v>
      </c>
      <c r="F73" s="23" t="s">
        <v>9</v>
      </c>
      <c r="G73" s="23" t="s">
        <v>12</v>
      </c>
      <c r="H73" s="22">
        <v>157</v>
      </c>
      <c r="I73" s="22">
        <v>86</v>
      </c>
      <c r="J73" s="22">
        <v>1626</v>
      </c>
      <c r="K73" s="22">
        <v>198</v>
      </c>
      <c r="L73" s="23">
        <v>43</v>
      </c>
      <c r="M73" s="22">
        <v>1006</v>
      </c>
      <c r="N73" s="21" t="s">
        <v>9</v>
      </c>
      <c r="O73" s="20">
        <v>772</v>
      </c>
      <c r="P73" s="19">
        <v>871</v>
      </c>
    </row>
    <row r="74" spans="2:18" s="2" customFormat="1" ht="24" customHeight="1">
      <c r="B74" s="25" t="s">
        <v>16</v>
      </c>
      <c r="C74" s="22">
        <f t="shared" si="0"/>
        <v>174</v>
      </c>
      <c r="D74" s="24">
        <v>17</v>
      </c>
      <c r="E74" s="23" t="s">
        <v>10</v>
      </c>
      <c r="F74" s="23" t="s">
        <v>9</v>
      </c>
      <c r="G74" s="23" t="s">
        <v>10</v>
      </c>
      <c r="H74" s="22">
        <v>157</v>
      </c>
      <c r="I74" s="22">
        <v>86</v>
      </c>
      <c r="J74" s="22">
        <v>1622</v>
      </c>
      <c r="K74" s="22">
        <v>191</v>
      </c>
      <c r="L74" s="23">
        <v>42</v>
      </c>
      <c r="M74" s="22">
        <v>1002</v>
      </c>
      <c r="N74" s="21" t="s">
        <v>9</v>
      </c>
      <c r="O74" s="20">
        <v>782</v>
      </c>
      <c r="P74" s="19">
        <v>844</v>
      </c>
    </row>
    <row r="75" spans="2:18" s="2" customFormat="1" ht="24" customHeight="1">
      <c r="B75" s="25" t="s">
        <v>15</v>
      </c>
      <c r="C75" s="22">
        <v>171</v>
      </c>
      <c r="D75" s="24">
        <v>17</v>
      </c>
      <c r="E75" s="23" t="s">
        <v>10</v>
      </c>
      <c r="F75" s="23" t="s">
        <v>9</v>
      </c>
      <c r="G75" s="23" t="s">
        <v>10</v>
      </c>
      <c r="H75" s="22">
        <v>154</v>
      </c>
      <c r="I75" s="22">
        <v>86</v>
      </c>
      <c r="J75" s="22">
        <v>1631</v>
      </c>
      <c r="K75" s="22">
        <v>190</v>
      </c>
      <c r="L75" s="23">
        <v>42</v>
      </c>
      <c r="M75" s="22">
        <v>1003</v>
      </c>
      <c r="N75" s="21" t="s">
        <v>9</v>
      </c>
      <c r="O75" s="20">
        <v>791</v>
      </c>
      <c r="P75" s="19">
        <v>753</v>
      </c>
      <c r="R75" s="18"/>
    </row>
    <row r="76" spans="2:18" s="2" customFormat="1" ht="24" customHeight="1">
      <c r="B76" s="25" t="s">
        <v>14</v>
      </c>
      <c r="C76" s="22">
        <v>170</v>
      </c>
      <c r="D76" s="24">
        <v>17</v>
      </c>
      <c r="E76" s="23" t="s">
        <v>10</v>
      </c>
      <c r="F76" s="23" t="s">
        <v>9</v>
      </c>
      <c r="G76" s="23" t="s">
        <v>10</v>
      </c>
      <c r="H76" s="22">
        <v>153</v>
      </c>
      <c r="I76" s="22">
        <v>85</v>
      </c>
      <c r="J76" s="22">
        <v>1638</v>
      </c>
      <c r="K76" s="22">
        <v>182</v>
      </c>
      <c r="L76" s="23">
        <v>39</v>
      </c>
      <c r="M76" s="22">
        <v>1006</v>
      </c>
      <c r="N76" s="21" t="s">
        <v>9</v>
      </c>
      <c r="O76" s="20">
        <v>807</v>
      </c>
      <c r="P76" s="19">
        <v>757</v>
      </c>
      <c r="R76" s="18"/>
    </row>
    <row r="77" spans="2:18" s="2" customFormat="1" ht="24" customHeight="1">
      <c r="B77" s="25" t="s">
        <v>13</v>
      </c>
      <c r="C77" s="22">
        <v>167</v>
      </c>
      <c r="D77" s="24">
        <v>17</v>
      </c>
      <c r="E77" s="23" t="s">
        <v>10</v>
      </c>
      <c r="F77" s="23" t="s">
        <v>9</v>
      </c>
      <c r="G77" s="23" t="s">
        <v>12</v>
      </c>
      <c r="H77" s="22">
        <v>150</v>
      </c>
      <c r="I77" s="22">
        <v>84</v>
      </c>
      <c r="J77" s="22">
        <v>1653</v>
      </c>
      <c r="K77" s="22">
        <v>170</v>
      </c>
      <c r="L77" s="23">
        <v>37</v>
      </c>
      <c r="M77" s="22">
        <v>990</v>
      </c>
      <c r="N77" s="21" t="s">
        <v>9</v>
      </c>
      <c r="O77" s="20">
        <v>830</v>
      </c>
      <c r="P77" s="19">
        <v>764</v>
      </c>
      <c r="R77" s="18"/>
    </row>
    <row r="78" spans="2:18" s="2" customFormat="1" ht="24" customHeight="1">
      <c r="B78" s="25" t="s">
        <v>11</v>
      </c>
      <c r="C78" s="22">
        <v>164</v>
      </c>
      <c r="D78" s="24">
        <v>17</v>
      </c>
      <c r="E78" s="23" t="s">
        <v>10</v>
      </c>
      <c r="F78" s="23" t="s">
        <v>9</v>
      </c>
      <c r="G78" s="23" t="s">
        <v>10</v>
      </c>
      <c r="H78" s="22">
        <v>147</v>
      </c>
      <c r="I78" s="22">
        <v>81</v>
      </c>
      <c r="J78" s="22">
        <v>1659</v>
      </c>
      <c r="K78" s="22">
        <v>167</v>
      </c>
      <c r="L78" s="23">
        <v>35</v>
      </c>
      <c r="M78" s="22">
        <v>996</v>
      </c>
      <c r="N78" s="21" t="s">
        <v>9</v>
      </c>
      <c r="O78" s="20">
        <v>842</v>
      </c>
      <c r="P78" s="19">
        <v>755</v>
      </c>
      <c r="R78" s="18"/>
    </row>
    <row r="79" spans="2:18" s="2" customFormat="1" ht="6" customHeight="1" thickBot="1">
      <c r="B79" s="17"/>
      <c r="C79" s="14"/>
      <c r="D79" s="16"/>
      <c r="E79" s="15"/>
      <c r="F79" s="15"/>
      <c r="G79" s="15"/>
      <c r="H79" s="14"/>
      <c r="I79" s="14"/>
      <c r="J79" s="14"/>
      <c r="K79" s="14"/>
      <c r="L79" s="15"/>
      <c r="M79" s="14"/>
      <c r="N79" s="13"/>
      <c r="O79" s="12"/>
      <c r="P79" s="11"/>
    </row>
    <row r="80" spans="2:18" ht="18" customHeight="1">
      <c r="B80" s="8" t="s">
        <v>8</v>
      </c>
      <c r="D80" s="2"/>
    </row>
    <row r="81" spans="2:14" ht="18" customHeight="1">
      <c r="B81" s="8" t="s">
        <v>7</v>
      </c>
      <c r="D81" s="2"/>
    </row>
    <row r="82" spans="2:14" ht="18" customHeight="1">
      <c r="B82" s="8" t="s">
        <v>6</v>
      </c>
      <c r="D82" s="2"/>
    </row>
    <row r="83" spans="2:14" ht="18" customHeight="1">
      <c r="B83" s="8" t="s">
        <v>5</v>
      </c>
      <c r="D83" s="2"/>
    </row>
    <row r="84" spans="2:14" ht="18" customHeight="1">
      <c r="B84" s="8" t="s">
        <v>4</v>
      </c>
      <c r="D84" s="2"/>
    </row>
    <row r="85" spans="2:14" ht="18" customHeight="1">
      <c r="B85" s="8" t="s">
        <v>3</v>
      </c>
      <c r="D85" s="2"/>
    </row>
    <row r="86" spans="2:14" ht="18" customHeight="1">
      <c r="B86" s="10" t="s">
        <v>2</v>
      </c>
      <c r="D86" s="2"/>
    </row>
    <row r="87" spans="2:14" ht="18" customHeight="1">
      <c r="B87" s="482" t="s">
        <v>1</v>
      </c>
      <c r="C87" s="483"/>
      <c r="D87" s="483"/>
      <c r="E87" s="483"/>
      <c r="F87" s="483"/>
    </row>
    <row r="88" spans="2:14" ht="18" customHeight="1">
      <c r="B88" s="8" t="s">
        <v>0</v>
      </c>
      <c r="D88" s="2"/>
    </row>
    <row r="89" spans="2:14" ht="18" customHeight="1">
      <c r="B89" s="7"/>
      <c r="C89" s="3"/>
      <c r="D89" s="3"/>
      <c r="E89" s="4"/>
      <c r="F89" s="6"/>
      <c r="G89" s="5"/>
      <c r="H89" s="3"/>
      <c r="I89" s="3"/>
      <c r="J89" s="3"/>
      <c r="K89" s="3"/>
      <c r="L89" s="4"/>
      <c r="M89" s="3"/>
      <c r="N89" s="3"/>
    </row>
    <row r="90" spans="2:14" ht="16.5" customHeight="1">
      <c r="D90" s="2"/>
    </row>
    <row r="91" spans="2:14" ht="16.5" customHeight="1">
      <c r="D91" s="2"/>
    </row>
    <row r="92" spans="2:14" ht="16.5" customHeight="1">
      <c r="D92" s="2"/>
    </row>
    <row r="93" spans="2:14" ht="16.5" customHeight="1">
      <c r="D93" s="2"/>
    </row>
    <row r="94" spans="2:14" ht="16.5" customHeight="1">
      <c r="D94" s="2"/>
    </row>
    <row r="95" spans="2:14" ht="16.5" customHeight="1">
      <c r="D95" s="2"/>
    </row>
    <row r="96" spans="2:14" ht="16.5" customHeight="1">
      <c r="D96" s="2"/>
    </row>
    <row r="97" spans="4:4" ht="16.5" customHeight="1">
      <c r="D97" s="2"/>
    </row>
    <row r="98" spans="4:4" ht="16.5" customHeight="1">
      <c r="D98" s="2"/>
    </row>
    <row r="99" spans="4:4" ht="16.5" customHeight="1">
      <c r="D99" s="2"/>
    </row>
    <row r="100" spans="4:4" ht="16.5" customHeight="1">
      <c r="D100" s="2"/>
    </row>
    <row r="101" spans="4:4" ht="16.5" customHeight="1">
      <c r="D101" s="2"/>
    </row>
    <row r="102" spans="4:4" ht="16.5" customHeight="1">
      <c r="D102" s="2"/>
    </row>
    <row r="103" spans="4:4" ht="16.5" customHeight="1">
      <c r="D103" s="2"/>
    </row>
    <row r="104" spans="4:4" ht="16.5" customHeight="1">
      <c r="D104" s="2"/>
    </row>
    <row r="105" spans="4:4" ht="16.5" customHeight="1">
      <c r="D105" s="2"/>
    </row>
    <row r="106" spans="4:4" ht="16.5" customHeight="1">
      <c r="D106" s="2"/>
    </row>
    <row r="107" spans="4:4" ht="16.5" customHeight="1">
      <c r="D107" s="2"/>
    </row>
    <row r="108" spans="4:4" ht="16.5" customHeight="1">
      <c r="D108" s="2"/>
    </row>
    <row r="109" spans="4:4" ht="16.5" customHeight="1">
      <c r="D109" s="2"/>
    </row>
    <row r="110" spans="4:4" ht="16.5" customHeight="1">
      <c r="D110" s="2"/>
    </row>
    <row r="111" spans="4:4" ht="16.5" customHeight="1">
      <c r="D111" s="2"/>
    </row>
    <row r="112" spans="4:4" ht="16.5" customHeight="1">
      <c r="D112" s="2"/>
    </row>
    <row r="113" spans="4:4" ht="16.5" customHeight="1">
      <c r="D113" s="2"/>
    </row>
    <row r="114" spans="4:4" ht="16.5" customHeight="1">
      <c r="D114" s="2"/>
    </row>
    <row r="115" spans="4:4" ht="16.5" customHeight="1">
      <c r="D115" s="2"/>
    </row>
    <row r="116" spans="4:4" ht="16.5" customHeight="1">
      <c r="D116" s="2"/>
    </row>
    <row r="117" spans="4:4" ht="16.5" customHeight="1">
      <c r="D117" s="2"/>
    </row>
    <row r="118" spans="4:4" ht="16.5" customHeight="1">
      <c r="D118" s="2"/>
    </row>
    <row r="119" spans="4:4" ht="16.5" customHeight="1">
      <c r="D119" s="2"/>
    </row>
    <row r="120" spans="4:4" ht="16.5" customHeight="1">
      <c r="D120" s="2"/>
    </row>
    <row r="121" spans="4:4" ht="16.5" customHeight="1">
      <c r="D121" s="2"/>
    </row>
    <row r="122" spans="4:4" ht="16.5" customHeight="1">
      <c r="D122" s="2"/>
    </row>
    <row r="123" spans="4:4" ht="16.5" customHeight="1">
      <c r="D123" s="2"/>
    </row>
    <row r="124" spans="4:4" ht="16.5" customHeight="1">
      <c r="D124" s="2"/>
    </row>
    <row r="125" spans="4:4" ht="16.5" customHeight="1">
      <c r="D125" s="2"/>
    </row>
    <row r="126" spans="4:4" ht="16.5" customHeight="1">
      <c r="D126" s="2"/>
    </row>
    <row r="127" spans="4:4" ht="16.5" customHeight="1">
      <c r="D127" s="2"/>
    </row>
    <row r="128" spans="4:4" ht="16.5" customHeight="1">
      <c r="D128" s="2"/>
    </row>
    <row r="129" spans="4:4" ht="16.5" customHeight="1">
      <c r="D129" s="2"/>
    </row>
    <row r="130" spans="4:4" ht="16.5" customHeight="1">
      <c r="D130" s="2"/>
    </row>
    <row r="131" spans="4:4" ht="16.5" customHeight="1">
      <c r="D131" s="2"/>
    </row>
    <row r="132" spans="4:4" ht="16.5" customHeight="1">
      <c r="D132" s="2"/>
    </row>
    <row r="133" spans="4:4" ht="16.5" customHeight="1">
      <c r="D133" s="2"/>
    </row>
    <row r="134" spans="4:4" ht="16.5" customHeight="1">
      <c r="D134" s="2"/>
    </row>
    <row r="135" spans="4:4" ht="16.5" customHeight="1">
      <c r="D135" s="2"/>
    </row>
    <row r="136" spans="4:4" ht="16.5" customHeight="1">
      <c r="D136" s="2"/>
    </row>
    <row r="137" spans="4:4" ht="16.5" customHeight="1">
      <c r="D137" s="2"/>
    </row>
    <row r="138" spans="4:4" ht="16.5" customHeight="1">
      <c r="D138" s="2"/>
    </row>
    <row r="139" spans="4:4" ht="16.5" customHeight="1">
      <c r="D139" s="2"/>
    </row>
    <row r="140" spans="4:4" ht="16.5" customHeight="1">
      <c r="D140" s="2"/>
    </row>
    <row r="141" spans="4:4" ht="16.5" customHeight="1">
      <c r="D141" s="2"/>
    </row>
    <row r="142" spans="4:4" ht="16.5" customHeight="1">
      <c r="D142" s="2"/>
    </row>
    <row r="143" spans="4:4" ht="16.5" customHeight="1">
      <c r="D143" s="2"/>
    </row>
    <row r="144" spans="4:4" ht="16.5" customHeight="1">
      <c r="D144" s="2"/>
    </row>
    <row r="145" spans="4:4" ht="16.5" customHeight="1">
      <c r="D145" s="2"/>
    </row>
    <row r="146" spans="4:4" ht="16.5" customHeight="1">
      <c r="D146" s="2"/>
    </row>
    <row r="147" spans="4:4" ht="16.5" customHeight="1">
      <c r="D147" s="2"/>
    </row>
    <row r="148" spans="4:4" ht="16.5" customHeight="1">
      <c r="D148" s="2"/>
    </row>
    <row r="149" spans="4:4" ht="16.5" customHeight="1">
      <c r="D149" s="2"/>
    </row>
    <row r="150" spans="4:4" ht="16.5" customHeight="1">
      <c r="D150" s="2"/>
    </row>
    <row r="151" spans="4:4" ht="16.5" customHeight="1">
      <c r="D151" s="2"/>
    </row>
  </sheetData>
  <mergeCells count="15">
    <mergeCell ref="L48:L51"/>
    <mergeCell ref="L4:L7"/>
    <mergeCell ref="I4:I7"/>
    <mergeCell ref="B87:F87"/>
    <mergeCell ref="D48:D51"/>
    <mergeCell ref="D4:D7"/>
    <mergeCell ref="E4:E7"/>
    <mergeCell ref="F4:F7"/>
    <mergeCell ref="G4:G7"/>
    <mergeCell ref="H4:H7"/>
    <mergeCell ref="E48:E51"/>
    <mergeCell ref="F48:F51"/>
    <mergeCell ref="G48:G51"/>
    <mergeCell ref="H48:H51"/>
    <mergeCell ref="I48:I51"/>
  </mergeCells>
  <phoneticPr fontId="2"/>
  <pageMargins left="0.51181102362204722" right="0.51181102362204722" top="0.55118110236220474" bottom="0.39370078740157483" header="0.51181102362204722" footer="0.51181102362204722"/>
  <pageSetup paperSize="9" scale="58" firstPageNumber="160" fitToHeight="0" orientation="portrait" useFirstPageNumber="1" horizontalDpi="300" verticalDpi="300" r:id="rId1"/>
  <headerFooter alignWithMargins="0"/>
  <rowBreaks count="1" manualBreakCount="1">
    <brk id="44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44"/>
  <sheetViews>
    <sheetView showGridLines="0" view="pageBreakPreview" topLeftCell="A37" zoomScaleNormal="75" zoomScaleSheetLayoutView="100" workbookViewId="0">
      <selection activeCell="G10" sqref="G10"/>
    </sheetView>
  </sheetViews>
  <sheetFormatPr defaultColWidth="10.625" defaultRowHeight="18" customHeight="1"/>
  <cols>
    <col min="1" max="1" width="2.625" style="335" customWidth="1"/>
    <col min="2" max="2" width="3.5" style="335" customWidth="1"/>
    <col min="3" max="3" width="31.625" style="335" customWidth="1"/>
    <col min="4" max="7" width="10" style="335" customWidth="1"/>
    <col min="8" max="8" width="14.5" style="335" customWidth="1"/>
    <col min="9" max="9" width="3.25" style="335" customWidth="1"/>
    <col min="10" max="16384" width="10.625" style="335"/>
  </cols>
  <sheetData>
    <row r="1" spans="1:9" ht="18" customHeight="1">
      <c r="A1" s="296"/>
      <c r="B1" s="390" t="s">
        <v>256</v>
      </c>
      <c r="D1" s="389"/>
      <c r="E1" s="389"/>
      <c r="F1" s="389"/>
      <c r="G1" s="389"/>
      <c r="H1" s="389"/>
    </row>
    <row r="2" spans="1:9" s="387" customFormat="1" ht="18" customHeight="1" thickBot="1">
      <c r="C2" s="388"/>
      <c r="D2" s="388"/>
      <c r="E2" s="388"/>
      <c r="F2" s="566" t="s">
        <v>249</v>
      </c>
      <c r="G2" s="565"/>
      <c r="H2" s="565"/>
      <c r="I2" s="296"/>
    </row>
    <row r="3" spans="1:9" ht="18" customHeight="1">
      <c r="B3" s="386"/>
      <c r="C3" s="385"/>
      <c r="D3" s="384"/>
      <c r="E3" s="383"/>
      <c r="F3" s="383"/>
      <c r="G3" s="382"/>
      <c r="H3" s="381" t="s">
        <v>255</v>
      </c>
      <c r="I3" s="380"/>
    </row>
    <row r="4" spans="1:9" ht="18" customHeight="1">
      <c r="B4" s="359"/>
      <c r="C4" s="358"/>
      <c r="D4" s="571" t="s">
        <v>254</v>
      </c>
      <c r="E4" s="572"/>
      <c r="F4" s="572"/>
      <c r="G4" s="573"/>
      <c r="H4" s="379"/>
    </row>
    <row r="5" spans="1:9" ht="18" customHeight="1">
      <c r="B5" s="359"/>
      <c r="C5" s="358"/>
      <c r="D5" s="378"/>
      <c r="E5" s="377"/>
      <c r="F5" s="377"/>
      <c r="G5" s="376"/>
      <c r="H5" s="375"/>
    </row>
    <row r="6" spans="1:9" ht="18" customHeight="1">
      <c r="B6" s="374"/>
      <c r="C6" s="373"/>
      <c r="D6" s="371" t="s">
        <v>247</v>
      </c>
      <c r="E6" s="372" t="s">
        <v>60</v>
      </c>
      <c r="F6" s="371" t="s">
        <v>246</v>
      </c>
      <c r="G6" s="370" t="s">
        <v>54</v>
      </c>
      <c r="H6" s="369" t="s">
        <v>253</v>
      </c>
    </row>
    <row r="7" spans="1:9" ht="18" customHeight="1">
      <c r="B7" s="567" t="s">
        <v>252</v>
      </c>
      <c r="C7" s="568"/>
      <c r="D7" s="355">
        <v>28813</v>
      </c>
      <c r="E7" s="368">
        <v>5036</v>
      </c>
      <c r="F7" s="367">
        <f>SUM(F9,F16,F25,F33,F34,F35,F36,F37,F38,F39,F40)</f>
        <v>0</v>
      </c>
      <c r="G7" s="367">
        <v>23777</v>
      </c>
      <c r="H7" s="366">
        <v>2448</v>
      </c>
    </row>
    <row r="8" spans="1:9" ht="18" customHeight="1">
      <c r="B8" s="359"/>
      <c r="C8" s="358"/>
      <c r="D8" s="348"/>
      <c r="E8" s="347"/>
      <c r="F8" s="346"/>
      <c r="G8" s="345"/>
      <c r="H8" s="344"/>
    </row>
    <row r="9" spans="1:9" ht="18" customHeight="1">
      <c r="B9" s="574" t="s">
        <v>244</v>
      </c>
      <c r="C9" s="575"/>
      <c r="D9" s="355">
        <v>3689</v>
      </c>
      <c r="E9" s="356">
        <f>SUM(E10:E14)</f>
        <v>0</v>
      </c>
      <c r="F9" s="353">
        <v>0</v>
      </c>
      <c r="G9" s="352">
        <v>3689</v>
      </c>
      <c r="H9" s="351">
        <f>SUM(H10:H14)</f>
        <v>22</v>
      </c>
    </row>
    <row r="10" spans="1:9" ht="18" customHeight="1">
      <c r="B10" s="359"/>
      <c r="C10" s="363" t="s">
        <v>243</v>
      </c>
      <c r="D10" s="355">
        <v>1325</v>
      </c>
      <c r="E10" s="356">
        <v>0</v>
      </c>
      <c r="F10" s="353">
        <v>0</v>
      </c>
      <c r="G10" s="352">
        <v>1325</v>
      </c>
      <c r="H10" s="351">
        <v>0</v>
      </c>
    </row>
    <row r="11" spans="1:9" ht="18" customHeight="1">
      <c r="B11" s="359"/>
      <c r="C11" s="363" t="s">
        <v>242</v>
      </c>
      <c r="D11" s="355">
        <v>1007</v>
      </c>
      <c r="E11" s="356">
        <v>0</v>
      </c>
      <c r="F11" s="353">
        <v>0</v>
      </c>
      <c r="G11" s="352">
        <v>1007</v>
      </c>
      <c r="H11" s="351">
        <v>0</v>
      </c>
    </row>
    <row r="12" spans="1:9" ht="18" customHeight="1">
      <c r="B12" s="359"/>
      <c r="C12" s="363" t="s">
        <v>241</v>
      </c>
      <c r="D12" s="355">
        <v>849</v>
      </c>
      <c r="E12" s="356">
        <v>0</v>
      </c>
      <c r="F12" s="353">
        <v>0</v>
      </c>
      <c r="G12" s="352">
        <v>849</v>
      </c>
      <c r="H12" s="351">
        <v>0</v>
      </c>
    </row>
    <row r="13" spans="1:9" ht="18" customHeight="1">
      <c r="B13" s="359"/>
      <c r="C13" s="363" t="s">
        <v>240</v>
      </c>
      <c r="D13" s="355">
        <v>508</v>
      </c>
      <c r="E13" s="356">
        <v>0</v>
      </c>
      <c r="F13" s="353">
        <v>0</v>
      </c>
      <c r="G13" s="352">
        <v>508</v>
      </c>
      <c r="H13" s="351">
        <v>0</v>
      </c>
    </row>
    <row r="14" spans="1:9" ht="18" customHeight="1">
      <c r="B14" s="359"/>
      <c r="C14" s="363" t="s">
        <v>239</v>
      </c>
      <c r="D14" s="355">
        <f>SUM(E14:G14)</f>
        <v>0</v>
      </c>
      <c r="E14" s="356">
        <v>0</v>
      </c>
      <c r="F14" s="353">
        <v>0</v>
      </c>
      <c r="G14" s="361">
        <v>0</v>
      </c>
      <c r="H14" s="360">
        <v>22</v>
      </c>
    </row>
    <row r="15" spans="1:9" ht="18" customHeight="1">
      <c r="B15" s="359"/>
      <c r="C15" s="358"/>
      <c r="D15" s="348"/>
      <c r="E15" s="347"/>
      <c r="F15" s="346"/>
      <c r="G15" s="345"/>
      <c r="H15" s="344"/>
    </row>
    <row r="16" spans="1:9" ht="18" customHeight="1">
      <c r="B16" s="567" t="s">
        <v>238</v>
      </c>
      <c r="C16" s="568"/>
      <c r="D16" s="355">
        <v>3662</v>
      </c>
      <c r="E16" s="354">
        <f>SUM(E17:E23)</f>
        <v>252</v>
      </c>
      <c r="F16" s="353">
        <f>SUM(F17:F23)</f>
        <v>0</v>
      </c>
      <c r="G16" s="361">
        <v>3410</v>
      </c>
      <c r="H16" s="360">
        <v>42</v>
      </c>
    </row>
    <row r="17" spans="2:8" ht="18" customHeight="1">
      <c r="B17" s="359"/>
      <c r="C17" s="363" t="s">
        <v>237</v>
      </c>
      <c r="D17" s="355">
        <f>SUM(E17:G17)</f>
        <v>0</v>
      </c>
      <c r="E17" s="354">
        <v>0</v>
      </c>
      <c r="F17" s="353">
        <v>0</v>
      </c>
      <c r="G17" s="361">
        <v>0</v>
      </c>
      <c r="H17" s="360">
        <v>0</v>
      </c>
    </row>
    <row r="18" spans="2:8" ht="18" customHeight="1">
      <c r="B18" s="359"/>
      <c r="C18" s="363" t="s">
        <v>236</v>
      </c>
      <c r="D18" s="355">
        <v>1749</v>
      </c>
      <c r="E18" s="356">
        <v>0</v>
      </c>
      <c r="F18" s="353">
        <v>0</v>
      </c>
      <c r="G18" s="352">
        <v>1749</v>
      </c>
      <c r="H18" s="351">
        <v>42</v>
      </c>
    </row>
    <row r="19" spans="2:8" ht="18" customHeight="1">
      <c r="B19" s="359"/>
      <c r="C19" s="363" t="s">
        <v>235</v>
      </c>
      <c r="D19" s="355">
        <v>652</v>
      </c>
      <c r="E19" s="356">
        <v>252</v>
      </c>
      <c r="F19" s="353">
        <v>0</v>
      </c>
      <c r="G19" s="352">
        <v>400</v>
      </c>
      <c r="H19" s="351">
        <v>0</v>
      </c>
    </row>
    <row r="20" spans="2:8" ht="18" customHeight="1">
      <c r="B20" s="359"/>
      <c r="C20" s="363" t="s">
        <v>234</v>
      </c>
      <c r="D20" s="355">
        <f>SUM(E20:G20)</f>
        <v>583</v>
      </c>
      <c r="E20" s="356">
        <v>0</v>
      </c>
      <c r="F20" s="353">
        <v>0</v>
      </c>
      <c r="G20" s="352">
        <v>583</v>
      </c>
      <c r="H20" s="351">
        <v>0</v>
      </c>
    </row>
    <row r="21" spans="2:8" ht="18" customHeight="1">
      <c r="B21" s="359"/>
      <c r="C21" s="363" t="s">
        <v>233</v>
      </c>
      <c r="D21" s="355">
        <f>SUM(E21:G21)</f>
        <v>678</v>
      </c>
      <c r="E21" s="356">
        <v>0</v>
      </c>
      <c r="F21" s="353">
        <v>0</v>
      </c>
      <c r="G21" s="352">
        <v>678</v>
      </c>
      <c r="H21" s="351">
        <v>0</v>
      </c>
    </row>
    <row r="22" spans="2:8" ht="18" customHeight="1">
      <c r="B22" s="359"/>
      <c r="C22" s="363" t="s">
        <v>232</v>
      </c>
      <c r="D22" s="355">
        <f>SUM(E22:G22)</f>
        <v>0</v>
      </c>
      <c r="E22" s="356">
        <v>0</v>
      </c>
      <c r="F22" s="353">
        <v>0</v>
      </c>
      <c r="G22" s="361">
        <v>0</v>
      </c>
      <c r="H22" s="360">
        <v>0</v>
      </c>
    </row>
    <row r="23" spans="2:8" ht="18" customHeight="1">
      <c r="B23" s="359"/>
      <c r="C23" s="363" t="s">
        <v>231</v>
      </c>
      <c r="D23" s="355">
        <f>SUM(E23:G23)</f>
        <v>0</v>
      </c>
      <c r="E23" s="356">
        <v>0</v>
      </c>
      <c r="F23" s="353">
        <v>0</v>
      </c>
      <c r="G23" s="361">
        <v>0</v>
      </c>
      <c r="H23" s="360">
        <v>0</v>
      </c>
    </row>
    <row r="24" spans="2:8" ht="18" customHeight="1">
      <c r="B24" s="359"/>
      <c r="C24" s="358"/>
      <c r="D24" s="348"/>
      <c r="E24" s="365"/>
      <c r="F24" s="346"/>
      <c r="G24" s="345"/>
      <c r="H24" s="344"/>
    </row>
    <row r="25" spans="2:8" ht="18" customHeight="1">
      <c r="B25" s="567" t="s">
        <v>230</v>
      </c>
      <c r="C25" s="568"/>
      <c r="D25" s="362">
        <f>SUM(D26:D31)</f>
        <v>0</v>
      </c>
      <c r="E25" s="356">
        <f>SUM(E26:E31)</f>
        <v>0</v>
      </c>
      <c r="F25" s="353">
        <f>SUM(F26:F31)</f>
        <v>0</v>
      </c>
      <c r="G25" s="361">
        <f>SUM(G26:G31)</f>
        <v>0</v>
      </c>
      <c r="H25" s="360">
        <f>SUM(H26:H31)</f>
        <v>0</v>
      </c>
    </row>
    <row r="26" spans="2:8" ht="18" customHeight="1">
      <c r="B26" s="364"/>
      <c r="C26" s="363" t="s">
        <v>229</v>
      </c>
      <c r="D26" s="362">
        <f t="shared" ref="D26:D31" si="0">SUM(E26:G26)</f>
        <v>0</v>
      </c>
      <c r="E26" s="356">
        <v>0</v>
      </c>
      <c r="F26" s="353">
        <v>0</v>
      </c>
      <c r="G26" s="361">
        <v>0</v>
      </c>
      <c r="H26" s="360">
        <v>0</v>
      </c>
    </row>
    <row r="27" spans="2:8" ht="18" customHeight="1">
      <c r="B27" s="364"/>
      <c r="C27" s="363" t="s">
        <v>228</v>
      </c>
      <c r="D27" s="362">
        <f t="shared" si="0"/>
        <v>0</v>
      </c>
      <c r="E27" s="356">
        <v>0</v>
      </c>
      <c r="F27" s="353">
        <v>0</v>
      </c>
      <c r="G27" s="361">
        <v>0</v>
      </c>
      <c r="H27" s="360">
        <v>0</v>
      </c>
    </row>
    <row r="28" spans="2:8" ht="18" customHeight="1">
      <c r="B28" s="364"/>
      <c r="C28" s="363" t="s">
        <v>227</v>
      </c>
      <c r="D28" s="362">
        <f t="shared" si="0"/>
        <v>0</v>
      </c>
      <c r="E28" s="356">
        <v>0</v>
      </c>
      <c r="F28" s="353">
        <v>0</v>
      </c>
      <c r="G28" s="361">
        <v>0</v>
      </c>
      <c r="H28" s="360">
        <v>0</v>
      </c>
    </row>
    <row r="29" spans="2:8" ht="18" customHeight="1">
      <c r="B29" s="359"/>
      <c r="C29" s="363" t="s">
        <v>226</v>
      </c>
      <c r="D29" s="362">
        <f t="shared" si="0"/>
        <v>0</v>
      </c>
      <c r="E29" s="356">
        <v>0</v>
      </c>
      <c r="F29" s="353">
        <v>0</v>
      </c>
      <c r="G29" s="361">
        <v>0</v>
      </c>
      <c r="H29" s="360">
        <v>0</v>
      </c>
    </row>
    <row r="30" spans="2:8" ht="18" customHeight="1">
      <c r="B30" s="359"/>
      <c r="C30" s="363" t="s">
        <v>225</v>
      </c>
      <c r="D30" s="362">
        <f t="shared" si="0"/>
        <v>0</v>
      </c>
      <c r="E30" s="356">
        <v>0</v>
      </c>
      <c r="F30" s="353">
        <v>0</v>
      </c>
      <c r="G30" s="361">
        <v>0</v>
      </c>
      <c r="H30" s="360">
        <v>0</v>
      </c>
    </row>
    <row r="31" spans="2:8" ht="18" customHeight="1">
      <c r="B31" s="359"/>
      <c r="C31" s="363" t="s">
        <v>224</v>
      </c>
      <c r="D31" s="362">
        <f t="shared" si="0"/>
        <v>0</v>
      </c>
      <c r="E31" s="356">
        <v>0</v>
      </c>
      <c r="F31" s="353">
        <v>0</v>
      </c>
      <c r="G31" s="361">
        <v>0</v>
      </c>
      <c r="H31" s="360">
        <v>0</v>
      </c>
    </row>
    <row r="32" spans="2:8" ht="18" customHeight="1">
      <c r="B32" s="359"/>
      <c r="C32" s="358"/>
      <c r="D32" s="348"/>
      <c r="E32" s="347"/>
      <c r="F32" s="357"/>
      <c r="G32" s="345"/>
      <c r="H32" s="344"/>
    </row>
    <row r="33" spans="2:8" ht="18" customHeight="1">
      <c r="B33" s="567" t="s">
        <v>223</v>
      </c>
      <c r="C33" s="568"/>
      <c r="D33" s="355">
        <v>3480</v>
      </c>
      <c r="E33" s="354">
        <v>1394</v>
      </c>
      <c r="F33" s="353">
        <v>0</v>
      </c>
      <c r="G33" s="352">
        <v>2086</v>
      </c>
      <c r="H33" s="351">
        <v>0</v>
      </c>
    </row>
    <row r="34" spans="2:8" ht="18" customHeight="1">
      <c r="B34" s="567" t="s">
        <v>222</v>
      </c>
      <c r="C34" s="568"/>
      <c r="D34" s="355">
        <v>11344</v>
      </c>
      <c r="E34" s="354">
        <v>2241</v>
      </c>
      <c r="F34" s="353">
        <v>0</v>
      </c>
      <c r="G34" s="352">
        <v>9103</v>
      </c>
      <c r="H34" s="351">
        <v>2088</v>
      </c>
    </row>
    <row r="35" spans="2:8" ht="18" customHeight="1">
      <c r="B35" s="567" t="s">
        <v>221</v>
      </c>
      <c r="C35" s="568"/>
      <c r="D35" s="355">
        <v>1931</v>
      </c>
      <c r="E35" s="356">
        <v>0</v>
      </c>
      <c r="F35" s="353">
        <v>0</v>
      </c>
      <c r="G35" s="352">
        <v>1931</v>
      </c>
      <c r="H35" s="351">
        <v>0</v>
      </c>
    </row>
    <row r="36" spans="2:8" ht="18" customHeight="1">
      <c r="B36" s="567" t="s">
        <v>220</v>
      </c>
      <c r="C36" s="568"/>
      <c r="D36" s="355">
        <v>663</v>
      </c>
      <c r="E36" s="356">
        <v>0</v>
      </c>
      <c r="F36" s="353">
        <v>0</v>
      </c>
      <c r="G36" s="352">
        <v>663</v>
      </c>
      <c r="H36" s="351">
        <v>0</v>
      </c>
    </row>
    <row r="37" spans="2:8" ht="18" customHeight="1">
      <c r="B37" s="567" t="s">
        <v>219</v>
      </c>
      <c r="C37" s="568"/>
      <c r="D37" s="355">
        <v>963</v>
      </c>
      <c r="E37" s="356">
        <v>0</v>
      </c>
      <c r="F37" s="353">
        <v>0</v>
      </c>
      <c r="G37" s="352">
        <v>963</v>
      </c>
      <c r="H37" s="351">
        <v>0</v>
      </c>
    </row>
    <row r="38" spans="2:8" ht="18" customHeight="1">
      <c r="B38" s="567" t="s">
        <v>218</v>
      </c>
      <c r="C38" s="568"/>
      <c r="D38" s="355">
        <v>143</v>
      </c>
      <c r="E38" s="356">
        <v>0</v>
      </c>
      <c r="F38" s="353">
        <v>0</v>
      </c>
      <c r="G38" s="352">
        <v>143</v>
      </c>
      <c r="H38" s="351">
        <v>0</v>
      </c>
    </row>
    <row r="39" spans="2:8" ht="18" customHeight="1">
      <c r="B39" s="567" t="s">
        <v>217</v>
      </c>
      <c r="C39" s="568"/>
      <c r="D39" s="355">
        <v>2751</v>
      </c>
      <c r="E39" s="356">
        <v>1149</v>
      </c>
      <c r="F39" s="353">
        <v>0</v>
      </c>
      <c r="G39" s="352">
        <v>1602</v>
      </c>
      <c r="H39" s="351">
        <v>10</v>
      </c>
    </row>
    <row r="40" spans="2:8" ht="18" customHeight="1">
      <c r="B40" s="567" t="s">
        <v>251</v>
      </c>
      <c r="C40" s="568"/>
      <c r="D40" s="355">
        <v>187</v>
      </c>
      <c r="E40" s="354">
        <v>0</v>
      </c>
      <c r="F40" s="353">
        <v>0</v>
      </c>
      <c r="G40" s="352">
        <v>187</v>
      </c>
      <c r="H40" s="351">
        <v>286</v>
      </c>
    </row>
    <row r="41" spans="2:8" ht="18" customHeight="1">
      <c r="B41" s="350"/>
      <c r="C41" s="349"/>
      <c r="D41" s="348"/>
      <c r="E41" s="347"/>
      <c r="F41" s="346"/>
      <c r="G41" s="345"/>
      <c r="H41" s="344"/>
    </row>
    <row r="42" spans="2:8" ht="18" customHeight="1" thickBot="1">
      <c r="B42" s="569" t="s">
        <v>215</v>
      </c>
      <c r="C42" s="570"/>
      <c r="D42" s="343">
        <v>2780</v>
      </c>
      <c r="E42" s="342">
        <v>0</v>
      </c>
      <c r="F42" s="341">
        <v>0</v>
      </c>
      <c r="G42" s="340">
        <v>2780</v>
      </c>
      <c r="H42" s="339" t="s">
        <v>10</v>
      </c>
    </row>
    <row r="43" spans="2:8" ht="18" customHeight="1">
      <c r="B43" s="338" t="s">
        <v>214</v>
      </c>
      <c r="C43" s="337"/>
      <c r="D43" s="336"/>
      <c r="E43" s="336"/>
      <c r="F43" s="336"/>
      <c r="G43" s="336"/>
      <c r="H43" s="336"/>
    </row>
    <row r="44" spans="2:8" ht="18" customHeight="1">
      <c r="C44" s="296"/>
    </row>
  </sheetData>
  <mergeCells count="15">
    <mergeCell ref="B39:C39"/>
    <mergeCell ref="B40:C40"/>
    <mergeCell ref="B42:C42"/>
    <mergeCell ref="D4:G4"/>
    <mergeCell ref="B33:C33"/>
    <mergeCell ref="B34:C34"/>
    <mergeCell ref="B35:C35"/>
    <mergeCell ref="B38:C38"/>
    <mergeCell ref="B7:C7"/>
    <mergeCell ref="B9:C9"/>
    <mergeCell ref="F2:H2"/>
    <mergeCell ref="B16:C16"/>
    <mergeCell ref="B25:C25"/>
    <mergeCell ref="B36:C36"/>
    <mergeCell ref="B37:C37"/>
  </mergeCells>
  <phoneticPr fontId="2"/>
  <pageMargins left="0.51181102362204722" right="0.51181102362204722" top="0.55118110236220474" bottom="0.39370078740157483" header="0.51181102362204722" footer="0.51181102362204722"/>
  <pageSetup paperSize="9" scale="90" firstPageNumber="16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view="pageBreakPreview" topLeftCell="A46" zoomScale="60" zoomScaleNormal="100" workbookViewId="0">
      <selection activeCell="R63" sqref="R63"/>
    </sheetView>
  </sheetViews>
  <sheetFormatPr defaultColWidth="10.625" defaultRowHeight="15"/>
  <cols>
    <col min="1" max="1" width="2.625" style="391" customWidth="1"/>
    <col min="2" max="2" width="10.875" style="391" customWidth="1"/>
    <col min="3" max="3" width="12.125" style="391" customWidth="1"/>
    <col min="4" max="4" width="8.625" style="391" customWidth="1"/>
    <col min="5" max="7" width="7.375" style="392" customWidth="1"/>
    <col min="8" max="8" width="10.75" style="392" customWidth="1"/>
    <col min="9" max="9" width="9.625" style="392" bestFit="1" customWidth="1"/>
    <col min="10" max="10" width="10.75" style="392" customWidth="1"/>
    <col min="11" max="11" width="8.375" style="392" customWidth="1"/>
    <col min="12" max="12" width="11.5" style="392" customWidth="1"/>
    <col min="13" max="13" width="9.125" style="392" customWidth="1"/>
    <col min="14" max="14" width="7.375" style="392" customWidth="1"/>
    <col min="15" max="15" width="8" style="392" customWidth="1"/>
    <col min="16" max="16" width="11.5" style="392" customWidth="1"/>
    <col min="17" max="17" width="9.5" style="392" customWidth="1"/>
    <col min="18" max="18" width="9.25" style="392" customWidth="1"/>
    <col min="19" max="19" width="9" style="392" customWidth="1"/>
    <col min="20" max="20" width="8.75" style="392" customWidth="1"/>
    <col min="21" max="21" width="2.625" style="391" customWidth="1"/>
    <col min="22" max="16384" width="10.625" style="391"/>
  </cols>
  <sheetData>
    <row r="1" spans="2:20" ht="24.95" customHeight="1">
      <c r="B1" s="439" t="s">
        <v>339</v>
      </c>
      <c r="C1" s="439"/>
    </row>
    <row r="2" spans="2:20" ht="24.95" customHeight="1" thickBot="1">
      <c r="D2" s="413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607" t="s">
        <v>338</v>
      </c>
      <c r="Q2" s="607"/>
      <c r="R2" s="607"/>
      <c r="S2" s="607"/>
      <c r="T2" s="607"/>
    </row>
    <row r="3" spans="2:20" ht="24.95" customHeight="1">
      <c r="B3" s="437"/>
      <c r="C3" s="436"/>
      <c r="D3" s="435"/>
      <c r="E3" s="434"/>
      <c r="F3" s="608" t="s">
        <v>337</v>
      </c>
      <c r="G3" s="608"/>
      <c r="H3" s="608"/>
      <c r="I3" s="608"/>
      <c r="J3" s="608"/>
      <c r="K3" s="432"/>
      <c r="L3" s="433"/>
      <c r="M3" s="608" t="s">
        <v>336</v>
      </c>
      <c r="N3" s="608"/>
      <c r="O3" s="608"/>
      <c r="P3" s="608"/>
      <c r="Q3" s="608"/>
      <c r="R3" s="608"/>
      <c r="S3" s="432"/>
      <c r="T3" s="431"/>
    </row>
    <row r="4" spans="2:20" ht="24.95" customHeight="1">
      <c r="B4" s="594" t="s">
        <v>335</v>
      </c>
      <c r="C4" s="595"/>
      <c r="D4" s="596"/>
      <c r="E4" s="597" t="s">
        <v>332</v>
      </c>
      <c r="F4" s="598"/>
      <c r="G4" s="598"/>
      <c r="H4" s="599"/>
      <c r="I4" s="600" t="s">
        <v>334</v>
      </c>
      <c r="J4" s="430"/>
      <c r="K4" s="600" t="s">
        <v>333</v>
      </c>
      <c r="L4" s="603" t="s">
        <v>332</v>
      </c>
      <c r="M4" s="598"/>
      <c r="N4" s="598"/>
      <c r="O4" s="598"/>
      <c r="P4" s="598"/>
      <c r="Q4" s="599"/>
      <c r="R4" s="600" t="s">
        <v>334</v>
      </c>
      <c r="S4" s="429"/>
      <c r="T4" s="604" t="s">
        <v>333</v>
      </c>
    </row>
    <row r="5" spans="2:20" ht="24.95" customHeight="1">
      <c r="B5" s="414"/>
      <c r="C5" s="413"/>
      <c r="D5" s="412"/>
      <c r="E5" s="428" t="s">
        <v>332</v>
      </c>
      <c r="F5" s="588" t="s">
        <v>331</v>
      </c>
      <c r="G5" s="588" t="s">
        <v>330</v>
      </c>
      <c r="H5" s="591" t="s">
        <v>329</v>
      </c>
      <c r="I5" s="601"/>
      <c r="J5" s="591" t="s">
        <v>328</v>
      </c>
      <c r="K5" s="601"/>
      <c r="L5" s="427"/>
      <c r="M5" s="588" t="s">
        <v>327</v>
      </c>
      <c r="N5" s="588" t="s">
        <v>326</v>
      </c>
      <c r="O5" s="588" t="s">
        <v>325</v>
      </c>
      <c r="P5" s="600" t="s">
        <v>324</v>
      </c>
      <c r="Q5" s="600" t="s">
        <v>323</v>
      </c>
      <c r="R5" s="589"/>
      <c r="S5" s="609" t="s">
        <v>322</v>
      </c>
      <c r="T5" s="605"/>
    </row>
    <row r="6" spans="2:20" ht="24.95" customHeight="1">
      <c r="B6" s="594" t="s">
        <v>321</v>
      </c>
      <c r="C6" s="595"/>
      <c r="D6" s="596"/>
      <c r="E6" s="428" t="s">
        <v>50</v>
      </c>
      <c r="F6" s="589"/>
      <c r="G6" s="589"/>
      <c r="H6" s="592"/>
      <c r="I6" s="601"/>
      <c r="J6" s="592"/>
      <c r="K6" s="601"/>
      <c r="L6" s="427" t="s">
        <v>50</v>
      </c>
      <c r="M6" s="589"/>
      <c r="N6" s="589"/>
      <c r="O6" s="589"/>
      <c r="P6" s="589"/>
      <c r="Q6" s="589"/>
      <c r="R6" s="589"/>
      <c r="S6" s="589"/>
      <c r="T6" s="605"/>
    </row>
    <row r="7" spans="2:20" ht="24.95" customHeight="1">
      <c r="B7" s="414"/>
      <c r="C7" s="413"/>
      <c r="D7" s="412"/>
      <c r="E7" s="426"/>
      <c r="F7" s="590"/>
      <c r="G7" s="590" t="s">
        <v>319</v>
      </c>
      <c r="H7" s="593"/>
      <c r="I7" s="602"/>
      <c r="J7" s="593"/>
      <c r="K7" s="602"/>
      <c r="L7" s="425"/>
      <c r="M7" s="590"/>
      <c r="N7" s="590" t="s">
        <v>319</v>
      </c>
      <c r="O7" s="590" t="s">
        <v>320</v>
      </c>
      <c r="P7" s="590" t="s">
        <v>319</v>
      </c>
      <c r="Q7" s="590" t="s">
        <v>319</v>
      </c>
      <c r="R7" s="590"/>
      <c r="S7" s="590"/>
      <c r="T7" s="606"/>
    </row>
    <row r="8" spans="2:20" s="424" customFormat="1" ht="24.95" customHeight="1">
      <c r="B8" s="585" t="s">
        <v>318</v>
      </c>
      <c r="C8" s="586"/>
      <c r="D8" s="587"/>
      <c r="E8" s="418">
        <v>8480</v>
      </c>
      <c r="F8" s="418">
        <v>1064</v>
      </c>
      <c r="G8" s="418">
        <v>7416</v>
      </c>
      <c r="H8" s="418">
        <v>3844</v>
      </c>
      <c r="I8" s="418">
        <v>100995</v>
      </c>
      <c r="J8" s="418">
        <v>1050</v>
      </c>
      <c r="K8" s="418">
        <v>68737</v>
      </c>
      <c r="L8" s="418">
        <v>1565968</v>
      </c>
      <c r="M8" s="418">
        <v>336282</v>
      </c>
      <c r="N8" s="418">
        <v>1814</v>
      </c>
      <c r="O8" s="418">
        <v>5496</v>
      </c>
      <c r="P8" s="418">
        <v>328406</v>
      </c>
      <c r="Q8" s="418">
        <v>893970</v>
      </c>
      <c r="R8" s="418">
        <v>107626</v>
      </c>
      <c r="S8" s="418">
        <v>10657</v>
      </c>
      <c r="T8" s="420">
        <v>75</v>
      </c>
    </row>
    <row r="9" spans="2:20" ht="24.95" customHeight="1">
      <c r="B9" s="414"/>
      <c r="C9" s="413"/>
      <c r="D9" s="412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20"/>
    </row>
    <row r="10" spans="2:20" ht="24.95" customHeight="1">
      <c r="B10" s="594" t="s">
        <v>317</v>
      </c>
      <c r="C10" s="595"/>
      <c r="D10" s="596"/>
      <c r="E10" s="411">
        <f t="shared" ref="E10:T10" si="0">SUM(E12:E16)</f>
        <v>164</v>
      </c>
      <c r="F10" s="411">
        <f t="shared" si="0"/>
        <v>17</v>
      </c>
      <c r="G10" s="411">
        <f t="shared" si="0"/>
        <v>147</v>
      </c>
      <c r="H10" s="411">
        <f t="shared" si="0"/>
        <v>81</v>
      </c>
      <c r="I10" s="411">
        <f t="shared" si="0"/>
        <v>1659</v>
      </c>
      <c r="J10" s="411">
        <f t="shared" si="0"/>
        <v>35</v>
      </c>
      <c r="K10" s="411">
        <f t="shared" si="0"/>
        <v>996</v>
      </c>
      <c r="L10" s="411">
        <f t="shared" si="0"/>
        <v>28813</v>
      </c>
      <c r="M10" s="411">
        <f t="shared" si="0"/>
        <v>5608</v>
      </c>
      <c r="N10" s="411">
        <f t="shared" si="0"/>
        <v>26</v>
      </c>
      <c r="O10" s="411">
        <f t="shared" si="0"/>
        <v>136</v>
      </c>
      <c r="P10" s="411">
        <f t="shared" si="0"/>
        <v>4722</v>
      </c>
      <c r="Q10" s="411">
        <f t="shared" si="0"/>
        <v>18321</v>
      </c>
      <c r="R10" s="411">
        <f t="shared" si="0"/>
        <v>2448</v>
      </c>
      <c r="S10" s="411">
        <f t="shared" si="0"/>
        <v>406</v>
      </c>
      <c r="T10" s="423">
        <f t="shared" si="0"/>
        <v>0</v>
      </c>
    </row>
    <row r="11" spans="2:20" ht="24.95" customHeight="1">
      <c r="B11" s="414"/>
      <c r="C11" s="413"/>
      <c r="D11" s="409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1"/>
      <c r="R11" s="411"/>
      <c r="S11" s="411"/>
      <c r="T11" s="423"/>
    </row>
    <row r="12" spans="2:20" ht="24.95" customHeight="1">
      <c r="B12" s="582" t="s">
        <v>316</v>
      </c>
      <c r="C12" s="583"/>
      <c r="D12" s="584"/>
      <c r="E12" s="404">
        <f t="shared" ref="E12:T12" si="1">SUM(E18,E20)</f>
        <v>77</v>
      </c>
      <c r="F12" s="404">
        <f t="shared" si="1"/>
        <v>7</v>
      </c>
      <c r="G12" s="404">
        <f t="shared" si="1"/>
        <v>70</v>
      </c>
      <c r="H12" s="404">
        <f t="shared" si="1"/>
        <v>29</v>
      </c>
      <c r="I12" s="404">
        <f t="shared" si="1"/>
        <v>871</v>
      </c>
      <c r="J12" s="404">
        <f t="shared" si="1"/>
        <v>18</v>
      </c>
      <c r="K12" s="404">
        <f t="shared" si="1"/>
        <v>535</v>
      </c>
      <c r="L12" s="404">
        <f t="shared" si="1"/>
        <v>14730</v>
      </c>
      <c r="M12" s="404">
        <f t="shared" si="1"/>
        <v>3167</v>
      </c>
      <c r="N12" s="404">
        <f t="shared" si="1"/>
        <v>8</v>
      </c>
      <c r="O12" s="404">
        <f t="shared" si="1"/>
        <v>81</v>
      </c>
      <c r="P12" s="404">
        <f t="shared" si="1"/>
        <v>1652</v>
      </c>
      <c r="Q12" s="404">
        <f t="shared" si="1"/>
        <v>9822</v>
      </c>
      <c r="R12" s="404">
        <f t="shared" si="1"/>
        <v>1165</v>
      </c>
      <c r="S12" s="404">
        <f t="shared" si="1"/>
        <v>202</v>
      </c>
      <c r="T12" s="403">
        <f t="shared" si="1"/>
        <v>0</v>
      </c>
    </row>
    <row r="13" spans="2:20" ht="24.95" customHeight="1">
      <c r="B13" s="582" t="s">
        <v>315</v>
      </c>
      <c r="C13" s="583"/>
      <c r="D13" s="584"/>
      <c r="E13" s="404">
        <f t="shared" ref="E13:T13" si="2">SUM(E19,E21)</f>
        <v>53</v>
      </c>
      <c r="F13" s="404">
        <f t="shared" si="2"/>
        <v>6</v>
      </c>
      <c r="G13" s="404">
        <f t="shared" si="2"/>
        <v>47</v>
      </c>
      <c r="H13" s="404">
        <f t="shared" si="2"/>
        <v>28</v>
      </c>
      <c r="I13" s="404">
        <f t="shared" si="2"/>
        <v>512</v>
      </c>
      <c r="J13" s="404">
        <f t="shared" si="2"/>
        <v>9</v>
      </c>
      <c r="K13" s="404">
        <f t="shared" si="2"/>
        <v>332</v>
      </c>
      <c r="L13" s="404">
        <f t="shared" si="2"/>
        <v>9736</v>
      </c>
      <c r="M13" s="404">
        <f t="shared" si="2"/>
        <v>1395</v>
      </c>
      <c r="N13" s="404">
        <f t="shared" si="2"/>
        <v>10</v>
      </c>
      <c r="O13" s="404">
        <f t="shared" si="2"/>
        <v>25</v>
      </c>
      <c r="P13" s="404">
        <f t="shared" si="2"/>
        <v>1812</v>
      </c>
      <c r="Q13" s="404">
        <f t="shared" si="2"/>
        <v>6494</v>
      </c>
      <c r="R13" s="404">
        <f t="shared" si="2"/>
        <v>805</v>
      </c>
      <c r="S13" s="404">
        <f t="shared" si="2"/>
        <v>133</v>
      </c>
      <c r="T13" s="403">
        <f t="shared" si="2"/>
        <v>0</v>
      </c>
    </row>
    <row r="14" spans="2:20" ht="24.95" customHeight="1">
      <c r="B14" s="582" t="s">
        <v>314</v>
      </c>
      <c r="C14" s="583"/>
      <c r="D14" s="584"/>
      <c r="E14" s="404">
        <f t="shared" ref="E14:T14" si="3">SUM(E22)</f>
        <v>9</v>
      </c>
      <c r="F14" s="404">
        <f t="shared" si="3"/>
        <v>1</v>
      </c>
      <c r="G14" s="404">
        <f t="shared" si="3"/>
        <v>8</v>
      </c>
      <c r="H14" s="404">
        <f t="shared" si="3"/>
        <v>7</v>
      </c>
      <c r="I14" s="404">
        <f t="shared" si="3"/>
        <v>65</v>
      </c>
      <c r="J14" s="404">
        <f t="shared" si="3"/>
        <v>1</v>
      </c>
      <c r="K14" s="404">
        <f t="shared" si="3"/>
        <v>25</v>
      </c>
      <c r="L14" s="404">
        <f t="shared" si="3"/>
        <v>1023</v>
      </c>
      <c r="M14" s="404">
        <f t="shared" si="3"/>
        <v>240</v>
      </c>
      <c r="N14" s="404">
        <f t="shared" si="3"/>
        <v>0</v>
      </c>
      <c r="O14" s="404">
        <f t="shared" si="3"/>
        <v>0</v>
      </c>
      <c r="P14" s="404">
        <f t="shared" si="3"/>
        <v>349</v>
      </c>
      <c r="Q14" s="404">
        <f t="shared" si="3"/>
        <v>434</v>
      </c>
      <c r="R14" s="404">
        <f t="shared" si="3"/>
        <v>63</v>
      </c>
      <c r="S14" s="404">
        <f t="shared" si="3"/>
        <v>11</v>
      </c>
      <c r="T14" s="403">
        <f t="shared" si="3"/>
        <v>0</v>
      </c>
    </row>
    <row r="15" spans="2:20" ht="24.95" customHeight="1">
      <c r="B15" s="582" t="s">
        <v>313</v>
      </c>
      <c r="C15" s="583"/>
      <c r="D15" s="584"/>
      <c r="E15" s="404">
        <f t="shared" ref="E15:T15" si="4">SUM(E23)</f>
        <v>7</v>
      </c>
      <c r="F15" s="404">
        <f t="shared" si="4"/>
        <v>1</v>
      </c>
      <c r="G15" s="404">
        <f t="shared" si="4"/>
        <v>6</v>
      </c>
      <c r="H15" s="404">
        <f t="shared" si="4"/>
        <v>4</v>
      </c>
      <c r="I15" s="404">
        <f t="shared" si="4"/>
        <v>45</v>
      </c>
      <c r="J15" s="404">
        <f t="shared" si="4"/>
        <v>1</v>
      </c>
      <c r="K15" s="404">
        <f t="shared" si="4"/>
        <v>22</v>
      </c>
      <c r="L15" s="404">
        <f t="shared" si="4"/>
        <v>797</v>
      </c>
      <c r="M15" s="404">
        <f t="shared" si="4"/>
        <v>200</v>
      </c>
      <c r="N15" s="404">
        <f t="shared" si="4"/>
        <v>0</v>
      </c>
      <c r="O15" s="404">
        <f t="shared" si="4"/>
        <v>0</v>
      </c>
      <c r="P15" s="404">
        <f t="shared" si="4"/>
        <v>172</v>
      </c>
      <c r="Q15" s="404">
        <f t="shared" si="4"/>
        <v>425</v>
      </c>
      <c r="R15" s="404">
        <f t="shared" si="4"/>
        <v>82</v>
      </c>
      <c r="S15" s="404">
        <f t="shared" si="4"/>
        <v>4</v>
      </c>
      <c r="T15" s="403">
        <f t="shared" si="4"/>
        <v>0</v>
      </c>
    </row>
    <row r="16" spans="2:20" ht="24.95" customHeight="1">
      <c r="B16" s="582" t="s">
        <v>312</v>
      </c>
      <c r="C16" s="583"/>
      <c r="D16" s="584"/>
      <c r="E16" s="404">
        <f t="shared" ref="E16:T16" si="5">SUM(E24)</f>
        <v>18</v>
      </c>
      <c r="F16" s="404">
        <f t="shared" si="5"/>
        <v>2</v>
      </c>
      <c r="G16" s="404">
        <f t="shared" si="5"/>
        <v>16</v>
      </c>
      <c r="H16" s="404">
        <f t="shared" si="5"/>
        <v>13</v>
      </c>
      <c r="I16" s="404">
        <f t="shared" si="5"/>
        <v>166</v>
      </c>
      <c r="J16" s="404">
        <f t="shared" si="5"/>
        <v>6</v>
      </c>
      <c r="K16" s="404">
        <f t="shared" si="5"/>
        <v>82</v>
      </c>
      <c r="L16" s="404">
        <f t="shared" si="5"/>
        <v>2527</v>
      </c>
      <c r="M16" s="404">
        <f t="shared" si="5"/>
        <v>606</v>
      </c>
      <c r="N16" s="404">
        <f t="shared" si="5"/>
        <v>8</v>
      </c>
      <c r="O16" s="404">
        <f t="shared" si="5"/>
        <v>30</v>
      </c>
      <c r="P16" s="404">
        <f t="shared" si="5"/>
        <v>737</v>
      </c>
      <c r="Q16" s="404">
        <f t="shared" si="5"/>
        <v>1146</v>
      </c>
      <c r="R16" s="404">
        <f t="shared" si="5"/>
        <v>333</v>
      </c>
      <c r="S16" s="404">
        <f t="shared" si="5"/>
        <v>56</v>
      </c>
      <c r="T16" s="403">
        <f t="shared" si="5"/>
        <v>0</v>
      </c>
    </row>
    <row r="17" spans="1:24" ht="24.95" customHeight="1">
      <c r="B17" s="579"/>
      <c r="C17" s="580"/>
      <c r="D17" s="581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3"/>
    </row>
    <row r="18" spans="1:24" ht="24.95" customHeight="1">
      <c r="A18" s="421"/>
      <c r="B18" s="576" t="s">
        <v>311</v>
      </c>
      <c r="C18" s="577"/>
      <c r="D18" s="578"/>
      <c r="E18" s="404">
        <f t="shared" ref="E18:S18" si="6">SUM(E26:E29)</f>
        <v>54</v>
      </c>
      <c r="F18" s="404">
        <f t="shared" si="6"/>
        <v>6</v>
      </c>
      <c r="G18" s="404">
        <f t="shared" si="6"/>
        <v>48</v>
      </c>
      <c r="H18" s="404">
        <f t="shared" si="6"/>
        <v>17</v>
      </c>
      <c r="I18" s="404">
        <f t="shared" si="6"/>
        <v>692</v>
      </c>
      <c r="J18" s="404">
        <f t="shared" si="6"/>
        <v>15</v>
      </c>
      <c r="K18" s="404">
        <f t="shared" si="6"/>
        <v>435</v>
      </c>
      <c r="L18" s="404">
        <f t="shared" si="6"/>
        <v>10972</v>
      </c>
      <c r="M18" s="404">
        <f t="shared" si="6"/>
        <v>2706</v>
      </c>
      <c r="N18" s="404">
        <f t="shared" si="6"/>
        <v>8</v>
      </c>
      <c r="O18" s="404">
        <f t="shared" si="6"/>
        <v>53</v>
      </c>
      <c r="P18" s="404">
        <f t="shared" si="6"/>
        <v>972</v>
      </c>
      <c r="Q18" s="404">
        <f t="shared" si="6"/>
        <v>7233</v>
      </c>
      <c r="R18" s="404">
        <f t="shared" si="6"/>
        <v>1034</v>
      </c>
      <c r="S18" s="404">
        <f t="shared" si="6"/>
        <v>173</v>
      </c>
      <c r="T18" s="403" t="s">
        <v>258</v>
      </c>
      <c r="U18" s="422"/>
      <c r="V18" s="422"/>
      <c r="W18" s="422"/>
      <c r="X18" s="422"/>
    </row>
    <row r="19" spans="1:24" ht="24.95" customHeight="1">
      <c r="A19" s="421"/>
      <c r="B19" s="576" t="s">
        <v>310</v>
      </c>
      <c r="C19" s="577"/>
      <c r="D19" s="578"/>
      <c r="E19" s="404">
        <f>SUM(E30)</f>
        <v>36</v>
      </c>
      <c r="F19" s="404">
        <f>SUM(F30)</f>
        <v>4</v>
      </c>
      <c r="G19" s="404">
        <f t="shared" ref="G19:S19" si="7">G30</f>
        <v>32</v>
      </c>
      <c r="H19" s="404">
        <f t="shared" si="7"/>
        <v>16</v>
      </c>
      <c r="I19" s="404">
        <f t="shared" si="7"/>
        <v>350</v>
      </c>
      <c r="J19" s="404">
        <f t="shared" si="7"/>
        <v>4</v>
      </c>
      <c r="K19" s="404">
        <f t="shared" si="7"/>
        <v>229</v>
      </c>
      <c r="L19" s="404">
        <f t="shared" si="7"/>
        <v>7420</v>
      </c>
      <c r="M19" s="404">
        <f t="shared" si="7"/>
        <v>849</v>
      </c>
      <c r="N19" s="404">
        <f t="shared" si="7"/>
        <v>10</v>
      </c>
      <c r="O19" s="404" t="str">
        <f t="shared" si="7"/>
        <v>-</v>
      </c>
      <c r="P19" s="404">
        <f t="shared" si="7"/>
        <v>1287</v>
      </c>
      <c r="Q19" s="404">
        <f t="shared" si="7"/>
        <v>5274</v>
      </c>
      <c r="R19" s="404">
        <f t="shared" si="7"/>
        <v>445</v>
      </c>
      <c r="S19" s="404">
        <f t="shared" si="7"/>
        <v>58</v>
      </c>
      <c r="T19" s="403" t="s">
        <v>258</v>
      </c>
      <c r="U19" s="422"/>
      <c r="V19" s="422"/>
      <c r="W19" s="422"/>
      <c r="X19" s="422"/>
    </row>
    <row r="20" spans="1:24" ht="24.95" customHeight="1">
      <c r="A20" s="421"/>
      <c r="B20" s="576" t="s">
        <v>309</v>
      </c>
      <c r="C20" s="577"/>
      <c r="D20" s="578"/>
      <c r="E20" s="404">
        <f t="shared" ref="E20:S20" si="8">SUM(E40,E42,E48,E33,E41,E61)</f>
        <v>23</v>
      </c>
      <c r="F20" s="404">
        <f t="shared" si="8"/>
        <v>1</v>
      </c>
      <c r="G20" s="404">
        <f t="shared" si="8"/>
        <v>22</v>
      </c>
      <c r="H20" s="404">
        <f t="shared" si="8"/>
        <v>12</v>
      </c>
      <c r="I20" s="404">
        <f t="shared" si="8"/>
        <v>179</v>
      </c>
      <c r="J20" s="404">
        <f t="shared" si="8"/>
        <v>3</v>
      </c>
      <c r="K20" s="404">
        <f t="shared" si="8"/>
        <v>100</v>
      </c>
      <c r="L20" s="404">
        <f t="shared" si="8"/>
        <v>3758</v>
      </c>
      <c r="M20" s="404">
        <f t="shared" si="8"/>
        <v>461</v>
      </c>
      <c r="N20" s="404">
        <f t="shared" si="8"/>
        <v>0</v>
      </c>
      <c r="O20" s="404">
        <f t="shared" si="8"/>
        <v>28</v>
      </c>
      <c r="P20" s="404">
        <f t="shared" si="8"/>
        <v>680</v>
      </c>
      <c r="Q20" s="404">
        <f t="shared" si="8"/>
        <v>2589</v>
      </c>
      <c r="R20" s="404">
        <f t="shared" si="8"/>
        <v>131</v>
      </c>
      <c r="S20" s="404">
        <f t="shared" si="8"/>
        <v>29</v>
      </c>
      <c r="T20" s="403" t="s">
        <v>258</v>
      </c>
    </row>
    <row r="21" spans="1:24" ht="24.95" customHeight="1">
      <c r="A21" s="421"/>
      <c r="B21" s="576" t="s">
        <v>308</v>
      </c>
      <c r="C21" s="577"/>
      <c r="D21" s="578"/>
      <c r="E21" s="404">
        <f t="shared" ref="E21:S21" si="9">SUM(E36,E49,E34,E35,E46,E50,E51)</f>
        <v>17</v>
      </c>
      <c r="F21" s="404">
        <f t="shared" si="9"/>
        <v>2</v>
      </c>
      <c r="G21" s="404">
        <f t="shared" si="9"/>
        <v>15</v>
      </c>
      <c r="H21" s="404">
        <f t="shared" si="9"/>
        <v>12</v>
      </c>
      <c r="I21" s="404">
        <f t="shared" si="9"/>
        <v>162</v>
      </c>
      <c r="J21" s="404">
        <f t="shared" si="9"/>
        <v>5</v>
      </c>
      <c r="K21" s="404">
        <f t="shared" si="9"/>
        <v>103</v>
      </c>
      <c r="L21" s="404">
        <f t="shared" si="9"/>
        <v>2316</v>
      </c>
      <c r="M21" s="404">
        <f t="shared" si="9"/>
        <v>546</v>
      </c>
      <c r="N21" s="404">
        <f t="shared" si="9"/>
        <v>0</v>
      </c>
      <c r="O21" s="404">
        <f t="shared" si="9"/>
        <v>25</v>
      </c>
      <c r="P21" s="404">
        <f t="shared" si="9"/>
        <v>525</v>
      </c>
      <c r="Q21" s="404">
        <f t="shared" si="9"/>
        <v>1220</v>
      </c>
      <c r="R21" s="404">
        <f t="shared" si="9"/>
        <v>360</v>
      </c>
      <c r="S21" s="404">
        <f t="shared" si="9"/>
        <v>75</v>
      </c>
      <c r="T21" s="403" t="s">
        <v>301</v>
      </c>
    </row>
    <row r="22" spans="1:24" ht="24.95" customHeight="1">
      <c r="A22" s="421"/>
      <c r="B22" s="576" t="s">
        <v>307</v>
      </c>
      <c r="C22" s="577"/>
      <c r="D22" s="578"/>
      <c r="E22" s="418">
        <f t="shared" ref="E22:M22" si="10">SUM(E38,E39)</f>
        <v>9</v>
      </c>
      <c r="F22" s="418">
        <f t="shared" si="10"/>
        <v>1</v>
      </c>
      <c r="G22" s="418">
        <f t="shared" si="10"/>
        <v>8</v>
      </c>
      <c r="H22" s="418">
        <f t="shared" si="10"/>
        <v>7</v>
      </c>
      <c r="I22" s="418">
        <f t="shared" si="10"/>
        <v>65</v>
      </c>
      <c r="J22" s="418">
        <f t="shared" si="10"/>
        <v>1</v>
      </c>
      <c r="K22" s="418">
        <f t="shared" si="10"/>
        <v>25</v>
      </c>
      <c r="L22" s="418">
        <f t="shared" si="10"/>
        <v>1023</v>
      </c>
      <c r="M22" s="418">
        <f t="shared" si="10"/>
        <v>240</v>
      </c>
      <c r="N22" s="418" t="s">
        <v>260</v>
      </c>
      <c r="O22" s="418" t="s">
        <v>260</v>
      </c>
      <c r="P22" s="418">
        <f>SUM(P38,P39)</f>
        <v>349</v>
      </c>
      <c r="Q22" s="418">
        <f>SUM(Q38,Q39)</f>
        <v>434</v>
      </c>
      <c r="R22" s="418">
        <f>SUM(R38,R39)</f>
        <v>63</v>
      </c>
      <c r="S22" s="418">
        <f>SUM(S38,S39)</f>
        <v>11</v>
      </c>
      <c r="T22" s="403" t="s">
        <v>258</v>
      </c>
    </row>
    <row r="23" spans="1:24" ht="24.95" customHeight="1">
      <c r="B23" s="576" t="s">
        <v>306</v>
      </c>
      <c r="C23" s="577"/>
      <c r="D23" s="578"/>
      <c r="E23" s="418">
        <f>SUM(E44)</f>
        <v>7</v>
      </c>
      <c r="F23" s="418">
        <f>SUM(F44)</f>
        <v>1</v>
      </c>
      <c r="G23" s="418">
        <f>SUM(G44)</f>
        <v>6</v>
      </c>
      <c r="H23" s="418">
        <f>SUM(H44)</f>
        <v>4</v>
      </c>
      <c r="I23" s="418">
        <f>SUM(I44+I52)</f>
        <v>45</v>
      </c>
      <c r="J23" s="418">
        <f>SUM(J44)</f>
        <v>1</v>
      </c>
      <c r="K23" s="418">
        <f>SUM(K44,K52)</f>
        <v>22</v>
      </c>
      <c r="L23" s="418">
        <f>SUM(L44)</f>
        <v>797</v>
      </c>
      <c r="M23" s="418">
        <f>SUM(M44)</f>
        <v>200</v>
      </c>
      <c r="N23" s="418" t="s">
        <v>258</v>
      </c>
      <c r="O23" s="418" t="s">
        <v>258</v>
      </c>
      <c r="P23" s="418">
        <f>SUM(P44)</f>
        <v>172</v>
      </c>
      <c r="Q23" s="418">
        <f>SUM(Q44)</f>
        <v>425</v>
      </c>
      <c r="R23" s="418">
        <f>SUM(R44)</f>
        <v>82</v>
      </c>
      <c r="S23" s="418">
        <f>SUM(S44)</f>
        <v>4</v>
      </c>
      <c r="T23" s="403" t="s">
        <v>305</v>
      </c>
    </row>
    <row r="24" spans="1:24" ht="24.95" customHeight="1">
      <c r="B24" s="576" t="s">
        <v>304</v>
      </c>
      <c r="C24" s="577"/>
      <c r="D24" s="578"/>
      <c r="E24" s="411">
        <f t="shared" ref="E24:S24" si="11">SUM(E32,E54,E58,E60,E45,E55,E56,E57)</f>
        <v>18</v>
      </c>
      <c r="F24" s="411">
        <f t="shared" si="11"/>
        <v>2</v>
      </c>
      <c r="G24" s="411">
        <f t="shared" si="11"/>
        <v>16</v>
      </c>
      <c r="H24" s="411">
        <f t="shared" si="11"/>
        <v>13</v>
      </c>
      <c r="I24" s="411">
        <f t="shared" si="11"/>
        <v>166</v>
      </c>
      <c r="J24" s="411">
        <f t="shared" si="11"/>
        <v>6</v>
      </c>
      <c r="K24" s="411">
        <f t="shared" si="11"/>
        <v>82</v>
      </c>
      <c r="L24" s="411">
        <f t="shared" si="11"/>
        <v>2527</v>
      </c>
      <c r="M24" s="411">
        <f t="shared" si="11"/>
        <v>606</v>
      </c>
      <c r="N24" s="411">
        <f t="shared" si="11"/>
        <v>8</v>
      </c>
      <c r="O24" s="411">
        <f t="shared" si="11"/>
        <v>30</v>
      </c>
      <c r="P24" s="411">
        <f t="shared" si="11"/>
        <v>737</v>
      </c>
      <c r="Q24" s="411">
        <f t="shared" si="11"/>
        <v>1146</v>
      </c>
      <c r="R24" s="411">
        <f t="shared" si="11"/>
        <v>333</v>
      </c>
      <c r="S24" s="411">
        <f t="shared" si="11"/>
        <v>56</v>
      </c>
      <c r="T24" s="403" t="s">
        <v>301</v>
      </c>
    </row>
    <row r="25" spans="1:24" ht="24.95" customHeight="1">
      <c r="B25" s="414"/>
      <c r="C25" s="413"/>
      <c r="D25" s="412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20"/>
    </row>
    <row r="26" spans="1:24" ht="24.95" customHeight="1">
      <c r="B26" s="414"/>
      <c r="C26" s="419" t="s">
        <v>303</v>
      </c>
      <c r="D26" s="406" t="s">
        <v>302</v>
      </c>
      <c r="E26" s="418">
        <v>26</v>
      </c>
      <c r="F26" s="418">
        <v>3</v>
      </c>
      <c r="G26" s="418">
        <v>23</v>
      </c>
      <c r="H26" s="418">
        <v>6</v>
      </c>
      <c r="I26" s="418">
        <v>390</v>
      </c>
      <c r="J26" s="418">
        <v>6</v>
      </c>
      <c r="K26" s="418">
        <v>233</v>
      </c>
      <c r="L26" s="418">
        <v>6939</v>
      </c>
      <c r="M26" s="418">
        <v>1474</v>
      </c>
      <c r="N26" s="418">
        <v>8</v>
      </c>
      <c r="O26" s="418">
        <v>53</v>
      </c>
      <c r="P26" s="418">
        <v>224</v>
      </c>
      <c r="Q26" s="418">
        <v>5180</v>
      </c>
      <c r="R26" s="418">
        <v>543</v>
      </c>
      <c r="S26" s="418">
        <v>79</v>
      </c>
      <c r="T26" s="403" t="s">
        <v>301</v>
      </c>
    </row>
    <row r="27" spans="1:24" ht="24.95" customHeight="1">
      <c r="B27" s="414"/>
      <c r="C27" s="413"/>
      <c r="D27" s="406" t="s">
        <v>300</v>
      </c>
      <c r="E27" s="411">
        <v>11</v>
      </c>
      <c r="F27" s="411">
        <v>1</v>
      </c>
      <c r="G27" s="411">
        <v>10</v>
      </c>
      <c r="H27" s="411">
        <v>5</v>
      </c>
      <c r="I27" s="411">
        <v>118</v>
      </c>
      <c r="J27" s="411">
        <v>3</v>
      </c>
      <c r="K27" s="411">
        <v>74</v>
      </c>
      <c r="L27" s="411">
        <v>1763</v>
      </c>
      <c r="M27" s="411">
        <v>482</v>
      </c>
      <c r="N27" s="411" t="s">
        <v>258</v>
      </c>
      <c r="O27" s="417" t="s">
        <v>258</v>
      </c>
      <c r="P27" s="411">
        <v>405</v>
      </c>
      <c r="Q27" s="411">
        <v>876</v>
      </c>
      <c r="R27" s="411">
        <v>124</v>
      </c>
      <c r="S27" s="411">
        <v>25</v>
      </c>
      <c r="T27" s="403" t="s">
        <v>258</v>
      </c>
    </row>
    <row r="28" spans="1:24" ht="24.95" customHeight="1">
      <c r="B28" s="414"/>
      <c r="C28" s="413"/>
      <c r="D28" s="406" t="s">
        <v>299</v>
      </c>
      <c r="E28" s="411">
        <v>8</v>
      </c>
      <c r="F28" s="411" t="s">
        <v>258</v>
      </c>
      <c r="G28" s="411">
        <v>8</v>
      </c>
      <c r="H28" s="411">
        <v>3</v>
      </c>
      <c r="I28" s="411">
        <v>69</v>
      </c>
      <c r="J28" s="411">
        <v>1</v>
      </c>
      <c r="K28" s="411">
        <v>43</v>
      </c>
      <c r="L28" s="411">
        <v>651</v>
      </c>
      <c r="M28" s="411" t="s">
        <v>258</v>
      </c>
      <c r="N28" s="411" t="s">
        <v>258</v>
      </c>
      <c r="O28" s="411" t="s">
        <v>259</v>
      </c>
      <c r="P28" s="411">
        <v>203</v>
      </c>
      <c r="Q28" s="411">
        <v>448</v>
      </c>
      <c r="R28" s="411">
        <v>91</v>
      </c>
      <c r="S28" s="411">
        <v>19</v>
      </c>
      <c r="T28" s="403" t="s">
        <v>258</v>
      </c>
    </row>
    <row r="29" spans="1:24" ht="24.95" customHeight="1">
      <c r="B29" s="414"/>
      <c r="C29" s="413"/>
      <c r="D29" s="406" t="s">
        <v>298</v>
      </c>
      <c r="E29" s="404">
        <v>9</v>
      </c>
      <c r="F29" s="404">
        <v>2</v>
      </c>
      <c r="G29" s="404">
        <v>7</v>
      </c>
      <c r="H29" s="404">
        <v>3</v>
      </c>
      <c r="I29" s="404">
        <v>115</v>
      </c>
      <c r="J29" s="404">
        <v>5</v>
      </c>
      <c r="K29" s="404">
        <v>85</v>
      </c>
      <c r="L29" s="404">
        <v>1619</v>
      </c>
      <c r="M29" s="404">
        <v>750</v>
      </c>
      <c r="N29" s="404" t="s">
        <v>260</v>
      </c>
      <c r="O29" s="404" t="s">
        <v>258</v>
      </c>
      <c r="P29" s="404">
        <v>140</v>
      </c>
      <c r="Q29" s="404">
        <v>729</v>
      </c>
      <c r="R29" s="404">
        <v>276</v>
      </c>
      <c r="S29" s="404">
        <v>50</v>
      </c>
      <c r="T29" s="403" t="s">
        <v>260</v>
      </c>
    </row>
    <row r="30" spans="1:24" ht="24.95" customHeight="1">
      <c r="B30" s="414"/>
      <c r="C30" s="406" t="s">
        <v>297</v>
      </c>
      <c r="D30" s="415"/>
      <c r="E30" s="404">
        <v>36</v>
      </c>
      <c r="F30" s="404">
        <v>4</v>
      </c>
      <c r="G30" s="404">
        <v>32</v>
      </c>
      <c r="H30" s="404">
        <v>16</v>
      </c>
      <c r="I30" s="404">
        <v>350</v>
      </c>
      <c r="J30" s="404">
        <v>4</v>
      </c>
      <c r="K30" s="404">
        <v>229</v>
      </c>
      <c r="L30" s="404">
        <v>7420</v>
      </c>
      <c r="M30" s="404">
        <v>849</v>
      </c>
      <c r="N30" s="404">
        <v>10</v>
      </c>
      <c r="O30" s="404" t="s">
        <v>258</v>
      </c>
      <c r="P30" s="404">
        <v>1287</v>
      </c>
      <c r="Q30" s="404">
        <v>5274</v>
      </c>
      <c r="R30" s="404">
        <v>445</v>
      </c>
      <c r="S30" s="404">
        <v>58</v>
      </c>
      <c r="T30" s="403" t="s">
        <v>260</v>
      </c>
    </row>
    <row r="31" spans="1:24" ht="24.95" customHeight="1">
      <c r="B31" s="414"/>
      <c r="C31" s="409"/>
      <c r="D31" s="408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3"/>
    </row>
    <row r="32" spans="1:24" ht="24.95" customHeight="1">
      <c r="B32" s="416"/>
      <c r="C32" s="406" t="s">
        <v>296</v>
      </c>
      <c r="D32" s="415"/>
      <c r="E32" s="404">
        <v>11</v>
      </c>
      <c r="F32" s="404">
        <v>2</v>
      </c>
      <c r="G32" s="404">
        <v>9</v>
      </c>
      <c r="H32" s="404">
        <v>6</v>
      </c>
      <c r="I32" s="404">
        <v>98</v>
      </c>
      <c r="J32" s="404">
        <v>5</v>
      </c>
      <c r="K32" s="404">
        <v>50</v>
      </c>
      <c r="L32" s="404">
        <v>1807</v>
      </c>
      <c r="M32" s="404">
        <v>606</v>
      </c>
      <c r="N32" s="404">
        <v>8</v>
      </c>
      <c r="O32" s="404">
        <v>30</v>
      </c>
      <c r="P32" s="404">
        <v>298</v>
      </c>
      <c r="Q32" s="404">
        <v>865</v>
      </c>
      <c r="R32" s="404">
        <v>234</v>
      </c>
      <c r="S32" s="404">
        <v>50</v>
      </c>
      <c r="T32" s="403" t="s">
        <v>258</v>
      </c>
    </row>
    <row r="33" spans="2:20" ht="24.95" customHeight="1">
      <c r="B33" s="414"/>
      <c r="C33" s="406" t="s">
        <v>295</v>
      </c>
      <c r="D33" s="415"/>
      <c r="E33" s="404">
        <v>10</v>
      </c>
      <c r="F33" s="404">
        <v>1</v>
      </c>
      <c r="G33" s="404">
        <v>9</v>
      </c>
      <c r="H33" s="404">
        <v>5</v>
      </c>
      <c r="I33" s="404">
        <v>53</v>
      </c>
      <c r="J33" s="404" t="s">
        <v>258</v>
      </c>
      <c r="K33" s="404">
        <v>35</v>
      </c>
      <c r="L33" s="404">
        <v>1081</v>
      </c>
      <c r="M33" s="404">
        <v>341</v>
      </c>
      <c r="N33" s="404" t="s">
        <v>260</v>
      </c>
      <c r="O33" s="404" t="s">
        <v>258</v>
      </c>
      <c r="P33" s="404">
        <v>224</v>
      </c>
      <c r="Q33" s="404">
        <v>516</v>
      </c>
      <c r="R33" s="404">
        <v>32</v>
      </c>
      <c r="S33" s="404" t="s">
        <v>260</v>
      </c>
      <c r="T33" s="403" t="s">
        <v>258</v>
      </c>
    </row>
    <row r="34" spans="2:20" ht="24.95" customHeight="1">
      <c r="B34" s="414"/>
      <c r="C34" s="406" t="s">
        <v>294</v>
      </c>
      <c r="D34" s="415"/>
      <c r="E34" s="404">
        <v>5</v>
      </c>
      <c r="F34" s="404">
        <v>2</v>
      </c>
      <c r="G34" s="404">
        <v>3</v>
      </c>
      <c r="H34" s="404">
        <v>2</v>
      </c>
      <c r="I34" s="404">
        <v>43</v>
      </c>
      <c r="J34" s="404">
        <v>1</v>
      </c>
      <c r="K34" s="404">
        <v>22</v>
      </c>
      <c r="L34" s="404">
        <v>982</v>
      </c>
      <c r="M34" s="404">
        <v>546</v>
      </c>
      <c r="N34" s="404" t="s">
        <v>258</v>
      </c>
      <c r="O34" s="404" t="s">
        <v>259</v>
      </c>
      <c r="P34" s="404">
        <v>76</v>
      </c>
      <c r="Q34" s="404">
        <v>360</v>
      </c>
      <c r="R34" s="404">
        <v>55</v>
      </c>
      <c r="S34" s="404">
        <v>16</v>
      </c>
      <c r="T34" s="403" t="s">
        <v>260</v>
      </c>
    </row>
    <row r="35" spans="2:20" ht="24.95" customHeight="1">
      <c r="B35" s="414"/>
      <c r="C35" s="406" t="s">
        <v>293</v>
      </c>
      <c r="D35" s="415"/>
      <c r="E35" s="404">
        <v>3</v>
      </c>
      <c r="F35" s="404" t="s">
        <v>258</v>
      </c>
      <c r="G35" s="404">
        <v>3</v>
      </c>
      <c r="H35" s="404">
        <v>2</v>
      </c>
      <c r="I35" s="404">
        <v>29</v>
      </c>
      <c r="J35" s="404" t="s">
        <v>258</v>
      </c>
      <c r="K35" s="404">
        <v>22</v>
      </c>
      <c r="L35" s="404">
        <v>272</v>
      </c>
      <c r="M35" s="404" t="s">
        <v>258</v>
      </c>
      <c r="N35" s="404" t="s">
        <v>258</v>
      </c>
      <c r="O35" s="404" t="s">
        <v>260</v>
      </c>
      <c r="P35" s="404">
        <v>87</v>
      </c>
      <c r="Q35" s="404">
        <v>185</v>
      </c>
      <c r="R35" s="404">
        <v>49</v>
      </c>
      <c r="S35" s="404" t="s">
        <v>258</v>
      </c>
      <c r="T35" s="403" t="s">
        <v>260</v>
      </c>
    </row>
    <row r="36" spans="2:20" ht="24.95" customHeight="1">
      <c r="B36" s="414"/>
      <c r="C36" s="406" t="s">
        <v>292</v>
      </c>
      <c r="D36" s="415"/>
      <c r="E36" s="404">
        <v>3</v>
      </c>
      <c r="F36" s="404" t="s">
        <v>258</v>
      </c>
      <c r="G36" s="404">
        <v>3</v>
      </c>
      <c r="H36" s="404">
        <v>3</v>
      </c>
      <c r="I36" s="404">
        <v>48</v>
      </c>
      <c r="J36" s="404">
        <v>1</v>
      </c>
      <c r="K36" s="404">
        <v>27</v>
      </c>
      <c r="L36" s="404">
        <v>222</v>
      </c>
      <c r="M36" s="404" t="s">
        <v>258</v>
      </c>
      <c r="N36" s="404" t="s">
        <v>258</v>
      </c>
      <c r="O36" s="404" t="s">
        <v>260</v>
      </c>
      <c r="P36" s="404">
        <v>154</v>
      </c>
      <c r="Q36" s="404">
        <v>68</v>
      </c>
      <c r="R36" s="404">
        <v>156</v>
      </c>
      <c r="S36" s="404">
        <v>10</v>
      </c>
      <c r="T36" s="403" t="s">
        <v>258</v>
      </c>
    </row>
    <row r="37" spans="2:20" ht="24.95" customHeight="1">
      <c r="B37" s="414"/>
      <c r="C37" s="409"/>
      <c r="D37" s="408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3"/>
    </row>
    <row r="38" spans="2:20" ht="24.95" customHeight="1">
      <c r="B38" s="414"/>
      <c r="C38" s="406" t="s">
        <v>291</v>
      </c>
      <c r="D38" s="405"/>
      <c r="E38" s="404">
        <v>5</v>
      </c>
      <c r="F38" s="404">
        <v>1</v>
      </c>
      <c r="G38" s="404">
        <v>4</v>
      </c>
      <c r="H38" s="404">
        <v>3</v>
      </c>
      <c r="I38" s="404">
        <v>35</v>
      </c>
      <c r="J38" s="404">
        <v>1</v>
      </c>
      <c r="K38" s="404">
        <v>14</v>
      </c>
      <c r="L38" s="404">
        <v>700</v>
      </c>
      <c r="M38" s="404">
        <v>240</v>
      </c>
      <c r="N38" s="404" t="s">
        <v>258</v>
      </c>
      <c r="O38" s="404" t="s">
        <v>258</v>
      </c>
      <c r="P38" s="404">
        <v>202</v>
      </c>
      <c r="Q38" s="404">
        <v>258</v>
      </c>
      <c r="R38" s="404">
        <v>40</v>
      </c>
      <c r="S38" s="404">
        <v>11</v>
      </c>
      <c r="T38" s="403" t="s">
        <v>258</v>
      </c>
    </row>
    <row r="39" spans="2:20" ht="24.95" customHeight="1">
      <c r="B39" s="414"/>
      <c r="C39" s="406" t="s">
        <v>290</v>
      </c>
      <c r="D39" s="405"/>
      <c r="E39" s="404">
        <v>4</v>
      </c>
      <c r="F39" s="404" t="s">
        <v>258</v>
      </c>
      <c r="G39" s="404">
        <v>4</v>
      </c>
      <c r="H39" s="404">
        <v>4</v>
      </c>
      <c r="I39" s="404">
        <v>30</v>
      </c>
      <c r="J39" s="404" t="s">
        <v>260</v>
      </c>
      <c r="K39" s="404">
        <v>11</v>
      </c>
      <c r="L39" s="404">
        <v>323</v>
      </c>
      <c r="M39" s="404" t="s">
        <v>258</v>
      </c>
      <c r="N39" s="404" t="s">
        <v>260</v>
      </c>
      <c r="O39" s="404" t="s">
        <v>258</v>
      </c>
      <c r="P39" s="404">
        <v>147</v>
      </c>
      <c r="Q39" s="404">
        <v>176</v>
      </c>
      <c r="R39" s="404">
        <v>23</v>
      </c>
      <c r="S39" s="404" t="s">
        <v>259</v>
      </c>
      <c r="T39" s="403" t="s">
        <v>258</v>
      </c>
    </row>
    <row r="40" spans="2:20" ht="24.95" customHeight="1">
      <c r="B40" s="414"/>
      <c r="C40" s="406" t="s">
        <v>289</v>
      </c>
      <c r="D40" s="405"/>
      <c r="E40" s="404">
        <v>4</v>
      </c>
      <c r="F40" s="404" t="s">
        <v>258</v>
      </c>
      <c r="G40" s="404">
        <v>4</v>
      </c>
      <c r="H40" s="404">
        <v>2</v>
      </c>
      <c r="I40" s="404">
        <v>31</v>
      </c>
      <c r="J40" s="404" t="s">
        <v>258</v>
      </c>
      <c r="K40" s="404">
        <v>18</v>
      </c>
      <c r="L40" s="404">
        <v>316</v>
      </c>
      <c r="M40" s="404" t="s">
        <v>258</v>
      </c>
      <c r="N40" s="404" t="s">
        <v>258</v>
      </c>
      <c r="O40" s="404" t="s">
        <v>258</v>
      </c>
      <c r="P40" s="404">
        <v>88</v>
      </c>
      <c r="Q40" s="404">
        <v>228</v>
      </c>
      <c r="R40" s="404">
        <v>25</v>
      </c>
      <c r="S40" s="404" t="s">
        <v>258</v>
      </c>
      <c r="T40" s="403" t="s">
        <v>260</v>
      </c>
    </row>
    <row r="41" spans="2:20" ht="24.95" customHeight="1">
      <c r="B41" s="414"/>
      <c r="C41" s="406" t="s">
        <v>288</v>
      </c>
      <c r="D41" s="405"/>
      <c r="E41" s="404">
        <v>4</v>
      </c>
      <c r="F41" s="404" t="s">
        <v>260</v>
      </c>
      <c r="G41" s="411">
        <v>4</v>
      </c>
      <c r="H41" s="411">
        <v>1</v>
      </c>
      <c r="I41" s="411">
        <v>29</v>
      </c>
      <c r="J41" s="411">
        <v>1</v>
      </c>
      <c r="K41" s="411">
        <v>14</v>
      </c>
      <c r="L41" s="404">
        <v>1669</v>
      </c>
      <c r="M41" s="411">
        <v>120</v>
      </c>
      <c r="N41" s="404" t="s">
        <v>258</v>
      </c>
      <c r="O41" s="404" t="s">
        <v>258</v>
      </c>
      <c r="P41" s="404">
        <v>114</v>
      </c>
      <c r="Q41" s="411">
        <v>1435</v>
      </c>
      <c r="R41" s="411">
        <v>19</v>
      </c>
      <c r="S41" s="411">
        <v>8</v>
      </c>
      <c r="T41" s="403" t="s">
        <v>258</v>
      </c>
    </row>
    <row r="42" spans="2:20" ht="24.95" customHeight="1">
      <c r="B42" s="414"/>
      <c r="C42" s="406" t="s">
        <v>287</v>
      </c>
      <c r="D42" s="405"/>
      <c r="E42" s="404">
        <v>1</v>
      </c>
      <c r="F42" s="404" t="s">
        <v>258</v>
      </c>
      <c r="G42" s="411">
        <v>1</v>
      </c>
      <c r="H42" s="411">
        <v>1</v>
      </c>
      <c r="I42" s="411">
        <v>39</v>
      </c>
      <c r="J42" s="404" t="s">
        <v>258</v>
      </c>
      <c r="K42" s="411">
        <v>24</v>
      </c>
      <c r="L42" s="404">
        <v>212</v>
      </c>
      <c r="M42" s="411" t="s">
        <v>258</v>
      </c>
      <c r="N42" s="404" t="s">
        <v>258</v>
      </c>
      <c r="O42" s="404" t="s">
        <v>258</v>
      </c>
      <c r="P42" s="411">
        <v>60</v>
      </c>
      <c r="Q42" s="411">
        <v>152</v>
      </c>
      <c r="R42" s="411">
        <v>21</v>
      </c>
      <c r="S42" s="404" t="s">
        <v>258</v>
      </c>
      <c r="T42" s="403" t="s">
        <v>258</v>
      </c>
    </row>
    <row r="43" spans="2:20" ht="24.95" customHeight="1">
      <c r="B43" s="414"/>
      <c r="C43" s="409"/>
      <c r="D43" s="408"/>
      <c r="E43" s="404"/>
      <c r="F43" s="404"/>
      <c r="G43" s="411"/>
      <c r="H43" s="411"/>
      <c r="I43" s="411"/>
      <c r="J43" s="404"/>
      <c r="K43" s="411"/>
      <c r="L43" s="404"/>
      <c r="M43" s="411"/>
      <c r="N43" s="404"/>
      <c r="O43" s="404"/>
      <c r="P43" s="411"/>
      <c r="Q43" s="411"/>
      <c r="R43" s="411"/>
      <c r="S43" s="404"/>
      <c r="T43" s="403"/>
    </row>
    <row r="44" spans="2:20" ht="24.95" customHeight="1">
      <c r="B44" s="414"/>
      <c r="C44" s="406" t="s">
        <v>286</v>
      </c>
      <c r="D44" s="405"/>
      <c r="E44" s="404">
        <v>7</v>
      </c>
      <c r="F44" s="404">
        <v>1</v>
      </c>
      <c r="G44" s="411">
        <v>6</v>
      </c>
      <c r="H44" s="411">
        <v>4</v>
      </c>
      <c r="I44" s="411">
        <v>44</v>
      </c>
      <c r="J44" s="411">
        <v>1</v>
      </c>
      <c r="K44" s="411">
        <v>21</v>
      </c>
      <c r="L44" s="404">
        <v>797</v>
      </c>
      <c r="M44" s="411">
        <v>200</v>
      </c>
      <c r="N44" s="404" t="s">
        <v>258</v>
      </c>
      <c r="O44" s="411" t="s">
        <v>258</v>
      </c>
      <c r="P44" s="411">
        <v>172</v>
      </c>
      <c r="Q44" s="411">
        <v>425</v>
      </c>
      <c r="R44" s="411">
        <v>82</v>
      </c>
      <c r="S44" s="411">
        <v>4</v>
      </c>
      <c r="T44" s="403" t="s">
        <v>258</v>
      </c>
    </row>
    <row r="45" spans="2:20" ht="24.95" customHeight="1">
      <c r="B45" s="414"/>
      <c r="C45" s="406" t="s">
        <v>285</v>
      </c>
      <c r="D45" s="405"/>
      <c r="E45" s="404">
        <v>3</v>
      </c>
      <c r="F45" s="404" t="s">
        <v>260</v>
      </c>
      <c r="G45" s="411">
        <v>3</v>
      </c>
      <c r="H45" s="411">
        <v>3</v>
      </c>
      <c r="I45" s="411">
        <v>28</v>
      </c>
      <c r="J45" s="411">
        <v>1</v>
      </c>
      <c r="K45" s="411">
        <v>11</v>
      </c>
      <c r="L45" s="404">
        <v>295</v>
      </c>
      <c r="M45" s="411" t="s">
        <v>258</v>
      </c>
      <c r="N45" s="404" t="s">
        <v>258</v>
      </c>
      <c r="O45" s="404" t="s">
        <v>260</v>
      </c>
      <c r="P45" s="411">
        <v>205</v>
      </c>
      <c r="Q45" s="411">
        <v>90</v>
      </c>
      <c r="R45" s="411">
        <v>76</v>
      </c>
      <c r="S45" s="411">
        <v>6</v>
      </c>
      <c r="T45" s="403" t="s">
        <v>258</v>
      </c>
    </row>
    <row r="46" spans="2:20" ht="24.95" customHeight="1">
      <c r="B46" s="414"/>
      <c r="C46" s="406" t="s">
        <v>284</v>
      </c>
      <c r="D46" s="405"/>
      <c r="E46" s="404">
        <v>2</v>
      </c>
      <c r="F46" s="404" t="s">
        <v>258</v>
      </c>
      <c r="G46" s="411">
        <v>2</v>
      </c>
      <c r="H46" s="411">
        <v>2</v>
      </c>
      <c r="I46" s="411">
        <v>20</v>
      </c>
      <c r="J46" s="411">
        <v>1</v>
      </c>
      <c r="K46" s="411">
        <v>13</v>
      </c>
      <c r="L46" s="404">
        <v>207</v>
      </c>
      <c r="M46" s="411" t="s">
        <v>258</v>
      </c>
      <c r="N46" s="404" t="s">
        <v>258</v>
      </c>
      <c r="O46" s="404" t="s">
        <v>260</v>
      </c>
      <c r="P46" s="411">
        <v>69</v>
      </c>
      <c r="Q46" s="411">
        <v>138</v>
      </c>
      <c r="R46" s="411">
        <v>38</v>
      </c>
      <c r="S46" s="411">
        <v>19</v>
      </c>
      <c r="T46" s="403" t="s">
        <v>258</v>
      </c>
    </row>
    <row r="47" spans="2:20" ht="24.95" customHeight="1">
      <c r="B47" s="414"/>
      <c r="C47" s="413"/>
      <c r="D47" s="412"/>
      <c r="E47" s="404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03"/>
    </row>
    <row r="48" spans="2:20" ht="24.95" customHeight="1">
      <c r="B48" s="407" t="s">
        <v>283</v>
      </c>
      <c r="C48" s="406" t="s">
        <v>282</v>
      </c>
      <c r="D48" s="405"/>
      <c r="E48" s="404">
        <v>2</v>
      </c>
      <c r="F48" s="404" t="s">
        <v>258</v>
      </c>
      <c r="G48" s="404">
        <v>2</v>
      </c>
      <c r="H48" s="404">
        <v>2</v>
      </c>
      <c r="I48" s="404">
        <v>13</v>
      </c>
      <c r="J48" s="404">
        <v>2</v>
      </c>
      <c r="K48" s="404">
        <v>5</v>
      </c>
      <c r="L48" s="404">
        <v>214</v>
      </c>
      <c r="M48" s="404" t="s">
        <v>258</v>
      </c>
      <c r="N48" s="404" t="s">
        <v>258</v>
      </c>
      <c r="O48" s="404">
        <v>28</v>
      </c>
      <c r="P48" s="404">
        <v>78</v>
      </c>
      <c r="Q48" s="404">
        <v>108</v>
      </c>
      <c r="R48" s="404">
        <v>34</v>
      </c>
      <c r="S48" s="404">
        <v>21</v>
      </c>
      <c r="T48" s="403" t="s">
        <v>258</v>
      </c>
    </row>
    <row r="49" spans="2:20" ht="24.95" customHeight="1">
      <c r="B49" s="407" t="s">
        <v>281</v>
      </c>
      <c r="C49" s="406" t="s">
        <v>280</v>
      </c>
      <c r="D49" s="405"/>
      <c r="E49" s="410">
        <v>1</v>
      </c>
      <c r="F49" s="410" t="s">
        <v>258</v>
      </c>
      <c r="G49" s="410">
        <v>1</v>
      </c>
      <c r="H49" s="410" t="s">
        <v>258</v>
      </c>
      <c r="I49" s="410">
        <v>9</v>
      </c>
      <c r="J49" s="410">
        <v>1</v>
      </c>
      <c r="K49" s="404">
        <v>7</v>
      </c>
      <c r="L49" s="404">
        <v>398</v>
      </c>
      <c r="M49" s="404" t="s">
        <v>258</v>
      </c>
      <c r="N49" s="404" t="s">
        <v>258</v>
      </c>
      <c r="O49" s="404">
        <v>25</v>
      </c>
      <c r="P49" s="404" t="s">
        <v>258</v>
      </c>
      <c r="Q49" s="404">
        <v>373</v>
      </c>
      <c r="R49" s="404">
        <v>19</v>
      </c>
      <c r="S49" s="404">
        <v>18</v>
      </c>
      <c r="T49" s="403" t="s">
        <v>258</v>
      </c>
    </row>
    <row r="50" spans="2:20" ht="24.95" customHeight="1">
      <c r="B50" s="407" t="s">
        <v>279</v>
      </c>
      <c r="C50" s="406" t="s">
        <v>278</v>
      </c>
      <c r="D50" s="405"/>
      <c r="E50" s="404">
        <v>1</v>
      </c>
      <c r="F50" s="404" t="s">
        <v>260</v>
      </c>
      <c r="G50" s="404">
        <v>1</v>
      </c>
      <c r="H50" s="404">
        <v>1</v>
      </c>
      <c r="I50" s="404">
        <v>5</v>
      </c>
      <c r="J50" s="404" t="s">
        <v>260</v>
      </c>
      <c r="K50" s="404">
        <v>5</v>
      </c>
      <c r="L50" s="404">
        <v>70</v>
      </c>
      <c r="M50" s="404" t="s">
        <v>258</v>
      </c>
      <c r="N50" s="404" t="s">
        <v>258</v>
      </c>
      <c r="O50" s="404" t="s">
        <v>258</v>
      </c>
      <c r="P50" s="404">
        <v>31</v>
      </c>
      <c r="Q50" s="404">
        <v>39</v>
      </c>
      <c r="R50" s="404">
        <v>24</v>
      </c>
      <c r="S50" s="404" t="s">
        <v>258</v>
      </c>
      <c r="T50" s="403" t="s">
        <v>258</v>
      </c>
    </row>
    <row r="51" spans="2:20" ht="24.95" customHeight="1">
      <c r="B51" s="407" t="s">
        <v>277</v>
      </c>
      <c r="C51" s="406" t="s">
        <v>276</v>
      </c>
      <c r="D51" s="405"/>
      <c r="E51" s="404">
        <v>2</v>
      </c>
      <c r="F51" s="404" t="s">
        <v>258</v>
      </c>
      <c r="G51" s="404">
        <v>2</v>
      </c>
      <c r="H51" s="404">
        <v>2</v>
      </c>
      <c r="I51" s="404">
        <v>8</v>
      </c>
      <c r="J51" s="404">
        <v>1</v>
      </c>
      <c r="K51" s="404">
        <v>7</v>
      </c>
      <c r="L51" s="404">
        <v>165</v>
      </c>
      <c r="M51" s="404" t="s">
        <v>260</v>
      </c>
      <c r="N51" s="404" t="s">
        <v>258</v>
      </c>
      <c r="O51" s="404" t="s">
        <v>258</v>
      </c>
      <c r="P51" s="404">
        <v>108</v>
      </c>
      <c r="Q51" s="404">
        <v>57</v>
      </c>
      <c r="R51" s="404">
        <v>19</v>
      </c>
      <c r="S51" s="404">
        <v>12</v>
      </c>
      <c r="T51" s="403" t="s">
        <v>260</v>
      </c>
    </row>
    <row r="52" spans="2:20" ht="24.95" customHeight="1">
      <c r="B52" s="407" t="s">
        <v>275</v>
      </c>
      <c r="C52" s="406" t="s">
        <v>274</v>
      </c>
      <c r="D52" s="405"/>
      <c r="E52" s="404" t="s">
        <v>258</v>
      </c>
      <c r="F52" s="404" t="s">
        <v>260</v>
      </c>
      <c r="G52" s="404" t="s">
        <v>258</v>
      </c>
      <c r="H52" s="404" t="s">
        <v>258</v>
      </c>
      <c r="I52" s="404">
        <v>1</v>
      </c>
      <c r="J52" s="404" t="s">
        <v>258</v>
      </c>
      <c r="K52" s="404">
        <v>1</v>
      </c>
      <c r="L52" s="404" t="s">
        <v>258</v>
      </c>
      <c r="M52" s="404" t="s">
        <v>258</v>
      </c>
      <c r="N52" s="404" t="s">
        <v>258</v>
      </c>
      <c r="O52" s="404" t="s">
        <v>258</v>
      </c>
      <c r="P52" s="404" t="s">
        <v>258</v>
      </c>
      <c r="Q52" s="404" t="s">
        <v>258</v>
      </c>
      <c r="R52" s="404" t="s">
        <v>258</v>
      </c>
      <c r="S52" s="404" t="s">
        <v>258</v>
      </c>
      <c r="T52" s="403" t="s">
        <v>258</v>
      </c>
    </row>
    <row r="53" spans="2:20" ht="24.95" customHeight="1">
      <c r="B53" s="407"/>
      <c r="C53" s="409"/>
      <c r="D53" s="408"/>
      <c r="E53" s="404"/>
      <c r="F53" s="404"/>
      <c r="G53" s="404"/>
      <c r="H53" s="404"/>
      <c r="I53" s="404"/>
      <c r="J53" s="404"/>
      <c r="K53" s="404"/>
      <c r="L53" s="404"/>
      <c r="M53" s="404"/>
      <c r="N53" s="404"/>
      <c r="O53" s="404"/>
      <c r="P53" s="404"/>
      <c r="Q53" s="404"/>
      <c r="R53" s="404"/>
      <c r="S53" s="404"/>
      <c r="T53" s="403"/>
    </row>
    <row r="54" spans="2:20" ht="24.95" customHeight="1">
      <c r="B54" s="407" t="s">
        <v>273</v>
      </c>
      <c r="C54" s="406" t="s">
        <v>272</v>
      </c>
      <c r="D54" s="405"/>
      <c r="E54" s="404">
        <v>2</v>
      </c>
      <c r="F54" s="404" t="s">
        <v>258</v>
      </c>
      <c r="G54" s="404">
        <v>2</v>
      </c>
      <c r="H54" s="404">
        <v>2</v>
      </c>
      <c r="I54" s="404">
        <v>11</v>
      </c>
      <c r="J54" s="404" t="s">
        <v>258</v>
      </c>
      <c r="K54" s="404">
        <v>7</v>
      </c>
      <c r="L54" s="404">
        <v>198</v>
      </c>
      <c r="M54" s="404" t="s">
        <v>258</v>
      </c>
      <c r="N54" s="404" t="s">
        <v>258</v>
      </c>
      <c r="O54" s="404" t="s">
        <v>258</v>
      </c>
      <c r="P54" s="404">
        <v>98</v>
      </c>
      <c r="Q54" s="404">
        <v>100</v>
      </c>
      <c r="R54" s="404" t="s">
        <v>258</v>
      </c>
      <c r="S54" s="404" t="s">
        <v>258</v>
      </c>
      <c r="T54" s="403" t="s">
        <v>258</v>
      </c>
    </row>
    <row r="55" spans="2:20" ht="24.95" customHeight="1">
      <c r="B55" s="407" t="s">
        <v>271</v>
      </c>
      <c r="C55" s="406" t="s">
        <v>270</v>
      </c>
      <c r="D55" s="405"/>
      <c r="E55" s="404">
        <v>1</v>
      </c>
      <c r="F55" s="404" t="s">
        <v>258</v>
      </c>
      <c r="G55" s="404">
        <v>1</v>
      </c>
      <c r="H55" s="404">
        <v>1</v>
      </c>
      <c r="I55" s="404">
        <v>6</v>
      </c>
      <c r="J55" s="404" t="s">
        <v>258</v>
      </c>
      <c r="K55" s="404">
        <v>4</v>
      </c>
      <c r="L55" s="404">
        <v>179</v>
      </c>
      <c r="M55" s="404" t="s">
        <v>258</v>
      </c>
      <c r="N55" s="404" t="s">
        <v>260</v>
      </c>
      <c r="O55" s="404" t="s">
        <v>258</v>
      </c>
      <c r="P55" s="404">
        <v>88</v>
      </c>
      <c r="Q55" s="404">
        <v>91</v>
      </c>
      <c r="R55" s="404" t="s">
        <v>260</v>
      </c>
      <c r="S55" s="404" t="s">
        <v>258</v>
      </c>
      <c r="T55" s="403" t="s">
        <v>260</v>
      </c>
    </row>
    <row r="56" spans="2:20" ht="24.95" customHeight="1">
      <c r="B56" s="407"/>
      <c r="C56" s="406" t="s">
        <v>269</v>
      </c>
      <c r="D56" s="405"/>
      <c r="E56" s="404" t="s">
        <v>258</v>
      </c>
      <c r="F56" s="404" t="s">
        <v>258</v>
      </c>
      <c r="G56" s="404" t="s">
        <v>258</v>
      </c>
      <c r="H56" s="404" t="s">
        <v>258</v>
      </c>
      <c r="I56" s="404">
        <v>4</v>
      </c>
      <c r="J56" s="404" t="s">
        <v>260</v>
      </c>
      <c r="K56" s="404">
        <v>2</v>
      </c>
      <c r="L56" s="404" t="s">
        <v>258</v>
      </c>
      <c r="M56" s="404" t="s">
        <v>258</v>
      </c>
      <c r="N56" s="404" t="s">
        <v>258</v>
      </c>
      <c r="O56" s="404" t="s">
        <v>258</v>
      </c>
      <c r="P56" s="404" t="s">
        <v>258</v>
      </c>
      <c r="Q56" s="404" t="s">
        <v>258</v>
      </c>
      <c r="R56" s="404">
        <v>3</v>
      </c>
      <c r="S56" s="404" t="s">
        <v>258</v>
      </c>
      <c r="T56" s="403" t="s">
        <v>258</v>
      </c>
    </row>
    <row r="57" spans="2:20" ht="24.95" customHeight="1">
      <c r="B57" s="407" t="s">
        <v>268</v>
      </c>
      <c r="C57" s="406" t="s">
        <v>267</v>
      </c>
      <c r="D57" s="405"/>
      <c r="E57" s="404" t="s">
        <v>260</v>
      </c>
      <c r="F57" s="404" t="s">
        <v>258</v>
      </c>
      <c r="G57" s="404" t="s">
        <v>258</v>
      </c>
      <c r="H57" s="404" t="s">
        <v>258</v>
      </c>
      <c r="I57" s="404">
        <v>1</v>
      </c>
      <c r="J57" s="404" t="s">
        <v>258</v>
      </c>
      <c r="K57" s="404">
        <v>1</v>
      </c>
      <c r="L57" s="404" t="s">
        <v>258</v>
      </c>
      <c r="M57" s="404" t="s">
        <v>258</v>
      </c>
      <c r="N57" s="404" t="s">
        <v>258</v>
      </c>
      <c r="O57" s="404" t="s">
        <v>260</v>
      </c>
      <c r="P57" s="404" t="s">
        <v>259</v>
      </c>
      <c r="Q57" s="404" t="s">
        <v>258</v>
      </c>
      <c r="R57" s="404">
        <v>6</v>
      </c>
      <c r="S57" s="404" t="s">
        <v>258</v>
      </c>
      <c r="T57" s="403" t="s">
        <v>258</v>
      </c>
    </row>
    <row r="58" spans="2:20" ht="24.95" customHeight="1">
      <c r="B58" s="407" t="s">
        <v>266</v>
      </c>
      <c r="C58" s="406" t="s">
        <v>265</v>
      </c>
      <c r="D58" s="405"/>
      <c r="E58" s="404" t="s">
        <v>258</v>
      </c>
      <c r="F58" s="404" t="s">
        <v>258</v>
      </c>
      <c r="G58" s="404" t="s">
        <v>258</v>
      </c>
      <c r="H58" s="404" t="s">
        <v>258</v>
      </c>
      <c r="I58" s="404">
        <v>6</v>
      </c>
      <c r="J58" s="404" t="s">
        <v>258</v>
      </c>
      <c r="K58" s="404">
        <v>2</v>
      </c>
      <c r="L58" s="404" t="s">
        <v>258</v>
      </c>
      <c r="M58" s="404" t="s">
        <v>260</v>
      </c>
      <c r="N58" s="404" t="s">
        <v>259</v>
      </c>
      <c r="O58" s="404" t="s">
        <v>258</v>
      </c>
      <c r="P58" s="404" t="s">
        <v>258</v>
      </c>
      <c r="Q58" s="404" t="s">
        <v>258</v>
      </c>
      <c r="R58" s="404" t="s">
        <v>258</v>
      </c>
      <c r="S58" s="404" t="s">
        <v>258</v>
      </c>
      <c r="T58" s="403" t="s">
        <v>258</v>
      </c>
    </row>
    <row r="59" spans="2:20" ht="24.95" customHeight="1">
      <c r="B59" s="407"/>
      <c r="C59" s="409"/>
      <c r="D59" s="408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3"/>
    </row>
    <row r="60" spans="2:20" ht="24.95" customHeight="1">
      <c r="B60" s="407" t="s">
        <v>264</v>
      </c>
      <c r="C60" s="406" t="s">
        <v>263</v>
      </c>
      <c r="D60" s="405"/>
      <c r="E60" s="404">
        <v>1</v>
      </c>
      <c r="F60" s="404" t="s">
        <v>258</v>
      </c>
      <c r="G60" s="404">
        <v>1</v>
      </c>
      <c r="H60" s="404">
        <v>1</v>
      </c>
      <c r="I60" s="404">
        <v>12</v>
      </c>
      <c r="J60" s="404" t="s">
        <v>260</v>
      </c>
      <c r="K60" s="404">
        <v>5</v>
      </c>
      <c r="L60" s="404">
        <v>48</v>
      </c>
      <c r="M60" s="404" t="s">
        <v>258</v>
      </c>
      <c r="N60" s="404" t="s">
        <v>258</v>
      </c>
      <c r="O60" s="404" t="s">
        <v>258</v>
      </c>
      <c r="P60" s="404">
        <v>48</v>
      </c>
      <c r="Q60" s="404" t="s">
        <v>258</v>
      </c>
      <c r="R60" s="404">
        <v>14</v>
      </c>
      <c r="S60" s="404" t="s">
        <v>258</v>
      </c>
      <c r="T60" s="403" t="s">
        <v>258</v>
      </c>
    </row>
    <row r="61" spans="2:20" ht="24.95" customHeight="1" thickBot="1">
      <c r="B61" s="402" t="s">
        <v>262</v>
      </c>
      <c r="C61" s="401" t="s">
        <v>261</v>
      </c>
      <c r="D61" s="400"/>
      <c r="E61" s="398">
        <v>2</v>
      </c>
      <c r="F61" s="399" t="s">
        <v>260</v>
      </c>
      <c r="G61" s="398">
        <v>2</v>
      </c>
      <c r="H61" s="398">
        <v>1</v>
      </c>
      <c r="I61" s="398">
        <v>14</v>
      </c>
      <c r="J61" s="398" t="s">
        <v>258</v>
      </c>
      <c r="K61" s="398">
        <v>4</v>
      </c>
      <c r="L61" s="398">
        <v>266</v>
      </c>
      <c r="M61" s="398" t="s">
        <v>260</v>
      </c>
      <c r="N61" s="398" t="s">
        <v>258</v>
      </c>
      <c r="O61" s="398" t="s">
        <v>259</v>
      </c>
      <c r="P61" s="398">
        <v>116</v>
      </c>
      <c r="Q61" s="398">
        <v>150</v>
      </c>
      <c r="R61" s="398" t="s">
        <v>258</v>
      </c>
      <c r="S61" s="398" t="s">
        <v>258</v>
      </c>
      <c r="T61" s="397" t="s">
        <v>258</v>
      </c>
    </row>
    <row r="62" spans="2:20" ht="24.95" customHeight="1">
      <c r="B62" s="396" t="s">
        <v>257</v>
      </c>
      <c r="C62" s="396"/>
      <c r="D62" s="395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</row>
    <row r="63" spans="2:20" ht="24.95" customHeight="1"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</row>
    <row r="64" spans="2:20" ht="24.95" customHeight="1"/>
    <row r="65" ht="24.95" customHeight="1"/>
    <row r="66" ht="24.95" customHeight="1"/>
    <row r="67" ht="24.95" customHeight="1"/>
    <row r="68" ht="24.95" customHeight="1"/>
  </sheetData>
  <mergeCells count="36">
    <mergeCell ref="F3:J3"/>
    <mergeCell ref="M3:R3"/>
    <mergeCell ref="S5:S7"/>
    <mergeCell ref="R4:R7"/>
    <mergeCell ref="T4:T7"/>
    <mergeCell ref="M5:M7"/>
    <mergeCell ref="N5:N7"/>
    <mergeCell ref="P2:T2"/>
    <mergeCell ref="L4:Q4"/>
    <mergeCell ref="O5:O7"/>
    <mergeCell ref="P5:P7"/>
    <mergeCell ref="Q5:Q7"/>
    <mergeCell ref="B6:D6"/>
    <mergeCell ref="B10:D10"/>
    <mergeCell ref="B4:D4"/>
    <mergeCell ref="E4:H4"/>
    <mergeCell ref="I4:I7"/>
    <mergeCell ref="K4:K7"/>
    <mergeCell ref="B8:D8"/>
    <mergeCell ref="F5:F7"/>
    <mergeCell ref="G5:G7"/>
    <mergeCell ref="H5:H7"/>
    <mergeCell ref="J5:J7"/>
    <mergeCell ref="B12:D12"/>
    <mergeCell ref="B13:D13"/>
    <mergeCell ref="B14:D14"/>
    <mergeCell ref="B15:D15"/>
    <mergeCell ref="B16:D16"/>
    <mergeCell ref="B24:D24"/>
    <mergeCell ref="B17:D17"/>
    <mergeCell ref="B18:D18"/>
    <mergeCell ref="B19:D19"/>
    <mergeCell ref="B20:D20"/>
    <mergeCell ref="B21:D21"/>
    <mergeCell ref="B22:D22"/>
    <mergeCell ref="B23:D23"/>
  </mergeCells>
  <phoneticPr fontId="2"/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8"/>
  <sheetViews>
    <sheetView tabSelected="1" view="pageBreakPreview" topLeftCell="B58" zoomScaleNormal="100" zoomScaleSheetLayoutView="100" workbookViewId="0">
      <selection activeCell="H11" sqref="H11"/>
    </sheetView>
  </sheetViews>
  <sheetFormatPr defaultColWidth="10.625" defaultRowHeight="15" customHeight="1"/>
  <cols>
    <col min="1" max="1" width="2.625" style="1" customWidth="1"/>
    <col min="2" max="2" width="25.625" style="1" customWidth="1"/>
    <col min="3" max="6" width="19.375" style="1" customWidth="1"/>
    <col min="7" max="7" width="2.625" style="1" customWidth="1"/>
    <col min="8" max="16384" width="10.625" style="1"/>
  </cols>
  <sheetData>
    <row r="1" spans="1:9" ht="15" customHeight="1">
      <c r="A1" s="461"/>
      <c r="B1" s="459" t="s">
        <v>403</v>
      </c>
      <c r="C1" s="461"/>
      <c r="D1" s="461"/>
      <c r="E1" s="461"/>
      <c r="F1" s="461"/>
    </row>
    <row r="2" spans="1:9" ht="12" customHeight="1" thickBot="1">
      <c r="A2" s="461"/>
      <c r="B2" s="468"/>
      <c r="C2" s="468"/>
      <c r="D2" s="468"/>
      <c r="E2" s="477"/>
      <c r="F2" s="458" t="s">
        <v>402</v>
      </c>
    </row>
    <row r="3" spans="1:9" ht="8.25" customHeight="1">
      <c r="A3" s="461"/>
      <c r="B3" s="476"/>
      <c r="C3" s="610" t="s">
        <v>401</v>
      </c>
      <c r="D3" s="611"/>
      <c r="E3" s="610" t="s">
        <v>400</v>
      </c>
      <c r="F3" s="615"/>
    </row>
    <row r="4" spans="1:9" ht="8.25" customHeight="1">
      <c r="A4" s="461"/>
      <c r="B4" s="475"/>
      <c r="C4" s="612"/>
      <c r="D4" s="561"/>
      <c r="E4" s="612"/>
      <c r="F4" s="616"/>
    </row>
    <row r="5" spans="1:9" ht="4.5" customHeight="1">
      <c r="A5" s="461"/>
      <c r="B5" s="475"/>
      <c r="C5" s="613"/>
      <c r="D5" s="614"/>
      <c r="E5" s="613"/>
      <c r="F5" s="617"/>
    </row>
    <row r="6" spans="1:9" ht="17.25" customHeight="1">
      <c r="A6" s="461"/>
      <c r="B6" s="474"/>
      <c r="C6" s="473" t="s">
        <v>162</v>
      </c>
      <c r="D6" s="473" t="s">
        <v>399</v>
      </c>
      <c r="E6" s="473" t="s">
        <v>162</v>
      </c>
      <c r="F6" s="472" t="s">
        <v>399</v>
      </c>
    </row>
    <row r="7" spans="1:9" ht="15" customHeight="1">
      <c r="A7" s="461"/>
      <c r="B7" s="364" t="s">
        <v>398</v>
      </c>
      <c r="C7" s="471">
        <v>147</v>
      </c>
      <c r="D7" s="471">
        <v>1653</v>
      </c>
      <c r="E7" s="470">
        <f>C7/$C$7*100</f>
        <v>100</v>
      </c>
      <c r="F7" s="465">
        <f>D7/$D$7*100</f>
        <v>100</v>
      </c>
    </row>
    <row r="8" spans="1:9" ht="12.6" customHeight="1">
      <c r="A8" s="461"/>
      <c r="B8" s="364"/>
      <c r="C8" s="467"/>
      <c r="D8" s="467"/>
      <c r="E8" s="466"/>
      <c r="F8" s="465"/>
    </row>
    <row r="9" spans="1:9" ht="12.6" customHeight="1">
      <c r="A9" s="461"/>
      <c r="B9" s="364" t="s">
        <v>397</v>
      </c>
      <c r="C9" s="467">
        <v>135</v>
      </c>
      <c r="D9" s="467">
        <v>1112</v>
      </c>
      <c r="E9" s="466">
        <f t="shared" ref="E9:E23" si="0">C9/$C$7*100</f>
        <v>91.83673469387756</v>
      </c>
      <c r="F9" s="465">
        <f t="shared" ref="F9:F23" si="1">D9/$D$7*100</f>
        <v>67.271627344222622</v>
      </c>
    </row>
    <row r="10" spans="1:9" ht="12.6" customHeight="1">
      <c r="A10" s="461"/>
      <c r="B10" s="364" t="s">
        <v>396</v>
      </c>
      <c r="C10" s="467">
        <v>49</v>
      </c>
      <c r="D10" s="467">
        <v>167</v>
      </c>
      <c r="E10" s="466">
        <f t="shared" si="0"/>
        <v>33.333333333333329</v>
      </c>
      <c r="F10" s="465">
        <f t="shared" si="1"/>
        <v>10.102843315184513</v>
      </c>
    </row>
    <row r="11" spans="1:9" ht="12.6" customHeight="1">
      <c r="A11" s="461"/>
      <c r="B11" s="364" t="s">
        <v>395</v>
      </c>
      <c r="C11" s="467">
        <v>70</v>
      </c>
      <c r="D11" s="467">
        <v>196</v>
      </c>
      <c r="E11" s="466">
        <f t="shared" si="0"/>
        <v>47.619047619047613</v>
      </c>
      <c r="F11" s="465">
        <f t="shared" si="1"/>
        <v>11.857229280096794</v>
      </c>
    </row>
    <row r="12" spans="1:9" ht="12.6" customHeight="1">
      <c r="A12" s="461"/>
      <c r="B12" s="364" t="s">
        <v>394</v>
      </c>
      <c r="C12" s="467">
        <v>69</v>
      </c>
      <c r="D12" s="467">
        <v>308</v>
      </c>
      <c r="E12" s="466">
        <f t="shared" si="0"/>
        <v>46.938775510204081</v>
      </c>
      <c r="F12" s="465">
        <f t="shared" si="1"/>
        <v>18.632788868723534</v>
      </c>
      <c r="I12" s="469"/>
    </row>
    <row r="13" spans="1:9" ht="12.6" customHeight="1">
      <c r="A13" s="461"/>
      <c r="B13" s="364" t="s">
        <v>393</v>
      </c>
      <c r="C13" s="467">
        <v>18</v>
      </c>
      <c r="D13" s="467">
        <v>30</v>
      </c>
      <c r="E13" s="466">
        <f t="shared" si="0"/>
        <v>12.244897959183673</v>
      </c>
      <c r="F13" s="465">
        <f t="shared" si="1"/>
        <v>1.8148820326678767</v>
      </c>
    </row>
    <row r="14" spans="1:9" ht="12.6" customHeight="1">
      <c r="A14" s="461"/>
      <c r="B14" s="364" t="s">
        <v>392</v>
      </c>
      <c r="C14" s="467">
        <v>38</v>
      </c>
      <c r="D14" s="467">
        <v>42</v>
      </c>
      <c r="E14" s="466">
        <f t="shared" si="0"/>
        <v>25.850340136054424</v>
      </c>
      <c r="F14" s="465">
        <f t="shared" si="1"/>
        <v>2.5408348457350272</v>
      </c>
    </row>
    <row r="15" spans="1:9" ht="12.6" customHeight="1">
      <c r="A15" s="461"/>
      <c r="B15" s="364" t="s">
        <v>391</v>
      </c>
      <c r="C15" s="467">
        <v>21</v>
      </c>
      <c r="D15" s="467">
        <v>48</v>
      </c>
      <c r="E15" s="466">
        <f t="shared" si="0"/>
        <v>14.285714285714285</v>
      </c>
      <c r="F15" s="465">
        <f t="shared" si="1"/>
        <v>2.9038112522686026</v>
      </c>
    </row>
    <row r="16" spans="1:9" ht="12.6" customHeight="1">
      <c r="A16" s="461"/>
      <c r="B16" s="364" t="s">
        <v>390</v>
      </c>
      <c r="C16" s="467">
        <v>9</v>
      </c>
      <c r="D16" s="467">
        <v>9</v>
      </c>
      <c r="E16" s="466">
        <f t="shared" si="0"/>
        <v>6.1224489795918364</v>
      </c>
      <c r="F16" s="465">
        <f t="shared" si="1"/>
        <v>0.54446460980036293</v>
      </c>
    </row>
    <row r="17" spans="1:6" ht="12.6" customHeight="1">
      <c r="A17" s="461"/>
      <c r="B17" s="364" t="s">
        <v>389</v>
      </c>
      <c r="C17" s="467">
        <v>67</v>
      </c>
      <c r="D17" s="467">
        <v>154</v>
      </c>
      <c r="E17" s="466">
        <f t="shared" si="0"/>
        <v>45.57823129251701</v>
      </c>
      <c r="F17" s="465">
        <f t="shared" si="1"/>
        <v>9.3163944343617668</v>
      </c>
    </row>
    <row r="18" spans="1:6" ht="12.6" customHeight="1">
      <c r="A18" s="461"/>
      <c r="B18" s="364" t="s">
        <v>388</v>
      </c>
      <c r="C18" s="467">
        <v>13</v>
      </c>
      <c r="D18" s="467">
        <v>127</v>
      </c>
      <c r="E18" s="466">
        <f t="shared" si="0"/>
        <v>8.8435374149659864</v>
      </c>
      <c r="F18" s="465">
        <f t="shared" si="1"/>
        <v>7.6830006049606769</v>
      </c>
    </row>
    <row r="19" spans="1:6" ht="12.6" customHeight="1">
      <c r="A19" s="461"/>
      <c r="B19" s="364" t="s">
        <v>387</v>
      </c>
      <c r="C19" s="467">
        <v>24</v>
      </c>
      <c r="D19" s="467">
        <v>80</v>
      </c>
      <c r="E19" s="466">
        <f t="shared" si="0"/>
        <v>16.326530612244898</v>
      </c>
      <c r="F19" s="465">
        <f t="shared" si="1"/>
        <v>4.8396854204476707</v>
      </c>
    </row>
    <row r="20" spans="1:6" ht="12.6" customHeight="1">
      <c r="A20" s="461"/>
      <c r="B20" s="364" t="s">
        <v>386</v>
      </c>
      <c r="C20" s="467">
        <v>1</v>
      </c>
      <c r="D20" s="467">
        <v>6</v>
      </c>
      <c r="E20" s="466">
        <f t="shared" si="0"/>
        <v>0.68027210884353739</v>
      </c>
      <c r="F20" s="465">
        <f t="shared" si="1"/>
        <v>0.36297640653357532</v>
      </c>
    </row>
    <row r="21" spans="1:6" ht="12.6" customHeight="1">
      <c r="A21" s="461"/>
      <c r="B21" s="364" t="s">
        <v>385</v>
      </c>
      <c r="C21" s="467">
        <v>52</v>
      </c>
      <c r="D21" s="467">
        <v>402</v>
      </c>
      <c r="E21" s="466">
        <f t="shared" si="0"/>
        <v>35.374149659863946</v>
      </c>
      <c r="F21" s="465">
        <f t="shared" si="1"/>
        <v>24.319419237749546</v>
      </c>
    </row>
    <row r="22" spans="1:6" ht="12.6" customHeight="1">
      <c r="A22" s="461"/>
      <c r="B22" s="364" t="s">
        <v>384</v>
      </c>
      <c r="C22" s="467">
        <v>30</v>
      </c>
      <c r="D22" s="467">
        <v>106</v>
      </c>
      <c r="E22" s="466">
        <f t="shared" si="0"/>
        <v>20.408163265306122</v>
      </c>
      <c r="F22" s="465">
        <f t="shared" si="1"/>
        <v>6.4125831820931634</v>
      </c>
    </row>
    <row r="23" spans="1:6" ht="12.6" customHeight="1">
      <c r="A23" s="461"/>
      <c r="B23" s="364" t="s">
        <v>383</v>
      </c>
      <c r="C23" s="467">
        <v>12</v>
      </c>
      <c r="D23" s="467">
        <v>78</v>
      </c>
      <c r="E23" s="466">
        <f t="shared" si="0"/>
        <v>8.1632653061224492</v>
      </c>
      <c r="F23" s="465">
        <f t="shared" si="1"/>
        <v>4.7186932849364798</v>
      </c>
    </row>
    <row r="24" spans="1:6" ht="12.6" customHeight="1">
      <c r="A24" s="461"/>
      <c r="B24" s="364"/>
      <c r="C24" s="467"/>
      <c r="D24" s="467"/>
      <c r="E24" s="466"/>
      <c r="F24" s="465"/>
    </row>
    <row r="25" spans="1:6" ht="12.6" customHeight="1">
      <c r="A25" s="461"/>
      <c r="B25" s="364" t="s">
        <v>382</v>
      </c>
      <c r="C25" s="467">
        <v>103</v>
      </c>
      <c r="D25" s="467">
        <v>217</v>
      </c>
      <c r="E25" s="466">
        <f t="shared" ref="E25:E42" si="2">C25/$C$7*100</f>
        <v>70.068027210884352</v>
      </c>
      <c r="F25" s="465">
        <f t="shared" ref="F25:F42" si="3">D25/$D$7*100</f>
        <v>13.127646702964308</v>
      </c>
    </row>
    <row r="26" spans="1:6" ht="12.6" customHeight="1">
      <c r="A26" s="461"/>
      <c r="B26" s="364" t="s">
        <v>381</v>
      </c>
      <c r="C26" s="467">
        <v>13</v>
      </c>
      <c r="D26" s="467">
        <v>1</v>
      </c>
      <c r="E26" s="466">
        <f t="shared" si="2"/>
        <v>8.8435374149659864</v>
      </c>
      <c r="F26" s="465">
        <f t="shared" si="3"/>
        <v>6.0496067755595892E-2</v>
      </c>
    </row>
    <row r="27" spans="1:6" ht="12.6" customHeight="1">
      <c r="A27" s="461"/>
      <c r="B27" s="364" t="s">
        <v>380</v>
      </c>
      <c r="C27" s="467">
        <v>19</v>
      </c>
      <c r="D27" s="467">
        <v>1</v>
      </c>
      <c r="E27" s="466">
        <f t="shared" si="2"/>
        <v>12.925170068027212</v>
      </c>
      <c r="F27" s="465">
        <f t="shared" si="3"/>
        <v>6.0496067755595892E-2</v>
      </c>
    </row>
    <row r="28" spans="1:6" ht="12.6" customHeight="1">
      <c r="A28" s="461"/>
      <c r="B28" s="364" t="s">
        <v>379</v>
      </c>
      <c r="C28" s="467">
        <v>12</v>
      </c>
      <c r="D28" s="467">
        <v>4</v>
      </c>
      <c r="E28" s="466">
        <f t="shared" si="2"/>
        <v>8.1632653061224492</v>
      </c>
      <c r="F28" s="465">
        <f t="shared" si="3"/>
        <v>0.24198427102238357</v>
      </c>
    </row>
    <row r="29" spans="1:6" ht="12.6" customHeight="1">
      <c r="A29" s="461"/>
      <c r="B29" s="364" t="s">
        <v>378</v>
      </c>
      <c r="C29" s="467">
        <v>2</v>
      </c>
      <c r="D29" s="467">
        <v>5</v>
      </c>
      <c r="E29" s="466">
        <f t="shared" si="2"/>
        <v>1.3605442176870748</v>
      </c>
      <c r="F29" s="465">
        <f t="shared" si="3"/>
        <v>0.30248033877797942</v>
      </c>
    </row>
    <row r="30" spans="1:6" ht="12.6" customHeight="1">
      <c r="A30" s="461"/>
      <c r="B30" s="364" t="s">
        <v>377</v>
      </c>
      <c r="C30" s="467">
        <v>39</v>
      </c>
      <c r="D30" s="467">
        <v>28</v>
      </c>
      <c r="E30" s="466">
        <f t="shared" si="2"/>
        <v>26.530612244897959</v>
      </c>
      <c r="F30" s="465">
        <f t="shared" si="3"/>
        <v>1.6938898971566849</v>
      </c>
    </row>
    <row r="31" spans="1:6" ht="12.6" customHeight="1">
      <c r="A31" s="461"/>
      <c r="B31" s="364" t="s">
        <v>376</v>
      </c>
      <c r="C31" s="467">
        <v>55</v>
      </c>
      <c r="D31" s="467">
        <v>55</v>
      </c>
      <c r="E31" s="466">
        <f t="shared" si="2"/>
        <v>37.414965986394563</v>
      </c>
      <c r="F31" s="465">
        <f t="shared" si="3"/>
        <v>3.3272837265577739</v>
      </c>
    </row>
    <row r="32" spans="1:6" ht="12.6" customHeight="1">
      <c r="A32" s="461"/>
      <c r="B32" s="364" t="s">
        <v>375</v>
      </c>
      <c r="C32" s="467">
        <v>29</v>
      </c>
      <c r="D32" s="467">
        <v>32</v>
      </c>
      <c r="E32" s="466">
        <f t="shared" si="2"/>
        <v>19.727891156462583</v>
      </c>
      <c r="F32" s="465">
        <f t="shared" si="3"/>
        <v>1.9358741681790685</v>
      </c>
    </row>
    <row r="33" spans="1:6" ht="12.6" customHeight="1">
      <c r="A33" s="461"/>
      <c r="B33" s="364" t="s">
        <v>374</v>
      </c>
      <c r="C33" s="467">
        <v>58</v>
      </c>
      <c r="D33" s="467">
        <v>26</v>
      </c>
      <c r="E33" s="466">
        <f t="shared" si="2"/>
        <v>39.455782312925166</v>
      </c>
      <c r="F33" s="465">
        <f t="shared" si="3"/>
        <v>1.5728977616454931</v>
      </c>
    </row>
    <row r="34" spans="1:6" ht="12.6" customHeight="1">
      <c r="A34" s="461"/>
      <c r="B34" s="364" t="s">
        <v>373</v>
      </c>
      <c r="C34" s="467">
        <v>98</v>
      </c>
      <c r="D34" s="467">
        <v>207</v>
      </c>
      <c r="E34" s="466">
        <f t="shared" si="2"/>
        <v>66.666666666666657</v>
      </c>
      <c r="F34" s="465">
        <f t="shared" si="3"/>
        <v>12.522686025408348</v>
      </c>
    </row>
    <row r="35" spans="1:6" ht="12.6" customHeight="1">
      <c r="A35" s="461"/>
      <c r="B35" s="364" t="s">
        <v>372</v>
      </c>
      <c r="C35" s="467">
        <v>29</v>
      </c>
      <c r="D35" s="467">
        <v>20</v>
      </c>
      <c r="E35" s="466">
        <f t="shared" si="2"/>
        <v>19.727891156462583</v>
      </c>
      <c r="F35" s="465">
        <f t="shared" si="3"/>
        <v>1.2099213551119177</v>
      </c>
    </row>
    <row r="36" spans="1:6" ht="12.6" customHeight="1">
      <c r="A36" s="461"/>
      <c r="B36" s="364" t="s">
        <v>371</v>
      </c>
      <c r="C36" s="467">
        <v>6</v>
      </c>
      <c r="D36" s="467">
        <v>13</v>
      </c>
      <c r="E36" s="466">
        <f t="shared" si="2"/>
        <v>4.0816326530612246</v>
      </c>
      <c r="F36" s="465">
        <f t="shared" si="3"/>
        <v>0.78644888082274655</v>
      </c>
    </row>
    <row r="37" spans="1:6" ht="12.6" customHeight="1">
      <c r="A37" s="461"/>
      <c r="B37" s="364" t="s">
        <v>370</v>
      </c>
      <c r="C37" s="467">
        <v>55</v>
      </c>
      <c r="D37" s="467">
        <v>122</v>
      </c>
      <c r="E37" s="466">
        <f t="shared" si="2"/>
        <v>37.414965986394563</v>
      </c>
      <c r="F37" s="465">
        <f t="shared" si="3"/>
        <v>7.3805202661826979</v>
      </c>
    </row>
    <row r="38" spans="1:6" ht="12.6" customHeight="1">
      <c r="A38" s="461"/>
      <c r="B38" s="364" t="s">
        <v>369</v>
      </c>
      <c r="C38" s="467">
        <v>42</v>
      </c>
      <c r="D38" s="467">
        <v>103</v>
      </c>
      <c r="E38" s="466">
        <f t="shared" si="2"/>
        <v>28.571428571428569</v>
      </c>
      <c r="F38" s="465">
        <f t="shared" si="3"/>
        <v>6.2310949788263761</v>
      </c>
    </row>
    <row r="39" spans="1:6" ht="12.6" customHeight="1">
      <c r="A39" s="461"/>
      <c r="B39" s="364" t="s">
        <v>368</v>
      </c>
      <c r="C39" s="467">
        <v>6</v>
      </c>
      <c r="D39" s="467">
        <v>5</v>
      </c>
      <c r="E39" s="466">
        <f t="shared" si="2"/>
        <v>4.0816326530612246</v>
      </c>
      <c r="F39" s="465">
        <f t="shared" si="3"/>
        <v>0.30248033877797942</v>
      </c>
    </row>
    <row r="40" spans="1:6" ht="12.6" customHeight="1">
      <c r="A40" s="461"/>
      <c r="B40" s="364" t="s">
        <v>367</v>
      </c>
      <c r="C40" s="467">
        <v>22</v>
      </c>
      <c r="D40" s="467">
        <v>45</v>
      </c>
      <c r="E40" s="466">
        <f t="shared" si="2"/>
        <v>14.965986394557824</v>
      </c>
      <c r="F40" s="465">
        <f t="shared" si="3"/>
        <v>2.7223230490018149</v>
      </c>
    </row>
    <row r="41" spans="1:6" ht="12.6" customHeight="1">
      <c r="A41" s="461"/>
      <c r="B41" s="364" t="s">
        <v>366</v>
      </c>
      <c r="C41" s="467">
        <v>3</v>
      </c>
      <c r="D41" s="467">
        <v>4</v>
      </c>
      <c r="E41" s="466">
        <f t="shared" si="2"/>
        <v>2.0408163265306123</v>
      </c>
      <c r="F41" s="465">
        <f t="shared" si="3"/>
        <v>0.24198427102238357</v>
      </c>
    </row>
    <row r="42" spans="1:6" ht="12.6" customHeight="1">
      <c r="A42" s="461"/>
      <c r="B42" s="364" t="s">
        <v>365</v>
      </c>
      <c r="C42" s="467">
        <v>22</v>
      </c>
      <c r="D42" s="467">
        <v>20</v>
      </c>
      <c r="E42" s="466">
        <f t="shared" si="2"/>
        <v>14.965986394557824</v>
      </c>
      <c r="F42" s="465">
        <f t="shared" si="3"/>
        <v>1.2099213551119177</v>
      </c>
    </row>
    <row r="43" spans="1:6" ht="12.6" customHeight="1">
      <c r="A43" s="461"/>
      <c r="B43" s="364"/>
      <c r="C43" s="467"/>
      <c r="D43" s="467"/>
      <c r="E43" s="466"/>
      <c r="F43" s="465"/>
    </row>
    <row r="44" spans="1:6" ht="12.6" customHeight="1">
      <c r="A44" s="461"/>
      <c r="B44" s="364" t="s">
        <v>364</v>
      </c>
      <c r="C44" s="467">
        <v>105</v>
      </c>
      <c r="D44" s="467">
        <v>265</v>
      </c>
      <c r="E44" s="466">
        <f t="shared" ref="E44:E53" si="4">C44/$C$7*100</f>
        <v>71.428571428571431</v>
      </c>
      <c r="F44" s="465">
        <f t="shared" ref="F44:F53" si="5">D44/$D$7*100</f>
        <v>16.031457955232913</v>
      </c>
    </row>
    <row r="45" spans="1:6" ht="12.6" customHeight="1">
      <c r="A45" s="461"/>
      <c r="B45" s="364" t="s">
        <v>363</v>
      </c>
      <c r="C45" s="467">
        <v>81</v>
      </c>
      <c r="D45" s="467">
        <v>131</v>
      </c>
      <c r="E45" s="466">
        <f t="shared" si="4"/>
        <v>55.102040816326522</v>
      </c>
      <c r="F45" s="465">
        <f t="shared" si="5"/>
        <v>7.9249848759830614</v>
      </c>
    </row>
    <row r="46" spans="1:6" ht="12.6" customHeight="1">
      <c r="A46" s="461"/>
      <c r="B46" s="364" t="s">
        <v>362</v>
      </c>
      <c r="C46" s="467">
        <v>69</v>
      </c>
      <c r="D46" s="467">
        <v>36</v>
      </c>
      <c r="E46" s="466">
        <f t="shared" si="4"/>
        <v>46.938775510204081</v>
      </c>
      <c r="F46" s="465">
        <f t="shared" si="5"/>
        <v>2.1778584392014517</v>
      </c>
    </row>
    <row r="47" spans="1:6" ht="12.6" customHeight="1">
      <c r="A47" s="461"/>
      <c r="B47" s="364" t="s">
        <v>361</v>
      </c>
      <c r="C47" s="467">
        <v>13</v>
      </c>
      <c r="D47" s="467">
        <v>0</v>
      </c>
      <c r="E47" s="466">
        <f t="shared" si="4"/>
        <v>8.8435374149659864</v>
      </c>
      <c r="F47" s="465">
        <f t="shared" si="5"/>
        <v>0</v>
      </c>
    </row>
    <row r="48" spans="1:6" ht="12.6" customHeight="1">
      <c r="A48" s="461"/>
      <c r="B48" s="364" t="s">
        <v>360</v>
      </c>
      <c r="C48" s="467">
        <v>5</v>
      </c>
      <c r="D48" s="467">
        <v>1</v>
      </c>
      <c r="E48" s="466">
        <f t="shared" si="4"/>
        <v>3.4013605442176873</v>
      </c>
      <c r="F48" s="465">
        <f t="shared" si="5"/>
        <v>6.0496067755595892E-2</v>
      </c>
    </row>
    <row r="49" spans="1:6" ht="12.6" customHeight="1">
      <c r="A49" s="461"/>
      <c r="B49" s="364" t="s">
        <v>359</v>
      </c>
      <c r="C49" s="467">
        <v>10</v>
      </c>
      <c r="D49" s="467">
        <v>0</v>
      </c>
      <c r="E49" s="466">
        <f t="shared" si="4"/>
        <v>6.8027210884353746</v>
      </c>
      <c r="F49" s="465">
        <f t="shared" si="5"/>
        <v>0</v>
      </c>
    </row>
    <row r="50" spans="1:6" ht="12.6" customHeight="1">
      <c r="A50" s="461"/>
      <c r="B50" s="364" t="s">
        <v>358</v>
      </c>
      <c r="C50" s="467">
        <v>34</v>
      </c>
      <c r="D50" s="467">
        <v>36</v>
      </c>
      <c r="E50" s="466">
        <f t="shared" si="4"/>
        <v>23.129251700680271</v>
      </c>
      <c r="F50" s="465">
        <f t="shared" si="5"/>
        <v>2.1778584392014517</v>
      </c>
    </row>
    <row r="51" spans="1:6" ht="12.6" customHeight="1">
      <c r="A51" s="461"/>
      <c r="B51" s="364" t="s">
        <v>357</v>
      </c>
      <c r="C51" s="467">
        <v>4</v>
      </c>
      <c r="D51" s="467">
        <v>4</v>
      </c>
      <c r="E51" s="466">
        <f t="shared" si="4"/>
        <v>2.7210884353741496</v>
      </c>
      <c r="F51" s="465">
        <f t="shared" si="5"/>
        <v>0.24198427102238357</v>
      </c>
    </row>
    <row r="52" spans="1:6" ht="12.6" customHeight="1">
      <c r="A52" s="468"/>
      <c r="B52" s="364" t="s">
        <v>356</v>
      </c>
      <c r="C52" s="467">
        <v>4</v>
      </c>
      <c r="D52" s="467">
        <v>6</v>
      </c>
      <c r="E52" s="466">
        <f t="shared" si="4"/>
        <v>2.7210884353741496</v>
      </c>
      <c r="F52" s="465">
        <f t="shared" si="5"/>
        <v>0.36297640653357532</v>
      </c>
    </row>
    <row r="53" spans="1:6" ht="12.6" customHeight="1">
      <c r="A53" s="461"/>
      <c r="B53" s="364" t="s">
        <v>355</v>
      </c>
      <c r="C53" s="467">
        <v>7</v>
      </c>
      <c r="D53" s="467">
        <v>4</v>
      </c>
      <c r="E53" s="466">
        <f t="shared" si="4"/>
        <v>4.7619047619047619</v>
      </c>
      <c r="F53" s="465">
        <f t="shared" si="5"/>
        <v>0.24198427102238357</v>
      </c>
    </row>
    <row r="54" spans="1:6" ht="3.6" customHeight="1" thickBot="1">
      <c r="A54" s="461"/>
      <c r="B54" s="464"/>
      <c r="C54" s="444"/>
      <c r="D54" s="444"/>
      <c r="E54" s="463"/>
      <c r="F54" s="462"/>
    </row>
    <row r="55" spans="1:6" ht="13.9" customHeight="1">
      <c r="A55" s="461"/>
      <c r="B55" s="440" t="s">
        <v>354</v>
      </c>
      <c r="C55" s="460"/>
      <c r="D55" s="460"/>
      <c r="E55" s="460"/>
      <c r="F55" s="460"/>
    </row>
    <row r="56" spans="1:6" ht="14.1" customHeight="1">
      <c r="B56" s="440" t="s">
        <v>353</v>
      </c>
    </row>
    <row r="57" spans="1:6" ht="14.1" customHeight="1">
      <c r="B57" s="440" t="s">
        <v>352</v>
      </c>
    </row>
    <row r="58" spans="1:6" ht="14.1" customHeight="1">
      <c r="B58" s="440" t="s">
        <v>351</v>
      </c>
    </row>
    <row r="59" spans="1:6" ht="14.1" customHeight="1">
      <c r="B59" s="440" t="s">
        <v>257</v>
      </c>
    </row>
    <row r="60" spans="1:6" ht="10.5" customHeight="1"/>
    <row r="61" spans="1:6" ht="14.1" customHeight="1"/>
    <row r="62" spans="1:6" ht="15" customHeight="1">
      <c r="B62" s="459" t="s">
        <v>350</v>
      </c>
    </row>
    <row r="63" spans="1:6" ht="12.6" customHeight="1" thickBot="1">
      <c r="B63" s="2"/>
      <c r="C63" s="2"/>
      <c r="D63" s="2"/>
      <c r="E63" s="458" t="s">
        <v>349</v>
      </c>
    </row>
    <row r="64" spans="1:6" ht="25.5" customHeight="1">
      <c r="B64" s="457"/>
      <c r="C64" s="456" t="s">
        <v>50</v>
      </c>
      <c r="D64" s="456" t="s">
        <v>348</v>
      </c>
      <c r="E64" s="455" t="s">
        <v>347</v>
      </c>
    </row>
    <row r="65" spans="1:6" ht="15" customHeight="1">
      <c r="B65" s="448" t="s">
        <v>252</v>
      </c>
      <c r="C65" s="447">
        <f>SUM(C67:C73)</f>
        <v>83</v>
      </c>
      <c r="D65" s="447">
        <f>SUM(D67:D73)</f>
        <v>6</v>
      </c>
      <c r="E65" s="446">
        <f>SUM(C65:D65)</f>
        <v>89</v>
      </c>
      <c r="F65" s="454"/>
    </row>
    <row r="66" spans="1:6" ht="12.95" customHeight="1">
      <c r="B66" s="448"/>
      <c r="C66" s="453"/>
      <c r="D66" s="452"/>
      <c r="E66" s="451"/>
    </row>
    <row r="67" spans="1:6" ht="12.95" customHeight="1">
      <c r="B67" s="450" t="s">
        <v>346</v>
      </c>
      <c r="C67" s="447">
        <v>22</v>
      </c>
      <c r="D67" s="447">
        <v>4</v>
      </c>
      <c r="E67" s="446">
        <v>26</v>
      </c>
    </row>
    <row r="68" spans="1:6" ht="12.95" customHeight="1">
      <c r="B68" s="449" t="s">
        <v>310</v>
      </c>
      <c r="C68" s="447">
        <v>20</v>
      </c>
      <c r="D68" s="447">
        <v>0</v>
      </c>
      <c r="E68" s="446">
        <v>20</v>
      </c>
    </row>
    <row r="69" spans="1:6" ht="12.95" customHeight="1">
      <c r="B69" s="448" t="s">
        <v>345</v>
      </c>
      <c r="C69" s="447">
        <v>12</v>
      </c>
      <c r="D69" s="447">
        <v>0</v>
      </c>
      <c r="E69" s="446">
        <v>12</v>
      </c>
    </row>
    <row r="70" spans="1:6" ht="12.95" customHeight="1">
      <c r="B70" s="448" t="s">
        <v>344</v>
      </c>
      <c r="C70" s="447">
        <v>11</v>
      </c>
      <c r="D70" s="447">
        <v>2</v>
      </c>
      <c r="E70" s="446">
        <v>13</v>
      </c>
    </row>
    <row r="71" spans="1:6" ht="12.95" customHeight="1">
      <c r="B71" s="448" t="s">
        <v>343</v>
      </c>
      <c r="C71" s="447">
        <v>5</v>
      </c>
      <c r="D71" s="447">
        <v>0</v>
      </c>
      <c r="E71" s="446">
        <v>5</v>
      </c>
    </row>
    <row r="72" spans="1:6" ht="12.95" customHeight="1">
      <c r="B72" s="448" t="s">
        <v>342</v>
      </c>
      <c r="C72" s="447">
        <v>6</v>
      </c>
      <c r="D72" s="447">
        <v>0</v>
      </c>
      <c r="E72" s="446">
        <v>6</v>
      </c>
    </row>
    <row r="73" spans="1:6" ht="12.95" customHeight="1">
      <c r="B73" s="448" t="s">
        <v>341</v>
      </c>
      <c r="C73" s="447">
        <v>7</v>
      </c>
      <c r="D73" s="447">
        <v>0</v>
      </c>
      <c r="E73" s="446">
        <v>7</v>
      </c>
    </row>
    <row r="74" spans="1:6" ht="5.25" customHeight="1" thickBot="1">
      <c r="B74" s="445"/>
      <c r="C74" s="444"/>
      <c r="D74" s="443"/>
      <c r="E74" s="442"/>
    </row>
    <row r="75" spans="1:6" ht="14.25" customHeight="1">
      <c r="B75" s="440" t="s">
        <v>340</v>
      </c>
      <c r="C75" s="81"/>
      <c r="D75" s="441"/>
      <c r="E75" s="441"/>
      <c r="F75" s="441"/>
    </row>
    <row r="76" spans="1:6" ht="12" customHeight="1">
      <c r="B76" s="440"/>
      <c r="C76" s="223"/>
      <c r="D76" s="223"/>
      <c r="E76" s="223"/>
      <c r="F76" s="223"/>
    </row>
    <row r="77" spans="1:6" ht="15" customHeight="1">
      <c r="A77" s="2"/>
      <c r="B77" s="2"/>
    </row>
    <row r="78" spans="1:6" ht="15" customHeight="1">
      <c r="A78" s="2"/>
      <c r="B78" s="478"/>
    </row>
    <row r="79" spans="1:6" ht="15" customHeight="1">
      <c r="A79" s="2"/>
      <c r="B79" s="478"/>
    </row>
    <row r="80" spans="1:6" ht="15" customHeight="1">
      <c r="A80" s="2"/>
      <c r="B80" s="478"/>
    </row>
    <row r="81" spans="1:2" ht="15" customHeight="1">
      <c r="A81" s="2"/>
      <c r="B81" s="478"/>
    </row>
    <row r="82" spans="1:2" ht="15" customHeight="1">
      <c r="A82" s="2"/>
      <c r="B82" s="478"/>
    </row>
    <row r="83" spans="1:2" ht="15" customHeight="1">
      <c r="A83" s="2"/>
      <c r="B83" s="478"/>
    </row>
    <row r="84" spans="1:2" ht="15" customHeight="1">
      <c r="A84" s="2"/>
      <c r="B84" s="478"/>
    </row>
    <row r="85" spans="1:2" ht="15" customHeight="1">
      <c r="A85" s="2"/>
      <c r="B85" s="478"/>
    </row>
    <row r="86" spans="1:2" ht="15" customHeight="1">
      <c r="A86" s="2"/>
      <c r="B86" s="478"/>
    </row>
    <row r="87" spans="1:2" ht="15" customHeight="1">
      <c r="A87" s="2"/>
      <c r="B87" s="2"/>
    </row>
    <row r="88" spans="1:2" ht="15" customHeight="1">
      <c r="A88" s="2"/>
      <c r="B88" s="2"/>
    </row>
  </sheetData>
  <mergeCells count="2">
    <mergeCell ref="C3:D5"/>
    <mergeCell ref="E3:F5"/>
  </mergeCells>
  <phoneticPr fontId="2"/>
  <pageMargins left="0.51181102362204722" right="0.51181102362204722" top="0.55118110236220474" bottom="0.39370078740157483" header="0.39370078740157483" footer="0.35433070866141736"/>
  <pageSetup paperSize="9" scale="79" firstPageNumber="17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view="pageBreakPreview" topLeftCell="A13" zoomScale="60" zoomScaleNormal="100" workbookViewId="0">
      <selection activeCell="J80" sqref="J80"/>
    </sheetView>
  </sheetViews>
  <sheetFormatPr defaultRowHeight="14.25"/>
  <cols>
    <col min="1" max="1" width="9" style="63"/>
    <col min="2" max="2" width="22.625" style="63" customWidth="1"/>
    <col min="3" max="16384" width="9" style="63"/>
  </cols>
  <sheetData>
    <row r="1" spans="1:15" ht="15">
      <c r="A1" s="10"/>
      <c r="B1" s="55" t="s">
        <v>110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>
      <c r="A2" s="1"/>
      <c r="B2" s="86" t="s">
        <v>107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53"/>
      <c r="C3" s="52"/>
      <c r="D3" s="51"/>
      <c r="E3" s="51" t="s">
        <v>62</v>
      </c>
      <c r="F3" s="51" t="s">
        <v>62</v>
      </c>
      <c r="G3" s="51"/>
      <c r="H3" s="51"/>
      <c r="I3" s="51"/>
      <c r="J3" s="49"/>
      <c r="K3" s="48"/>
      <c r="L3" s="50"/>
      <c r="M3" s="49"/>
      <c r="N3" s="85"/>
      <c r="O3" s="81"/>
    </row>
    <row r="4" spans="1:15">
      <c r="A4" s="1"/>
      <c r="B4" s="43"/>
      <c r="C4" s="42"/>
      <c r="D4" s="484" t="s">
        <v>60</v>
      </c>
      <c r="E4" s="487" t="s">
        <v>59</v>
      </c>
      <c r="F4" s="484" t="s">
        <v>109</v>
      </c>
      <c r="G4" s="487" t="s">
        <v>57</v>
      </c>
      <c r="H4" s="487" t="s">
        <v>56</v>
      </c>
      <c r="I4" s="479" t="s">
        <v>55</v>
      </c>
      <c r="J4" s="42" t="s">
        <v>54</v>
      </c>
      <c r="K4" s="45"/>
      <c r="L4" s="479" t="s">
        <v>106</v>
      </c>
      <c r="M4" s="42" t="s">
        <v>52</v>
      </c>
      <c r="N4" s="84"/>
      <c r="O4" s="81"/>
    </row>
    <row r="5" spans="1:15">
      <c r="A5" s="1"/>
      <c r="B5" s="43"/>
      <c r="C5" s="42" t="s">
        <v>50</v>
      </c>
      <c r="D5" s="485"/>
      <c r="E5" s="485"/>
      <c r="F5" s="485"/>
      <c r="G5" s="485"/>
      <c r="H5" s="485"/>
      <c r="I5" s="480"/>
      <c r="J5" s="45"/>
      <c r="K5" s="42" t="s">
        <v>49</v>
      </c>
      <c r="L5" s="480"/>
      <c r="M5" s="45"/>
      <c r="N5" s="83" t="s">
        <v>49</v>
      </c>
      <c r="O5" s="81"/>
    </row>
    <row r="6" spans="1:15">
      <c r="A6" s="1"/>
      <c r="B6" s="43"/>
      <c r="C6" s="42"/>
      <c r="D6" s="485"/>
      <c r="E6" s="485"/>
      <c r="F6" s="485"/>
      <c r="G6" s="485"/>
      <c r="H6" s="485"/>
      <c r="I6" s="480"/>
      <c r="J6" s="42" t="s">
        <v>45</v>
      </c>
      <c r="K6" s="42" t="s">
        <v>105</v>
      </c>
      <c r="L6" s="480"/>
      <c r="M6" s="42" t="s">
        <v>45</v>
      </c>
      <c r="N6" s="83" t="s">
        <v>44</v>
      </c>
      <c r="O6" s="81"/>
    </row>
    <row r="7" spans="1:15">
      <c r="A7" s="1"/>
      <c r="B7" s="39"/>
      <c r="C7" s="37"/>
      <c r="D7" s="486"/>
      <c r="E7" s="486"/>
      <c r="F7" s="486"/>
      <c r="G7" s="486"/>
      <c r="H7" s="486"/>
      <c r="I7" s="481"/>
      <c r="J7" s="38"/>
      <c r="K7" s="37"/>
      <c r="L7" s="481"/>
      <c r="M7" s="38"/>
      <c r="N7" s="82"/>
      <c r="O7" s="81"/>
    </row>
    <row r="8" spans="1:15" ht="15">
      <c r="A8" s="1"/>
      <c r="B8" s="34" t="s">
        <v>100</v>
      </c>
      <c r="C8" s="78">
        <v>6.9294241115530673</v>
      </c>
      <c r="D8" s="78">
        <v>0.29612923553645587</v>
      </c>
      <c r="E8" s="78">
        <v>5.9225847107291174E-2</v>
      </c>
      <c r="F8" s="78">
        <v>0.88838770660936761</v>
      </c>
      <c r="G8" s="78">
        <v>0.11845169421458235</v>
      </c>
      <c r="H8" s="78">
        <v>5.5672296280853706</v>
      </c>
      <c r="I8" s="29" t="s">
        <v>19</v>
      </c>
      <c r="J8" s="78">
        <v>60.943396673402617</v>
      </c>
      <c r="K8" s="78">
        <v>17.826979979294645</v>
      </c>
      <c r="L8" s="29" t="s">
        <v>19</v>
      </c>
      <c r="M8" s="78">
        <v>34.647120557765341</v>
      </c>
      <c r="N8" s="89" t="s">
        <v>18</v>
      </c>
      <c r="O8" s="79"/>
    </row>
    <row r="9" spans="1:15" ht="15">
      <c r="A9" s="1"/>
      <c r="B9" s="34" t="s">
        <v>99</v>
      </c>
      <c r="C9" s="78">
        <v>7.2703457374494915</v>
      </c>
      <c r="D9" s="78">
        <v>0.41375951351338569</v>
      </c>
      <c r="E9" s="78">
        <v>5.910850193048367E-2</v>
      </c>
      <c r="F9" s="78">
        <v>0.82751902702677138</v>
      </c>
      <c r="G9" s="78">
        <v>0.11821700386096734</v>
      </c>
      <c r="H9" s="78">
        <v>5.8517416911178834</v>
      </c>
      <c r="I9" s="29" t="s">
        <v>19</v>
      </c>
      <c r="J9" s="78">
        <v>60.231563467162864</v>
      </c>
      <c r="K9" s="73" t="s">
        <v>103</v>
      </c>
      <c r="L9" s="29" t="s">
        <v>19</v>
      </c>
      <c r="M9" s="78">
        <v>33.573629096514729</v>
      </c>
      <c r="N9" s="89" t="s">
        <v>18</v>
      </c>
      <c r="O9" s="79"/>
    </row>
    <row r="10" spans="1:15" ht="15">
      <c r="A10" s="1"/>
      <c r="B10" s="34" t="s">
        <v>98</v>
      </c>
      <c r="C10" s="78">
        <v>7.574860930287608</v>
      </c>
      <c r="D10" s="78">
        <v>0.4734288081429755</v>
      </c>
      <c r="E10" s="78">
        <v>5.9178601017871937E-2</v>
      </c>
      <c r="F10" s="78">
        <v>0.82850041425020715</v>
      </c>
      <c r="G10" s="78">
        <v>0.11835720203574387</v>
      </c>
      <c r="H10" s="78">
        <v>6.0953959048408093</v>
      </c>
      <c r="I10" s="29" t="s">
        <v>19</v>
      </c>
      <c r="J10" s="78">
        <v>60.362173038229379</v>
      </c>
      <c r="K10" s="78">
        <v>17.694401704343708</v>
      </c>
      <c r="L10" s="29" t="s">
        <v>19</v>
      </c>
      <c r="M10" s="78">
        <v>33.37673097407977</v>
      </c>
      <c r="N10" s="89" t="s">
        <v>18</v>
      </c>
      <c r="O10" s="79"/>
    </row>
    <row r="11" spans="1:15" ht="15">
      <c r="A11" s="1"/>
      <c r="B11" s="34" t="s">
        <v>97</v>
      </c>
      <c r="C11" s="78">
        <v>7.9781811519902606</v>
      </c>
      <c r="D11" s="78">
        <v>0.47278110530312656</v>
      </c>
      <c r="E11" s="78">
        <v>5.909763816289082E-2</v>
      </c>
      <c r="F11" s="78">
        <v>0.94556221060625312</v>
      </c>
      <c r="G11" s="78">
        <v>0.11819527632578164</v>
      </c>
      <c r="H11" s="78">
        <v>6.382544921592209</v>
      </c>
      <c r="I11" s="29" t="s">
        <v>19</v>
      </c>
      <c r="J11" s="78">
        <v>61.28425077491778</v>
      </c>
      <c r="K11" s="78">
        <v>17.670193810704355</v>
      </c>
      <c r="L11" s="29" t="s">
        <v>19</v>
      </c>
      <c r="M11" s="78">
        <v>33.626556114684874</v>
      </c>
      <c r="N11" s="89" t="s">
        <v>18</v>
      </c>
      <c r="O11" s="79"/>
    </row>
    <row r="12" spans="1:15" ht="15">
      <c r="A12" s="1"/>
      <c r="B12" s="34" t="s">
        <v>96</v>
      </c>
      <c r="C12" s="78">
        <v>8.3002755098592456</v>
      </c>
      <c r="D12" s="78">
        <v>0.4743014577062426</v>
      </c>
      <c r="E12" s="78">
        <v>5.9287682213280325E-2</v>
      </c>
      <c r="F12" s="78">
        <v>0.8893152331992048</v>
      </c>
      <c r="G12" s="78">
        <v>0.11857536442656065</v>
      </c>
      <c r="H12" s="78">
        <v>6.7587957723139569</v>
      </c>
      <c r="I12" s="29" t="s">
        <v>19</v>
      </c>
      <c r="J12" s="78">
        <v>62.429929370584176</v>
      </c>
      <c r="K12" s="78">
        <v>19.090633672676265</v>
      </c>
      <c r="L12" s="29" t="s">
        <v>19</v>
      </c>
      <c r="M12" s="78">
        <v>34.208992637062742</v>
      </c>
      <c r="N12" s="80">
        <v>5.9287682213280325E-2</v>
      </c>
      <c r="O12" s="79"/>
    </row>
    <row r="13" spans="1:15" ht="15">
      <c r="A13" s="1"/>
      <c r="B13" s="34" t="s">
        <v>95</v>
      </c>
      <c r="C13" s="78">
        <v>8.4486092518221039</v>
      </c>
      <c r="D13" s="78">
        <v>0.47597798601814667</v>
      </c>
      <c r="E13" s="78">
        <v>5.9497248252268334E-2</v>
      </c>
      <c r="F13" s="78">
        <v>0.95195597203629334</v>
      </c>
      <c r="G13" s="78">
        <v>0.11899449650453667</v>
      </c>
      <c r="H13" s="78">
        <v>6.8421835490108585</v>
      </c>
      <c r="I13" s="29" t="s">
        <v>19</v>
      </c>
      <c r="J13" s="78">
        <v>63.483563885170312</v>
      </c>
      <c r="K13" s="78">
        <v>21.121523129555257</v>
      </c>
      <c r="L13" s="29" t="s">
        <v>19</v>
      </c>
      <c r="M13" s="78">
        <v>34.32991224155883</v>
      </c>
      <c r="N13" s="89" t="s">
        <v>18</v>
      </c>
      <c r="O13" s="79"/>
    </row>
    <row r="14" spans="1:15" ht="15">
      <c r="A14" s="1"/>
      <c r="B14" s="34" t="s">
        <v>94</v>
      </c>
      <c r="C14" s="78">
        <v>8.5944135118504423</v>
      </c>
      <c r="D14" s="78">
        <v>0.47746741732502462</v>
      </c>
      <c r="E14" s="78">
        <v>5.9683427165628078E-2</v>
      </c>
      <c r="F14" s="78">
        <v>0.83556798031879309</v>
      </c>
      <c r="G14" s="78">
        <v>0.11936685433125616</v>
      </c>
      <c r="H14" s="78">
        <v>7.102327832709741</v>
      </c>
      <c r="I14" s="29" t="s">
        <v>19</v>
      </c>
      <c r="J14" s="78">
        <v>64.458101338878322</v>
      </c>
      <c r="K14" s="78">
        <v>21.784450915454247</v>
      </c>
      <c r="L14" s="29" t="s">
        <v>19</v>
      </c>
      <c r="M14" s="78">
        <v>33.900186630076746</v>
      </c>
      <c r="N14" s="89" t="s">
        <v>18</v>
      </c>
      <c r="O14" s="79"/>
    </row>
    <row r="15" spans="1:15" ht="15">
      <c r="A15" s="1"/>
      <c r="B15" s="34" t="s">
        <v>93</v>
      </c>
      <c r="C15" s="78">
        <v>8.9795947688472708</v>
      </c>
      <c r="D15" s="78">
        <v>0.47891172100518781</v>
      </c>
      <c r="E15" s="78">
        <v>5.9863965125648476E-2</v>
      </c>
      <c r="F15" s="78">
        <v>0.8380955117590787</v>
      </c>
      <c r="G15" s="78">
        <v>0.11972793025129695</v>
      </c>
      <c r="H15" s="78">
        <v>7.4829956407060596</v>
      </c>
      <c r="I15" s="29" t="s">
        <v>19</v>
      </c>
      <c r="J15" s="78">
        <v>65.311585952082481</v>
      </c>
      <c r="K15" s="78">
        <v>22.628578817495125</v>
      </c>
      <c r="L15" s="29" t="s">
        <v>19</v>
      </c>
      <c r="M15" s="78">
        <v>33.942868226242688</v>
      </c>
      <c r="N15" s="89" t="s">
        <v>18</v>
      </c>
      <c r="O15" s="79"/>
    </row>
    <row r="16" spans="1:15" ht="15">
      <c r="A16" s="1"/>
      <c r="B16" s="34" t="s">
        <v>92</v>
      </c>
      <c r="C16" s="78">
        <v>9.3816133608607508</v>
      </c>
      <c r="D16" s="78">
        <v>0.48110837748003854</v>
      </c>
      <c r="E16" s="78">
        <v>6.0138547185004818E-2</v>
      </c>
      <c r="F16" s="78">
        <v>0.78180111340506253</v>
      </c>
      <c r="G16" s="78">
        <v>0.12027709437000964</v>
      </c>
      <c r="H16" s="78">
        <v>7.9382882284206353</v>
      </c>
      <c r="I16" s="29" t="s">
        <v>19</v>
      </c>
      <c r="J16" s="78">
        <v>66.874064469725354</v>
      </c>
      <c r="K16" s="78">
        <v>22.792509383116826</v>
      </c>
      <c r="L16" s="29" t="s">
        <v>19</v>
      </c>
      <c r="M16" s="78">
        <v>33.858002065157713</v>
      </c>
      <c r="N16" s="89" t="s">
        <v>18</v>
      </c>
      <c r="O16" s="79"/>
    </row>
    <row r="17" spans="1:15" ht="15">
      <c r="A17" s="1"/>
      <c r="B17" s="34" t="s">
        <v>91</v>
      </c>
      <c r="C17" s="78">
        <v>9.6188282210370435</v>
      </c>
      <c r="D17" s="78">
        <v>0.4839661998006059</v>
      </c>
      <c r="E17" s="78">
        <v>6.0495774975075738E-2</v>
      </c>
      <c r="F17" s="78">
        <v>0.84694084965106042</v>
      </c>
      <c r="G17" s="78">
        <v>0.12099154995015148</v>
      </c>
      <c r="H17" s="78">
        <v>8.1064338466601491</v>
      </c>
      <c r="I17" s="29" t="s">
        <v>19</v>
      </c>
      <c r="J17" s="78">
        <v>67.089814447358989</v>
      </c>
      <c r="K17" s="78">
        <v>23.835335340179842</v>
      </c>
      <c r="L17" s="29" t="s">
        <v>19</v>
      </c>
      <c r="M17" s="78">
        <v>34.05912131096764</v>
      </c>
      <c r="N17" s="89" t="s">
        <v>18</v>
      </c>
      <c r="O17" s="79"/>
    </row>
    <row r="18" spans="1:15" ht="15">
      <c r="A18" s="1"/>
      <c r="B18" s="34" t="s">
        <v>90</v>
      </c>
      <c r="C18" s="78">
        <v>9.9654066706244731</v>
      </c>
      <c r="D18" s="78">
        <v>0.54688207338792838</v>
      </c>
      <c r="E18" s="78">
        <v>6.076467482088093E-2</v>
      </c>
      <c r="F18" s="78">
        <v>0.78994077267145213</v>
      </c>
      <c r="G18" s="78">
        <v>0.12152934964176186</v>
      </c>
      <c r="H18" s="78">
        <v>8.4462898001024485</v>
      </c>
      <c r="I18" s="29" t="s">
        <v>19</v>
      </c>
      <c r="J18" s="78">
        <v>67.99567112456576</v>
      </c>
      <c r="K18" s="78">
        <v>24.488163952815015</v>
      </c>
      <c r="L18" s="29" t="s">
        <v>19</v>
      </c>
      <c r="M18" s="78">
        <v>34.332041273797728</v>
      </c>
      <c r="N18" s="89" t="s">
        <v>18</v>
      </c>
      <c r="O18" s="79"/>
    </row>
    <row r="19" spans="1:15" ht="15">
      <c r="A19" s="1"/>
      <c r="B19" s="34" t="s">
        <v>89</v>
      </c>
      <c r="C19" s="78">
        <v>10.162440835729925</v>
      </c>
      <c r="D19" s="78">
        <v>0.66938233049718066</v>
      </c>
      <c r="E19" s="78">
        <v>6.0852939136107335E-2</v>
      </c>
      <c r="F19" s="78">
        <v>0.66938233049718066</v>
      </c>
      <c r="G19" s="78">
        <v>0.12170587827221467</v>
      </c>
      <c r="H19" s="78">
        <v>8.6411173573272411</v>
      </c>
      <c r="I19" s="29" t="s">
        <v>19</v>
      </c>
      <c r="J19" s="78">
        <v>69.737468249979003</v>
      </c>
      <c r="K19" s="78">
        <v>25.13226386321233</v>
      </c>
      <c r="L19" s="29" t="s">
        <v>19</v>
      </c>
      <c r="M19" s="78">
        <v>34.50361649017286</v>
      </c>
      <c r="N19" s="89" t="s">
        <v>18</v>
      </c>
      <c r="O19" s="79"/>
    </row>
    <row r="20" spans="1:15" ht="15">
      <c r="A20" s="1"/>
      <c r="B20" s="34" t="s">
        <v>88</v>
      </c>
      <c r="C20" s="78">
        <v>10.272713181593</v>
      </c>
      <c r="D20" s="78">
        <v>0.72942342117820114</v>
      </c>
      <c r="E20" s="78">
        <v>6.0785285098183435E-2</v>
      </c>
      <c r="F20" s="78">
        <v>0.60785285098183428</v>
      </c>
      <c r="G20" s="78">
        <v>0.12157057019636687</v>
      </c>
      <c r="H20" s="78">
        <v>8.7530810541384145</v>
      </c>
      <c r="I20" s="29" t="s">
        <v>19</v>
      </c>
      <c r="J20" s="78">
        <v>71.057998279776427</v>
      </c>
      <c r="K20" s="78">
        <v>24.98275217535339</v>
      </c>
      <c r="L20" s="29" t="s">
        <v>19</v>
      </c>
      <c r="M20" s="78">
        <v>34.404471365571823</v>
      </c>
      <c r="N20" s="80">
        <v>6.0785285098183435E-2</v>
      </c>
      <c r="O20" s="79"/>
    </row>
    <row r="21" spans="1:15" ht="15">
      <c r="A21" s="1"/>
      <c r="B21" s="30" t="s">
        <v>87</v>
      </c>
      <c r="C21" s="78">
        <v>10.437596221590168</v>
      </c>
      <c r="D21" s="78">
        <v>0.72820438755280237</v>
      </c>
      <c r="E21" s="78">
        <v>6.0683698962733533E-2</v>
      </c>
      <c r="F21" s="78">
        <v>0.54615329066460183</v>
      </c>
      <c r="G21" s="78">
        <v>0.12136739792546707</v>
      </c>
      <c r="H21" s="78">
        <v>8.9811874464845634</v>
      </c>
      <c r="I21" s="29" t="s">
        <v>19</v>
      </c>
      <c r="J21" s="78">
        <v>72.274285464615645</v>
      </c>
      <c r="K21" s="78">
        <v>26.09399055397542</v>
      </c>
      <c r="L21" s="29" t="s">
        <v>19</v>
      </c>
      <c r="M21" s="78">
        <v>33.497401827428909</v>
      </c>
      <c r="N21" s="89" t="s">
        <v>18</v>
      </c>
      <c r="O21" s="79"/>
    </row>
    <row r="22" spans="1:15" ht="15">
      <c r="A22" s="1"/>
      <c r="B22" s="30" t="s">
        <v>86</v>
      </c>
      <c r="C22" s="78">
        <v>10.664372320350514</v>
      </c>
      <c r="D22" s="78">
        <v>0.90376036613139954</v>
      </c>
      <c r="E22" s="78">
        <v>6.0250691075426632E-2</v>
      </c>
      <c r="F22" s="78">
        <v>0.54225621967883975</v>
      </c>
      <c r="G22" s="78">
        <v>0.12050138215085326</v>
      </c>
      <c r="H22" s="78">
        <v>9.0376036613139945</v>
      </c>
      <c r="I22" s="29" t="s">
        <v>19</v>
      </c>
      <c r="J22" s="78">
        <v>71.336818233305138</v>
      </c>
      <c r="K22" s="78">
        <v>27.353813748243692</v>
      </c>
      <c r="L22" s="29" t="s">
        <v>19</v>
      </c>
      <c r="M22" s="78">
        <v>33.499384237937207</v>
      </c>
      <c r="N22" s="89" t="s">
        <v>18</v>
      </c>
      <c r="O22" s="79"/>
    </row>
    <row r="23" spans="1:15" ht="15">
      <c r="A23" s="1"/>
      <c r="B23" s="30" t="s">
        <v>85</v>
      </c>
      <c r="C23" s="78">
        <v>10.946593186912182</v>
      </c>
      <c r="D23" s="78">
        <v>1.0168966348497654</v>
      </c>
      <c r="E23" s="78">
        <v>5.9817449108809734E-2</v>
      </c>
      <c r="F23" s="78">
        <v>0.53835704197928758</v>
      </c>
      <c r="G23" s="78">
        <v>0.11963489821761947</v>
      </c>
      <c r="H23" s="78">
        <v>9.2118871627566996</v>
      </c>
      <c r="I23" s="29" t="s">
        <v>19</v>
      </c>
      <c r="J23" s="78">
        <v>72.199661074333349</v>
      </c>
      <c r="K23" s="78">
        <v>26.439312506093902</v>
      </c>
      <c r="L23" s="29" t="s">
        <v>19</v>
      </c>
      <c r="M23" s="78">
        <v>32.779962111627732</v>
      </c>
      <c r="N23" s="89" t="s">
        <v>18</v>
      </c>
      <c r="O23" s="79"/>
    </row>
    <row r="24" spans="1:15" ht="15">
      <c r="A24" s="1"/>
      <c r="B24" s="30" t="s">
        <v>84</v>
      </c>
      <c r="C24" s="78">
        <v>10.734679062749834</v>
      </c>
      <c r="D24" s="78">
        <v>1.0082295252306472</v>
      </c>
      <c r="E24" s="78">
        <v>5.9307619131214552E-2</v>
      </c>
      <c r="F24" s="78">
        <v>0.53376857218093099</v>
      </c>
      <c r="G24" s="78">
        <v>0.1186152382624291</v>
      </c>
      <c r="H24" s="78">
        <v>9.014758107944612</v>
      </c>
      <c r="I24" s="29" t="s">
        <v>19</v>
      </c>
      <c r="J24" s="78">
        <v>72.711141054869032</v>
      </c>
      <c r="K24" s="78">
        <v>27.459427657752336</v>
      </c>
      <c r="L24" s="29" t="s">
        <v>19</v>
      </c>
      <c r="M24" s="78">
        <v>32.441267664774358</v>
      </c>
      <c r="N24" s="89" t="s">
        <v>18</v>
      </c>
      <c r="O24" s="79"/>
    </row>
    <row r="25" spans="1:15" ht="15">
      <c r="A25" s="1"/>
      <c r="B25" s="30" t="s">
        <v>83</v>
      </c>
      <c r="C25" s="78">
        <v>10.661817687604055</v>
      </c>
      <c r="D25" s="78">
        <v>0.99588406972125787</v>
      </c>
      <c r="E25" s="78">
        <v>5.8581415865956346E-2</v>
      </c>
      <c r="F25" s="78">
        <v>0.41006991106169444</v>
      </c>
      <c r="G25" s="78">
        <v>0.11716283173191269</v>
      </c>
      <c r="H25" s="78">
        <v>9.0801194592232335</v>
      </c>
      <c r="I25" s="29" t="s">
        <v>19</v>
      </c>
      <c r="J25" s="78">
        <v>72.523792842053965</v>
      </c>
      <c r="K25" s="78">
        <v>27.533265456999484</v>
      </c>
      <c r="L25" s="29" t="s">
        <v>19</v>
      </c>
      <c r="M25" s="78">
        <v>32.336941558007901</v>
      </c>
      <c r="N25" s="80">
        <v>5.8581415865956346E-2</v>
      </c>
      <c r="O25" s="79"/>
    </row>
    <row r="26" spans="1:15" ht="15">
      <c r="A26" s="1"/>
      <c r="B26" s="30" t="s">
        <v>82</v>
      </c>
      <c r="C26" s="78">
        <v>10.564270597729895</v>
      </c>
      <c r="D26" s="78">
        <v>0.98138032875086445</v>
      </c>
      <c r="E26" s="78">
        <v>5.7728254632403796E-2</v>
      </c>
      <c r="F26" s="78">
        <v>0.34636952779442276</v>
      </c>
      <c r="G26" s="78">
        <v>0.11545650926480759</v>
      </c>
      <c r="H26" s="78">
        <v>9.0633359772873963</v>
      </c>
      <c r="I26" s="29" t="s">
        <v>19</v>
      </c>
      <c r="J26" s="78">
        <v>71.640763998813114</v>
      </c>
      <c r="K26" s="78">
        <v>28.113660005980648</v>
      </c>
      <c r="L26" s="29" t="s">
        <v>19</v>
      </c>
      <c r="M26" s="78">
        <v>31.519627029292472</v>
      </c>
      <c r="N26" s="89" t="s">
        <v>18</v>
      </c>
      <c r="O26" s="79"/>
    </row>
    <row r="27" spans="1:15" ht="15">
      <c r="A27" s="1"/>
      <c r="B27" s="30" t="s">
        <v>81</v>
      </c>
      <c r="C27" s="78">
        <v>10.612773557076466</v>
      </c>
      <c r="D27" s="78">
        <v>0.96998467994784909</v>
      </c>
      <c r="E27" s="78">
        <v>5.7057922349873474E-2</v>
      </c>
      <c r="F27" s="78">
        <v>0.39940545644911429</v>
      </c>
      <c r="G27" s="78">
        <v>0.11411584469974695</v>
      </c>
      <c r="H27" s="78">
        <v>9.0722096536298817</v>
      </c>
      <c r="I27" s="29" t="s">
        <v>19</v>
      </c>
      <c r="J27" s="78">
        <v>70.865939558542848</v>
      </c>
      <c r="K27" s="78">
        <v>27.159571038539774</v>
      </c>
      <c r="L27" s="29" t="s">
        <v>19</v>
      </c>
      <c r="M27" s="78">
        <v>30.811278068931674</v>
      </c>
      <c r="N27" s="89" t="s">
        <v>18</v>
      </c>
      <c r="O27" s="79"/>
    </row>
    <row r="28" spans="1:15" ht="15">
      <c r="A28" s="1"/>
      <c r="B28" s="30" t="s">
        <v>80</v>
      </c>
      <c r="C28" s="78">
        <v>10.437718416310373</v>
      </c>
      <c r="D28" s="78">
        <v>0.90272159276197828</v>
      </c>
      <c r="E28" s="78">
        <v>5.6420099547623642E-2</v>
      </c>
      <c r="F28" s="78">
        <v>0.39494069683336547</v>
      </c>
      <c r="G28" s="78">
        <v>0.11284019909524728</v>
      </c>
      <c r="H28" s="78">
        <v>8.9707958280721591</v>
      </c>
      <c r="I28" s="29" t="s">
        <v>19</v>
      </c>
      <c r="J28" s="78">
        <v>70.976485230910541</v>
      </c>
      <c r="K28" s="73" t="s">
        <v>103</v>
      </c>
      <c r="L28" s="29" t="s">
        <v>19</v>
      </c>
      <c r="M28" s="78">
        <v>30.861794452550132</v>
      </c>
      <c r="N28" s="89" t="s">
        <v>18</v>
      </c>
      <c r="O28" s="79"/>
    </row>
    <row r="29" spans="1:15" ht="15">
      <c r="A29" s="1"/>
      <c r="B29" s="30" t="s">
        <v>79</v>
      </c>
      <c r="C29" s="78">
        <v>10.417804082887837</v>
      </c>
      <c r="D29" s="78">
        <v>0.89136291618291663</v>
      </c>
      <c r="E29" s="78">
        <v>5.5710182261432289E-2</v>
      </c>
      <c r="F29" s="78">
        <v>0.389971275830026</v>
      </c>
      <c r="G29" s="78">
        <v>0.11142036452286458</v>
      </c>
      <c r="H29" s="78">
        <v>8.9693393440905975</v>
      </c>
      <c r="I29" s="29" t="s">
        <v>19</v>
      </c>
      <c r="J29" s="78">
        <v>70.863351836541867</v>
      </c>
      <c r="K29" s="73" t="s">
        <v>103</v>
      </c>
      <c r="L29" s="29" t="s">
        <v>19</v>
      </c>
      <c r="M29" s="78">
        <v>30.752020608310623</v>
      </c>
      <c r="N29" s="89" t="s">
        <v>18</v>
      </c>
      <c r="O29" s="79"/>
    </row>
    <row r="30" spans="1:15" ht="15">
      <c r="A30" s="1"/>
      <c r="B30" s="30" t="s">
        <v>78</v>
      </c>
      <c r="C30" s="78">
        <v>10.362094576160017</v>
      </c>
      <c r="D30" s="78">
        <v>0.88188038946042702</v>
      </c>
      <c r="E30" s="78">
        <v>5.5117524341276689E-2</v>
      </c>
      <c r="F30" s="78">
        <v>0.38582267038893681</v>
      </c>
      <c r="G30" s="78">
        <v>0.11023504868255338</v>
      </c>
      <c r="H30" s="78">
        <v>8.9290389432868231</v>
      </c>
      <c r="I30" s="29" t="s">
        <v>19</v>
      </c>
      <c r="J30" s="78">
        <v>69.723668291715015</v>
      </c>
      <c r="K30" s="78">
        <v>25.905236440400042</v>
      </c>
      <c r="L30" s="29" t="s">
        <v>19</v>
      </c>
      <c r="M30" s="78">
        <v>30.09416829033707</v>
      </c>
      <c r="N30" s="89" t="s">
        <v>18</v>
      </c>
      <c r="O30" s="79"/>
    </row>
    <row r="31" spans="1:15" ht="15">
      <c r="A31" s="1"/>
      <c r="B31" s="30" t="s">
        <v>77</v>
      </c>
      <c r="C31" s="78">
        <v>10.226419489914946</v>
      </c>
      <c r="D31" s="78">
        <v>0.87498776384299004</v>
      </c>
      <c r="E31" s="78">
        <v>5.4686735240186878E-2</v>
      </c>
      <c r="F31" s="78">
        <v>0.32812041144112125</v>
      </c>
      <c r="G31" s="78">
        <v>0.10937347048037376</v>
      </c>
      <c r="H31" s="78">
        <v>8.8592511089102732</v>
      </c>
      <c r="I31" s="29" t="s">
        <v>19</v>
      </c>
      <c r="J31" s="78">
        <v>69.999021107439205</v>
      </c>
      <c r="K31" s="78">
        <v>25.593392092407459</v>
      </c>
      <c r="L31" s="29" t="s">
        <v>19</v>
      </c>
      <c r="M31" s="78">
        <v>30.023017646862595</v>
      </c>
      <c r="N31" s="80">
        <v>5.4686735240186878E-2</v>
      </c>
      <c r="O31" s="79"/>
    </row>
    <row r="32" spans="1:15" ht="15">
      <c r="A32" s="1"/>
      <c r="B32" s="30" t="s">
        <v>76</v>
      </c>
      <c r="C32" s="78">
        <v>10.219690734763148</v>
      </c>
      <c r="D32" s="78">
        <v>0.86976091359686369</v>
      </c>
      <c r="E32" s="78">
        <v>5.4360057099803981E-2</v>
      </c>
      <c r="F32" s="78">
        <v>0.32616034259882387</v>
      </c>
      <c r="G32" s="78">
        <v>0.10872011419960796</v>
      </c>
      <c r="H32" s="78">
        <v>8.8606893072680482</v>
      </c>
      <c r="I32" s="29" t="s">
        <v>19</v>
      </c>
      <c r="J32" s="78">
        <v>69.907033430347909</v>
      </c>
      <c r="K32" s="78">
        <v>25.821027122406889</v>
      </c>
      <c r="L32" s="29" t="s">
        <v>19</v>
      </c>
      <c r="M32" s="78">
        <v>30.169831690391206</v>
      </c>
      <c r="N32" s="89" t="s">
        <v>18</v>
      </c>
      <c r="O32" s="79"/>
    </row>
    <row r="33" spans="1:15" ht="15">
      <c r="A33" s="1"/>
      <c r="B33" s="30" t="s">
        <v>75</v>
      </c>
      <c r="C33" s="78">
        <v>10.160624337938042</v>
      </c>
      <c r="D33" s="78">
        <v>0.81068811206952462</v>
      </c>
      <c r="E33" s="78">
        <v>5.4045874137968304E-2</v>
      </c>
      <c r="F33" s="78">
        <v>0.32427524482780984</v>
      </c>
      <c r="G33" s="78">
        <v>0.10809174827593661</v>
      </c>
      <c r="H33" s="78">
        <v>8.8635233586268019</v>
      </c>
      <c r="I33" s="29" t="s">
        <v>19</v>
      </c>
      <c r="J33" s="78">
        <v>69.989407008668962</v>
      </c>
      <c r="K33" s="78">
        <v>25.725836089672914</v>
      </c>
      <c r="L33" s="29" t="s">
        <v>19</v>
      </c>
      <c r="M33" s="78">
        <v>30.752102384503967</v>
      </c>
      <c r="N33" s="89" t="s">
        <v>18</v>
      </c>
      <c r="O33" s="79"/>
    </row>
    <row r="34" spans="1:15" ht="15">
      <c r="A34" s="1"/>
      <c r="B34" s="30" t="s">
        <v>74</v>
      </c>
      <c r="C34" s="78">
        <v>10.315786645891819</v>
      </c>
      <c r="D34" s="78">
        <v>0.75219277626294512</v>
      </c>
      <c r="E34" s="78">
        <v>5.3728055447353221E-2</v>
      </c>
      <c r="F34" s="78">
        <v>0.32236833268411935</v>
      </c>
      <c r="G34" s="78">
        <v>0.10745611089470644</v>
      </c>
      <c r="H34" s="78">
        <v>9.0800413706026948</v>
      </c>
      <c r="I34" s="29" t="s">
        <v>19</v>
      </c>
      <c r="J34" s="78">
        <v>70.92103319050625</v>
      </c>
      <c r="K34" s="78">
        <v>25.896922725624254</v>
      </c>
      <c r="L34" s="29" t="s">
        <v>19</v>
      </c>
      <c r="M34" s="78">
        <v>31.377184381254281</v>
      </c>
      <c r="N34" s="89" t="s">
        <v>18</v>
      </c>
      <c r="O34" s="79"/>
    </row>
    <row r="35" spans="1:15" ht="15">
      <c r="A35" s="1"/>
      <c r="B35" s="30" t="s">
        <v>73</v>
      </c>
      <c r="C35" s="78">
        <v>10.58244607361855</v>
      </c>
      <c r="D35" s="78">
        <v>0.74825376278110955</v>
      </c>
      <c r="E35" s="78">
        <v>5.344669734150783E-2</v>
      </c>
      <c r="F35" s="78">
        <v>0.21378678936603132</v>
      </c>
      <c r="G35" s="78">
        <v>0.10689339468301566</v>
      </c>
      <c r="H35" s="78">
        <v>9.4600654294468853</v>
      </c>
      <c r="I35" s="29" t="s">
        <v>19</v>
      </c>
      <c r="J35" s="78">
        <v>72.153041411035574</v>
      </c>
      <c r="K35" s="78">
        <v>26.509561881387881</v>
      </c>
      <c r="L35" s="29" t="s">
        <v>19</v>
      </c>
      <c r="M35" s="78">
        <v>32.442145286295251</v>
      </c>
      <c r="N35" s="89" t="s">
        <v>18</v>
      </c>
      <c r="O35" s="79"/>
    </row>
    <row r="36" spans="1:15" ht="15">
      <c r="A36" s="1"/>
      <c r="B36" s="30" t="s">
        <v>72</v>
      </c>
      <c r="C36" s="78">
        <v>10.577955010203208</v>
      </c>
      <c r="D36" s="78">
        <v>0.7973332922263725</v>
      </c>
      <c r="E36" s="78">
        <v>5.3155552815091496E-2</v>
      </c>
      <c r="F36" s="78">
        <v>0.1594666584452745</v>
      </c>
      <c r="G36" s="78">
        <v>0.10631110563018299</v>
      </c>
      <c r="H36" s="78">
        <v>9.4616884010862865</v>
      </c>
      <c r="I36" s="29" t="s">
        <v>19</v>
      </c>
      <c r="J36" s="78">
        <v>71.919462958818798</v>
      </c>
      <c r="K36" s="78">
        <v>24.664176506202455</v>
      </c>
      <c r="L36" s="29" t="s">
        <v>19</v>
      </c>
      <c r="M36" s="78">
        <v>32.850131639726548</v>
      </c>
      <c r="N36" s="80">
        <v>0.21262221126036598</v>
      </c>
      <c r="O36" s="79"/>
    </row>
    <row r="37" spans="1:15" ht="15">
      <c r="A37" s="1"/>
      <c r="B37" s="30" t="s">
        <v>71</v>
      </c>
      <c r="C37" s="78">
        <v>10.68128063267023</v>
      </c>
      <c r="D37" s="78">
        <v>0.79316440341610617</v>
      </c>
      <c r="E37" s="78">
        <v>5.287762689440708E-2</v>
      </c>
      <c r="F37" s="78">
        <v>0.15863288068322123</v>
      </c>
      <c r="G37" s="78">
        <v>0.10575525378881416</v>
      </c>
      <c r="H37" s="78">
        <v>9.5708504678876825</v>
      </c>
      <c r="I37" s="29" t="s">
        <v>19</v>
      </c>
      <c r="J37" s="78">
        <v>72.33659359154889</v>
      </c>
      <c r="K37" s="78">
        <v>24.535218879004887</v>
      </c>
      <c r="L37" s="29" t="s">
        <v>19</v>
      </c>
      <c r="M37" s="78">
        <v>34.211824600681382</v>
      </c>
      <c r="N37" s="80">
        <v>0.21151050757762832</v>
      </c>
      <c r="O37" s="79"/>
    </row>
    <row r="38" spans="1:15" ht="15">
      <c r="A38" s="1"/>
      <c r="B38" s="30" t="s">
        <v>70</v>
      </c>
      <c r="C38" s="78">
        <v>10.627277696553342</v>
      </c>
      <c r="D38" s="78">
        <v>0.78915428439752544</v>
      </c>
      <c r="E38" s="78">
        <v>5.2610285626501697E-2</v>
      </c>
      <c r="F38" s="78">
        <v>0.15783085687950507</v>
      </c>
      <c r="G38" s="78">
        <v>0.10522057125300339</v>
      </c>
      <c r="H38" s="78">
        <v>9.5224616983968069</v>
      </c>
      <c r="I38" s="29" t="s">
        <v>19</v>
      </c>
      <c r="J38" s="78">
        <v>71.865650165801313</v>
      </c>
      <c r="K38" s="78">
        <v>24.253341673817282</v>
      </c>
      <c r="L38" s="29" t="s">
        <v>19</v>
      </c>
      <c r="M38" s="78">
        <v>34.670178227864618</v>
      </c>
      <c r="N38" s="80">
        <v>0.21044114250600679</v>
      </c>
      <c r="O38" s="79"/>
    </row>
    <row r="39" spans="1:15" ht="15">
      <c r="A39" s="1"/>
      <c r="B39" s="30" t="s">
        <v>69</v>
      </c>
      <c r="C39" s="78">
        <v>10.475986942729875</v>
      </c>
      <c r="D39" s="78">
        <v>0.83807895541838995</v>
      </c>
      <c r="E39" s="78">
        <v>5.2379934713649372E-2</v>
      </c>
      <c r="F39" s="78">
        <v>0.15713980414094811</v>
      </c>
      <c r="G39" s="78">
        <v>0.10475986942729874</v>
      </c>
      <c r="H39" s="78">
        <v>9.3236283790295875</v>
      </c>
      <c r="I39" s="29" t="s">
        <v>19</v>
      </c>
      <c r="J39" s="78">
        <v>71.970030296554242</v>
      </c>
      <c r="K39" s="78">
        <v>24.147149902992361</v>
      </c>
      <c r="L39" s="29" t="s">
        <v>19</v>
      </c>
      <c r="M39" s="78">
        <v>34.780276649863183</v>
      </c>
      <c r="N39" s="80">
        <v>0.10475986942729874</v>
      </c>
      <c r="O39" s="79"/>
    </row>
    <row r="40" spans="1:15" ht="15">
      <c r="A40" s="1"/>
      <c r="B40" s="30" t="s">
        <v>68</v>
      </c>
      <c r="C40" s="78">
        <v>10.329144986765131</v>
      </c>
      <c r="D40" s="78">
        <v>0.8346783827688995</v>
      </c>
      <c r="E40" s="78">
        <v>5.2167398923056219E-2</v>
      </c>
      <c r="F40" s="78">
        <v>0.15650219676916866</v>
      </c>
      <c r="G40" s="78">
        <v>0.10433479784611244</v>
      </c>
      <c r="H40" s="78">
        <v>9.1814622104578945</v>
      </c>
      <c r="I40" s="29" t="s">
        <v>19</v>
      </c>
      <c r="J40" s="78">
        <v>71.886675715971464</v>
      </c>
      <c r="K40" s="78">
        <v>23.997003504605861</v>
      </c>
      <c r="L40" s="29" t="s">
        <v>19</v>
      </c>
      <c r="M40" s="78">
        <v>35.004324677370718</v>
      </c>
      <c r="N40" s="80">
        <v>0.10433479784611244</v>
      </c>
      <c r="O40" s="79"/>
    </row>
    <row r="41" spans="1:15" ht="15">
      <c r="A41" s="1"/>
      <c r="B41" s="30" t="s">
        <v>67</v>
      </c>
      <c r="C41" s="78">
        <v>10.19315508833461</v>
      </c>
      <c r="D41" s="78">
        <v>0.88410018623310394</v>
      </c>
      <c r="E41" s="78">
        <v>5.2005893307829641E-2</v>
      </c>
      <c r="F41" s="78">
        <v>0.10401178661565928</v>
      </c>
      <c r="G41" s="78">
        <v>0.10401178661565928</v>
      </c>
      <c r="H41" s="78">
        <v>9.0490254355623581</v>
      </c>
      <c r="I41" s="29" t="s">
        <v>19</v>
      </c>
      <c r="J41" s="78">
        <v>72.080168124651891</v>
      </c>
      <c r="K41" s="78">
        <v>23.974716814909467</v>
      </c>
      <c r="L41" s="29" t="s">
        <v>19</v>
      </c>
      <c r="M41" s="78">
        <v>36.092089955633774</v>
      </c>
      <c r="N41" s="80">
        <v>0.10401178661565928</v>
      </c>
      <c r="O41" s="79"/>
    </row>
    <row r="42" spans="1:15" ht="15">
      <c r="A42" s="1"/>
      <c r="B42" s="30" t="s">
        <v>66</v>
      </c>
      <c r="C42" s="78">
        <v>10.428215742662765</v>
      </c>
      <c r="D42" s="78">
        <v>0.88198839614560698</v>
      </c>
      <c r="E42" s="78">
        <v>5.1881670361506288E-2</v>
      </c>
      <c r="F42" s="78">
        <v>0.10376334072301258</v>
      </c>
      <c r="G42" s="78">
        <v>0.10376334072301258</v>
      </c>
      <c r="H42" s="78">
        <v>9.2868189947096269</v>
      </c>
      <c r="I42" s="29" t="s">
        <v>19</v>
      </c>
      <c r="J42" s="78">
        <v>71.596705098878687</v>
      </c>
      <c r="K42" s="78">
        <v>23.606160014485361</v>
      </c>
      <c r="L42" s="29" t="s">
        <v>19</v>
      </c>
      <c r="M42" s="78">
        <v>37.095394308476997</v>
      </c>
      <c r="N42" s="80">
        <v>5.1881670361506288E-2</v>
      </c>
      <c r="O42" s="79"/>
    </row>
    <row r="43" spans="1:15" ht="15.75" thickBot="1">
      <c r="A43" s="1"/>
      <c r="B43" s="62" t="s">
        <v>65</v>
      </c>
      <c r="C43" s="88">
        <v>10.677032717849045</v>
      </c>
      <c r="D43" s="88">
        <v>0.88111435050210563</v>
      </c>
      <c r="E43" s="88">
        <v>5.1830255911888563E-2</v>
      </c>
      <c r="F43" s="88">
        <v>5.1830255911888563E-2</v>
      </c>
      <c r="G43" s="88">
        <v>0.10366051182377713</v>
      </c>
      <c r="H43" s="88">
        <v>9.5885973436993837</v>
      </c>
      <c r="I43" s="61" t="s">
        <v>19</v>
      </c>
      <c r="J43" s="88">
        <v>71.73307418205377</v>
      </c>
      <c r="K43" s="88">
        <v>23.427275672173632</v>
      </c>
      <c r="L43" s="61" t="s">
        <v>19</v>
      </c>
      <c r="M43" s="88">
        <v>38.717201166180757</v>
      </c>
      <c r="N43" s="87">
        <v>5.1830255911888563E-2</v>
      </c>
      <c r="O43" s="79"/>
    </row>
    <row r="44" spans="1:15">
      <c r="A44" s="1"/>
      <c r="B44" s="7"/>
      <c r="C44" s="3"/>
      <c r="D44" s="3"/>
      <c r="E44" s="4"/>
      <c r="F44" s="6"/>
      <c r="G44" s="5"/>
      <c r="H44" s="3"/>
      <c r="I44" s="3"/>
      <c r="J44" s="3"/>
      <c r="K44" s="3"/>
      <c r="L44" s="4"/>
      <c r="M44" s="3"/>
      <c r="N44" s="3"/>
      <c r="O44" s="1"/>
    </row>
    <row r="45" spans="1:15" ht="15">
      <c r="A45" s="10"/>
      <c r="B45" s="55" t="s">
        <v>108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thickBot="1">
      <c r="A46" s="1"/>
      <c r="B46" s="86" t="s">
        <v>107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</row>
    <row r="47" spans="1:15">
      <c r="A47" s="1"/>
      <c r="B47" s="53"/>
      <c r="C47" s="52"/>
      <c r="D47" s="51"/>
      <c r="E47" s="51" t="s">
        <v>62</v>
      </c>
      <c r="F47" s="51" t="s">
        <v>62</v>
      </c>
      <c r="G47" s="51"/>
      <c r="H47" s="51"/>
      <c r="I47" s="51"/>
      <c r="J47" s="49"/>
      <c r="K47" s="48"/>
      <c r="L47" s="50"/>
      <c r="M47" s="49"/>
      <c r="N47" s="85"/>
      <c r="O47" s="81"/>
    </row>
    <row r="48" spans="1:15">
      <c r="A48" s="1"/>
      <c r="B48" s="43"/>
      <c r="C48" s="42"/>
      <c r="D48" s="484" t="s">
        <v>60</v>
      </c>
      <c r="E48" s="487" t="s">
        <v>59</v>
      </c>
      <c r="F48" s="487" t="s">
        <v>58</v>
      </c>
      <c r="G48" s="487" t="s">
        <v>57</v>
      </c>
      <c r="H48" s="487" t="s">
        <v>56</v>
      </c>
      <c r="I48" s="479" t="s">
        <v>55</v>
      </c>
      <c r="J48" s="42" t="s">
        <v>54</v>
      </c>
      <c r="K48" s="45"/>
      <c r="L48" s="479" t="s">
        <v>106</v>
      </c>
      <c r="M48" s="42" t="s">
        <v>52</v>
      </c>
      <c r="N48" s="84"/>
      <c r="O48" s="81"/>
    </row>
    <row r="49" spans="1:15">
      <c r="A49" s="1"/>
      <c r="B49" s="43"/>
      <c r="C49" s="42" t="s">
        <v>50</v>
      </c>
      <c r="D49" s="485"/>
      <c r="E49" s="485"/>
      <c r="F49" s="485"/>
      <c r="G49" s="485"/>
      <c r="H49" s="485"/>
      <c r="I49" s="480"/>
      <c r="J49" s="45"/>
      <c r="K49" s="42" t="s">
        <v>49</v>
      </c>
      <c r="L49" s="480"/>
      <c r="M49" s="45"/>
      <c r="N49" s="83" t="s">
        <v>49</v>
      </c>
      <c r="O49" s="81"/>
    </row>
    <row r="50" spans="1:15">
      <c r="A50" s="1"/>
      <c r="B50" s="43"/>
      <c r="C50" s="42"/>
      <c r="D50" s="485"/>
      <c r="E50" s="485"/>
      <c r="F50" s="485"/>
      <c r="G50" s="485"/>
      <c r="H50" s="485"/>
      <c r="I50" s="480"/>
      <c r="J50" s="42" t="s">
        <v>45</v>
      </c>
      <c r="K50" s="42" t="s">
        <v>105</v>
      </c>
      <c r="L50" s="480"/>
      <c r="M50" s="42" t="s">
        <v>45</v>
      </c>
      <c r="N50" s="83" t="s">
        <v>104</v>
      </c>
      <c r="O50" s="81"/>
    </row>
    <row r="51" spans="1:15">
      <c r="A51" s="1"/>
      <c r="B51" s="39"/>
      <c r="C51" s="37"/>
      <c r="D51" s="486"/>
      <c r="E51" s="486"/>
      <c r="F51" s="486"/>
      <c r="G51" s="486"/>
      <c r="H51" s="486"/>
      <c r="I51" s="481"/>
      <c r="J51" s="38"/>
      <c r="K51" s="37"/>
      <c r="L51" s="481"/>
      <c r="M51" s="38"/>
      <c r="N51" s="82"/>
      <c r="O51" s="81"/>
    </row>
    <row r="52" spans="1:15" ht="15">
      <c r="A52" s="2"/>
      <c r="B52" s="34" t="s">
        <v>41</v>
      </c>
      <c r="C52" s="78">
        <v>10.665567664484023</v>
      </c>
      <c r="D52" s="78">
        <v>0.88016820532149698</v>
      </c>
      <c r="E52" s="78">
        <v>5.1774600313029231E-2</v>
      </c>
      <c r="F52" s="73" t="s">
        <v>18</v>
      </c>
      <c r="G52" s="78">
        <v>0.10354920062605846</v>
      </c>
      <c r="H52" s="78">
        <v>9.6300756582234381</v>
      </c>
      <c r="I52" s="29" t="s">
        <v>19</v>
      </c>
      <c r="J52" s="78">
        <v>72.691538839493049</v>
      </c>
      <c r="K52" s="78">
        <v>23.557443142428301</v>
      </c>
      <c r="L52" s="29" t="s">
        <v>19</v>
      </c>
      <c r="M52" s="78">
        <v>39.762893040406453</v>
      </c>
      <c r="N52" s="80">
        <v>5.1774600313029231E-2</v>
      </c>
      <c r="O52" s="79"/>
    </row>
    <row r="53" spans="1:15" ht="15">
      <c r="A53" s="2"/>
      <c r="B53" s="34" t="s">
        <v>40</v>
      </c>
      <c r="C53" s="78">
        <v>10.748349972506032</v>
      </c>
      <c r="D53" s="78">
        <v>0.88271473204155826</v>
      </c>
      <c r="E53" s="78">
        <v>5.1924396002444598E-2</v>
      </c>
      <c r="F53" s="73" t="s">
        <v>18</v>
      </c>
      <c r="G53" s="78">
        <v>0.1038487920048892</v>
      </c>
      <c r="H53" s="78">
        <v>9.7098620524571402</v>
      </c>
      <c r="I53" s="29" t="s">
        <v>19</v>
      </c>
      <c r="J53" s="78">
        <v>73.52494473946156</v>
      </c>
      <c r="K53" s="78">
        <v>23.002507429082957</v>
      </c>
      <c r="L53" s="29" t="s">
        <v>19</v>
      </c>
      <c r="M53" s="78">
        <v>41.12412163393612</v>
      </c>
      <c r="N53" s="80">
        <v>5.1924396002444598E-2</v>
      </c>
      <c r="O53" s="79"/>
    </row>
    <row r="54" spans="1:15" ht="15">
      <c r="A54" s="2"/>
      <c r="B54" s="34" t="s">
        <v>39</v>
      </c>
      <c r="C54" s="78">
        <v>10.731493875790475</v>
      </c>
      <c r="D54" s="78">
        <v>0.88133041491999076</v>
      </c>
      <c r="E54" s="78">
        <v>5.1842965583528869E-2</v>
      </c>
      <c r="F54" s="73" t="s">
        <v>18</v>
      </c>
      <c r="G54" s="78">
        <v>0.10368593116705774</v>
      </c>
      <c r="H54" s="78">
        <v>9.6946345641198981</v>
      </c>
      <c r="I54" s="29" t="s">
        <v>19</v>
      </c>
      <c r="J54" s="78">
        <v>74.809399337032161</v>
      </c>
      <c r="K54" s="78">
        <v>22.862747822336232</v>
      </c>
      <c r="L54" s="29" t="s">
        <v>19</v>
      </c>
      <c r="M54" s="78">
        <v>42.148331019408971</v>
      </c>
      <c r="N54" s="80">
        <v>5.1842965583528869E-2</v>
      </c>
      <c r="O54" s="79"/>
    </row>
    <row r="55" spans="1:15" ht="15">
      <c r="A55" s="2"/>
      <c r="B55" s="34" t="s">
        <v>38</v>
      </c>
      <c r="C55" s="78">
        <v>10.662128533512208</v>
      </c>
      <c r="D55" s="78">
        <v>0.93164229904475615</v>
      </c>
      <c r="E55" s="29" t="s">
        <v>18</v>
      </c>
      <c r="F55" s="73" t="s">
        <v>18</v>
      </c>
      <c r="G55" s="78">
        <v>0.1035158110049729</v>
      </c>
      <c r="H55" s="78">
        <v>9.6269704234624793</v>
      </c>
      <c r="I55" s="29" t="s">
        <v>19</v>
      </c>
      <c r="J55" s="78">
        <v>76.032363183152597</v>
      </c>
      <c r="K55" s="78">
        <v>22.876994232099012</v>
      </c>
      <c r="L55" s="29" t="s">
        <v>19</v>
      </c>
      <c r="M55" s="78">
        <v>43.476640622088617</v>
      </c>
      <c r="N55" s="80">
        <v>5.1757905502486448E-2</v>
      </c>
      <c r="O55" s="79"/>
    </row>
    <row r="56" spans="1:15" ht="15">
      <c r="A56" s="2"/>
      <c r="B56" s="34" t="s">
        <v>37</v>
      </c>
      <c r="C56" s="78">
        <v>10.4</v>
      </c>
      <c r="D56" s="78">
        <v>0.9</v>
      </c>
      <c r="E56" s="29" t="s">
        <v>18</v>
      </c>
      <c r="F56" s="73" t="s">
        <v>18</v>
      </c>
      <c r="G56" s="78">
        <v>0.1</v>
      </c>
      <c r="H56" s="78">
        <v>9.4</v>
      </c>
      <c r="I56" s="78">
        <v>0.2</v>
      </c>
      <c r="J56" s="78">
        <v>77.8</v>
      </c>
      <c r="K56" s="78">
        <v>22.4</v>
      </c>
      <c r="L56" s="29" t="s">
        <v>19</v>
      </c>
      <c r="M56" s="78">
        <v>44.5</v>
      </c>
      <c r="N56" s="80">
        <v>0.1</v>
      </c>
      <c r="O56" s="79"/>
    </row>
    <row r="57" spans="1:15" ht="15">
      <c r="A57" s="2"/>
      <c r="B57" s="34" t="s">
        <v>36</v>
      </c>
      <c r="C57" s="78">
        <v>10.4</v>
      </c>
      <c r="D57" s="78">
        <v>0.9</v>
      </c>
      <c r="E57" s="29" t="s">
        <v>18</v>
      </c>
      <c r="F57" s="73" t="s">
        <v>18</v>
      </c>
      <c r="G57" s="78">
        <v>0.1</v>
      </c>
      <c r="H57" s="78">
        <v>9.4</v>
      </c>
      <c r="I57" s="73" t="s">
        <v>103</v>
      </c>
      <c r="J57" s="78">
        <v>79.099999999999994</v>
      </c>
      <c r="K57" s="78">
        <v>22.3</v>
      </c>
      <c r="L57" s="29" t="s">
        <v>19</v>
      </c>
      <c r="M57" s="78">
        <v>45.2</v>
      </c>
      <c r="N57" s="80">
        <v>0.1</v>
      </c>
      <c r="O57" s="79"/>
    </row>
    <row r="58" spans="1:15" ht="15">
      <c r="A58" s="2"/>
      <c r="B58" s="30" t="s">
        <v>35</v>
      </c>
      <c r="C58" s="77">
        <v>10.3</v>
      </c>
      <c r="D58" s="77">
        <v>0.9</v>
      </c>
      <c r="E58" s="29" t="s">
        <v>18</v>
      </c>
      <c r="F58" s="73" t="s">
        <v>18</v>
      </c>
      <c r="G58" s="77">
        <v>0.1</v>
      </c>
      <c r="H58" s="77">
        <v>9.3000000000000007</v>
      </c>
      <c r="I58" s="73" t="s">
        <v>103</v>
      </c>
      <c r="J58" s="78">
        <v>80.3</v>
      </c>
      <c r="K58" s="77">
        <v>21.7</v>
      </c>
      <c r="L58" s="29" t="s">
        <v>19</v>
      </c>
      <c r="M58" s="77">
        <v>45.9</v>
      </c>
      <c r="N58" s="75">
        <v>0.1</v>
      </c>
      <c r="O58" s="1"/>
    </row>
    <row r="59" spans="1:15" ht="15">
      <c r="A59" s="2"/>
      <c r="B59" s="30" t="s">
        <v>33</v>
      </c>
      <c r="C59" s="77">
        <v>10.199999999999999</v>
      </c>
      <c r="D59" s="77">
        <v>0.9</v>
      </c>
      <c r="E59" s="29" t="s">
        <v>18</v>
      </c>
      <c r="F59" s="73" t="s">
        <v>18</v>
      </c>
      <c r="G59" s="29" t="s">
        <v>19</v>
      </c>
      <c r="H59" s="77">
        <v>9.3000000000000007</v>
      </c>
      <c r="I59" s="78">
        <v>0.8</v>
      </c>
      <c r="J59" s="78">
        <v>79.900000000000006</v>
      </c>
      <c r="K59" s="77">
        <v>19.8</v>
      </c>
      <c r="L59" s="29" t="s">
        <v>19</v>
      </c>
      <c r="M59" s="77">
        <v>46.1</v>
      </c>
      <c r="N59" s="75">
        <v>0.1</v>
      </c>
      <c r="O59" s="1"/>
    </row>
    <row r="60" spans="1:15" ht="15">
      <c r="A60" s="2"/>
      <c r="B60" s="30" t="s">
        <v>32</v>
      </c>
      <c r="C60" s="77">
        <v>10.1</v>
      </c>
      <c r="D60" s="77">
        <v>0.9</v>
      </c>
      <c r="E60" s="29" t="s">
        <v>18</v>
      </c>
      <c r="F60" s="73" t="s">
        <v>18</v>
      </c>
      <c r="G60" s="29" t="s">
        <v>19</v>
      </c>
      <c r="H60" s="77">
        <v>9.1999999999999993</v>
      </c>
      <c r="I60" s="78">
        <v>0.9</v>
      </c>
      <c r="J60" s="78">
        <v>80.599999999999994</v>
      </c>
      <c r="K60" s="77">
        <v>19.100000000000001</v>
      </c>
      <c r="L60" s="29" t="s">
        <v>19</v>
      </c>
      <c r="M60" s="76">
        <v>46.7</v>
      </c>
      <c r="N60" s="75">
        <v>0.1</v>
      </c>
      <c r="O60" s="2"/>
    </row>
    <row r="61" spans="1:15" ht="15">
      <c r="A61" s="2"/>
      <c r="B61" s="30" t="s">
        <v>31</v>
      </c>
      <c r="C61" s="72">
        <v>10.061287027579162</v>
      </c>
      <c r="D61" s="72">
        <v>0.91930541368743612</v>
      </c>
      <c r="E61" s="29" t="s">
        <v>18</v>
      </c>
      <c r="F61" s="73" t="s">
        <v>18</v>
      </c>
      <c r="G61" s="29" t="s">
        <v>19</v>
      </c>
      <c r="H61" s="72">
        <v>9.1419816138917263</v>
      </c>
      <c r="I61" s="72">
        <v>2.1450459652706844</v>
      </c>
      <c r="J61" s="72">
        <v>81.409601634320737</v>
      </c>
      <c r="K61" s="72">
        <v>18.998978549540347</v>
      </c>
      <c r="L61" s="23" t="s">
        <v>18</v>
      </c>
      <c r="M61" s="72">
        <v>46.833503575076612</v>
      </c>
      <c r="N61" s="74">
        <v>5.1072522982635343E-2</v>
      </c>
      <c r="O61" s="1"/>
    </row>
    <row r="62" spans="1:15" ht="15">
      <c r="A62" s="2"/>
      <c r="B62" s="30" t="s">
        <v>30</v>
      </c>
      <c r="C62" s="72">
        <v>10.056151097498724</v>
      </c>
      <c r="D62" s="72">
        <v>0.96988259315977543</v>
      </c>
      <c r="E62" s="29" t="s">
        <v>19</v>
      </c>
      <c r="F62" s="73" t="s">
        <v>18</v>
      </c>
      <c r="G62" s="29" t="s">
        <v>19</v>
      </c>
      <c r="H62" s="72">
        <v>9.0862685043389497</v>
      </c>
      <c r="I62" s="72">
        <v>3.215926493108729</v>
      </c>
      <c r="J62" s="72">
        <v>81.72537008677898</v>
      </c>
      <c r="K62" s="72">
        <v>18.478815722307299</v>
      </c>
      <c r="L62" s="72">
        <v>1.7866258295048496</v>
      </c>
      <c r="M62" s="72">
        <v>47.932618683001536</v>
      </c>
      <c r="N62" s="74">
        <v>5.1046452271567129E-2</v>
      </c>
      <c r="O62" s="1"/>
    </row>
    <row r="63" spans="1:15" ht="15">
      <c r="A63" s="2"/>
      <c r="B63" s="30" t="s">
        <v>29</v>
      </c>
      <c r="C63" s="72">
        <v>10.047015933747106</v>
      </c>
      <c r="D63" s="72">
        <v>0.97394542214895419</v>
      </c>
      <c r="E63" s="29" t="s">
        <v>19</v>
      </c>
      <c r="F63" s="73" t="s">
        <v>18</v>
      </c>
      <c r="G63" s="29" t="s">
        <v>19</v>
      </c>
      <c r="H63" s="72">
        <v>9.0730705115981518</v>
      </c>
      <c r="I63" s="72">
        <v>4.1520831154771205</v>
      </c>
      <c r="J63" s="72">
        <v>82.118977172769718</v>
      </c>
      <c r="K63" s="72">
        <v>18.043620452443783</v>
      </c>
      <c r="L63" s="72">
        <v>3.075617122575645</v>
      </c>
      <c r="M63" s="72">
        <v>49.004832819705271</v>
      </c>
      <c r="N63" s="74">
        <v>5.1260285376260747E-2</v>
      </c>
      <c r="O63" s="1"/>
    </row>
    <row r="64" spans="1:15" ht="15">
      <c r="A64" s="2"/>
      <c r="B64" s="30" t="s">
        <v>28</v>
      </c>
      <c r="C64" s="72">
        <v>9.8310291858678962</v>
      </c>
      <c r="D64" s="72">
        <v>0.97286226318484392</v>
      </c>
      <c r="E64" s="29" t="s">
        <v>19</v>
      </c>
      <c r="F64" s="73" t="s">
        <v>18</v>
      </c>
      <c r="G64" s="29" t="s">
        <v>19</v>
      </c>
      <c r="H64" s="72">
        <v>8.8581669226830524</v>
      </c>
      <c r="I64" s="72">
        <v>4.5058883768561193</v>
      </c>
      <c r="J64" s="72">
        <v>82.027649769585253</v>
      </c>
      <c r="K64" s="72">
        <v>17.869943676395291</v>
      </c>
      <c r="L64" s="72">
        <v>3.2770097286226321</v>
      </c>
      <c r="M64" s="72">
        <v>49.359959037378395</v>
      </c>
      <c r="N64" s="74">
        <v>5.1203277009728626E-2</v>
      </c>
      <c r="O64" s="1"/>
    </row>
    <row r="65" spans="1:15" ht="15">
      <c r="A65" s="2"/>
      <c r="B65" s="30" t="s">
        <v>27</v>
      </c>
      <c r="C65" s="72">
        <v>9.779825908858168</v>
      </c>
      <c r="D65" s="72">
        <v>1.0240655401945724</v>
      </c>
      <c r="E65" s="29" t="s">
        <v>19</v>
      </c>
      <c r="F65" s="73" t="s">
        <v>18</v>
      </c>
      <c r="G65" s="29" t="s">
        <v>19</v>
      </c>
      <c r="H65" s="72">
        <v>8.7557603686635943</v>
      </c>
      <c r="I65" s="72">
        <v>4.5058883768561193</v>
      </c>
      <c r="J65" s="72">
        <v>81.464413722478241</v>
      </c>
      <c r="K65" s="72">
        <v>15.770609318996417</v>
      </c>
      <c r="L65" s="72">
        <v>3.2770097286226321</v>
      </c>
      <c r="M65" s="72">
        <v>49.257552483358936</v>
      </c>
      <c r="N65" s="69" t="s">
        <v>18</v>
      </c>
      <c r="O65" s="1"/>
    </row>
    <row r="66" spans="1:15" ht="15">
      <c r="A66" s="2"/>
      <c r="B66" s="30" t="s">
        <v>26</v>
      </c>
      <c r="C66" s="72">
        <v>9.67741935483871</v>
      </c>
      <c r="D66" s="72">
        <v>1.0240655401945724</v>
      </c>
      <c r="E66" s="29" t="s">
        <v>19</v>
      </c>
      <c r="F66" s="73" t="s">
        <v>18</v>
      </c>
      <c r="G66" s="29" t="s">
        <v>19</v>
      </c>
      <c r="H66" s="72">
        <v>8.653353814644138</v>
      </c>
      <c r="I66" s="72">
        <v>4.9667178699436771</v>
      </c>
      <c r="J66" s="72">
        <v>82.283666154633906</v>
      </c>
      <c r="K66" s="72">
        <v>15.104966717869944</v>
      </c>
      <c r="L66" s="72">
        <v>3.2770097286226321</v>
      </c>
      <c r="M66" s="72">
        <v>49.718381976446494</v>
      </c>
      <c r="N66" s="69" t="s">
        <v>18</v>
      </c>
      <c r="O66" s="1"/>
    </row>
    <row r="67" spans="1:15" ht="15">
      <c r="A67" s="2"/>
      <c r="B67" s="30" t="s">
        <v>25</v>
      </c>
      <c r="C67" s="72">
        <v>9.4774590163934427</v>
      </c>
      <c r="D67" s="72">
        <v>0.92213114754098369</v>
      </c>
      <c r="E67" s="29" t="s">
        <v>19</v>
      </c>
      <c r="F67" s="73" t="s">
        <v>18</v>
      </c>
      <c r="G67" s="29" t="s">
        <v>19</v>
      </c>
      <c r="H67" s="72">
        <v>8.5553278688524586</v>
      </c>
      <c r="I67" s="72">
        <v>4.9692622950819674</v>
      </c>
      <c r="J67" s="72">
        <v>83.196721311475414</v>
      </c>
      <c r="K67" s="72">
        <v>14.702868852459018</v>
      </c>
      <c r="L67" s="72">
        <v>3.278688524590164</v>
      </c>
      <c r="M67" s="72">
        <v>50.358606557377051</v>
      </c>
      <c r="N67" s="69" t="s">
        <v>18</v>
      </c>
      <c r="O67" s="1"/>
    </row>
    <row r="68" spans="1:15" ht="15">
      <c r="A68" s="2"/>
      <c r="B68" s="30" t="s">
        <v>24</v>
      </c>
      <c r="C68" s="72">
        <v>9.3497862322098602</v>
      </c>
      <c r="D68" s="72">
        <v>0.91965110480752721</v>
      </c>
      <c r="E68" s="29" t="s">
        <v>19</v>
      </c>
      <c r="F68" s="73" t="s">
        <v>18</v>
      </c>
      <c r="G68" s="29" t="s">
        <v>19</v>
      </c>
      <c r="H68" s="72">
        <v>8.4301351274023322</v>
      </c>
      <c r="I68" s="72">
        <v>4.9558976203516742</v>
      </c>
      <c r="J68" s="72">
        <v>82.564232520497995</v>
      </c>
      <c r="K68" s="72">
        <v>14.152408668426947</v>
      </c>
      <c r="L68" s="72">
        <v>3.4231457790057958</v>
      </c>
      <c r="M68" s="72">
        <v>50.734085948548582</v>
      </c>
      <c r="N68" s="69" t="s">
        <v>18</v>
      </c>
      <c r="O68" s="1"/>
    </row>
    <row r="69" spans="1:15" ht="15">
      <c r="A69" s="2"/>
      <c r="B69" s="30" t="s">
        <v>23</v>
      </c>
      <c r="C69" s="70">
        <v>9.3094629156010225</v>
      </c>
      <c r="D69" s="70">
        <v>0.92071611253196928</v>
      </c>
      <c r="E69" s="23" t="s">
        <v>19</v>
      </c>
      <c r="F69" s="71" t="s">
        <v>18</v>
      </c>
      <c r="G69" s="23" t="s">
        <v>19</v>
      </c>
      <c r="H69" s="70">
        <v>8.3887468030690542</v>
      </c>
      <c r="I69" s="70">
        <v>4.859335038363171</v>
      </c>
      <c r="J69" s="70">
        <v>83.171355498721226</v>
      </c>
      <c r="K69" s="70">
        <v>12.583120204603579</v>
      </c>
      <c r="L69" s="70">
        <v>2.8644501278772379</v>
      </c>
      <c r="M69" s="70">
        <v>50.997442455242968</v>
      </c>
      <c r="N69" s="69" t="s">
        <v>18</v>
      </c>
      <c r="O69" s="1"/>
    </row>
    <row r="70" spans="1:15" ht="15">
      <c r="A70" s="2"/>
      <c r="B70" s="30" t="s">
        <v>22</v>
      </c>
      <c r="C70" s="70">
        <v>9.2677931387608812</v>
      </c>
      <c r="D70" s="70">
        <v>0.92165898617511521</v>
      </c>
      <c r="E70" s="23" t="s">
        <v>19</v>
      </c>
      <c r="F70" s="71" t="s">
        <v>18</v>
      </c>
      <c r="G70" s="23" t="s">
        <v>19</v>
      </c>
      <c r="H70" s="70">
        <v>8.3461341525857655</v>
      </c>
      <c r="I70" s="70">
        <v>4.7619047619047619</v>
      </c>
      <c r="J70" s="70">
        <v>83.205325140809023</v>
      </c>
      <c r="K70" s="70">
        <v>11.827956989247312</v>
      </c>
      <c r="L70" s="70">
        <v>2.6113671274961598</v>
      </c>
      <c r="M70" s="70">
        <v>50.844854070660524</v>
      </c>
      <c r="N70" s="69" t="s">
        <v>18</v>
      </c>
      <c r="O70" s="1"/>
    </row>
    <row r="71" spans="1:15" ht="15">
      <c r="A71" s="2"/>
      <c r="B71" s="25" t="s">
        <v>21</v>
      </c>
      <c r="C71" s="70">
        <v>9.1889117043121153</v>
      </c>
      <c r="D71" s="70">
        <v>0.92402464065708412</v>
      </c>
      <c r="E71" s="23" t="s">
        <v>19</v>
      </c>
      <c r="F71" s="71" t="s">
        <v>18</v>
      </c>
      <c r="G71" s="23" t="s">
        <v>19</v>
      </c>
      <c r="H71" s="70">
        <v>8.2648870636550296</v>
      </c>
      <c r="I71" s="70">
        <v>4.6714579055441474</v>
      </c>
      <c r="J71" s="70">
        <v>83.470225872689937</v>
      </c>
      <c r="K71" s="70">
        <v>10.934291581108829</v>
      </c>
      <c r="L71" s="70">
        <v>2.2587268993839835</v>
      </c>
      <c r="M71" s="70">
        <v>50.872689938398352</v>
      </c>
      <c r="N71" s="69" t="s">
        <v>18</v>
      </c>
      <c r="O71" s="1"/>
    </row>
    <row r="72" spans="1:15" ht="15">
      <c r="A72" s="2"/>
      <c r="B72" s="25" t="s">
        <v>20</v>
      </c>
      <c r="C72" s="70">
        <v>9.0628218331616885</v>
      </c>
      <c r="D72" s="70">
        <v>0.87538619979402688</v>
      </c>
      <c r="E72" s="23" t="s">
        <v>19</v>
      </c>
      <c r="F72" s="71" t="s">
        <v>18</v>
      </c>
      <c r="G72" s="23" t="s">
        <v>19</v>
      </c>
      <c r="H72" s="70">
        <v>8.187435633367663</v>
      </c>
      <c r="I72" s="70">
        <v>4.5829042224510816</v>
      </c>
      <c r="J72" s="70">
        <v>83.57363542739445</v>
      </c>
      <c r="K72" s="70">
        <v>10.607621009268795</v>
      </c>
      <c r="L72" s="70">
        <v>2.2142121524201857</v>
      </c>
      <c r="M72" s="70">
        <v>51.750772399588058</v>
      </c>
      <c r="N72" s="69" t="s">
        <v>18</v>
      </c>
      <c r="O72" s="1"/>
    </row>
    <row r="73" spans="1:15" ht="15">
      <c r="A73" s="2"/>
      <c r="B73" s="25" t="s">
        <v>17</v>
      </c>
      <c r="C73" s="70">
        <v>8.9</v>
      </c>
      <c r="D73" s="70">
        <v>0.87391197958541611</v>
      </c>
      <c r="E73" s="23" t="s">
        <v>19</v>
      </c>
      <c r="F73" s="71" t="s">
        <v>18</v>
      </c>
      <c r="G73" s="23" t="s">
        <v>19</v>
      </c>
      <c r="H73" s="70">
        <v>8.0708341644064898</v>
      </c>
      <c r="I73" s="70">
        <v>4.4209664849615171</v>
      </c>
      <c r="J73" s="70">
        <v>83.6</v>
      </c>
      <c r="K73" s="70">
        <v>10.178504232818376</v>
      </c>
      <c r="L73" s="70">
        <v>2.2104832424807586</v>
      </c>
      <c r="M73" s="70">
        <v>51.7</v>
      </c>
      <c r="N73" s="69" t="s">
        <v>18</v>
      </c>
      <c r="O73" s="1"/>
    </row>
    <row r="74" spans="1:15" ht="15">
      <c r="A74" s="2"/>
      <c r="B74" s="25" t="s">
        <v>16</v>
      </c>
      <c r="C74" s="70">
        <v>8.9644513137557951</v>
      </c>
      <c r="D74" s="70">
        <v>0.87583719732096854</v>
      </c>
      <c r="E74" s="23" t="s">
        <v>19</v>
      </c>
      <c r="F74" s="71" t="s">
        <v>18</v>
      </c>
      <c r="G74" s="23" t="s">
        <v>19</v>
      </c>
      <c r="H74" s="70">
        <v>8.0886141164348277</v>
      </c>
      <c r="I74" s="70">
        <v>4.4307058217413697</v>
      </c>
      <c r="J74" s="70">
        <v>83.565172591447705</v>
      </c>
      <c r="K74" s="70">
        <v>9.8402885110767642</v>
      </c>
      <c r="L74" s="70">
        <v>2.1638330757341575</v>
      </c>
      <c r="M74" s="70">
        <v>51.622874806800617</v>
      </c>
      <c r="N74" s="69" t="s">
        <v>18</v>
      </c>
      <c r="O74" s="1"/>
    </row>
    <row r="75" spans="1:15" ht="15">
      <c r="A75" s="2"/>
      <c r="B75" s="25" t="s">
        <v>15</v>
      </c>
      <c r="C75" s="70">
        <v>8.8326446280991746</v>
      </c>
      <c r="D75" s="70">
        <v>0.87809917355371903</v>
      </c>
      <c r="E75" s="23" t="s">
        <v>19</v>
      </c>
      <c r="F75" s="71" t="s">
        <v>18</v>
      </c>
      <c r="G75" s="23" t="s">
        <v>19</v>
      </c>
      <c r="H75" s="70">
        <v>7.954545454545455</v>
      </c>
      <c r="I75" s="70">
        <v>4.4421487603305785</v>
      </c>
      <c r="J75" s="70">
        <v>84.245867768595048</v>
      </c>
      <c r="K75" s="70">
        <v>9.8140495867768589</v>
      </c>
      <c r="L75" s="70">
        <v>2.169421487603306</v>
      </c>
      <c r="M75" s="70">
        <v>51.807851239669425</v>
      </c>
      <c r="N75" s="69" t="s">
        <v>18</v>
      </c>
      <c r="O75" s="1"/>
    </row>
    <row r="76" spans="1:15" ht="15">
      <c r="A76" s="2"/>
      <c r="B76" s="25" t="s">
        <v>14</v>
      </c>
      <c r="C76" s="70">
        <v>8.9</v>
      </c>
      <c r="D76" s="70">
        <v>0.9</v>
      </c>
      <c r="E76" s="23" t="s">
        <v>19</v>
      </c>
      <c r="F76" s="71" t="s">
        <v>18</v>
      </c>
      <c r="G76" s="23" t="s">
        <v>19</v>
      </c>
      <c r="H76" s="70">
        <v>7.9</v>
      </c>
      <c r="I76" s="70">
        <v>4.4000000000000004</v>
      </c>
      <c r="J76" s="70">
        <v>84.9</v>
      </c>
      <c r="K76" s="70">
        <v>9.4</v>
      </c>
      <c r="L76" s="70">
        <v>1.9170984455958548</v>
      </c>
      <c r="M76" s="70">
        <v>52.1</v>
      </c>
      <c r="N76" s="69" t="s">
        <v>18</v>
      </c>
      <c r="O76" s="1"/>
    </row>
    <row r="77" spans="1:15" ht="15">
      <c r="A77" s="2"/>
      <c r="B77" s="25" t="s">
        <v>13</v>
      </c>
      <c r="C77" s="70">
        <v>8.6798336798336795</v>
      </c>
      <c r="D77" s="70">
        <v>0.88357588357588357</v>
      </c>
      <c r="E77" s="23" t="s">
        <v>19</v>
      </c>
      <c r="F77" s="71" t="s">
        <v>18</v>
      </c>
      <c r="G77" s="23" t="s">
        <v>19</v>
      </c>
      <c r="H77" s="70">
        <v>7.7962577962577964</v>
      </c>
      <c r="I77" s="70">
        <v>4.3659043659043659</v>
      </c>
      <c r="J77" s="70">
        <v>85.914760914760919</v>
      </c>
      <c r="K77" s="70">
        <v>8.8357588357588366</v>
      </c>
      <c r="L77" s="70">
        <v>1.9230769230769231</v>
      </c>
      <c r="M77" s="70">
        <v>51.455301455301459</v>
      </c>
      <c r="N77" s="69" t="s">
        <v>18</v>
      </c>
      <c r="O77" s="1"/>
    </row>
    <row r="78" spans="1:15" ht="15">
      <c r="A78" s="2"/>
      <c r="B78" s="25" t="s">
        <v>11</v>
      </c>
      <c r="C78" s="70">
        <v>8.5348876543370498</v>
      </c>
      <c r="D78" s="70">
        <v>0.88471396416908454</v>
      </c>
      <c r="E78" s="23" t="s">
        <v>19</v>
      </c>
      <c r="F78" s="71" t="s">
        <v>18</v>
      </c>
      <c r="G78" s="23" t="s">
        <v>19</v>
      </c>
      <c r="H78" s="70">
        <v>7.650173690167966</v>
      </c>
      <c r="I78" s="70">
        <v>4.2154018292762263</v>
      </c>
      <c r="J78" s="70">
        <v>86.337674503324195</v>
      </c>
      <c r="K78" s="70">
        <v>8.6910136480139482</v>
      </c>
      <c r="L78" s="70">
        <v>1.8214699262304681</v>
      </c>
      <c r="M78" s="70">
        <v>51.833829900729889</v>
      </c>
      <c r="N78" s="69" t="s">
        <v>18</v>
      </c>
      <c r="O78" s="1"/>
    </row>
    <row r="79" spans="1:15" ht="15.75" thickBot="1">
      <c r="A79" s="57"/>
      <c r="B79" s="68"/>
      <c r="C79" s="66"/>
      <c r="D79" s="15"/>
      <c r="E79" s="67"/>
      <c r="F79" s="15"/>
      <c r="G79" s="66"/>
      <c r="H79" s="66"/>
      <c r="I79" s="66"/>
      <c r="J79" s="66"/>
      <c r="K79" s="66"/>
      <c r="L79" s="66"/>
      <c r="M79" s="65"/>
      <c r="N79" s="64"/>
      <c r="O79" s="1"/>
    </row>
  </sheetData>
  <mergeCells count="14">
    <mergeCell ref="I48:I51"/>
    <mergeCell ref="L48:L51"/>
    <mergeCell ref="D4:D7"/>
    <mergeCell ref="E4:E7"/>
    <mergeCell ref="D48:D51"/>
    <mergeCell ref="E48:E51"/>
    <mergeCell ref="F48:F51"/>
    <mergeCell ref="G48:G51"/>
    <mergeCell ref="H48:H51"/>
    <mergeCell ref="F4:F7"/>
    <mergeCell ref="G4:G7"/>
    <mergeCell ref="H4:H7"/>
    <mergeCell ref="I4:I7"/>
    <mergeCell ref="L4:L7"/>
  </mergeCells>
  <phoneticPr fontId="2"/>
  <pageMargins left="0.7" right="0.7" top="0.75" bottom="0.75" header="0.3" footer="0.3"/>
  <pageSetup paperSize="9" scale="58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view="pageBreakPreview" topLeftCell="A70" zoomScaleNormal="100" zoomScaleSheetLayoutView="100" workbookViewId="0">
      <selection activeCell="K75" sqref="K75"/>
    </sheetView>
  </sheetViews>
  <sheetFormatPr defaultColWidth="8.75" defaultRowHeight="14.25"/>
  <cols>
    <col min="1" max="1" width="16.75" style="10" customWidth="1"/>
    <col min="2" max="3" width="8.75" style="10" customWidth="1"/>
    <col min="4" max="4" width="11.375" style="10" customWidth="1"/>
    <col min="5" max="16384" width="8.75" style="10"/>
  </cols>
  <sheetData>
    <row r="1" spans="1:13">
      <c r="A1" s="131" t="s">
        <v>136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" thickBot="1">
      <c r="A2" s="130" t="s">
        <v>130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>
      <c r="A3" s="128"/>
      <c r="B3" s="127"/>
      <c r="C3" s="126"/>
      <c r="D3" s="126"/>
      <c r="E3" s="126"/>
      <c r="F3" s="126"/>
      <c r="G3" s="125"/>
      <c r="H3" s="125"/>
      <c r="I3" s="125"/>
      <c r="J3" s="125"/>
      <c r="K3" s="488" t="s">
        <v>129</v>
      </c>
      <c r="L3" s="124"/>
      <c r="M3" s="491" t="s">
        <v>128</v>
      </c>
    </row>
    <row r="4" spans="1:13">
      <c r="A4" s="123"/>
      <c r="B4" s="122" t="s">
        <v>127</v>
      </c>
      <c r="C4" s="494" t="s">
        <v>126</v>
      </c>
      <c r="D4" s="494" t="s">
        <v>125</v>
      </c>
      <c r="E4" s="494" t="s">
        <v>124</v>
      </c>
      <c r="F4" s="494" t="s">
        <v>123</v>
      </c>
      <c r="G4" s="496" t="s">
        <v>122</v>
      </c>
      <c r="H4" s="121"/>
      <c r="I4" s="494" t="s">
        <v>121</v>
      </c>
      <c r="J4" s="494" t="s">
        <v>120</v>
      </c>
      <c r="K4" s="489"/>
      <c r="L4" s="498" t="s">
        <v>119</v>
      </c>
      <c r="M4" s="492"/>
    </row>
    <row r="5" spans="1:13" ht="38.25">
      <c r="A5" s="120"/>
      <c r="B5" s="119"/>
      <c r="C5" s="495"/>
      <c r="D5" s="495"/>
      <c r="E5" s="495"/>
      <c r="F5" s="495"/>
      <c r="G5" s="497"/>
      <c r="H5" s="118" t="s">
        <v>118</v>
      </c>
      <c r="I5" s="495"/>
      <c r="J5" s="495"/>
      <c r="K5" s="490"/>
      <c r="L5" s="499"/>
      <c r="M5" s="493"/>
    </row>
    <row r="6" spans="1:13">
      <c r="A6" s="113" t="s">
        <v>100</v>
      </c>
      <c r="B6" s="117">
        <v>11019</v>
      </c>
      <c r="C6" s="116">
        <v>710</v>
      </c>
      <c r="D6" s="115">
        <v>184</v>
      </c>
      <c r="E6" s="115">
        <v>3685</v>
      </c>
      <c r="F6" s="115">
        <v>3360</v>
      </c>
      <c r="G6" s="115">
        <v>3080</v>
      </c>
      <c r="H6" s="109" t="s">
        <v>19</v>
      </c>
      <c r="I6" s="109" t="s">
        <v>19</v>
      </c>
      <c r="J6" s="109" t="s">
        <v>19</v>
      </c>
      <c r="K6" s="115">
        <v>1714</v>
      </c>
      <c r="L6" s="109" t="s">
        <v>19</v>
      </c>
      <c r="M6" s="140" t="s">
        <v>18</v>
      </c>
    </row>
    <row r="7" spans="1:13">
      <c r="A7" s="113" t="s">
        <v>135</v>
      </c>
      <c r="B7" s="117">
        <v>13022</v>
      </c>
      <c r="C7" s="116">
        <v>1332</v>
      </c>
      <c r="D7" s="115">
        <v>171</v>
      </c>
      <c r="E7" s="115">
        <v>4411</v>
      </c>
      <c r="F7" s="115">
        <v>3510</v>
      </c>
      <c r="G7" s="115">
        <v>3598</v>
      </c>
      <c r="H7" s="109" t="s">
        <v>19</v>
      </c>
      <c r="I7" s="109" t="s">
        <v>19</v>
      </c>
      <c r="J7" s="109" t="s">
        <v>19</v>
      </c>
      <c r="K7" s="115">
        <v>1790</v>
      </c>
      <c r="L7" s="109" t="s">
        <v>19</v>
      </c>
      <c r="M7" s="140" t="s">
        <v>18</v>
      </c>
    </row>
    <row r="8" spans="1:13">
      <c r="A8" s="113" t="s">
        <v>134</v>
      </c>
      <c r="B8" s="117">
        <v>13949</v>
      </c>
      <c r="C8" s="116">
        <v>1453</v>
      </c>
      <c r="D8" s="115">
        <v>171</v>
      </c>
      <c r="E8" s="115">
        <v>4709</v>
      </c>
      <c r="F8" s="115">
        <v>3510</v>
      </c>
      <c r="G8" s="115">
        <v>4106</v>
      </c>
      <c r="H8" s="109" t="s">
        <v>19</v>
      </c>
      <c r="I8" s="109" t="s">
        <v>19</v>
      </c>
      <c r="J8" s="109" t="s">
        <v>19</v>
      </c>
      <c r="K8" s="115">
        <v>1682</v>
      </c>
      <c r="L8" s="109" t="s">
        <v>19</v>
      </c>
      <c r="M8" s="140" t="s">
        <v>18</v>
      </c>
    </row>
    <row r="9" spans="1:13">
      <c r="A9" s="113" t="s">
        <v>97</v>
      </c>
      <c r="B9" s="117">
        <v>15053</v>
      </c>
      <c r="C9" s="116">
        <v>1649</v>
      </c>
      <c r="D9" s="115">
        <v>146</v>
      </c>
      <c r="E9" s="115">
        <v>5358</v>
      </c>
      <c r="F9" s="115">
        <v>3510</v>
      </c>
      <c r="G9" s="115">
        <v>4390</v>
      </c>
      <c r="H9" s="109" t="s">
        <v>19</v>
      </c>
      <c r="I9" s="109" t="s">
        <v>19</v>
      </c>
      <c r="J9" s="109" t="s">
        <v>19</v>
      </c>
      <c r="K9" s="115">
        <v>1795</v>
      </c>
      <c r="L9" s="109" t="s">
        <v>19</v>
      </c>
      <c r="M9" s="140" t="s">
        <v>18</v>
      </c>
    </row>
    <row r="10" spans="1:13">
      <c r="A10" s="113" t="s">
        <v>96</v>
      </c>
      <c r="B10" s="117">
        <v>15681</v>
      </c>
      <c r="C10" s="116">
        <v>1831</v>
      </c>
      <c r="D10" s="115">
        <v>140</v>
      </c>
      <c r="E10" s="115">
        <v>5577</v>
      </c>
      <c r="F10" s="115">
        <v>3510</v>
      </c>
      <c r="G10" s="115">
        <v>4623</v>
      </c>
      <c r="H10" s="109" t="s">
        <v>19</v>
      </c>
      <c r="I10" s="109" t="s">
        <v>19</v>
      </c>
      <c r="J10" s="109" t="s">
        <v>19</v>
      </c>
      <c r="K10" s="115">
        <v>1990</v>
      </c>
      <c r="L10" s="109" t="s">
        <v>19</v>
      </c>
      <c r="M10" s="112">
        <v>1</v>
      </c>
    </row>
    <row r="11" spans="1:13">
      <c r="A11" s="113" t="s">
        <v>133</v>
      </c>
      <c r="B11" s="117">
        <v>16188</v>
      </c>
      <c r="C11" s="116">
        <v>1942</v>
      </c>
      <c r="D11" s="115">
        <v>126</v>
      </c>
      <c r="E11" s="115">
        <v>5559</v>
      </c>
      <c r="F11" s="115">
        <v>3510</v>
      </c>
      <c r="G11" s="115">
        <v>5051</v>
      </c>
      <c r="H11" s="109" t="s">
        <v>19</v>
      </c>
      <c r="I11" s="109" t="s">
        <v>19</v>
      </c>
      <c r="J11" s="109" t="s">
        <v>19</v>
      </c>
      <c r="K11" s="115">
        <v>2161</v>
      </c>
      <c r="L11" s="109" t="s">
        <v>19</v>
      </c>
      <c r="M11" s="140" t="s">
        <v>18</v>
      </c>
    </row>
    <row r="12" spans="1:13">
      <c r="A12" s="113" t="s">
        <v>94</v>
      </c>
      <c r="B12" s="117">
        <v>16603</v>
      </c>
      <c r="C12" s="116">
        <v>1969</v>
      </c>
      <c r="D12" s="115">
        <v>155</v>
      </c>
      <c r="E12" s="115">
        <v>5447</v>
      </c>
      <c r="F12" s="115">
        <v>3510</v>
      </c>
      <c r="G12" s="115">
        <v>5522</v>
      </c>
      <c r="H12" s="109" t="s">
        <v>19</v>
      </c>
      <c r="I12" s="109" t="s">
        <v>19</v>
      </c>
      <c r="J12" s="109" t="s">
        <v>19</v>
      </c>
      <c r="K12" s="115">
        <v>2295</v>
      </c>
      <c r="L12" s="109" t="s">
        <v>19</v>
      </c>
      <c r="M12" s="140" t="s">
        <v>18</v>
      </c>
    </row>
    <row r="13" spans="1:13">
      <c r="A13" s="113" t="s">
        <v>93</v>
      </c>
      <c r="B13" s="117">
        <v>17570</v>
      </c>
      <c r="C13" s="116">
        <v>2128</v>
      </c>
      <c r="D13" s="115">
        <v>155</v>
      </c>
      <c r="E13" s="115">
        <v>5218</v>
      </c>
      <c r="F13" s="115">
        <v>3510</v>
      </c>
      <c r="G13" s="115">
        <v>6559</v>
      </c>
      <c r="H13" s="109" t="s">
        <v>19</v>
      </c>
      <c r="I13" s="109" t="s">
        <v>19</v>
      </c>
      <c r="J13" s="109" t="s">
        <v>19</v>
      </c>
      <c r="K13" s="115">
        <v>2402</v>
      </c>
      <c r="L13" s="109" t="s">
        <v>19</v>
      </c>
      <c r="M13" s="140" t="s">
        <v>18</v>
      </c>
    </row>
    <row r="14" spans="1:13">
      <c r="A14" s="113" t="s">
        <v>92</v>
      </c>
      <c r="B14" s="117">
        <v>18346</v>
      </c>
      <c r="C14" s="116">
        <v>2157</v>
      </c>
      <c r="D14" s="115">
        <v>179</v>
      </c>
      <c r="E14" s="115">
        <v>4989</v>
      </c>
      <c r="F14" s="115">
        <v>3510</v>
      </c>
      <c r="G14" s="115">
        <v>7511</v>
      </c>
      <c r="H14" s="109" t="s">
        <v>19</v>
      </c>
      <c r="I14" s="109" t="s">
        <v>19</v>
      </c>
      <c r="J14" s="109" t="s">
        <v>19</v>
      </c>
      <c r="K14" s="115">
        <v>2425</v>
      </c>
      <c r="L14" s="109" t="s">
        <v>19</v>
      </c>
      <c r="M14" s="140" t="s">
        <v>18</v>
      </c>
    </row>
    <row r="15" spans="1:13">
      <c r="A15" s="113" t="s">
        <v>91</v>
      </c>
      <c r="B15" s="117">
        <v>19197</v>
      </c>
      <c r="C15" s="116">
        <v>2241</v>
      </c>
      <c r="D15" s="115">
        <v>175</v>
      </c>
      <c r="E15" s="115">
        <v>4974</v>
      </c>
      <c r="F15" s="115">
        <v>3510</v>
      </c>
      <c r="G15" s="115">
        <v>8297</v>
      </c>
      <c r="H15" s="109" t="s">
        <v>19</v>
      </c>
      <c r="I15" s="109" t="s">
        <v>19</v>
      </c>
      <c r="J15" s="109" t="s">
        <v>19</v>
      </c>
      <c r="K15" s="115">
        <v>2626</v>
      </c>
      <c r="L15" s="109" t="s">
        <v>19</v>
      </c>
      <c r="M15" s="112">
        <v>16</v>
      </c>
    </row>
    <row r="16" spans="1:13">
      <c r="A16" s="113" t="s">
        <v>90</v>
      </c>
      <c r="B16" s="117">
        <v>20515</v>
      </c>
      <c r="C16" s="116">
        <v>2775</v>
      </c>
      <c r="D16" s="115">
        <v>210</v>
      </c>
      <c r="E16" s="115">
        <v>4677</v>
      </c>
      <c r="F16" s="115">
        <v>3510</v>
      </c>
      <c r="G16" s="115">
        <v>9343</v>
      </c>
      <c r="H16" s="109" t="s">
        <v>19</v>
      </c>
      <c r="I16" s="109" t="s">
        <v>19</v>
      </c>
      <c r="J16" s="109" t="s">
        <v>19</v>
      </c>
      <c r="K16" s="115">
        <v>2608</v>
      </c>
      <c r="L16" s="109" t="s">
        <v>19</v>
      </c>
      <c r="M16" s="140" t="s">
        <v>18</v>
      </c>
    </row>
    <row r="17" spans="1:13">
      <c r="A17" s="113" t="s">
        <v>89</v>
      </c>
      <c r="B17" s="117">
        <v>21201</v>
      </c>
      <c r="C17" s="116">
        <v>3051</v>
      </c>
      <c r="D17" s="115">
        <v>294</v>
      </c>
      <c r="E17" s="115">
        <v>4392</v>
      </c>
      <c r="F17" s="115">
        <v>3360</v>
      </c>
      <c r="G17" s="115">
        <v>10104</v>
      </c>
      <c r="H17" s="109" t="s">
        <v>19</v>
      </c>
      <c r="I17" s="109" t="s">
        <v>19</v>
      </c>
      <c r="J17" s="109" t="s">
        <v>19</v>
      </c>
      <c r="K17" s="115">
        <v>2779</v>
      </c>
      <c r="L17" s="109" t="s">
        <v>19</v>
      </c>
      <c r="M17" s="140" t="s">
        <v>18</v>
      </c>
    </row>
    <row r="18" spans="1:13">
      <c r="A18" s="113" t="s">
        <v>88</v>
      </c>
      <c r="B18" s="117">
        <v>21856</v>
      </c>
      <c r="C18" s="116">
        <v>3171</v>
      </c>
      <c r="D18" s="115">
        <v>358</v>
      </c>
      <c r="E18" s="115">
        <v>4324</v>
      </c>
      <c r="F18" s="115">
        <v>3360</v>
      </c>
      <c r="G18" s="115">
        <v>10643</v>
      </c>
      <c r="H18" s="109" t="s">
        <v>19</v>
      </c>
      <c r="I18" s="109" t="s">
        <v>19</v>
      </c>
      <c r="J18" s="109" t="s">
        <v>19</v>
      </c>
      <c r="K18" s="115">
        <v>2849</v>
      </c>
      <c r="L18" s="109" t="s">
        <v>19</v>
      </c>
      <c r="M18" s="112">
        <v>2</v>
      </c>
    </row>
    <row r="19" spans="1:13">
      <c r="A19" s="111" t="s">
        <v>87</v>
      </c>
      <c r="B19" s="117">
        <v>23083</v>
      </c>
      <c r="C19" s="116">
        <v>3369</v>
      </c>
      <c r="D19" s="115">
        <v>393</v>
      </c>
      <c r="E19" s="115">
        <v>4277</v>
      </c>
      <c r="F19" s="115">
        <v>3360</v>
      </c>
      <c r="G19" s="115">
        <v>11684</v>
      </c>
      <c r="H19" s="109" t="s">
        <v>19</v>
      </c>
      <c r="I19" s="109" t="s">
        <v>19</v>
      </c>
      <c r="J19" s="109" t="s">
        <v>19</v>
      </c>
      <c r="K19" s="115">
        <v>3048</v>
      </c>
      <c r="L19" s="109" t="s">
        <v>19</v>
      </c>
      <c r="M19" s="140" t="s">
        <v>18</v>
      </c>
    </row>
    <row r="20" spans="1:13">
      <c r="A20" s="111" t="s">
        <v>86</v>
      </c>
      <c r="B20" s="117">
        <v>24431</v>
      </c>
      <c r="C20" s="116">
        <v>4120</v>
      </c>
      <c r="D20" s="115">
        <v>393</v>
      </c>
      <c r="E20" s="115">
        <v>4209</v>
      </c>
      <c r="F20" s="115">
        <v>3360</v>
      </c>
      <c r="G20" s="115">
        <v>12349</v>
      </c>
      <c r="H20" s="109" t="s">
        <v>19</v>
      </c>
      <c r="I20" s="109" t="s">
        <v>19</v>
      </c>
      <c r="J20" s="109" t="s">
        <v>19</v>
      </c>
      <c r="K20" s="115">
        <v>3373</v>
      </c>
      <c r="L20" s="109" t="s">
        <v>19</v>
      </c>
      <c r="M20" s="140" t="s">
        <v>18</v>
      </c>
    </row>
    <row r="21" spans="1:13">
      <c r="A21" s="111" t="s">
        <v>85</v>
      </c>
      <c r="B21" s="117">
        <v>24981</v>
      </c>
      <c r="C21" s="116">
        <v>4439</v>
      </c>
      <c r="D21" s="115">
        <v>419</v>
      </c>
      <c r="E21" s="115">
        <v>4049</v>
      </c>
      <c r="F21" s="115">
        <v>3360</v>
      </c>
      <c r="G21" s="115">
        <v>12714</v>
      </c>
      <c r="H21" s="109" t="s">
        <v>19</v>
      </c>
      <c r="I21" s="109" t="s">
        <v>19</v>
      </c>
      <c r="J21" s="109" t="s">
        <v>19</v>
      </c>
      <c r="K21" s="115">
        <v>3432</v>
      </c>
      <c r="L21" s="109" t="s">
        <v>19</v>
      </c>
      <c r="M21" s="140" t="s">
        <v>18</v>
      </c>
    </row>
    <row r="22" spans="1:13">
      <c r="A22" s="111" t="s">
        <v>84</v>
      </c>
      <c r="B22" s="117">
        <v>25438</v>
      </c>
      <c r="C22" s="116">
        <v>4549</v>
      </c>
      <c r="D22" s="115">
        <v>446</v>
      </c>
      <c r="E22" s="115">
        <v>3930</v>
      </c>
      <c r="F22" s="115">
        <v>3360</v>
      </c>
      <c r="G22" s="115">
        <v>13153</v>
      </c>
      <c r="H22" s="109" t="s">
        <v>19</v>
      </c>
      <c r="I22" s="109" t="s">
        <v>19</v>
      </c>
      <c r="J22" s="109" t="s">
        <v>19</v>
      </c>
      <c r="K22" s="115">
        <v>3798</v>
      </c>
      <c r="L22" s="109" t="s">
        <v>19</v>
      </c>
      <c r="M22" s="140" t="s">
        <v>18</v>
      </c>
    </row>
    <row r="23" spans="1:13">
      <c r="A23" s="111" t="s">
        <v>83</v>
      </c>
      <c r="B23" s="117">
        <v>25872</v>
      </c>
      <c r="C23" s="116">
        <v>4549</v>
      </c>
      <c r="D23" s="115">
        <v>446</v>
      </c>
      <c r="E23" s="115">
        <v>3768</v>
      </c>
      <c r="F23" s="115">
        <v>3360</v>
      </c>
      <c r="G23" s="115">
        <v>13749</v>
      </c>
      <c r="H23" s="109" t="s">
        <v>19</v>
      </c>
      <c r="I23" s="109" t="s">
        <v>19</v>
      </c>
      <c r="J23" s="109" t="s">
        <v>19</v>
      </c>
      <c r="K23" s="115">
        <v>4000</v>
      </c>
      <c r="L23" s="109" t="s">
        <v>19</v>
      </c>
      <c r="M23" s="114">
        <v>1</v>
      </c>
    </row>
    <row r="24" spans="1:13">
      <c r="A24" s="111" t="s">
        <v>82</v>
      </c>
      <c r="B24" s="117">
        <v>26180</v>
      </c>
      <c r="C24" s="116">
        <v>4646</v>
      </c>
      <c r="D24" s="115">
        <v>429</v>
      </c>
      <c r="E24" s="115">
        <v>3622</v>
      </c>
      <c r="F24" s="115">
        <v>3360</v>
      </c>
      <c r="G24" s="115">
        <v>14123</v>
      </c>
      <c r="H24" s="109" t="s">
        <v>19</v>
      </c>
      <c r="I24" s="109" t="s">
        <v>19</v>
      </c>
      <c r="J24" s="109" t="s">
        <v>19</v>
      </c>
      <c r="K24" s="115">
        <v>4333</v>
      </c>
      <c r="L24" s="109" t="s">
        <v>19</v>
      </c>
      <c r="M24" s="140" t="s">
        <v>18</v>
      </c>
    </row>
    <row r="25" spans="1:13">
      <c r="A25" s="111" t="s">
        <v>81</v>
      </c>
      <c r="B25" s="117">
        <v>26558</v>
      </c>
      <c r="C25" s="116">
        <v>4660</v>
      </c>
      <c r="D25" s="115">
        <v>429</v>
      </c>
      <c r="E25" s="115">
        <v>3526</v>
      </c>
      <c r="F25" s="115">
        <v>3360</v>
      </c>
      <c r="G25" s="115">
        <v>14583</v>
      </c>
      <c r="H25" s="109" t="s">
        <v>19</v>
      </c>
      <c r="I25" s="109" t="s">
        <v>19</v>
      </c>
      <c r="J25" s="109" t="s">
        <v>19</v>
      </c>
      <c r="K25" s="115">
        <v>4223</v>
      </c>
      <c r="L25" s="109" t="s">
        <v>19</v>
      </c>
      <c r="M25" s="140" t="s">
        <v>18</v>
      </c>
    </row>
    <row r="26" spans="1:13">
      <c r="A26" s="111" t="s">
        <v>80</v>
      </c>
      <c r="B26" s="117">
        <v>26734</v>
      </c>
      <c r="C26" s="116">
        <v>4694</v>
      </c>
      <c r="D26" s="115">
        <v>391</v>
      </c>
      <c r="E26" s="115">
        <v>3394</v>
      </c>
      <c r="F26" s="115">
        <v>3360</v>
      </c>
      <c r="G26" s="115">
        <v>14895</v>
      </c>
      <c r="H26" s="109" t="s">
        <v>19</v>
      </c>
      <c r="I26" s="109" t="s">
        <v>19</v>
      </c>
      <c r="J26" s="109" t="s">
        <v>19</v>
      </c>
      <c r="K26" s="115">
        <v>4412</v>
      </c>
      <c r="L26" s="109" t="s">
        <v>19</v>
      </c>
      <c r="M26" s="140" t="s">
        <v>18</v>
      </c>
    </row>
    <row r="27" spans="1:13">
      <c r="A27" s="111" t="s">
        <v>79</v>
      </c>
      <c r="B27" s="117">
        <v>27132</v>
      </c>
      <c r="C27" s="116">
        <v>4694</v>
      </c>
      <c r="D27" s="115">
        <v>391</v>
      </c>
      <c r="E27" s="115">
        <v>3341</v>
      </c>
      <c r="F27" s="115">
        <v>3275</v>
      </c>
      <c r="G27" s="115">
        <v>15431</v>
      </c>
      <c r="H27" s="109" t="s">
        <v>19</v>
      </c>
      <c r="I27" s="109" t="s">
        <v>19</v>
      </c>
      <c r="J27" s="109" t="s">
        <v>19</v>
      </c>
      <c r="K27" s="141" t="s">
        <v>132</v>
      </c>
      <c r="L27" s="109" t="s">
        <v>19</v>
      </c>
      <c r="M27" s="140" t="s">
        <v>18</v>
      </c>
    </row>
    <row r="28" spans="1:13">
      <c r="A28" s="111" t="s">
        <v>78</v>
      </c>
      <c r="B28" s="117">
        <v>27392</v>
      </c>
      <c r="C28" s="116">
        <v>4680</v>
      </c>
      <c r="D28" s="115">
        <v>390</v>
      </c>
      <c r="E28" s="115">
        <v>2866</v>
      </c>
      <c r="F28" s="115">
        <v>3201</v>
      </c>
      <c r="G28" s="115">
        <v>16255</v>
      </c>
      <c r="H28" s="109" t="s">
        <v>19</v>
      </c>
      <c r="I28" s="109" t="s">
        <v>19</v>
      </c>
      <c r="J28" s="109" t="s">
        <v>19</v>
      </c>
      <c r="K28" s="115">
        <v>4419</v>
      </c>
      <c r="L28" s="109" t="s">
        <v>19</v>
      </c>
      <c r="M28" s="114">
        <v>1</v>
      </c>
    </row>
    <row r="29" spans="1:13">
      <c r="A29" s="111" t="s">
        <v>77</v>
      </c>
      <c r="B29" s="117">
        <v>27578</v>
      </c>
      <c r="C29" s="116">
        <v>4680</v>
      </c>
      <c r="D29" s="115">
        <v>390</v>
      </c>
      <c r="E29" s="115">
        <v>2779</v>
      </c>
      <c r="F29" s="115">
        <v>3049</v>
      </c>
      <c r="G29" s="115">
        <v>16680</v>
      </c>
      <c r="H29" s="109" t="s">
        <v>19</v>
      </c>
      <c r="I29" s="109" t="s">
        <v>19</v>
      </c>
      <c r="J29" s="109" t="s">
        <v>19</v>
      </c>
      <c r="K29" s="115">
        <v>4459</v>
      </c>
      <c r="L29" s="109" t="s">
        <v>19</v>
      </c>
      <c r="M29" s="114">
        <v>1</v>
      </c>
    </row>
    <row r="30" spans="1:13">
      <c r="A30" s="111" t="s">
        <v>76</v>
      </c>
      <c r="B30" s="117">
        <v>28013</v>
      </c>
      <c r="C30" s="116">
        <v>4680</v>
      </c>
      <c r="D30" s="115">
        <v>367</v>
      </c>
      <c r="E30" s="115">
        <v>2462</v>
      </c>
      <c r="F30" s="115">
        <v>2953</v>
      </c>
      <c r="G30" s="115">
        <v>17551</v>
      </c>
      <c r="H30" s="109" t="s">
        <v>19</v>
      </c>
      <c r="I30" s="109" t="s">
        <v>19</v>
      </c>
      <c r="J30" s="109" t="s">
        <v>19</v>
      </c>
      <c r="K30" s="115">
        <v>4582</v>
      </c>
      <c r="L30" s="109" t="s">
        <v>19</v>
      </c>
      <c r="M30" s="140" t="s">
        <v>18</v>
      </c>
    </row>
    <row r="31" spans="1:13">
      <c r="A31" s="111" t="s">
        <v>75</v>
      </c>
      <c r="B31" s="117">
        <v>28273</v>
      </c>
      <c r="C31" s="116">
        <v>4658</v>
      </c>
      <c r="D31" s="115">
        <v>355</v>
      </c>
      <c r="E31" s="115">
        <v>2238</v>
      </c>
      <c r="F31" s="115">
        <v>2872</v>
      </c>
      <c r="G31" s="115">
        <v>18150</v>
      </c>
      <c r="H31" s="109" t="s">
        <v>19</v>
      </c>
      <c r="I31" s="109" t="s">
        <v>19</v>
      </c>
      <c r="J31" s="109" t="s">
        <v>19</v>
      </c>
      <c r="K31" s="115">
        <v>4723</v>
      </c>
      <c r="L31" s="109" t="s">
        <v>19</v>
      </c>
      <c r="M31" s="140" t="s">
        <v>18</v>
      </c>
    </row>
    <row r="32" spans="1:13">
      <c r="A32" s="111" t="s">
        <v>74</v>
      </c>
      <c r="B32" s="117">
        <v>29400</v>
      </c>
      <c r="C32" s="116">
        <v>4688</v>
      </c>
      <c r="D32" s="115">
        <v>332</v>
      </c>
      <c r="E32" s="115">
        <v>2206</v>
      </c>
      <c r="F32" s="115">
        <v>2908</v>
      </c>
      <c r="G32" s="115">
        <v>19266</v>
      </c>
      <c r="H32" s="109" t="s">
        <v>19</v>
      </c>
      <c r="I32" s="109" t="s">
        <v>19</v>
      </c>
      <c r="J32" s="109" t="s">
        <v>19</v>
      </c>
      <c r="K32" s="115">
        <v>4929</v>
      </c>
      <c r="L32" s="109" t="s">
        <v>19</v>
      </c>
      <c r="M32" s="140" t="s">
        <v>18</v>
      </c>
    </row>
    <row r="33" spans="1:13">
      <c r="A33" s="111" t="s">
        <v>73</v>
      </c>
      <c r="B33" s="117">
        <v>29868</v>
      </c>
      <c r="C33" s="116">
        <v>4918</v>
      </c>
      <c r="D33" s="115">
        <v>252</v>
      </c>
      <c r="E33" s="115">
        <v>1867</v>
      </c>
      <c r="F33" s="115">
        <v>2721</v>
      </c>
      <c r="G33" s="115">
        <v>20110</v>
      </c>
      <c r="H33" s="109" t="s">
        <v>19</v>
      </c>
      <c r="I33" s="109" t="s">
        <v>19</v>
      </c>
      <c r="J33" s="109" t="s">
        <v>19</v>
      </c>
      <c r="K33" s="115">
        <v>5208</v>
      </c>
      <c r="L33" s="109" t="s">
        <v>19</v>
      </c>
      <c r="M33" s="140" t="s">
        <v>18</v>
      </c>
    </row>
    <row r="34" spans="1:13">
      <c r="A34" s="111" t="s">
        <v>72</v>
      </c>
      <c r="B34" s="117">
        <v>30161</v>
      </c>
      <c r="C34" s="116">
        <v>4958</v>
      </c>
      <c r="D34" s="115">
        <v>289</v>
      </c>
      <c r="E34" s="115">
        <v>1423</v>
      </c>
      <c r="F34" s="115">
        <v>2700</v>
      </c>
      <c r="G34" s="115">
        <v>20791</v>
      </c>
      <c r="H34" s="109" t="s">
        <v>19</v>
      </c>
      <c r="I34" s="109" t="s">
        <v>19</v>
      </c>
      <c r="J34" s="109" t="s">
        <v>19</v>
      </c>
      <c r="K34" s="115">
        <v>5146</v>
      </c>
      <c r="L34" s="109" t="s">
        <v>19</v>
      </c>
      <c r="M34" s="114">
        <v>12</v>
      </c>
    </row>
    <row r="35" spans="1:13">
      <c r="A35" s="111" t="s">
        <v>71</v>
      </c>
      <c r="B35" s="117">
        <v>30939</v>
      </c>
      <c r="C35" s="116">
        <v>5160</v>
      </c>
      <c r="D35" s="115">
        <v>289</v>
      </c>
      <c r="E35" s="115">
        <v>1296</v>
      </c>
      <c r="F35" s="115">
        <v>2702</v>
      </c>
      <c r="G35" s="115">
        <v>21492</v>
      </c>
      <c r="H35" s="109" t="s">
        <v>19</v>
      </c>
      <c r="I35" s="109" t="s">
        <v>19</v>
      </c>
      <c r="J35" s="109" t="s">
        <v>19</v>
      </c>
      <c r="K35" s="115">
        <v>5184</v>
      </c>
      <c r="L35" s="109" t="s">
        <v>19</v>
      </c>
      <c r="M35" s="114">
        <v>12</v>
      </c>
    </row>
    <row r="36" spans="1:13">
      <c r="A36" s="111" t="s">
        <v>70</v>
      </c>
      <c r="B36" s="117">
        <v>30979</v>
      </c>
      <c r="C36" s="116">
        <v>5160</v>
      </c>
      <c r="D36" s="115">
        <v>289</v>
      </c>
      <c r="E36" s="115">
        <v>1182</v>
      </c>
      <c r="F36" s="115">
        <v>2519</v>
      </c>
      <c r="G36" s="115">
        <v>21829</v>
      </c>
      <c r="H36" s="109" t="s">
        <v>19</v>
      </c>
      <c r="I36" s="109" t="s">
        <v>19</v>
      </c>
      <c r="J36" s="109" t="s">
        <v>19</v>
      </c>
      <c r="K36" s="115">
        <v>5214</v>
      </c>
      <c r="L36" s="109" t="s">
        <v>19</v>
      </c>
      <c r="M36" s="114">
        <v>12</v>
      </c>
    </row>
    <row r="37" spans="1:13">
      <c r="A37" s="111" t="s">
        <v>69</v>
      </c>
      <c r="B37" s="117">
        <v>31165</v>
      </c>
      <c r="C37" s="116">
        <v>5313</v>
      </c>
      <c r="D37" s="115">
        <v>289</v>
      </c>
      <c r="E37" s="115">
        <v>1185</v>
      </c>
      <c r="F37" s="115">
        <v>2349</v>
      </c>
      <c r="G37" s="115">
        <v>22029</v>
      </c>
      <c r="H37" s="109" t="s">
        <v>19</v>
      </c>
      <c r="I37" s="109" t="s">
        <v>19</v>
      </c>
      <c r="J37" s="109" t="s">
        <v>19</v>
      </c>
      <c r="K37" s="115">
        <v>5332</v>
      </c>
      <c r="L37" s="109" t="s">
        <v>19</v>
      </c>
      <c r="M37" s="114">
        <v>12</v>
      </c>
    </row>
    <row r="38" spans="1:13">
      <c r="A38" s="111" t="s">
        <v>68</v>
      </c>
      <c r="B38" s="117">
        <v>31215</v>
      </c>
      <c r="C38" s="116">
        <v>5325</v>
      </c>
      <c r="D38" s="115">
        <v>289</v>
      </c>
      <c r="E38" s="115">
        <v>1145</v>
      </c>
      <c r="F38" s="115">
        <v>2257</v>
      </c>
      <c r="G38" s="115">
        <v>22199</v>
      </c>
      <c r="H38" s="109" t="s">
        <v>19</v>
      </c>
      <c r="I38" s="109" t="s">
        <v>19</v>
      </c>
      <c r="J38" s="109" t="s">
        <v>19</v>
      </c>
      <c r="K38" s="115">
        <v>5362</v>
      </c>
      <c r="L38" s="109" t="s">
        <v>19</v>
      </c>
      <c r="M38" s="114">
        <v>12</v>
      </c>
    </row>
    <row r="39" spans="1:13">
      <c r="A39" s="111" t="s">
        <v>67</v>
      </c>
      <c r="B39" s="117">
        <v>31555</v>
      </c>
      <c r="C39" s="116">
        <v>5454</v>
      </c>
      <c r="D39" s="115">
        <v>235</v>
      </c>
      <c r="E39" s="115">
        <v>1063</v>
      </c>
      <c r="F39" s="115">
        <v>2168</v>
      </c>
      <c r="G39" s="115">
        <v>22635</v>
      </c>
      <c r="H39" s="109" t="s">
        <v>19</v>
      </c>
      <c r="I39" s="109" t="s">
        <v>19</v>
      </c>
      <c r="J39" s="109" t="s">
        <v>19</v>
      </c>
      <c r="K39" s="115">
        <v>5433</v>
      </c>
      <c r="L39" s="109" t="s">
        <v>19</v>
      </c>
      <c r="M39" s="114">
        <v>12</v>
      </c>
    </row>
    <row r="40" spans="1:13">
      <c r="A40" s="111" t="s">
        <v>66</v>
      </c>
      <c r="B40" s="117">
        <v>32316</v>
      </c>
      <c r="C40" s="116">
        <v>5672</v>
      </c>
      <c r="D40" s="115">
        <v>225</v>
      </c>
      <c r="E40" s="115">
        <v>987</v>
      </c>
      <c r="F40" s="115">
        <v>2151</v>
      </c>
      <c r="G40" s="115">
        <v>23281</v>
      </c>
      <c r="H40" s="109" t="s">
        <v>19</v>
      </c>
      <c r="I40" s="109" t="s">
        <v>19</v>
      </c>
      <c r="J40" s="109" t="s">
        <v>19</v>
      </c>
      <c r="K40" s="115">
        <v>5350</v>
      </c>
      <c r="L40" s="109" t="s">
        <v>19</v>
      </c>
      <c r="M40" s="114">
        <v>4</v>
      </c>
    </row>
    <row r="41" spans="1:13" ht="15" thickBot="1">
      <c r="A41" s="139" t="s">
        <v>65</v>
      </c>
      <c r="B41" s="138">
        <v>32959</v>
      </c>
      <c r="C41" s="137">
        <v>5744</v>
      </c>
      <c r="D41" s="136">
        <v>199</v>
      </c>
      <c r="E41" s="136">
        <v>921</v>
      </c>
      <c r="F41" s="136">
        <v>2067</v>
      </c>
      <c r="G41" s="136">
        <v>24028</v>
      </c>
      <c r="H41" s="135" t="s">
        <v>19</v>
      </c>
      <c r="I41" s="135" t="s">
        <v>19</v>
      </c>
      <c r="J41" s="135" t="s">
        <v>19</v>
      </c>
      <c r="K41" s="136">
        <v>5336</v>
      </c>
      <c r="L41" s="135" t="s">
        <v>19</v>
      </c>
      <c r="M41" s="134">
        <v>4</v>
      </c>
    </row>
    <row r="42" spans="1:13">
      <c r="A42" s="133"/>
      <c r="B42" s="116"/>
      <c r="C42" s="116"/>
      <c r="D42" s="116"/>
      <c r="E42" s="116"/>
      <c r="F42" s="116"/>
      <c r="G42" s="116"/>
      <c r="H42" s="132"/>
      <c r="I42" s="132"/>
      <c r="J42" s="132"/>
      <c r="K42" s="116"/>
      <c r="L42" s="132"/>
      <c r="M42" s="116"/>
    </row>
    <row r="43" spans="1:13">
      <c r="A43" s="133"/>
      <c r="B43" s="116"/>
      <c r="C43" s="116"/>
      <c r="D43" s="116"/>
      <c r="E43" s="116"/>
      <c r="F43" s="116"/>
      <c r="G43" s="116"/>
      <c r="H43" s="132"/>
      <c r="I43" s="132"/>
      <c r="J43" s="132"/>
      <c r="K43" s="116"/>
      <c r="L43" s="132"/>
      <c r="M43" s="116"/>
    </row>
    <row r="44" spans="1:13">
      <c r="A44" s="131" t="s">
        <v>131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3" ht="15" thickBot="1">
      <c r="A45" s="130" t="s">
        <v>130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</row>
    <row r="46" spans="1:13">
      <c r="A46" s="128"/>
      <c r="B46" s="127"/>
      <c r="C46" s="126"/>
      <c r="D46" s="126"/>
      <c r="E46" s="126"/>
      <c r="F46" s="126"/>
      <c r="G46" s="125"/>
      <c r="H46" s="125"/>
      <c r="I46" s="125"/>
      <c r="J46" s="125"/>
      <c r="K46" s="488" t="s">
        <v>129</v>
      </c>
      <c r="L46" s="124"/>
      <c r="M46" s="491" t="s">
        <v>128</v>
      </c>
    </row>
    <row r="47" spans="1:13">
      <c r="A47" s="123"/>
      <c r="B47" s="122" t="s">
        <v>127</v>
      </c>
      <c r="C47" s="494" t="s">
        <v>126</v>
      </c>
      <c r="D47" s="500" t="s">
        <v>125</v>
      </c>
      <c r="E47" s="494" t="s">
        <v>124</v>
      </c>
      <c r="F47" s="494" t="s">
        <v>123</v>
      </c>
      <c r="G47" s="496" t="s">
        <v>122</v>
      </c>
      <c r="H47" s="121"/>
      <c r="I47" s="494" t="s">
        <v>121</v>
      </c>
      <c r="J47" s="494" t="s">
        <v>120</v>
      </c>
      <c r="K47" s="489"/>
      <c r="L47" s="498" t="s">
        <v>119</v>
      </c>
      <c r="M47" s="492"/>
    </row>
    <row r="48" spans="1:13" ht="38.25">
      <c r="A48" s="120"/>
      <c r="B48" s="119"/>
      <c r="C48" s="495"/>
      <c r="D48" s="501"/>
      <c r="E48" s="495"/>
      <c r="F48" s="495"/>
      <c r="G48" s="497"/>
      <c r="H48" s="118" t="s">
        <v>118</v>
      </c>
      <c r="I48" s="495"/>
      <c r="J48" s="495"/>
      <c r="K48" s="490"/>
      <c r="L48" s="499"/>
      <c r="M48" s="493"/>
    </row>
    <row r="49" spans="1:13">
      <c r="A49" s="113" t="s">
        <v>41</v>
      </c>
      <c r="B49" s="117">
        <v>33271</v>
      </c>
      <c r="C49" s="116">
        <v>5884</v>
      </c>
      <c r="D49" s="115">
        <v>199</v>
      </c>
      <c r="E49" s="115">
        <v>846</v>
      </c>
      <c r="F49" s="115">
        <v>2025</v>
      </c>
      <c r="G49" s="115">
        <v>24317</v>
      </c>
      <c r="H49" s="109" t="s">
        <v>19</v>
      </c>
      <c r="I49" s="109" t="s">
        <v>19</v>
      </c>
      <c r="J49" s="109" t="s">
        <v>19</v>
      </c>
      <c r="K49" s="115">
        <v>5433</v>
      </c>
      <c r="L49" s="109" t="s">
        <v>19</v>
      </c>
      <c r="M49" s="114">
        <v>4</v>
      </c>
    </row>
    <row r="50" spans="1:13">
      <c r="A50" s="113" t="s">
        <v>40</v>
      </c>
      <c r="B50" s="117">
        <v>33302</v>
      </c>
      <c r="C50" s="116">
        <v>5930</v>
      </c>
      <c r="D50" s="115">
        <v>199</v>
      </c>
      <c r="E50" s="115">
        <v>846</v>
      </c>
      <c r="F50" s="115">
        <v>1890</v>
      </c>
      <c r="G50" s="115">
        <v>24437</v>
      </c>
      <c r="H50" s="109" t="s">
        <v>19</v>
      </c>
      <c r="I50" s="109" t="s">
        <v>19</v>
      </c>
      <c r="J50" s="109" t="s">
        <v>19</v>
      </c>
      <c r="K50" s="115">
        <v>5417</v>
      </c>
      <c r="L50" s="109" t="s">
        <v>19</v>
      </c>
      <c r="M50" s="114">
        <v>4</v>
      </c>
    </row>
    <row r="51" spans="1:13">
      <c r="A51" s="113" t="s">
        <v>39</v>
      </c>
      <c r="B51" s="117">
        <v>33431</v>
      </c>
      <c r="C51" s="116">
        <v>6012</v>
      </c>
      <c r="D51" s="115">
        <v>199</v>
      </c>
      <c r="E51" s="115">
        <v>865</v>
      </c>
      <c r="F51" s="115">
        <v>1890</v>
      </c>
      <c r="G51" s="115">
        <v>24465</v>
      </c>
      <c r="H51" s="109" t="s">
        <v>19</v>
      </c>
      <c r="I51" s="109" t="s">
        <v>19</v>
      </c>
      <c r="J51" s="109" t="s">
        <v>19</v>
      </c>
      <c r="K51" s="115">
        <v>5382</v>
      </c>
      <c r="L51" s="109" t="s">
        <v>19</v>
      </c>
      <c r="M51" s="114">
        <v>4</v>
      </c>
    </row>
    <row r="52" spans="1:13">
      <c r="A52" s="113" t="s">
        <v>38</v>
      </c>
      <c r="B52" s="104">
        <v>33461</v>
      </c>
      <c r="C52" s="110">
        <v>6121</v>
      </c>
      <c r="D52" s="108">
        <v>149</v>
      </c>
      <c r="E52" s="108">
        <v>865</v>
      </c>
      <c r="F52" s="108">
        <v>1890</v>
      </c>
      <c r="G52" s="108">
        <v>24436</v>
      </c>
      <c r="H52" s="109" t="s">
        <v>19</v>
      </c>
      <c r="I52" s="109" t="s">
        <v>19</v>
      </c>
      <c r="J52" s="109" t="s">
        <v>19</v>
      </c>
      <c r="K52" s="108">
        <v>5424</v>
      </c>
      <c r="L52" s="109" t="s">
        <v>19</v>
      </c>
      <c r="M52" s="112">
        <v>4</v>
      </c>
    </row>
    <row r="53" spans="1:13">
      <c r="A53" s="113" t="s">
        <v>37</v>
      </c>
      <c r="B53" s="104">
        <v>33149</v>
      </c>
      <c r="C53" s="110">
        <v>6080</v>
      </c>
      <c r="D53" s="108">
        <v>149</v>
      </c>
      <c r="E53" s="108">
        <v>795</v>
      </c>
      <c r="F53" s="108">
        <v>1789</v>
      </c>
      <c r="G53" s="108">
        <v>24336</v>
      </c>
      <c r="H53" s="109">
        <v>154</v>
      </c>
      <c r="I53" s="109" t="s">
        <v>19</v>
      </c>
      <c r="J53" s="109" t="s">
        <v>19</v>
      </c>
      <c r="K53" s="108">
        <v>5401</v>
      </c>
      <c r="L53" s="109" t="s">
        <v>19</v>
      </c>
      <c r="M53" s="112">
        <v>4</v>
      </c>
    </row>
    <row r="54" spans="1:13">
      <c r="A54" s="113" t="s">
        <v>36</v>
      </c>
      <c r="B54" s="104">
        <v>33081</v>
      </c>
      <c r="C54" s="110">
        <v>6045</v>
      </c>
      <c r="D54" s="108">
        <v>149</v>
      </c>
      <c r="E54" s="108">
        <v>795</v>
      </c>
      <c r="F54" s="108">
        <v>1771</v>
      </c>
      <c r="G54" s="108">
        <v>24321</v>
      </c>
      <c r="H54" s="109" t="s">
        <v>103</v>
      </c>
      <c r="I54" s="109" t="s">
        <v>19</v>
      </c>
      <c r="J54" s="109" t="s">
        <v>19</v>
      </c>
      <c r="K54" s="108">
        <v>5411</v>
      </c>
      <c r="L54" s="109" t="s">
        <v>19</v>
      </c>
      <c r="M54" s="112">
        <v>4</v>
      </c>
    </row>
    <row r="55" spans="1:13">
      <c r="A55" s="111" t="s">
        <v>35</v>
      </c>
      <c r="B55" s="104">
        <v>32785</v>
      </c>
      <c r="C55" s="110">
        <v>6045</v>
      </c>
      <c r="D55" s="108">
        <v>149</v>
      </c>
      <c r="E55" s="108">
        <v>694</v>
      </c>
      <c r="F55" s="108">
        <v>1761</v>
      </c>
      <c r="G55" s="108">
        <v>24136</v>
      </c>
      <c r="H55" s="109" t="s">
        <v>103</v>
      </c>
      <c r="I55" s="109" t="s">
        <v>19</v>
      </c>
      <c r="J55" s="109" t="s">
        <v>19</v>
      </c>
      <c r="K55" s="108">
        <v>5347</v>
      </c>
      <c r="L55" s="109" t="s">
        <v>19</v>
      </c>
      <c r="M55" s="112">
        <v>4</v>
      </c>
    </row>
    <row r="56" spans="1:13">
      <c r="A56" s="111" t="s">
        <v>33</v>
      </c>
      <c r="B56" s="104">
        <v>32541</v>
      </c>
      <c r="C56" s="110">
        <v>5984</v>
      </c>
      <c r="D56" s="108">
        <v>149</v>
      </c>
      <c r="E56" s="108">
        <v>703</v>
      </c>
      <c r="F56" s="107" t="s">
        <v>19</v>
      </c>
      <c r="G56" s="108">
        <v>25705</v>
      </c>
      <c r="H56" s="107">
        <v>871</v>
      </c>
      <c r="I56" s="109" t="s">
        <v>19</v>
      </c>
      <c r="J56" s="109" t="s">
        <v>19</v>
      </c>
      <c r="K56" s="108">
        <v>4872</v>
      </c>
      <c r="L56" s="107" t="s">
        <v>19</v>
      </c>
      <c r="M56" s="112">
        <v>4</v>
      </c>
    </row>
    <row r="57" spans="1:13">
      <c r="A57" s="111" t="s">
        <v>32</v>
      </c>
      <c r="B57" s="104">
        <v>32517</v>
      </c>
      <c r="C57" s="110">
        <v>5990</v>
      </c>
      <c r="D57" s="108">
        <v>149</v>
      </c>
      <c r="E57" s="108">
        <v>703</v>
      </c>
      <c r="F57" s="107" t="s">
        <v>19</v>
      </c>
      <c r="G57" s="108">
        <v>25675</v>
      </c>
      <c r="H57" s="107">
        <v>1025</v>
      </c>
      <c r="I57" s="109" t="s">
        <v>19</v>
      </c>
      <c r="J57" s="109" t="s">
        <v>19</v>
      </c>
      <c r="K57" s="108">
        <v>4715</v>
      </c>
      <c r="L57" s="107" t="s">
        <v>19</v>
      </c>
      <c r="M57" s="112">
        <v>4</v>
      </c>
    </row>
    <row r="58" spans="1:13">
      <c r="A58" s="111" t="s">
        <v>31</v>
      </c>
      <c r="B58" s="104">
        <v>32306</v>
      </c>
      <c r="C58" s="110">
        <v>5985</v>
      </c>
      <c r="D58" s="108">
        <v>149</v>
      </c>
      <c r="E58" s="108">
        <v>593</v>
      </c>
      <c r="F58" s="107" t="s">
        <v>19</v>
      </c>
      <c r="G58" s="108">
        <v>25579</v>
      </c>
      <c r="H58" s="107">
        <v>2165</v>
      </c>
      <c r="I58" s="109" t="s">
        <v>19</v>
      </c>
      <c r="J58" s="109" t="s">
        <v>19</v>
      </c>
      <c r="K58" s="108">
        <v>4700</v>
      </c>
      <c r="L58" s="107" t="s">
        <v>18</v>
      </c>
      <c r="M58" s="112">
        <v>4</v>
      </c>
    </row>
    <row r="59" spans="1:13">
      <c r="A59" s="111" t="s">
        <v>30</v>
      </c>
      <c r="B59" s="104">
        <v>32075</v>
      </c>
      <c r="C59" s="110">
        <v>6096</v>
      </c>
      <c r="D59" s="107">
        <v>55</v>
      </c>
      <c r="E59" s="108">
        <v>530</v>
      </c>
      <c r="F59" s="107" t="s">
        <v>19</v>
      </c>
      <c r="G59" s="108">
        <v>25394</v>
      </c>
      <c r="H59" s="107">
        <v>3462</v>
      </c>
      <c r="I59" s="109" t="s">
        <v>19</v>
      </c>
      <c r="J59" s="109" t="s">
        <v>19</v>
      </c>
      <c r="K59" s="108">
        <v>4606</v>
      </c>
      <c r="L59" s="107">
        <v>335</v>
      </c>
      <c r="M59" s="112">
        <v>4</v>
      </c>
    </row>
    <row r="60" spans="1:13">
      <c r="A60" s="111" t="s">
        <v>29</v>
      </c>
      <c r="B60" s="104">
        <v>31772</v>
      </c>
      <c r="C60" s="110">
        <v>6054</v>
      </c>
      <c r="D60" s="107">
        <v>28</v>
      </c>
      <c r="E60" s="108">
        <v>488</v>
      </c>
      <c r="F60" s="107" t="s">
        <v>19</v>
      </c>
      <c r="G60" s="108">
        <v>25202</v>
      </c>
      <c r="H60" s="107">
        <v>4380</v>
      </c>
      <c r="I60" s="109" t="s">
        <v>19</v>
      </c>
      <c r="J60" s="109" t="s">
        <v>19</v>
      </c>
      <c r="K60" s="108">
        <v>4454</v>
      </c>
      <c r="L60" s="107">
        <v>553</v>
      </c>
      <c r="M60" s="112">
        <v>4</v>
      </c>
    </row>
    <row r="61" spans="1:13">
      <c r="A61" s="111" t="s">
        <v>28</v>
      </c>
      <c r="B61" s="104">
        <v>31508</v>
      </c>
      <c r="C61" s="110">
        <v>6153</v>
      </c>
      <c r="D61" s="107">
        <v>28</v>
      </c>
      <c r="E61" s="108">
        <v>488</v>
      </c>
      <c r="F61" s="107" t="s">
        <v>19</v>
      </c>
      <c r="G61" s="108">
        <v>24839</v>
      </c>
      <c r="H61" s="107">
        <v>4641</v>
      </c>
      <c r="I61" s="109" t="s">
        <v>19</v>
      </c>
      <c r="J61" s="109" t="s">
        <v>19</v>
      </c>
      <c r="K61" s="108">
        <v>4419</v>
      </c>
      <c r="L61" s="107">
        <v>612</v>
      </c>
      <c r="M61" s="112">
        <v>4</v>
      </c>
    </row>
    <row r="62" spans="1:13">
      <c r="A62" s="111" t="s">
        <v>27</v>
      </c>
      <c r="B62" s="104">
        <v>31473</v>
      </c>
      <c r="C62" s="110">
        <v>6013</v>
      </c>
      <c r="D62" s="107">
        <v>24</v>
      </c>
      <c r="E62" s="108">
        <v>423</v>
      </c>
      <c r="F62" s="107" t="s">
        <v>19</v>
      </c>
      <c r="G62" s="108">
        <v>25013</v>
      </c>
      <c r="H62" s="107">
        <v>4839</v>
      </c>
      <c r="I62" s="109" t="s">
        <v>19</v>
      </c>
      <c r="J62" s="109" t="s">
        <v>19</v>
      </c>
      <c r="K62" s="108">
        <v>3978</v>
      </c>
      <c r="L62" s="107">
        <v>626</v>
      </c>
      <c r="M62" s="102" t="s">
        <v>18</v>
      </c>
    </row>
    <row r="63" spans="1:13">
      <c r="A63" s="111" t="s">
        <v>26</v>
      </c>
      <c r="B63" s="104">
        <v>31340</v>
      </c>
      <c r="C63" s="110">
        <v>6005</v>
      </c>
      <c r="D63" s="107">
        <v>26</v>
      </c>
      <c r="E63" s="108">
        <v>371</v>
      </c>
      <c r="F63" s="107" t="s">
        <v>19</v>
      </c>
      <c r="G63" s="109" t="s">
        <v>19</v>
      </c>
      <c r="H63" s="105" t="s">
        <v>19</v>
      </c>
      <c r="I63" s="107">
        <v>5425</v>
      </c>
      <c r="J63" s="107">
        <v>19513</v>
      </c>
      <c r="K63" s="108">
        <v>3870</v>
      </c>
      <c r="L63" s="107">
        <v>653</v>
      </c>
      <c r="M63" s="102" t="s">
        <v>18</v>
      </c>
    </row>
    <row r="64" spans="1:13">
      <c r="A64" s="111" t="s">
        <v>25</v>
      </c>
      <c r="B64" s="104">
        <v>31136</v>
      </c>
      <c r="C64" s="110">
        <v>5895</v>
      </c>
      <c r="D64" s="107">
        <v>26</v>
      </c>
      <c r="E64" s="108">
        <v>371</v>
      </c>
      <c r="F64" s="107" t="s">
        <v>19</v>
      </c>
      <c r="G64" s="109" t="s">
        <v>19</v>
      </c>
      <c r="H64" s="105" t="s">
        <v>19</v>
      </c>
      <c r="I64" s="107">
        <v>5462</v>
      </c>
      <c r="J64" s="107">
        <v>19382</v>
      </c>
      <c r="K64" s="108">
        <v>3808</v>
      </c>
      <c r="L64" s="107">
        <v>650</v>
      </c>
      <c r="M64" s="102" t="s">
        <v>18</v>
      </c>
    </row>
    <row r="65" spans="1:13">
      <c r="A65" s="111" t="s">
        <v>24</v>
      </c>
      <c r="B65" s="104">
        <v>30861</v>
      </c>
      <c r="C65" s="110">
        <v>5800</v>
      </c>
      <c r="D65" s="107">
        <v>26</v>
      </c>
      <c r="E65" s="108">
        <v>331</v>
      </c>
      <c r="F65" s="107" t="s">
        <v>19</v>
      </c>
      <c r="G65" s="109" t="s">
        <v>19</v>
      </c>
      <c r="H65" s="105" t="s">
        <v>19</v>
      </c>
      <c r="I65" s="107">
        <v>5516</v>
      </c>
      <c r="J65" s="107">
        <v>19188</v>
      </c>
      <c r="K65" s="108">
        <v>3768</v>
      </c>
      <c r="L65" s="107">
        <v>698</v>
      </c>
      <c r="M65" s="102" t="s">
        <v>18</v>
      </c>
    </row>
    <row r="66" spans="1:13">
      <c r="A66" s="111" t="s">
        <v>23</v>
      </c>
      <c r="B66" s="104">
        <v>30830</v>
      </c>
      <c r="C66" s="110">
        <v>5858</v>
      </c>
      <c r="D66" s="107">
        <v>26</v>
      </c>
      <c r="E66" s="108">
        <v>301</v>
      </c>
      <c r="F66" s="107" t="s">
        <v>19</v>
      </c>
      <c r="G66" s="109" t="s">
        <v>19</v>
      </c>
      <c r="H66" s="105" t="s">
        <v>19</v>
      </c>
      <c r="I66" s="107">
        <v>5430</v>
      </c>
      <c r="J66" s="107">
        <v>19215</v>
      </c>
      <c r="K66" s="108">
        <v>3427</v>
      </c>
      <c r="L66" s="107">
        <v>620</v>
      </c>
      <c r="M66" s="102" t="s">
        <v>18</v>
      </c>
    </row>
    <row r="67" spans="1:13">
      <c r="A67" s="111" t="s">
        <v>22</v>
      </c>
      <c r="B67" s="104">
        <v>30616</v>
      </c>
      <c r="C67" s="110">
        <v>5858</v>
      </c>
      <c r="D67" s="107">
        <v>26</v>
      </c>
      <c r="E67" s="108">
        <v>281</v>
      </c>
      <c r="F67" s="107" t="s">
        <v>19</v>
      </c>
      <c r="G67" s="109" t="s">
        <v>19</v>
      </c>
      <c r="H67" s="105" t="s">
        <v>19</v>
      </c>
      <c r="I67" s="107">
        <v>5284</v>
      </c>
      <c r="J67" s="107">
        <v>19167</v>
      </c>
      <c r="K67" s="108">
        <v>3200</v>
      </c>
      <c r="L67" s="107">
        <v>567</v>
      </c>
      <c r="M67" s="102" t="s">
        <v>18</v>
      </c>
    </row>
    <row r="68" spans="1:13">
      <c r="A68" s="106" t="s">
        <v>21</v>
      </c>
      <c r="B68" s="104">
        <v>30461</v>
      </c>
      <c r="C68" s="104">
        <v>5878</v>
      </c>
      <c r="D68" s="103">
        <v>26</v>
      </c>
      <c r="E68" s="104">
        <v>281</v>
      </c>
      <c r="F68" s="103" t="s">
        <v>19</v>
      </c>
      <c r="G68" s="105" t="s">
        <v>19</v>
      </c>
      <c r="H68" s="105" t="s">
        <v>19</v>
      </c>
      <c r="I68" s="103">
        <v>5164</v>
      </c>
      <c r="J68" s="103">
        <v>19112</v>
      </c>
      <c r="K68" s="104">
        <v>3011</v>
      </c>
      <c r="L68" s="103">
        <v>480</v>
      </c>
      <c r="M68" s="102" t="s">
        <v>18</v>
      </c>
    </row>
    <row r="69" spans="1:13">
      <c r="A69" s="106" t="s">
        <v>20</v>
      </c>
      <c r="B69" s="104">
        <v>30248</v>
      </c>
      <c r="C69" s="104">
        <v>5843</v>
      </c>
      <c r="D69" s="103">
        <v>26</v>
      </c>
      <c r="E69" s="104">
        <v>281</v>
      </c>
      <c r="F69" s="103" t="s">
        <v>19</v>
      </c>
      <c r="G69" s="105" t="s">
        <v>19</v>
      </c>
      <c r="H69" s="105" t="s">
        <v>19</v>
      </c>
      <c r="I69" s="103">
        <v>5100</v>
      </c>
      <c r="J69" s="103">
        <v>18998</v>
      </c>
      <c r="K69" s="104">
        <v>2913</v>
      </c>
      <c r="L69" s="103">
        <v>476</v>
      </c>
      <c r="M69" s="102" t="s">
        <v>18</v>
      </c>
    </row>
    <row r="70" spans="1:13">
      <c r="A70" s="106" t="s">
        <v>17</v>
      </c>
      <c r="B70" s="104">
        <v>29971</v>
      </c>
      <c r="C70" s="104">
        <v>5831</v>
      </c>
      <c r="D70" s="103">
        <v>26</v>
      </c>
      <c r="E70" s="104">
        <v>244</v>
      </c>
      <c r="F70" s="103" t="s">
        <v>19</v>
      </c>
      <c r="G70" s="105" t="s">
        <v>19</v>
      </c>
      <c r="H70" s="105" t="s">
        <v>19</v>
      </c>
      <c r="I70" s="103">
        <v>4891</v>
      </c>
      <c r="J70" s="103">
        <v>18979</v>
      </c>
      <c r="K70" s="104">
        <v>2838</v>
      </c>
      <c r="L70" s="103">
        <v>473</v>
      </c>
      <c r="M70" s="102" t="s">
        <v>18</v>
      </c>
    </row>
    <row r="71" spans="1:13">
      <c r="A71" s="106" t="s">
        <v>16</v>
      </c>
      <c r="B71" s="104">
        <v>29776</v>
      </c>
      <c r="C71" s="104">
        <v>5820</v>
      </c>
      <c r="D71" s="103">
        <v>26</v>
      </c>
      <c r="E71" s="104">
        <v>236</v>
      </c>
      <c r="F71" s="103" t="s">
        <v>19</v>
      </c>
      <c r="G71" s="105" t="s">
        <v>19</v>
      </c>
      <c r="H71" s="105" t="s">
        <v>19</v>
      </c>
      <c r="I71" s="103">
        <v>4906</v>
      </c>
      <c r="J71" s="103">
        <v>18788</v>
      </c>
      <c r="K71" s="104">
        <v>2778</v>
      </c>
      <c r="L71" s="103">
        <v>469</v>
      </c>
      <c r="M71" s="102" t="s">
        <v>18</v>
      </c>
    </row>
    <row r="72" spans="1:13">
      <c r="A72" s="106" t="s">
        <v>15</v>
      </c>
      <c r="B72" s="104">
        <v>29574</v>
      </c>
      <c r="C72" s="104">
        <v>5749</v>
      </c>
      <c r="D72" s="103">
        <v>26</v>
      </c>
      <c r="E72" s="104">
        <v>216</v>
      </c>
      <c r="F72" s="103" t="s">
        <v>19</v>
      </c>
      <c r="G72" s="105" t="s">
        <v>19</v>
      </c>
      <c r="H72" s="105" t="s">
        <v>19</v>
      </c>
      <c r="I72" s="103">
        <v>4881</v>
      </c>
      <c r="J72" s="103">
        <v>18702</v>
      </c>
      <c r="K72" s="104">
        <v>2762</v>
      </c>
      <c r="L72" s="103">
        <v>457</v>
      </c>
      <c r="M72" s="102" t="s">
        <v>18</v>
      </c>
    </row>
    <row r="73" spans="1:13" ht="14.25" customHeight="1">
      <c r="A73" s="106" t="s">
        <v>14</v>
      </c>
      <c r="B73" s="104">
        <v>29378</v>
      </c>
      <c r="C73" s="104">
        <v>5720</v>
      </c>
      <c r="D73" s="103">
        <v>26</v>
      </c>
      <c r="E73" s="104">
        <v>216</v>
      </c>
      <c r="F73" s="103" t="s">
        <v>19</v>
      </c>
      <c r="G73" s="105" t="s">
        <v>19</v>
      </c>
      <c r="H73" s="105" t="s">
        <v>19</v>
      </c>
      <c r="I73" s="103">
        <v>4861</v>
      </c>
      <c r="J73" s="103">
        <v>18555</v>
      </c>
      <c r="K73" s="104">
        <v>2664</v>
      </c>
      <c r="L73" s="103">
        <v>442</v>
      </c>
      <c r="M73" s="102" t="s">
        <v>18</v>
      </c>
    </row>
    <row r="74" spans="1:13" ht="14.25" customHeight="1">
      <c r="A74" s="106" t="s">
        <v>13</v>
      </c>
      <c r="B74" s="104">
        <v>29088</v>
      </c>
      <c r="C74" s="104">
        <v>5698</v>
      </c>
      <c r="D74" s="103">
        <v>26</v>
      </c>
      <c r="E74" s="104">
        <v>141</v>
      </c>
      <c r="F74" s="103" t="s">
        <v>19</v>
      </c>
      <c r="G74" s="105" t="s">
        <v>19</v>
      </c>
      <c r="H74" s="105" t="s">
        <v>19</v>
      </c>
      <c r="I74" s="103">
        <v>4854</v>
      </c>
      <c r="J74" s="103">
        <v>18369</v>
      </c>
      <c r="K74" s="104">
        <v>2513</v>
      </c>
      <c r="L74" s="103">
        <v>419</v>
      </c>
      <c r="M74" s="102" t="s">
        <v>18</v>
      </c>
    </row>
    <row r="75" spans="1:13" ht="14.25" customHeight="1" thickBot="1">
      <c r="A75" s="101" t="s">
        <v>11</v>
      </c>
      <c r="B75" s="99">
        <v>28813</v>
      </c>
      <c r="C75" s="99">
        <v>5608</v>
      </c>
      <c r="D75" s="98">
        <v>26</v>
      </c>
      <c r="E75" s="99">
        <v>136</v>
      </c>
      <c r="F75" s="98" t="s">
        <v>19</v>
      </c>
      <c r="G75" s="100" t="s">
        <v>19</v>
      </c>
      <c r="H75" s="100" t="s">
        <v>19</v>
      </c>
      <c r="I75" s="98">
        <v>4722</v>
      </c>
      <c r="J75" s="98">
        <v>18321</v>
      </c>
      <c r="K75" s="99">
        <v>2448</v>
      </c>
      <c r="L75" s="98">
        <v>406</v>
      </c>
      <c r="M75" s="97" t="s">
        <v>18</v>
      </c>
    </row>
    <row r="76" spans="1:13">
      <c r="A76" s="94" t="s">
        <v>117</v>
      </c>
      <c r="B76" s="90"/>
      <c r="C76" s="90"/>
      <c r="D76" s="90"/>
      <c r="E76" s="90"/>
      <c r="F76" s="90"/>
      <c r="G76" s="90"/>
      <c r="H76" s="90"/>
      <c r="I76" s="90"/>
      <c r="J76" s="96"/>
      <c r="K76" s="90"/>
      <c r="L76" s="90"/>
      <c r="M76" s="90"/>
    </row>
    <row r="77" spans="1:13">
      <c r="A77" s="95" t="s">
        <v>116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</row>
    <row r="78" spans="1:13">
      <c r="A78" s="95" t="s">
        <v>115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</row>
    <row r="79" spans="1:13">
      <c r="A79" s="95" t="s">
        <v>114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</row>
    <row r="80" spans="1:13">
      <c r="A80" s="95" t="s">
        <v>113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</row>
    <row r="81" spans="1:13">
      <c r="A81" s="95" t="s">
        <v>112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</row>
    <row r="82" spans="1:13">
      <c r="A82" s="94" t="s">
        <v>111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</row>
    <row r="83" spans="1:13">
      <c r="A83" s="93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</row>
    <row r="84" spans="1:13">
      <c r="A84" s="90"/>
      <c r="B84" s="92"/>
      <c r="C84" s="92"/>
      <c r="D84" s="90"/>
      <c r="E84" s="90"/>
      <c r="F84" s="90"/>
      <c r="G84" s="90"/>
      <c r="H84" s="90"/>
      <c r="I84" s="90"/>
      <c r="J84" s="90"/>
      <c r="K84" s="90"/>
      <c r="L84" s="90"/>
      <c r="M84" s="90"/>
    </row>
    <row r="85" spans="1:13">
      <c r="A85" s="90"/>
      <c r="B85" s="91"/>
      <c r="C85" s="91"/>
      <c r="D85" s="90"/>
      <c r="E85" s="90"/>
      <c r="F85" s="90"/>
      <c r="G85" s="90"/>
      <c r="H85" s="90"/>
      <c r="I85" s="90"/>
      <c r="J85" s="90"/>
      <c r="K85" s="90"/>
      <c r="L85" s="90"/>
      <c r="M85" s="90"/>
    </row>
  </sheetData>
  <mergeCells count="20">
    <mergeCell ref="K46:K48"/>
    <mergeCell ref="M46:M48"/>
    <mergeCell ref="C47:C48"/>
    <mergeCell ref="D47:D48"/>
    <mergeCell ref="E47:E48"/>
    <mergeCell ref="F47:F48"/>
    <mergeCell ref="G47:G48"/>
    <mergeCell ref="I47:I48"/>
    <mergeCell ref="J47:J48"/>
    <mergeCell ref="L47:L48"/>
    <mergeCell ref="K3:K5"/>
    <mergeCell ref="M3:M5"/>
    <mergeCell ref="C4:C5"/>
    <mergeCell ref="D4:D5"/>
    <mergeCell ref="E4:E5"/>
    <mergeCell ref="F4:F5"/>
    <mergeCell ref="G4:G5"/>
    <mergeCell ref="I4:I5"/>
    <mergeCell ref="J4:J5"/>
    <mergeCell ref="L4:L5"/>
  </mergeCells>
  <phoneticPr fontId="2"/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61" workbookViewId="0">
      <selection activeCell="N75" sqref="N75"/>
    </sheetView>
  </sheetViews>
  <sheetFormatPr defaultRowHeight="14.25"/>
  <cols>
    <col min="1" max="1" width="18.75" style="63" customWidth="1"/>
    <col min="2" max="16384" width="9" style="63"/>
  </cols>
  <sheetData>
    <row r="1" spans="1:13">
      <c r="A1" s="131" t="s">
        <v>142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" thickBot="1">
      <c r="A3" s="130" t="s">
        <v>107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90"/>
      <c r="M3" s="90"/>
    </row>
    <row r="4" spans="1:13">
      <c r="A4" s="165"/>
      <c r="B4" s="164"/>
      <c r="C4" s="163"/>
      <c r="D4" s="163"/>
      <c r="E4" s="163"/>
      <c r="F4" s="163"/>
      <c r="G4" s="162"/>
      <c r="H4" s="162"/>
      <c r="I4" s="162"/>
      <c r="J4" s="162"/>
      <c r="K4" s="502" t="s">
        <v>129</v>
      </c>
      <c r="L4" s="161"/>
      <c r="M4" s="505" t="s">
        <v>128</v>
      </c>
    </row>
    <row r="5" spans="1:13">
      <c r="A5" s="160"/>
      <c r="B5" s="159" t="s">
        <v>127</v>
      </c>
      <c r="C5" s="508" t="s">
        <v>126</v>
      </c>
      <c r="D5" s="508" t="s">
        <v>125</v>
      </c>
      <c r="E5" s="508" t="s">
        <v>124</v>
      </c>
      <c r="F5" s="508" t="s">
        <v>123</v>
      </c>
      <c r="G5" s="510" t="s">
        <v>122</v>
      </c>
      <c r="H5" s="158"/>
      <c r="I5" s="508" t="s">
        <v>121</v>
      </c>
      <c r="J5" s="508" t="s">
        <v>120</v>
      </c>
      <c r="K5" s="503"/>
      <c r="L5" s="512" t="s">
        <v>119</v>
      </c>
      <c r="M5" s="506"/>
    </row>
    <row r="6" spans="1:13" ht="38.25">
      <c r="A6" s="157"/>
      <c r="B6" s="156"/>
      <c r="C6" s="509"/>
      <c r="D6" s="509"/>
      <c r="E6" s="509"/>
      <c r="F6" s="509"/>
      <c r="G6" s="511"/>
      <c r="H6" s="155" t="s">
        <v>118</v>
      </c>
      <c r="I6" s="509"/>
      <c r="J6" s="509"/>
      <c r="K6" s="504"/>
      <c r="L6" s="513"/>
      <c r="M6" s="507"/>
    </row>
    <row r="7" spans="1:13">
      <c r="A7" s="113" t="s">
        <v>100</v>
      </c>
      <c r="B7" s="153">
        <v>652.6096092752415</v>
      </c>
      <c r="C7" s="171">
        <v>42.050351446176734</v>
      </c>
      <c r="D7" s="153">
        <v>10.897555867741577</v>
      </c>
      <c r="E7" s="153">
        <v>218.24724659036798</v>
      </c>
      <c r="F7" s="153">
        <v>198.99884628049836</v>
      </c>
      <c r="G7" s="153">
        <v>182.41560909045683</v>
      </c>
      <c r="H7" s="109" t="s">
        <v>19</v>
      </c>
      <c r="I7" s="109" t="s">
        <v>19</v>
      </c>
      <c r="J7" s="109" t="s">
        <v>19</v>
      </c>
      <c r="K7" s="153">
        <v>101.51310194189708</v>
      </c>
      <c r="L7" s="109" t="s">
        <v>19</v>
      </c>
      <c r="M7" s="140" t="s">
        <v>18</v>
      </c>
    </row>
    <row r="8" spans="1:13">
      <c r="A8" s="113" t="s">
        <v>141</v>
      </c>
      <c r="B8" s="153">
        <v>769.71091213875843</v>
      </c>
      <c r="C8" s="154">
        <v>78.732524571404255</v>
      </c>
      <c r="D8" s="153">
        <v>10.107553830112709</v>
      </c>
      <c r="E8" s="153">
        <v>260.72760201536346</v>
      </c>
      <c r="F8" s="153">
        <v>207.47084177599768</v>
      </c>
      <c r="G8" s="153">
        <v>212.67238994588027</v>
      </c>
      <c r="H8" s="109" t="s">
        <v>19</v>
      </c>
      <c r="I8" s="109" t="s">
        <v>19</v>
      </c>
      <c r="J8" s="109" t="s">
        <v>19</v>
      </c>
      <c r="K8" s="153">
        <v>105.80421845556577</v>
      </c>
      <c r="L8" s="109" t="s">
        <v>19</v>
      </c>
      <c r="M8" s="140" t="s">
        <v>18</v>
      </c>
    </row>
    <row r="9" spans="1:13">
      <c r="A9" s="113" t="s">
        <v>98</v>
      </c>
      <c r="B9" s="153">
        <v>825.48230559829562</v>
      </c>
      <c r="C9" s="154">
        <v>85.98650727896792</v>
      </c>
      <c r="D9" s="153">
        <v>10.119540774056102</v>
      </c>
      <c r="E9" s="153">
        <v>278.67203219315894</v>
      </c>
      <c r="F9" s="153">
        <v>207.71688957273051</v>
      </c>
      <c r="G9" s="153">
        <v>242.98733577938216</v>
      </c>
      <c r="H9" s="109" t="s">
        <v>19</v>
      </c>
      <c r="I9" s="109" t="s">
        <v>19</v>
      </c>
      <c r="J9" s="109" t="s">
        <v>19</v>
      </c>
      <c r="K9" s="153">
        <v>99.538406912060594</v>
      </c>
      <c r="L9" s="109" t="s">
        <v>19</v>
      </c>
      <c r="M9" s="140" t="s">
        <v>18</v>
      </c>
    </row>
    <row r="10" spans="1:13">
      <c r="A10" s="113" t="s">
        <v>140</v>
      </c>
      <c r="B10" s="153">
        <v>889.59674726599553</v>
      </c>
      <c r="C10" s="154">
        <v>97.452005330606966</v>
      </c>
      <c r="D10" s="153">
        <v>8.6282551717820599</v>
      </c>
      <c r="E10" s="153">
        <v>316.64514527676903</v>
      </c>
      <c r="F10" s="153">
        <v>207.43270995174677</v>
      </c>
      <c r="G10" s="153">
        <v>259.43863153509068</v>
      </c>
      <c r="H10" s="109" t="s">
        <v>19</v>
      </c>
      <c r="I10" s="109" t="s">
        <v>19</v>
      </c>
      <c r="J10" s="109" t="s">
        <v>19</v>
      </c>
      <c r="K10" s="153">
        <v>106.08026050238902</v>
      </c>
      <c r="L10" s="109" t="s">
        <v>19</v>
      </c>
      <c r="M10" s="140" t="s">
        <v>18</v>
      </c>
    </row>
    <row r="11" spans="1:13">
      <c r="A11" s="113" t="s">
        <v>96</v>
      </c>
      <c r="B11" s="153">
        <v>929.69014478644874</v>
      </c>
      <c r="C11" s="154">
        <v>108.55574613251628</v>
      </c>
      <c r="D11" s="153">
        <v>8.3002755098592456</v>
      </c>
      <c r="E11" s="153">
        <v>330.64740370346436</v>
      </c>
      <c r="F11" s="153">
        <v>208.09976456861392</v>
      </c>
      <c r="G11" s="153">
        <v>274.08695487199492</v>
      </c>
      <c r="H11" s="109" t="s">
        <v>19</v>
      </c>
      <c r="I11" s="109" t="s">
        <v>19</v>
      </c>
      <c r="J11" s="109" t="s">
        <v>19</v>
      </c>
      <c r="K11" s="153">
        <v>117.98248760442785</v>
      </c>
      <c r="L11" s="109" t="s">
        <v>19</v>
      </c>
      <c r="M11" s="152">
        <v>5.9287682213280325E-2</v>
      </c>
    </row>
    <row r="12" spans="1:13">
      <c r="A12" s="113" t="s">
        <v>95</v>
      </c>
      <c r="B12" s="153">
        <v>963.14145470771973</v>
      </c>
      <c r="C12" s="154">
        <v>115.5436561059051</v>
      </c>
      <c r="D12" s="153">
        <v>7.4966532797858099</v>
      </c>
      <c r="E12" s="153">
        <v>330.74520303435963</v>
      </c>
      <c r="F12" s="153">
        <v>208.83534136546186</v>
      </c>
      <c r="G12" s="153">
        <v>300.52060092220734</v>
      </c>
      <c r="H12" s="109" t="s">
        <v>19</v>
      </c>
      <c r="I12" s="109" t="s">
        <v>19</v>
      </c>
      <c r="J12" s="109" t="s">
        <v>19</v>
      </c>
      <c r="K12" s="153">
        <v>128.57355347315186</v>
      </c>
      <c r="L12" s="109" t="s">
        <v>19</v>
      </c>
      <c r="M12" s="140" t="s">
        <v>18</v>
      </c>
    </row>
    <row r="13" spans="1:13">
      <c r="A13" s="113" t="s">
        <v>139</v>
      </c>
      <c r="B13" s="153">
        <v>990.92394123092299</v>
      </c>
      <c r="C13" s="154">
        <v>117.51666808912168</v>
      </c>
      <c r="D13" s="153">
        <v>9.250931210672352</v>
      </c>
      <c r="E13" s="153">
        <v>325.09562777117611</v>
      </c>
      <c r="F13" s="153">
        <v>209.48882935135455</v>
      </c>
      <c r="G13" s="153">
        <v>329.57188480859821</v>
      </c>
      <c r="H13" s="109" t="s">
        <v>19</v>
      </c>
      <c r="I13" s="109" t="s">
        <v>19</v>
      </c>
      <c r="J13" s="109" t="s">
        <v>19</v>
      </c>
      <c r="K13" s="153">
        <v>136.97346534511644</v>
      </c>
      <c r="L13" s="109" t="s">
        <v>19</v>
      </c>
      <c r="M13" s="140" t="s">
        <v>18</v>
      </c>
    </row>
    <row r="14" spans="1:13">
      <c r="A14" s="113" t="s">
        <v>93</v>
      </c>
      <c r="B14" s="153">
        <v>1051.8098672576436</v>
      </c>
      <c r="C14" s="154">
        <v>127.39051778737996</v>
      </c>
      <c r="D14" s="153">
        <v>9.2789145944755145</v>
      </c>
      <c r="E14" s="153">
        <v>312.37017002563374</v>
      </c>
      <c r="F14" s="153">
        <v>210.12251759102614</v>
      </c>
      <c r="G14" s="153">
        <v>392.64774725912838</v>
      </c>
      <c r="H14" s="109" t="s">
        <v>19</v>
      </c>
      <c r="I14" s="109" t="s">
        <v>19</v>
      </c>
      <c r="J14" s="109" t="s">
        <v>19</v>
      </c>
      <c r="K14" s="153">
        <v>143.79324423180765</v>
      </c>
      <c r="L14" s="109" t="s">
        <v>19</v>
      </c>
      <c r="M14" s="140" t="s">
        <v>18</v>
      </c>
    </row>
    <row r="15" spans="1:13">
      <c r="A15" s="113" t="s">
        <v>138</v>
      </c>
      <c r="B15" s="153">
        <v>1103.3017866560983</v>
      </c>
      <c r="C15" s="154">
        <v>129.71884627805539</v>
      </c>
      <c r="D15" s="153">
        <v>10.764799946115861</v>
      </c>
      <c r="E15" s="153">
        <v>300.03121190598904</v>
      </c>
      <c r="F15" s="153">
        <v>211.08630061936691</v>
      </c>
      <c r="G15" s="153">
        <v>451.70062790657119</v>
      </c>
      <c r="H15" s="109" t="s">
        <v>19</v>
      </c>
      <c r="I15" s="109" t="s">
        <v>19</v>
      </c>
      <c r="J15" s="109" t="s">
        <v>19</v>
      </c>
      <c r="K15" s="153">
        <v>145.83597692363668</v>
      </c>
      <c r="L15" s="109" t="s">
        <v>19</v>
      </c>
      <c r="M15" s="140" t="s">
        <v>18</v>
      </c>
    </row>
    <row r="16" spans="1:13">
      <c r="A16" s="113" t="s">
        <v>91</v>
      </c>
      <c r="B16" s="153">
        <v>1161.337392196529</v>
      </c>
      <c r="C16" s="154">
        <v>135.57103171914474</v>
      </c>
      <c r="D16" s="153">
        <v>10.586760620638255</v>
      </c>
      <c r="E16" s="153">
        <v>300.90598472602676</v>
      </c>
      <c r="F16" s="153">
        <v>212.34017016251585</v>
      </c>
      <c r="G16" s="153">
        <v>501.93344496820345</v>
      </c>
      <c r="H16" s="109" t="s">
        <v>19</v>
      </c>
      <c r="I16" s="109" t="s">
        <v>19</v>
      </c>
      <c r="J16" s="109" t="s">
        <v>19</v>
      </c>
      <c r="K16" s="153">
        <v>158.86190508454891</v>
      </c>
      <c r="L16" s="109" t="s">
        <v>19</v>
      </c>
      <c r="M16" s="152">
        <v>0.9679323996012118</v>
      </c>
    </row>
    <row r="17" spans="1:13">
      <c r="A17" s="113" t="s">
        <v>90</v>
      </c>
      <c r="B17" s="153">
        <v>1246.5873039503722</v>
      </c>
      <c r="C17" s="154">
        <v>168.62197262794459</v>
      </c>
      <c r="D17" s="153">
        <v>12.760581712384996</v>
      </c>
      <c r="E17" s="153">
        <v>284.19638413726011</v>
      </c>
      <c r="F17" s="153">
        <v>213.28400862129206</v>
      </c>
      <c r="G17" s="153">
        <v>567.72435685149048</v>
      </c>
      <c r="H17" s="109" t="s">
        <v>19</v>
      </c>
      <c r="I17" s="109" t="s">
        <v>19</v>
      </c>
      <c r="J17" s="109" t="s">
        <v>19</v>
      </c>
      <c r="K17" s="153">
        <v>158.47427193285748</v>
      </c>
      <c r="L17" s="109" t="s">
        <v>19</v>
      </c>
      <c r="M17" s="140" t="s">
        <v>18</v>
      </c>
    </row>
    <row r="18" spans="1:13">
      <c r="A18" s="113" t="s">
        <v>89</v>
      </c>
      <c r="B18" s="153">
        <v>1290.1431626246117</v>
      </c>
      <c r="C18" s="154">
        <v>185.66231730426347</v>
      </c>
      <c r="D18" s="153">
        <v>17.890764106015556</v>
      </c>
      <c r="E18" s="153">
        <v>267.26610868578342</v>
      </c>
      <c r="F18" s="153">
        <v>204.46587549732064</v>
      </c>
      <c r="G18" s="153">
        <v>614.85809703122857</v>
      </c>
      <c r="H18" s="109" t="s">
        <v>19</v>
      </c>
      <c r="I18" s="109" t="s">
        <v>19</v>
      </c>
      <c r="J18" s="109" t="s">
        <v>19</v>
      </c>
      <c r="K18" s="153">
        <v>169.11031785924229</v>
      </c>
      <c r="L18" s="109" t="s">
        <v>19</v>
      </c>
      <c r="M18" s="140" t="s">
        <v>18</v>
      </c>
    </row>
    <row r="19" spans="1:13">
      <c r="A19" s="113" t="s">
        <v>88</v>
      </c>
      <c r="B19" s="153">
        <v>1328.523191105897</v>
      </c>
      <c r="C19" s="154">
        <v>192.75013904633965</v>
      </c>
      <c r="D19" s="153">
        <v>21.761132065149667</v>
      </c>
      <c r="E19" s="153">
        <v>262.83557276454513</v>
      </c>
      <c r="F19" s="153">
        <v>204.23855792989633</v>
      </c>
      <c r="G19" s="153">
        <v>646.93778929996631</v>
      </c>
      <c r="H19" s="109" t="s">
        <v>19</v>
      </c>
      <c r="I19" s="109" t="s">
        <v>19</v>
      </c>
      <c r="J19" s="109" t="s">
        <v>19</v>
      </c>
      <c r="K19" s="153">
        <v>173.17727724472459</v>
      </c>
      <c r="L19" s="109" t="s">
        <v>19</v>
      </c>
      <c r="M19" s="152">
        <v>0.12157057019636687</v>
      </c>
    </row>
    <row r="20" spans="1:13">
      <c r="A20" s="111" t="s">
        <v>87</v>
      </c>
      <c r="B20" s="153">
        <v>1400.7618231567781</v>
      </c>
      <c r="C20" s="154">
        <v>204.44338180544926</v>
      </c>
      <c r="D20" s="153">
        <v>23.848693692354278</v>
      </c>
      <c r="E20" s="153">
        <v>259.54418046361133</v>
      </c>
      <c r="F20" s="153">
        <v>203.89722851478467</v>
      </c>
      <c r="G20" s="153">
        <v>709.0283386805786</v>
      </c>
      <c r="H20" s="109" t="s">
        <v>19</v>
      </c>
      <c r="I20" s="109" t="s">
        <v>19</v>
      </c>
      <c r="J20" s="109" t="s">
        <v>19</v>
      </c>
      <c r="K20" s="153">
        <v>184.96391443841182</v>
      </c>
      <c r="L20" s="109" t="s">
        <v>19</v>
      </c>
      <c r="M20" s="140" t="s">
        <v>18</v>
      </c>
    </row>
    <row r="21" spans="1:13">
      <c r="A21" s="111" t="s">
        <v>86</v>
      </c>
      <c r="B21" s="153">
        <v>1471.9846336637481</v>
      </c>
      <c r="C21" s="154">
        <v>248.23284723075773</v>
      </c>
      <c r="D21" s="153">
        <v>23.678521592642667</v>
      </c>
      <c r="E21" s="153">
        <v>253.59515873647069</v>
      </c>
      <c r="F21" s="153">
        <v>202.44232201343348</v>
      </c>
      <c r="G21" s="153">
        <v>744.03578409044349</v>
      </c>
      <c r="H21" s="109" t="s">
        <v>19</v>
      </c>
      <c r="I21" s="109" t="s">
        <v>19</v>
      </c>
      <c r="J21" s="109" t="s">
        <v>19</v>
      </c>
      <c r="K21" s="153">
        <v>203.22558099741403</v>
      </c>
      <c r="L21" s="109" t="s">
        <v>19</v>
      </c>
      <c r="M21" s="140" t="s">
        <v>18</v>
      </c>
    </row>
    <row r="22" spans="1:13">
      <c r="A22" s="111" t="s">
        <v>85</v>
      </c>
      <c r="B22" s="153">
        <v>1494.2996961871759</v>
      </c>
      <c r="C22" s="154">
        <v>265.52965659400638</v>
      </c>
      <c r="D22" s="153">
        <v>25.06351117659128</v>
      </c>
      <c r="E22" s="153">
        <v>242.20085144157062</v>
      </c>
      <c r="F22" s="153">
        <v>200.98662900560072</v>
      </c>
      <c r="G22" s="153">
        <v>760.51904796940698</v>
      </c>
      <c r="H22" s="109" t="s">
        <v>19</v>
      </c>
      <c r="I22" s="109" t="s">
        <v>19</v>
      </c>
      <c r="J22" s="109" t="s">
        <v>19</v>
      </c>
      <c r="K22" s="153">
        <v>205.293485341435</v>
      </c>
      <c r="L22" s="109" t="s">
        <v>19</v>
      </c>
      <c r="M22" s="140" t="s">
        <v>18</v>
      </c>
    </row>
    <row r="23" spans="1:13">
      <c r="A23" s="111" t="s">
        <v>84</v>
      </c>
      <c r="B23" s="153">
        <v>1508.6672154598357</v>
      </c>
      <c r="C23" s="154">
        <v>269.790359427895</v>
      </c>
      <c r="D23" s="153">
        <v>26.451198132521689</v>
      </c>
      <c r="E23" s="153">
        <v>233.07894318567318</v>
      </c>
      <c r="F23" s="153">
        <v>199.27360028088088</v>
      </c>
      <c r="G23" s="153">
        <v>780.07311443286494</v>
      </c>
      <c r="H23" s="109" t="s">
        <v>19</v>
      </c>
      <c r="I23" s="109" t="s">
        <v>19</v>
      </c>
      <c r="J23" s="109" t="s">
        <v>19</v>
      </c>
      <c r="K23" s="153">
        <v>225.25033746035285</v>
      </c>
      <c r="L23" s="109" t="s">
        <v>19</v>
      </c>
      <c r="M23" s="140" t="s">
        <v>18</v>
      </c>
    </row>
    <row r="24" spans="1:13">
      <c r="A24" s="111" t="s">
        <v>83</v>
      </c>
      <c r="B24" s="153">
        <v>1515.6183912840227</v>
      </c>
      <c r="C24" s="154">
        <v>266.48686077423542</v>
      </c>
      <c r="D24" s="153">
        <v>26.12731147621653</v>
      </c>
      <c r="E24" s="153">
        <v>220.73477498292351</v>
      </c>
      <c r="F24" s="153">
        <v>196.83355730961333</v>
      </c>
      <c r="G24" s="153">
        <v>805.43588674103387</v>
      </c>
      <c r="H24" s="109" t="s">
        <v>19</v>
      </c>
      <c r="I24" s="109" t="s">
        <v>19</v>
      </c>
      <c r="J24" s="109" t="s">
        <v>19</v>
      </c>
      <c r="K24" s="153">
        <v>234.32566346382538</v>
      </c>
      <c r="L24" s="109" t="s">
        <v>19</v>
      </c>
      <c r="M24" s="152">
        <v>5.8581415865956346E-2</v>
      </c>
    </row>
    <row r="25" spans="1:13">
      <c r="A25" s="111" t="s">
        <v>82</v>
      </c>
      <c r="B25" s="153">
        <v>1511.3257062763314</v>
      </c>
      <c r="C25" s="154">
        <v>268.205471022148</v>
      </c>
      <c r="D25" s="153">
        <v>24.765421237301226</v>
      </c>
      <c r="E25" s="153">
        <v>209.09173827856654</v>
      </c>
      <c r="F25" s="153">
        <v>193.96693556487674</v>
      </c>
      <c r="G25" s="153">
        <v>815.29614017343874</v>
      </c>
      <c r="H25" s="109" t="s">
        <v>19</v>
      </c>
      <c r="I25" s="109" t="s">
        <v>19</v>
      </c>
      <c r="J25" s="109" t="s">
        <v>19</v>
      </c>
      <c r="K25" s="153">
        <v>250.13652732220564</v>
      </c>
      <c r="L25" s="109" t="s">
        <v>19</v>
      </c>
      <c r="M25" s="140" t="s">
        <v>18</v>
      </c>
    </row>
    <row r="26" spans="1:13">
      <c r="A26" s="111" t="s">
        <v>81</v>
      </c>
      <c r="B26" s="153">
        <v>1515.3443017679397</v>
      </c>
      <c r="C26" s="154">
        <v>265.88991815041038</v>
      </c>
      <c r="D26" s="153">
        <v>24.477848688095719</v>
      </c>
      <c r="E26" s="153">
        <v>201.18623420565388</v>
      </c>
      <c r="F26" s="153">
        <v>191.71461909557488</v>
      </c>
      <c r="G26" s="153">
        <v>832.07568162820485</v>
      </c>
      <c r="H26" s="109" t="s">
        <v>19</v>
      </c>
      <c r="I26" s="109" t="s">
        <v>19</v>
      </c>
      <c r="J26" s="109" t="s">
        <v>19</v>
      </c>
      <c r="K26" s="153">
        <v>240.95560608351568</v>
      </c>
      <c r="L26" s="109" t="s">
        <v>19</v>
      </c>
      <c r="M26" s="140" t="s">
        <v>18</v>
      </c>
    </row>
    <row r="27" spans="1:13">
      <c r="A27" s="111" t="s">
        <v>80</v>
      </c>
      <c r="B27" s="153">
        <v>1508.3349413061705</v>
      </c>
      <c r="C27" s="154">
        <v>264.83594727654537</v>
      </c>
      <c r="D27" s="153">
        <v>22.060258923120845</v>
      </c>
      <c r="E27" s="153">
        <v>191.48981786463463</v>
      </c>
      <c r="F27" s="153">
        <v>189.57153448001543</v>
      </c>
      <c r="G27" s="153">
        <v>840.37738276185416</v>
      </c>
      <c r="H27" s="109" t="s">
        <v>19</v>
      </c>
      <c r="I27" s="109" t="s">
        <v>19</v>
      </c>
      <c r="J27" s="109" t="s">
        <v>19</v>
      </c>
      <c r="K27" s="153">
        <v>248.9254792041155</v>
      </c>
      <c r="L27" s="109" t="s">
        <v>19</v>
      </c>
      <c r="M27" s="140" t="s">
        <v>18</v>
      </c>
    </row>
    <row r="28" spans="1:13">
      <c r="A28" s="111" t="s">
        <v>79</v>
      </c>
      <c r="B28" s="153">
        <v>1511.5286651171807</v>
      </c>
      <c r="C28" s="154">
        <v>261.50359553516313</v>
      </c>
      <c r="D28" s="153">
        <v>21.782681264220024</v>
      </c>
      <c r="E28" s="153">
        <v>186.12771893544527</v>
      </c>
      <c r="F28" s="153">
        <v>182.45084690619075</v>
      </c>
      <c r="G28" s="153">
        <v>859.66382247616161</v>
      </c>
      <c r="H28" s="109" t="s">
        <v>19</v>
      </c>
      <c r="I28" s="109" t="s">
        <v>19</v>
      </c>
      <c r="J28" s="109" t="s">
        <v>19</v>
      </c>
      <c r="K28" s="170" t="s">
        <v>132</v>
      </c>
      <c r="L28" s="109" t="s">
        <v>19</v>
      </c>
      <c r="M28" s="140" t="s">
        <v>18</v>
      </c>
    </row>
    <row r="29" spans="1:13">
      <c r="A29" s="111" t="s">
        <v>78</v>
      </c>
      <c r="B29" s="153">
        <v>1509.7792267562511</v>
      </c>
      <c r="C29" s="154">
        <v>257.95001391717489</v>
      </c>
      <c r="D29" s="153">
        <v>21.49583449309791</v>
      </c>
      <c r="E29" s="153">
        <v>157.96682476209898</v>
      </c>
      <c r="F29" s="153">
        <v>176.43119541642668</v>
      </c>
      <c r="G29" s="153">
        <v>895.93535816745259</v>
      </c>
      <c r="H29" s="109" t="s">
        <v>19</v>
      </c>
      <c r="I29" s="109" t="s">
        <v>19</v>
      </c>
      <c r="J29" s="109" t="s">
        <v>19</v>
      </c>
      <c r="K29" s="153">
        <v>243.56434006410169</v>
      </c>
      <c r="L29" s="109" t="s">
        <v>19</v>
      </c>
      <c r="M29" s="152">
        <v>5.5117524341276689E-2</v>
      </c>
    </row>
    <row r="30" spans="1:13">
      <c r="A30" s="111" t="s">
        <v>77</v>
      </c>
      <c r="B30" s="153">
        <v>1508.1507844538737</v>
      </c>
      <c r="C30" s="154">
        <v>255.93392092407458</v>
      </c>
      <c r="D30" s="153">
        <v>21.327826743672883</v>
      </c>
      <c r="E30" s="153">
        <v>151.97443723247932</v>
      </c>
      <c r="F30" s="153">
        <v>166.73985574732978</v>
      </c>
      <c r="G30" s="153">
        <v>912.17474380631711</v>
      </c>
      <c r="H30" s="109" t="s">
        <v>19</v>
      </c>
      <c r="I30" s="109" t="s">
        <v>19</v>
      </c>
      <c r="J30" s="109" t="s">
        <v>19</v>
      </c>
      <c r="K30" s="153">
        <v>243.84815243599328</v>
      </c>
      <c r="L30" s="109" t="s">
        <v>19</v>
      </c>
      <c r="M30" s="152">
        <v>5.4686735240186878E-2</v>
      </c>
    </row>
    <row r="31" spans="1:13">
      <c r="A31" s="111" t="s">
        <v>76</v>
      </c>
      <c r="B31" s="153">
        <v>1522.7882795368089</v>
      </c>
      <c r="C31" s="154">
        <v>254.40506722708261</v>
      </c>
      <c r="D31" s="153">
        <v>19.950140955628061</v>
      </c>
      <c r="E31" s="153">
        <v>133.83446057971739</v>
      </c>
      <c r="F31" s="153">
        <v>160.52524861572115</v>
      </c>
      <c r="G31" s="153">
        <v>954.07336215865962</v>
      </c>
      <c r="H31" s="109" t="s">
        <v>19</v>
      </c>
      <c r="I31" s="109" t="s">
        <v>19</v>
      </c>
      <c r="J31" s="109" t="s">
        <v>19</v>
      </c>
      <c r="K31" s="153">
        <v>249.07778163130183</v>
      </c>
      <c r="L31" s="109" t="s">
        <v>19</v>
      </c>
      <c r="M31" s="140" t="s">
        <v>18</v>
      </c>
    </row>
    <row r="32" spans="1:13">
      <c r="A32" s="111" t="s">
        <v>75</v>
      </c>
      <c r="B32" s="153">
        <v>1528.0389995027779</v>
      </c>
      <c r="C32" s="154">
        <v>251.74568173465639</v>
      </c>
      <c r="D32" s="153">
        <v>19.186285318978751</v>
      </c>
      <c r="E32" s="153">
        <v>120.95466632077307</v>
      </c>
      <c r="F32" s="153">
        <v>155.21975052424497</v>
      </c>
      <c r="G32" s="153">
        <v>980.93261560412475</v>
      </c>
      <c r="H32" s="109" t="s">
        <v>19</v>
      </c>
      <c r="I32" s="109" t="s">
        <v>19</v>
      </c>
      <c r="J32" s="109" t="s">
        <v>19</v>
      </c>
      <c r="K32" s="153">
        <v>255.2586635536243</v>
      </c>
      <c r="L32" s="109" t="s">
        <v>19</v>
      </c>
      <c r="M32" s="140" t="s">
        <v>18</v>
      </c>
    </row>
    <row r="33" spans="1:13">
      <c r="A33" s="111" t="s">
        <v>74</v>
      </c>
      <c r="B33" s="153">
        <v>1579.6048301521846</v>
      </c>
      <c r="C33" s="154">
        <v>251.8771239371919</v>
      </c>
      <c r="D33" s="153">
        <v>17.837714408521268</v>
      </c>
      <c r="E33" s="153">
        <v>118.5240903168612</v>
      </c>
      <c r="F33" s="153">
        <v>156.24118524090318</v>
      </c>
      <c r="G33" s="153">
        <v>1035.1247162487073</v>
      </c>
      <c r="H33" s="109" t="s">
        <v>19</v>
      </c>
      <c r="I33" s="109" t="s">
        <v>19</v>
      </c>
      <c r="J33" s="109" t="s">
        <v>19</v>
      </c>
      <c r="K33" s="153">
        <v>264.82558530000404</v>
      </c>
      <c r="L33" s="109" t="s">
        <v>19</v>
      </c>
      <c r="M33" s="140" t="s">
        <v>18</v>
      </c>
    </row>
    <row r="34" spans="1:13">
      <c r="A34" s="111" t="s">
        <v>73</v>
      </c>
      <c r="B34" s="153">
        <v>1596.3459561961558</v>
      </c>
      <c r="C34" s="154">
        <v>262.8508575255355</v>
      </c>
      <c r="D34" s="153">
        <v>13.468567730059972</v>
      </c>
      <c r="E34" s="153">
        <v>99.784983936595111</v>
      </c>
      <c r="F34" s="153">
        <v>145.42846346624279</v>
      </c>
      <c r="G34" s="153">
        <v>1074.8130835377224</v>
      </c>
      <c r="H34" s="109" t="s">
        <v>19</v>
      </c>
      <c r="I34" s="109" t="s">
        <v>19</v>
      </c>
      <c r="J34" s="109" t="s">
        <v>19</v>
      </c>
      <c r="K34" s="153">
        <v>278.35039975457278</v>
      </c>
      <c r="L34" s="109" t="s">
        <v>19</v>
      </c>
      <c r="M34" s="140" t="s">
        <v>18</v>
      </c>
    </row>
    <row r="35" spans="1:13">
      <c r="A35" s="111" t="s">
        <v>72</v>
      </c>
      <c r="B35" s="153">
        <v>1603.2246284559747</v>
      </c>
      <c r="C35" s="154">
        <v>263.54523085722366</v>
      </c>
      <c r="D35" s="153">
        <v>15.361954763561444</v>
      </c>
      <c r="E35" s="153">
        <v>75.640351655875207</v>
      </c>
      <c r="F35" s="153">
        <v>143.51999260074706</v>
      </c>
      <c r="G35" s="153">
        <v>1105.1570985785675</v>
      </c>
      <c r="H35" s="109" t="s">
        <v>19</v>
      </c>
      <c r="I35" s="109" t="s">
        <v>19</v>
      </c>
      <c r="J35" s="109" t="s">
        <v>19</v>
      </c>
      <c r="K35" s="153">
        <v>273.53847478646088</v>
      </c>
      <c r="L35" s="109" t="s">
        <v>19</v>
      </c>
      <c r="M35" s="152">
        <v>0.63786663378109798</v>
      </c>
    </row>
    <row r="36" spans="1:13">
      <c r="A36" s="111" t="s">
        <v>71</v>
      </c>
      <c r="B36" s="153">
        <v>1635.9808984860606</v>
      </c>
      <c r="C36" s="154">
        <v>272.84855477514054</v>
      </c>
      <c r="D36" s="153">
        <v>15.281634172483646</v>
      </c>
      <c r="E36" s="153">
        <v>68.529404455151578</v>
      </c>
      <c r="F36" s="153">
        <v>142.87534786868792</v>
      </c>
      <c r="G36" s="153">
        <v>1136.445957214597</v>
      </c>
      <c r="H36" s="109" t="s">
        <v>19</v>
      </c>
      <c r="I36" s="109" t="s">
        <v>19</v>
      </c>
      <c r="J36" s="109" t="s">
        <v>19</v>
      </c>
      <c r="K36" s="153">
        <v>274.11761782060631</v>
      </c>
      <c r="L36" s="109" t="s">
        <v>19</v>
      </c>
      <c r="M36" s="152">
        <v>0.63453152273288493</v>
      </c>
    </row>
    <row r="37" spans="1:13">
      <c r="A37" s="111" t="s">
        <v>70</v>
      </c>
      <c r="B37" s="153">
        <v>1629.8140384233959</v>
      </c>
      <c r="C37" s="154">
        <v>271.46907383274873</v>
      </c>
      <c r="D37" s="153">
        <v>15.204372546058989</v>
      </c>
      <c r="E37" s="153">
        <v>62.185357610525003</v>
      </c>
      <c r="F37" s="153">
        <v>132.52530949315778</v>
      </c>
      <c r="G37" s="153">
        <v>1148.4299249409055</v>
      </c>
      <c r="H37" s="109" t="s">
        <v>19</v>
      </c>
      <c r="I37" s="109" t="s">
        <v>19</v>
      </c>
      <c r="J37" s="109" t="s">
        <v>19</v>
      </c>
      <c r="K37" s="153">
        <v>274.31002925657981</v>
      </c>
      <c r="L37" s="109" t="s">
        <v>19</v>
      </c>
      <c r="M37" s="152">
        <v>0.63132342751802029</v>
      </c>
    </row>
    <row r="38" spans="1:13">
      <c r="A38" s="111" t="s">
        <v>69</v>
      </c>
      <c r="B38" s="153">
        <v>1632.4206653508827</v>
      </c>
      <c r="C38" s="154">
        <v>278.29459313361912</v>
      </c>
      <c r="D38" s="153">
        <v>15.137801132244668</v>
      </c>
      <c r="E38" s="153">
        <v>62.070222635674504</v>
      </c>
      <c r="F38" s="153">
        <v>123.04046664236238</v>
      </c>
      <c r="G38" s="153">
        <v>1153.8775818069821</v>
      </c>
      <c r="H38" s="109" t="s">
        <v>19</v>
      </c>
      <c r="I38" s="109" t="s">
        <v>19</v>
      </c>
      <c r="J38" s="109" t="s">
        <v>19</v>
      </c>
      <c r="K38" s="153">
        <v>279.28981189317847</v>
      </c>
      <c r="L38" s="109" t="s">
        <v>19</v>
      </c>
      <c r="M38" s="152">
        <v>0.62855921656379243</v>
      </c>
    </row>
    <row r="39" spans="1:13">
      <c r="A39" s="111" t="s">
        <v>68</v>
      </c>
      <c r="B39" s="153">
        <v>1628.4053573831998</v>
      </c>
      <c r="C39" s="154">
        <v>277.79139926527438</v>
      </c>
      <c r="D39" s="153">
        <v>15.076378288763246</v>
      </c>
      <c r="E39" s="153">
        <v>59.731671766899368</v>
      </c>
      <c r="F39" s="153">
        <v>117.74181936933788</v>
      </c>
      <c r="G39" s="153">
        <v>1158.064088692925</v>
      </c>
      <c r="H39" s="109" t="s">
        <v>19</v>
      </c>
      <c r="I39" s="109" t="s">
        <v>19</v>
      </c>
      <c r="J39" s="109" t="s">
        <v>19</v>
      </c>
      <c r="K39" s="153">
        <v>279.72159302542741</v>
      </c>
      <c r="L39" s="109" t="s">
        <v>19</v>
      </c>
      <c r="M39" s="152">
        <v>0.62600878707667462</v>
      </c>
    </row>
    <row r="40" spans="1:13">
      <c r="A40" s="111" t="s">
        <v>67</v>
      </c>
      <c r="B40" s="153">
        <v>1641.0459633285643</v>
      </c>
      <c r="C40" s="154">
        <v>283.64014210090289</v>
      </c>
      <c r="D40" s="153">
        <v>12.221384927339965</v>
      </c>
      <c r="E40" s="153">
        <v>55.282264586222908</v>
      </c>
      <c r="F40" s="153">
        <v>112.74877669137467</v>
      </c>
      <c r="G40" s="153">
        <v>1177.153395022724</v>
      </c>
      <c r="H40" s="109" t="s">
        <v>19</v>
      </c>
      <c r="I40" s="109" t="s">
        <v>19</v>
      </c>
      <c r="J40" s="109" t="s">
        <v>19</v>
      </c>
      <c r="K40" s="153">
        <v>282.54801834143848</v>
      </c>
      <c r="L40" s="109" t="s">
        <v>19</v>
      </c>
      <c r="M40" s="152">
        <v>0.62407071969395567</v>
      </c>
    </row>
    <row r="41" spans="1:13">
      <c r="A41" s="111" t="s">
        <v>66</v>
      </c>
      <c r="B41" s="153">
        <v>1676.6080594024372</v>
      </c>
      <c r="C41" s="154">
        <v>294.27283429046366</v>
      </c>
      <c r="D41" s="153">
        <v>11.673375831338916</v>
      </c>
      <c r="E41" s="153">
        <v>51.207208646806706</v>
      </c>
      <c r="F41" s="153">
        <v>111.59747294760002</v>
      </c>
      <c r="G41" s="153">
        <v>1207.857167686228</v>
      </c>
      <c r="H41" s="109" t="s">
        <v>19</v>
      </c>
      <c r="I41" s="109" t="s">
        <v>19</v>
      </c>
      <c r="J41" s="109" t="s">
        <v>19</v>
      </c>
      <c r="K41" s="153">
        <v>277.56693643405868</v>
      </c>
      <c r="L41" s="109" t="s">
        <v>19</v>
      </c>
      <c r="M41" s="152">
        <v>0.20752668144602515</v>
      </c>
    </row>
    <row r="42" spans="1:13" ht="15" thickBot="1">
      <c r="A42" s="139" t="s">
        <v>65</v>
      </c>
      <c r="B42" s="168">
        <v>1708.2734045999352</v>
      </c>
      <c r="C42" s="169">
        <v>297.71298995788794</v>
      </c>
      <c r="D42" s="168">
        <v>10.314220926465824</v>
      </c>
      <c r="E42" s="168">
        <v>47.735665694849367</v>
      </c>
      <c r="F42" s="168">
        <v>107.13313896987367</v>
      </c>
      <c r="G42" s="168">
        <v>1245.3773890508585</v>
      </c>
      <c r="H42" s="135" t="s">
        <v>19</v>
      </c>
      <c r="I42" s="135" t="s">
        <v>19</v>
      </c>
      <c r="J42" s="135" t="s">
        <v>19</v>
      </c>
      <c r="K42" s="168">
        <v>276.56624554583738</v>
      </c>
      <c r="L42" s="135" t="s">
        <v>19</v>
      </c>
      <c r="M42" s="167">
        <v>0.20732102364755425</v>
      </c>
    </row>
    <row r="43" spans="1:13">
      <c r="A43" s="133"/>
      <c r="B43" s="166"/>
      <c r="C43" s="166"/>
      <c r="D43" s="166"/>
      <c r="E43" s="166"/>
      <c r="F43" s="166"/>
      <c r="G43" s="166"/>
      <c r="H43" s="132"/>
      <c r="I43" s="166"/>
      <c r="J43" s="132"/>
      <c r="K43" s="166"/>
      <c r="L43" s="90"/>
      <c r="M43" s="90"/>
    </row>
    <row r="44" spans="1:13">
      <c r="A44" s="131" t="s">
        <v>137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5" thickBot="1">
      <c r="A46" s="130" t="s">
        <v>107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90"/>
      <c r="M46" s="90"/>
    </row>
    <row r="47" spans="1:13">
      <c r="A47" s="165"/>
      <c r="B47" s="164"/>
      <c r="C47" s="163"/>
      <c r="D47" s="163"/>
      <c r="E47" s="163"/>
      <c r="F47" s="163"/>
      <c r="G47" s="162"/>
      <c r="H47" s="162"/>
      <c r="I47" s="162"/>
      <c r="J47" s="162"/>
      <c r="K47" s="502" t="s">
        <v>129</v>
      </c>
      <c r="L47" s="161"/>
      <c r="M47" s="505" t="s">
        <v>128</v>
      </c>
    </row>
    <row r="48" spans="1:13">
      <c r="A48" s="160"/>
      <c r="B48" s="159" t="s">
        <v>127</v>
      </c>
      <c r="C48" s="508" t="s">
        <v>126</v>
      </c>
      <c r="D48" s="508" t="s">
        <v>125</v>
      </c>
      <c r="E48" s="508" t="s">
        <v>124</v>
      </c>
      <c r="F48" s="508" t="s">
        <v>123</v>
      </c>
      <c r="G48" s="510" t="s">
        <v>122</v>
      </c>
      <c r="H48" s="158"/>
      <c r="I48" s="508" t="s">
        <v>121</v>
      </c>
      <c r="J48" s="508" t="s">
        <v>120</v>
      </c>
      <c r="K48" s="503"/>
      <c r="L48" s="512" t="s">
        <v>119</v>
      </c>
      <c r="M48" s="506"/>
    </row>
    <row r="49" spans="1:13" ht="38.25">
      <c r="A49" s="157"/>
      <c r="B49" s="156"/>
      <c r="C49" s="509"/>
      <c r="D49" s="509"/>
      <c r="E49" s="509"/>
      <c r="F49" s="509"/>
      <c r="G49" s="511"/>
      <c r="H49" s="155" t="s">
        <v>118</v>
      </c>
      <c r="I49" s="509"/>
      <c r="J49" s="509"/>
      <c r="K49" s="504"/>
      <c r="L49" s="513"/>
      <c r="M49" s="507"/>
    </row>
    <row r="50" spans="1:13">
      <c r="A50" s="113" t="s">
        <v>41</v>
      </c>
      <c r="B50" s="153">
        <v>1722.5927270147956</v>
      </c>
      <c r="C50" s="154">
        <v>304.64174824186404</v>
      </c>
      <c r="D50" s="153">
        <v>10.303145462292818</v>
      </c>
      <c r="E50" s="153">
        <v>43.801311864822729</v>
      </c>
      <c r="F50" s="153">
        <v>104.8435656338842</v>
      </c>
      <c r="G50" s="153">
        <v>1259.0029558119318</v>
      </c>
      <c r="H50" s="109" t="s">
        <v>19</v>
      </c>
      <c r="I50" s="109" t="s">
        <v>19</v>
      </c>
      <c r="J50" s="109" t="s">
        <v>19</v>
      </c>
      <c r="K50" s="153">
        <v>281.29140350068781</v>
      </c>
      <c r="L50" s="109" t="s">
        <v>19</v>
      </c>
      <c r="M50" s="152">
        <v>0.20709840125211693</v>
      </c>
    </row>
    <row r="51" spans="1:13">
      <c r="A51" s="113" t="s">
        <v>40</v>
      </c>
      <c r="B51" s="153">
        <v>1729.18623567341</v>
      </c>
      <c r="C51" s="154">
        <v>307.91166829449651</v>
      </c>
      <c r="D51" s="153">
        <v>10.332954804486475</v>
      </c>
      <c r="E51" s="153">
        <v>43.928039018068134</v>
      </c>
      <c r="F51" s="153">
        <v>98.137108444620296</v>
      </c>
      <c r="G51" s="153">
        <v>1268.8764651117388</v>
      </c>
      <c r="H51" s="109" t="s">
        <v>19</v>
      </c>
      <c r="I51" s="109" t="s">
        <v>19</v>
      </c>
      <c r="J51" s="109" t="s">
        <v>19</v>
      </c>
      <c r="K51" s="153">
        <v>281.27445314524238</v>
      </c>
      <c r="L51" s="109" t="s">
        <v>19</v>
      </c>
      <c r="M51" s="152">
        <v>0.20769758400977839</v>
      </c>
    </row>
    <row r="52" spans="1:13">
      <c r="A52" s="113" t="s">
        <v>39</v>
      </c>
      <c r="B52" s="153">
        <v>1733.1621824229535</v>
      </c>
      <c r="C52" s="154">
        <v>311.67990908817558</v>
      </c>
      <c r="D52" s="153">
        <v>10.316750151122244</v>
      </c>
      <c r="E52" s="153">
        <v>44.84416522975247</v>
      </c>
      <c r="F52" s="153">
        <v>97.983204952869556</v>
      </c>
      <c r="G52" s="153">
        <v>1268.3381530010338</v>
      </c>
      <c r="H52" s="109" t="s">
        <v>19</v>
      </c>
      <c r="I52" s="109" t="s">
        <v>19</v>
      </c>
      <c r="J52" s="109" t="s">
        <v>19</v>
      </c>
      <c r="K52" s="153">
        <v>279.01884077055234</v>
      </c>
      <c r="L52" s="109" t="s">
        <v>19</v>
      </c>
      <c r="M52" s="152">
        <v>0.20737186233411548</v>
      </c>
    </row>
    <row r="53" spans="1:13">
      <c r="A53" s="113" t="s">
        <v>38</v>
      </c>
      <c r="B53" s="149">
        <v>1731.8712760186991</v>
      </c>
      <c r="C53" s="150">
        <v>316.81013958071958</v>
      </c>
      <c r="D53" s="149">
        <v>7.7119279198704813</v>
      </c>
      <c r="E53" s="149">
        <v>44.770588259650779</v>
      </c>
      <c r="F53" s="149">
        <v>97.822441399699386</v>
      </c>
      <c r="G53" s="149">
        <v>1264.7561788587589</v>
      </c>
      <c r="H53" s="109" t="s">
        <v>19</v>
      </c>
      <c r="I53" s="109" t="s">
        <v>19</v>
      </c>
      <c r="J53" s="109" t="s">
        <v>19</v>
      </c>
      <c r="K53" s="149">
        <v>280.73487944548651</v>
      </c>
      <c r="L53" s="109" t="s">
        <v>19</v>
      </c>
      <c r="M53" s="151">
        <v>0.20703162200994579</v>
      </c>
    </row>
    <row r="54" spans="1:13">
      <c r="A54" s="113" t="s">
        <v>37</v>
      </c>
      <c r="B54" s="149">
        <v>1712.2</v>
      </c>
      <c r="C54" s="150">
        <v>314</v>
      </c>
      <c r="D54" s="149">
        <v>7.7</v>
      </c>
      <c r="E54" s="149">
        <v>41.1</v>
      </c>
      <c r="F54" s="149">
        <v>92.4</v>
      </c>
      <c r="G54" s="149">
        <v>1257</v>
      </c>
      <c r="H54" s="147">
        <v>8</v>
      </c>
      <c r="I54" s="109" t="s">
        <v>19</v>
      </c>
      <c r="J54" s="109" t="s">
        <v>19</v>
      </c>
      <c r="K54" s="149">
        <v>279</v>
      </c>
      <c r="L54" s="109" t="s">
        <v>19</v>
      </c>
      <c r="M54" s="151">
        <v>0.2</v>
      </c>
    </row>
    <row r="55" spans="1:13">
      <c r="A55" s="113" t="s">
        <v>36</v>
      </c>
      <c r="B55" s="149">
        <v>1706.1</v>
      </c>
      <c r="C55" s="150">
        <v>311.8</v>
      </c>
      <c r="D55" s="149">
        <v>7.7</v>
      </c>
      <c r="E55" s="149">
        <v>41</v>
      </c>
      <c r="F55" s="149">
        <v>91.3</v>
      </c>
      <c r="G55" s="149">
        <v>1254.3</v>
      </c>
      <c r="H55" s="109" t="s">
        <v>103</v>
      </c>
      <c r="I55" s="109" t="s">
        <v>19</v>
      </c>
      <c r="J55" s="109" t="s">
        <v>19</v>
      </c>
      <c r="K55" s="149">
        <v>279.10000000000002</v>
      </c>
      <c r="L55" s="109" t="s">
        <v>19</v>
      </c>
      <c r="M55" s="151">
        <v>0.2</v>
      </c>
    </row>
    <row r="56" spans="1:13">
      <c r="A56" s="111" t="s">
        <v>35</v>
      </c>
      <c r="B56" s="149">
        <v>1691.8</v>
      </c>
      <c r="C56" s="150">
        <v>311.89999999999998</v>
      </c>
      <c r="D56" s="149">
        <v>7.7</v>
      </c>
      <c r="E56" s="149">
        <v>35.799999999999997</v>
      </c>
      <c r="F56" s="149">
        <v>90.9</v>
      </c>
      <c r="G56" s="149">
        <v>1245.4000000000001</v>
      </c>
      <c r="H56" s="109" t="s">
        <v>103</v>
      </c>
      <c r="I56" s="109" t="s">
        <v>19</v>
      </c>
      <c r="J56" s="109" t="s">
        <v>19</v>
      </c>
      <c r="K56" s="149">
        <v>275.89999999999998</v>
      </c>
      <c r="L56" s="109" t="s">
        <v>19</v>
      </c>
      <c r="M56" s="151">
        <v>0.2</v>
      </c>
    </row>
    <row r="57" spans="1:13">
      <c r="A57" s="111" t="s">
        <v>33</v>
      </c>
      <c r="B57" s="149">
        <v>1666.2058371735793</v>
      </c>
      <c r="C57" s="150">
        <v>306.40040962621612</v>
      </c>
      <c r="D57" s="149">
        <v>7.6292882744495651</v>
      </c>
      <c r="E57" s="149">
        <v>35.995903737839221</v>
      </c>
      <c r="F57" s="148" t="s">
        <v>19</v>
      </c>
      <c r="G57" s="149">
        <v>1316.1802355350744</v>
      </c>
      <c r="H57" s="147">
        <v>44.6</v>
      </c>
      <c r="I57" s="109" t="s">
        <v>19</v>
      </c>
      <c r="J57" s="109" t="s">
        <v>19</v>
      </c>
      <c r="K57" s="149">
        <v>249.46236559139786</v>
      </c>
      <c r="L57" s="109" t="s">
        <v>19</v>
      </c>
      <c r="M57" s="151">
        <v>0.2048131080389145</v>
      </c>
    </row>
    <row r="58" spans="1:13">
      <c r="A58" s="111" t="s">
        <v>32</v>
      </c>
      <c r="B58" s="149">
        <v>1662.4233128834355</v>
      </c>
      <c r="C58" s="150">
        <v>306.23721881390594</v>
      </c>
      <c r="D58" s="149">
        <v>7.6175869120654394</v>
      </c>
      <c r="E58" s="149">
        <v>35.940695296523515</v>
      </c>
      <c r="F58" s="148" t="s">
        <v>19</v>
      </c>
      <c r="G58" s="149">
        <v>1312.6278118609407</v>
      </c>
      <c r="H58" s="147">
        <v>52.4</v>
      </c>
      <c r="I58" s="109" t="s">
        <v>19</v>
      </c>
      <c r="J58" s="109" t="s">
        <v>19</v>
      </c>
      <c r="K58" s="149">
        <v>241.05316973415134</v>
      </c>
      <c r="L58" s="107" t="s">
        <v>19</v>
      </c>
      <c r="M58" s="151">
        <v>0.20449897750511248</v>
      </c>
    </row>
    <row r="59" spans="1:13">
      <c r="A59" s="111" t="s">
        <v>31</v>
      </c>
      <c r="B59" s="149">
        <v>1649.9489274770174</v>
      </c>
      <c r="C59" s="150">
        <v>305.66905005107253</v>
      </c>
      <c r="D59" s="149">
        <v>7.6098059244126661</v>
      </c>
      <c r="E59" s="149">
        <v>30.286006128702759</v>
      </c>
      <c r="F59" s="148" t="s">
        <v>19</v>
      </c>
      <c r="G59" s="149">
        <v>1306.3840653728294</v>
      </c>
      <c r="H59" s="147">
        <v>110.6</v>
      </c>
      <c r="I59" s="109" t="s">
        <v>19</v>
      </c>
      <c r="J59" s="109" t="s">
        <v>19</v>
      </c>
      <c r="K59" s="149">
        <v>240.0408580183861</v>
      </c>
      <c r="L59" s="107" t="s">
        <v>18</v>
      </c>
      <c r="M59" s="151">
        <v>0.20429009193054137</v>
      </c>
    </row>
    <row r="60" spans="1:13">
      <c r="A60" s="111" t="s">
        <v>30</v>
      </c>
      <c r="B60" s="149">
        <v>1637.3149566105158</v>
      </c>
      <c r="C60" s="150">
        <v>311.17917304747323</v>
      </c>
      <c r="D60" s="149">
        <v>2.807554874936192</v>
      </c>
      <c r="E60" s="149">
        <v>27.054619703930577</v>
      </c>
      <c r="F60" s="148" t="s">
        <v>19</v>
      </c>
      <c r="G60" s="149">
        <v>1296.2736089841758</v>
      </c>
      <c r="H60" s="147">
        <v>176.7228177641654</v>
      </c>
      <c r="I60" s="109" t="s">
        <v>19</v>
      </c>
      <c r="J60" s="109" t="s">
        <v>19</v>
      </c>
      <c r="K60" s="149">
        <v>235.1199591628382</v>
      </c>
      <c r="L60" s="149">
        <v>17.100561510974988</v>
      </c>
      <c r="M60" s="151">
        <v>0.20418580908626852</v>
      </c>
    </row>
    <row r="61" spans="1:13">
      <c r="A61" s="111" t="s">
        <v>29</v>
      </c>
      <c r="B61" s="149">
        <v>1628.6417869745565</v>
      </c>
      <c r="C61" s="150">
        <v>310.32976766788255</v>
      </c>
      <c r="D61" s="149">
        <v>1.4352879905353009</v>
      </c>
      <c r="E61" s="149">
        <v>25.015019263615244</v>
      </c>
      <c r="F61" s="148" t="s">
        <v>19</v>
      </c>
      <c r="G61" s="149">
        <v>1291.8617120525234</v>
      </c>
      <c r="H61" s="147">
        <v>224.52004994802206</v>
      </c>
      <c r="I61" s="109" t="s">
        <v>19</v>
      </c>
      <c r="J61" s="109" t="s">
        <v>19</v>
      </c>
      <c r="K61" s="149">
        <v>228.31331106586538</v>
      </c>
      <c r="L61" s="149">
        <v>28.346937813072195</v>
      </c>
      <c r="M61" s="151">
        <v>0.20504114150504299</v>
      </c>
    </row>
    <row r="62" spans="1:13">
      <c r="A62" s="111" t="s">
        <v>28</v>
      </c>
      <c r="B62" s="149">
        <v>1613.3128520225296</v>
      </c>
      <c r="C62" s="150">
        <v>315.05376344086022</v>
      </c>
      <c r="D62" s="149">
        <v>1.4336917562724016</v>
      </c>
      <c r="E62" s="149">
        <v>24.98719918074757</v>
      </c>
      <c r="F62" s="148" t="s">
        <v>19</v>
      </c>
      <c r="G62" s="149">
        <v>1271.8381976446494</v>
      </c>
      <c r="H62" s="147">
        <v>237.63440860215056</v>
      </c>
      <c r="I62" s="109" t="s">
        <v>19</v>
      </c>
      <c r="J62" s="109" t="s">
        <v>19</v>
      </c>
      <c r="K62" s="149">
        <v>226.2672811059908</v>
      </c>
      <c r="L62" s="149">
        <v>31.336405529953918</v>
      </c>
      <c r="M62" s="151">
        <v>0.2048131080389145</v>
      </c>
    </row>
    <row r="63" spans="1:13">
      <c r="A63" s="111" t="s">
        <v>27</v>
      </c>
      <c r="B63" s="149">
        <v>1611.520737327189</v>
      </c>
      <c r="C63" s="150">
        <v>307.88530465949822</v>
      </c>
      <c r="D63" s="149">
        <v>1.228878648233487</v>
      </c>
      <c r="E63" s="149">
        <v>21.65898617511521</v>
      </c>
      <c r="F63" s="148" t="s">
        <v>19</v>
      </c>
      <c r="G63" s="149">
        <v>1280.747567844342</v>
      </c>
      <c r="H63" s="147">
        <v>247.77265745007682</v>
      </c>
      <c r="I63" s="109" t="s">
        <v>19</v>
      </c>
      <c r="J63" s="109" t="s">
        <v>19</v>
      </c>
      <c r="K63" s="149">
        <v>203.68663594470047</v>
      </c>
      <c r="L63" s="149">
        <v>32.053251408090119</v>
      </c>
      <c r="M63" s="146" t="s">
        <v>18</v>
      </c>
    </row>
    <row r="64" spans="1:13">
      <c r="A64" s="111" t="s">
        <v>26</v>
      </c>
      <c r="B64" s="149">
        <v>1604.7107014848953</v>
      </c>
      <c r="C64" s="150">
        <v>307.47567844342041</v>
      </c>
      <c r="D64" s="149">
        <v>1.3312852022529442</v>
      </c>
      <c r="E64" s="149">
        <v>18.996415770609321</v>
      </c>
      <c r="F64" s="148" t="s">
        <v>19</v>
      </c>
      <c r="G64" s="148" t="s">
        <v>19</v>
      </c>
      <c r="H64" s="147" t="s">
        <v>19</v>
      </c>
      <c r="I64" s="147">
        <v>277.77777777777777</v>
      </c>
      <c r="J64" s="147">
        <v>999.1295442908347</v>
      </c>
      <c r="K64" s="149">
        <v>198.15668202764979</v>
      </c>
      <c r="L64" s="149">
        <v>33.435739887352796</v>
      </c>
      <c r="M64" s="146" t="s">
        <v>18</v>
      </c>
    </row>
    <row r="65" spans="1:13">
      <c r="A65" s="111" t="s">
        <v>25</v>
      </c>
      <c r="B65" s="149">
        <v>1595.0819672131147</v>
      </c>
      <c r="C65" s="150">
        <v>301.99795081967216</v>
      </c>
      <c r="D65" s="149">
        <v>1.3319672131147542</v>
      </c>
      <c r="E65" s="149">
        <v>19.006147540983608</v>
      </c>
      <c r="F65" s="148" t="s">
        <v>19</v>
      </c>
      <c r="G65" s="148" t="s">
        <v>19</v>
      </c>
      <c r="H65" s="147" t="s">
        <v>19</v>
      </c>
      <c r="I65" s="147">
        <v>279.81557377049182</v>
      </c>
      <c r="J65" s="147">
        <v>992.93032786885249</v>
      </c>
      <c r="K65" s="149">
        <v>195.08196721311475</v>
      </c>
      <c r="L65" s="149">
        <v>33.299180327868854</v>
      </c>
      <c r="M65" s="146" t="s">
        <v>18</v>
      </c>
    </row>
    <row r="66" spans="1:13">
      <c r="A66" s="111" t="s">
        <v>24</v>
      </c>
      <c r="B66" s="149">
        <v>1576.7418191925053</v>
      </c>
      <c r="C66" s="150">
        <v>296.33202266020322</v>
      </c>
      <c r="D66" s="149">
        <v>1.3283849291664283</v>
      </c>
      <c r="E66" s="149">
        <v>16.911361982849527</v>
      </c>
      <c r="F66" s="148" t="s">
        <v>19</v>
      </c>
      <c r="G66" s="148" t="s">
        <v>19</v>
      </c>
      <c r="H66" s="147" t="s">
        <v>19</v>
      </c>
      <c r="I66" s="147">
        <v>281.82197189546224</v>
      </c>
      <c r="J66" s="147">
        <v>980.34807772482407</v>
      </c>
      <c r="K66" s="149">
        <v>192.51363127304236</v>
      </c>
      <c r="L66" s="149">
        <v>35.662026175314111</v>
      </c>
      <c r="M66" s="146" t="s">
        <v>18</v>
      </c>
    </row>
    <row r="67" spans="1:13">
      <c r="A67" s="111" t="s">
        <v>23</v>
      </c>
      <c r="B67" s="149">
        <v>1576.9820971867007</v>
      </c>
      <c r="C67" s="150">
        <v>299.64194373401534</v>
      </c>
      <c r="D67" s="149">
        <v>1.329923273657289</v>
      </c>
      <c r="E67" s="149">
        <v>15.396419437340153</v>
      </c>
      <c r="F67" s="148" t="s">
        <v>19</v>
      </c>
      <c r="G67" s="148" t="s">
        <v>19</v>
      </c>
      <c r="H67" s="147" t="s">
        <v>19</v>
      </c>
      <c r="I67" s="147">
        <v>277.74936061381072</v>
      </c>
      <c r="J67" s="147">
        <v>982.86445012787726</v>
      </c>
      <c r="K67" s="149">
        <v>175.29411764705881</v>
      </c>
      <c r="L67" s="149">
        <v>31.713554987212277</v>
      </c>
      <c r="M67" s="146" t="s">
        <v>18</v>
      </c>
    </row>
    <row r="68" spans="1:13">
      <c r="A68" s="111" t="s">
        <v>22</v>
      </c>
      <c r="B68" s="149">
        <v>1582.2222222222222</v>
      </c>
      <c r="C68" s="150">
        <v>302.7390180878553</v>
      </c>
      <c r="D68" s="149">
        <v>1.3436692506459949</v>
      </c>
      <c r="E68" s="149">
        <v>14.521963824289404</v>
      </c>
      <c r="F68" s="148" t="s">
        <v>19</v>
      </c>
      <c r="G68" s="148" t="s">
        <v>19</v>
      </c>
      <c r="H68" s="147" t="s">
        <v>19</v>
      </c>
      <c r="I68" s="147">
        <v>273.07493540051678</v>
      </c>
      <c r="J68" s="147">
        <v>990.54263565891472</v>
      </c>
      <c r="K68" s="149">
        <v>165.37467700258398</v>
      </c>
      <c r="L68" s="149">
        <v>29.302325581395348</v>
      </c>
      <c r="M68" s="146" t="s">
        <v>18</v>
      </c>
    </row>
    <row r="69" spans="1:13">
      <c r="A69" s="106" t="s">
        <v>21</v>
      </c>
      <c r="B69" s="149">
        <v>1563.70636550308</v>
      </c>
      <c r="C69" s="150">
        <v>301.74537987679668</v>
      </c>
      <c r="D69" s="149">
        <v>1.3347022587268993</v>
      </c>
      <c r="E69" s="149">
        <v>14.425051334702259</v>
      </c>
      <c r="F69" s="148" t="s">
        <v>19</v>
      </c>
      <c r="G69" s="148" t="s">
        <v>19</v>
      </c>
      <c r="H69" s="147" t="s">
        <v>19</v>
      </c>
      <c r="I69" s="147">
        <v>265.09240246406569</v>
      </c>
      <c r="J69" s="147">
        <v>981.10882956878845</v>
      </c>
      <c r="K69" s="149">
        <v>154.56878850102669</v>
      </c>
      <c r="L69" s="149">
        <v>24.640657084188909</v>
      </c>
      <c r="M69" s="146" t="s">
        <v>18</v>
      </c>
    </row>
    <row r="70" spans="1:13">
      <c r="A70" s="106" t="s">
        <v>20</v>
      </c>
      <c r="B70" s="149">
        <v>1557.5695159629249</v>
      </c>
      <c r="C70" s="149">
        <v>300.87538619979404</v>
      </c>
      <c r="D70" s="149">
        <v>1.3388259526261588</v>
      </c>
      <c r="E70" s="149">
        <v>14.46961894953656</v>
      </c>
      <c r="F70" s="148" t="s">
        <v>19</v>
      </c>
      <c r="G70" s="148" t="s">
        <v>19</v>
      </c>
      <c r="H70" s="147" t="s">
        <v>19</v>
      </c>
      <c r="I70" s="147">
        <v>262.61585993820802</v>
      </c>
      <c r="J70" s="147">
        <v>978.26982492276011</v>
      </c>
      <c r="K70" s="147">
        <v>150</v>
      </c>
      <c r="L70" s="147">
        <v>24.510813594232751</v>
      </c>
      <c r="M70" s="146" t="s">
        <v>18</v>
      </c>
    </row>
    <row r="71" spans="1:13">
      <c r="A71" s="106" t="s">
        <v>17</v>
      </c>
      <c r="B71" s="149">
        <v>1540.7068200090887</v>
      </c>
      <c r="C71" s="149">
        <v>299.75180899779775</v>
      </c>
      <c r="D71" s="149">
        <v>1.3365712628953423</v>
      </c>
      <c r="E71" s="149">
        <v>12.543207236402443</v>
      </c>
      <c r="F71" s="148" t="s">
        <v>19</v>
      </c>
      <c r="G71" s="148" t="s">
        <v>19</v>
      </c>
      <c r="H71" s="147" t="s">
        <v>19</v>
      </c>
      <c r="I71" s="147">
        <v>251.42961718542767</v>
      </c>
      <c r="J71" s="147">
        <v>975.64561532656546</v>
      </c>
      <c r="K71" s="147">
        <v>145.89189400373004</v>
      </c>
      <c r="L71" s="147">
        <v>24.315315667288342</v>
      </c>
      <c r="M71" s="146" t="s">
        <v>18</v>
      </c>
    </row>
    <row r="72" spans="1:13">
      <c r="A72" s="106" t="s">
        <v>16</v>
      </c>
      <c r="B72" s="149">
        <v>1534.0546110252446</v>
      </c>
      <c r="C72" s="149">
        <v>299.84544049459038</v>
      </c>
      <c r="D72" s="149">
        <v>1.3395157135497167</v>
      </c>
      <c r="E72" s="149">
        <v>12.158681092220505</v>
      </c>
      <c r="F72" s="148" t="s">
        <v>19</v>
      </c>
      <c r="G72" s="148" t="s">
        <v>19</v>
      </c>
      <c r="H72" s="147" t="s">
        <v>19</v>
      </c>
      <c r="I72" s="147">
        <v>252.75631117980421</v>
      </c>
      <c r="J72" s="147">
        <v>967.95466254507983</v>
      </c>
      <c r="K72" s="147">
        <v>143.12210200927356</v>
      </c>
      <c r="L72" s="147">
        <v>24.162802679031426</v>
      </c>
      <c r="M72" s="146" t="s">
        <v>18</v>
      </c>
    </row>
    <row r="73" spans="1:13">
      <c r="A73" s="106" t="s">
        <v>15</v>
      </c>
      <c r="B73" s="149">
        <v>1527.5826446280992</v>
      </c>
      <c r="C73" s="149">
        <v>296.95247933884298</v>
      </c>
      <c r="D73" s="149">
        <v>1.3429752066115703</v>
      </c>
      <c r="E73" s="149">
        <v>11.15702479338843</v>
      </c>
      <c r="F73" s="148" t="s">
        <v>19</v>
      </c>
      <c r="G73" s="148" t="s">
        <v>19</v>
      </c>
      <c r="H73" s="147" t="s">
        <v>19</v>
      </c>
      <c r="I73" s="149">
        <v>252.1177685950413</v>
      </c>
      <c r="J73" s="149">
        <v>966.01239669421489</v>
      </c>
      <c r="K73" s="149">
        <v>142.66528925619835</v>
      </c>
      <c r="L73" s="149">
        <v>23.605371900826444</v>
      </c>
      <c r="M73" s="146" t="s">
        <v>18</v>
      </c>
    </row>
    <row r="74" spans="1:13">
      <c r="A74" s="106" t="s">
        <v>14</v>
      </c>
      <c r="B74" s="149">
        <v>1522.2</v>
      </c>
      <c r="C74" s="149">
        <v>296.39999999999998</v>
      </c>
      <c r="D74" s="149">
        <v>1.3</v>
      </c>
      <c r="E74" s="149">
        <v>11.2</v>
      </c>
      <c r="F74" s="148" t="s">
        <v>19</v>
      </c>
      <c r="G74" s="148" t="s">
        <v>19</v>
      </c>
      <c r="H74" s="147" t="s">
        <v>19</v>
      </c>
      <c r="I74" s="149">
        <v>251.9</v>
      </c>
      <c r="J74" s="149">
        <v>961.4</v>
      </c>
      <c r="K74" s="149">
        <v>138</v>
      </c>
      <c r="L74" s="149">
        <v>22.9</v>
      </c>
      <c r="M74" s="146" t="s">
        <v>18</v>
      </c>
    </row>
    <row r="75" spans="1:13">
      <c r="A75" s="106" t="s">
        <v>13</v>
      </c>
      <c r="B75" s="149">
        <v>1511.850311850312</v>
      </c>
      <c r="C75" s="149">
        <v>296.15384615384619</v>
      </c>
      <c r="D75" s="149">
        <v>1.3513513513513513</v>
      </c>
      <c r="E75" s="149">
        <v>7.3284823284823286</v>
      </c>
      <c r="F75" s="148" t="s">
        <v>19</v>
      </c>
      <c r="G75" s="148" t="s">
        <v>19</v>
      </c>
      <c r="H75" s="147" t="s">
        <v>19</v>
      </c>
      <c r="I75" s="147">
        <v>252.28690228690226</v>
      </c>
      <c r="J75" s="147">
        <v>954.7297297297298</v>
      </c>
      <c r="K75" s="147">
        <v>130.61330561330561</v>
      </c>
      <c r="L75" s="147">
        <v>21.777546777546778</v>
      </c>
      <c r="M75" s="146" t="s">
        <v>18</v>
      </c>
    </row>
    <row r="76" spans="1:13" ht="15" thickBot="1">
      <c r="A76" s="101" t="s">
        <v>11</v>
      </c>
      <c r="B76" s="145">
        <v>1499.4860852708136</v>
      </c>
      <c r="C76" s="145">
        <v>291.85152418001331</v>
      </c>
      <c r="D76" s="145">
        <v>1.3513513513513513</v>
      </c>
      <c r="E76" s="145">
        <v>7.0777117133526755</v>
      </c>
      <c r="F76" s="144" t="s">
        <v>19</v>
      </c>
      <c r="G76" s="144" t="s">
        <v>19</v>
      </c>
      <c r="H76" s="143" t="s">
        <v>19</v>
      </c>
      <c r="I76" s="143">
        <v>245.74231404743628</v>
      </c>
      <c r="J76" s="143">
        <v>953.46144338481156</v>
      </c>
      <c r="K76" s="143">
        <v>127.39881084034818</v>
      </c>
      <c r="L76" s="143">
        <v>21.129051144273429</v>
      </c>
      <c r="M76" s="142" t="s">
        <v>18</v>
      </c>
    </row>
  </sheetData>
  <mergeCells count="20">
    <mergeCell ref="K47:K49"/>
    <mergeCell ref="M47:M49"/>
    <mergeCell ref="C48:C49"/>
    <mergeCell ref="D48:D49"/>
    <mergeCell ref="E48:E49"/>
    <mergeCell ref="F48:F49"/>
    <mergeCell ref="G48:G49"/>
    <mergeCell ref="I48:I49"/>
    <mergeCell ref="J48:J49"/>
    <mergeCell ref="L48:L49"/>
    <mergeCell ref="K4:K6"/>
    <mergeCell ref="M4:M6"/>
    <mergeCell ref="C5:C6"/>
    <mergeCell ref="D5:D6"/>
    <mergeCell ref="E5:E6"/>
    <mergeCell ref="F5:F6"/>
    <mergeCell ref="G5:G6"/>
    <mergeCell ref="I5:I6"/>
    <mergeCell ref="J5:J6"/>
    <mergeCell ref="L5:L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R92"/>
  <sheetViews>
    <sheetView showGridLines="0" view="pageBreakPreview" topLeftCell="A61" zoomScale="60" zoomScaleNormal="75" workbookViewId="0">
      <selection activeCell="P84" sqref="P84"/>
    </sheetView>
  </sheetViews>
  <sheetFormatPr defaultColWidth="10.625" defaultRowHeight="24.95" customHeight="1"/>
  <cols>
    <col min="1" max="1" width="2.625" style="172" customWidth="1"/>
    <col min="2" max="2" width="17.25" style="172" customWidth="1"/>
    <col min="3" max="3" width="11.625" style="172" customWidth="1"/>
    <col min="4" max="9" width="10.375" style="172" customWidth="1"/>
    <col min="10" max="10" width="13.25" style="172" customWidth="1"/>
    <col min="11" max="12" width="10.125" style="172" customWidth="1"/>
    <col min="13" max="13" width="10" style="172" customWidth="1"/>
    <col min="14" max="14" width="15.5" style="172" customWidth="1"/>
    <col min="15" max="15" width="14.5" style="172" customWidth="1"/>
    <col min="16" max="16" width="13.25" style="172" customWidth="1"/>
    <col min="17" max="17" width="10.875" style="172" customWidth="1"/>
    <col min="18" max="18" width="5.5" style="172" customWidth="1"/>
    <col min="19" max="16384" width="10.625" style="172"/>
  </cols>
  <sheetData>
    <row r="1" spans="2:17" ht="18" customHeight="1">
      <c r="B1" s="198" t="s">
        <v>179</v>
      </c>
    </row>
    <row r="2" spans="2:17" ht="15" customHeight="1" thickBot="1">
      <c r="B2" s="197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7" ht="15" customHeight="1">
      <c r="B3" s="209"/>
      <c r="C3" s="208"/>
      <c r="D3" s="47"/>
      <c r="E3" s="48"/>
      <c r="F3" s="48"/>
      <c r="G3" s="196"/>
      <c r="H3" s="48"/>
      <c r="I3" s="48"/>
      <c r="J3" s="196"/>
      <c r="K3" s="48"/>
      <c r="L3" s="48"/>
      <c r="M3" s="196"/>
      <c r="N3" s="517" t="s">
        <v>171</v>
      </c>
      <c r="O3" s="523" t="s">
        <v>170</v>
      </c>
      <c r="P3" s="520" t="s">
        <v>169</v>
      </c>
      <c r="Q3" s="514" t="s">
        <v>168</v>
      </c>
    </row>
    <row r="4" spans="2:17" ht="24.95" customHeight="1">
      <c r="B4" s="207"/>
      <c r="C4" s="206" t="s">
        <v>167</v>
      </c>
      <c r="D4" s="44" t="s">
        <v>126</v>
      </c>
      <c r="E4" s="195" t="s">
        <v>166</v>
      </c>
      <c r="F4" s="42" t="s">
        <v>162</v>
      </c>
      <c r="G4" s="42" t="s">
        <v>165</v>
      </c>
      <c r="H4" s="42" t="s">
        <v>164</v>
      </c>
      <c r="I4" s="42" t="s">
        <v>162</v>
      </c>
      <c r="J4" s="42" t="s">
        <v>124</v>
      </c>
      <c r="K4" s="42" t="s">
        <v>163</v>
      </c>
      <c r="L4" s="42" t="s">
        <v>162</v>
      </c>
      <c r="M4" s="42" t="s">
        <v>123</v>
      </c>
      <c r="N4" s="518"/>
      <c r="O4" s="485"/>
      <c r="P4" s="521"/>
      <c r="Q4" s="515"/>
    </row>
    <row r="5" spans="2:17" ht="15" customHeight="1">
      <c r="B5" s="205"/>
      <c r="C5" s="204"/>
      <c r="D5" s="36"/>
      <c r="E5" s="37"/>
      <c r="F5" s="37"/>
      <c r="G5" s="37"/>
      <c r="H5" s="37"/>
      <c r="I5" s="37"/>
      <c r="J5" s="37"/>
      <c r="K5" s="37"/>
      <c r="L5" s="37"/>
      <c r="M5" s="37"/>
      <c r="N5" s="519"/>
      <c r="O5" s="486"/>
      <c r="P5" s="522"/>
      <c r="Q5" s="516"/>
    </row>
    <row r="6" spans="2:17" ht="22.5" customHeight="1">
      <c r="B6" s="113" t="s">
        <v>161</v>
      </c>
      <c r="C6" s="188">
        <f t="shared" ref="C6:C25" si="0">D6+G6+J6+M6+N6</f>
        <v>3967759</v>
      </c>
      <c r="D6" s="189">
        <f t="shared" ref="D6:D36" si="1">E6+F6</f>
        <v>501226</v>
      </c>
      <c r="E6" s="188">
        <v>473213</v>
      </c>
      <c r="F6" s="188">
        <v>28013</v>
      </c>
      <c r="G6" s="188">
        <f t="shared" ref="G6:G25" si="2">H6+I6</f>
        <v>8639</v>
      </c>
      <c r="H6" s="188">
        <v>2644</v>
      </c>
      <c r="I6" s="188">
        <v>5995</v>
      </c>
      <c r="J6" s="188">
        <f t="shared" ref="J6:J34" si="3">K6+L6</f>
        <v>1499255</v>
      </c>
      <c r="K6" s="188">
        <v>714932</v>
      </c>
      <c r="L6" s="188">
        <v>784323</v>
      </c>
      <c r="M6" s="188">
        <v>965552</v>
      </c>
      <c r="N6" s="188">
        <v>993087</v>
      </c>
      <c r="O6" s="187" t="s">
        <v>150</v>
      </c>
      <c r="P6" s="193" t="s">
        <v>150</v>
      </c>
      <c r="Q6" s="192" t="s">
        <v>150</v>
      </c>
    </row>
    <row r="7" spans="2:17" ht="22.5" customHeight="1">
      <c r="B7" s="113" t="s">
        <v>159</v>
      </c>
      <c r="C7" s="188">
        <f t="shared" si="0"/>
        <v>4972721</v>
      </c>
      <c r="D7" s="189">
        <f t="shared" si="1"/>
        <v>764575</v>
      </c>
      <c r="E7" s="188">
        <v>661221</v>
      </c>
      <c r="F7" s="188">
        <v>103354</v>
      </c>
      <c r="G7" s="188">
        <f t="shared" si="2"/>
        <v>10849</v>
      </c>
      <c r="H7" s="188">
        <v>8858</v>
      </c>
      <c r="I7" s="188">
        <v>1991</v>
      </c>
      <c r="J7" s="188">
        <f t="shared" si="3"/>
        <v>1414895</v>
      </c>
      <c r="K7" s="188">
        <v>667748</v>
      </c>
      <c r="L7" s="188">
        <v>747147</v>
      </c>
      <c r="M7" s="188">
        <v>973785</v>
      </c>
      <c r="N7" s="188">
        <v>1808617</v>
      </c>
      <c r="O7" s="187" t="s">
        <v>150</v>
      </c>
      <c r="P7" s="187" t="s">
        <v>150</v>
      </c>
      <c r="Q7" s="186" t="s">
        <v>160</v>
      </c>
    </row>
    <row r="8" spans="2:17" ht="22.5" customHeight="1">
      <c r="B8" s="113" t="s">
        <v>88</v>
      </c>
      <c r="C8" s="188">
        <f t="shared" si="0"/>
        <v>6510165</v>
      </c>
      <c r="D8" s="189">
        <f t="shared" si="1"/>
        <v>1210652</v>
      </c>
      <c r="E8" s="188">
        <v>1163969</v>
      </c>
      <c r="F8" s="188">
        <v>46683</v>
      </c>
      <c r="G8" s="188">
        <f t="shared" si="2"/>
        <v>11518</v>
      </c>
      <c r="H8" s="188">
        <v>2588</v>
      </c>
      <c r="I8" s="188">
        <v>8930</v>
      </c>
      <c r="J8" s="188">
        <f t="shared" si="3"/>
        <v>1212127</v>
      </c>
      <c r="K8" s="188">
        <v>580413</v>
      </c>
      <c r="L8" s="188">
        <v>631714</v>
      </c>
      <c r="M8" s="188">
        <v>904572</v>
      </c>
      <c r="N8" s="188">
        <v>3171296</v>
      </c>
      <c r="O8" s="187" t="s">
        <v>160</v>
      </c>
      <c r="P8" s="187" t="s">
        <v>160</v>
      </c>
      <c r="Q8" s="186" t="s">
        <v>160</v>
      </c>
    </row>
    <row r="9" spans="2:17" ht="22.5" customHeight="1">
      <c r="B9" s="113" t="s">
        <v>83</v>
      </c>
      <c r="C9" s="188">
        <f t="shared" si="0"/>
        <v>7691765</v>
      </c>
      <c r="D9" s="189">
        <f t="shared" si="1"/>
        <v>1694744</v>
      </c>
      <c r="E9" s="188">
        <v>1584398</v>
      </c>
      <c r="F9" s="188">
        <v>110346</v>
      </c>
      <c r="G9" s="188">
        <f t="shared" si="2"/>
        <v>3632</v>
      </c>
      <c r="H9" s="188">
        <v>720</v>
      </c>
      <c r="I9" s="188">
        <v>2912</v>
      </c>
      <c r="J9" s="188">
        <f t="shared" si="3"/>
        <v>944148</v>
      </c>
      <c r="K9" s="188">
        <v>401884</v>
      </c>
      <c r="L9" s="188">
        <v>542264</v>
      </c>
      <c r="M9" s="188">
        <v>790756</v>
      </c>
      <c r="N9" s="188">
        <v>4258485</v>
      </c>
      <c r="O9" s="187" t="s">
        <v>150</v>
      </c>
      <c r="P9" s="187" t="s">
        <v>160</v>
      </c>
      <c r="Q9" s="186" t="s">
        <v>150</v>
      </c>
    </row>
    <row r="10" spans="2:17" ht="22.5" customHeight="1">
      <c r="B10" s="113" t="s">
        <v>78</v>
      </c>
      <c r="C10" s="188">
        <f t="shared" si="0"/>
        <v>8072004</v>
      </c>
      <c r="D10" s="189">
        <f t="shared" si="1"/>
        <v>1623276</v>
      </c>
      <c r="E10" s="188">
        <v>1407211</v>
      </c>
      <c r="F10" s="188">
        <v>216065</v>
      </c>
      <c r="G10" s="188">
        <f t="shared" si="2"/>
        <v>1512</v>
      </c>
      <c r="H10" s="188">
        <v>158</v>
      </c>
      <c r="I10" s="188">
        <v>1354</v>
      </c>
      <c r="J10" s="188">
        <f t="shared" si="3"/>
        <v>682786</v>
      </c>
      <c r="K10" s="188">
        <v>223121</v>
      </c>
      <c r="L10" s="188">
        <v>459665</v>
      </c>
      <c r="M10" s="188">
        <v>699354</v>
      </c>
      <c r="N10" s="188">
        <v>5065076</v>
      </c>
      <c r="O10" s="187" t="s">
        <v>150</v>
      </c>
      <c r="P10" s="187" t="s">
        <v>150</v>
      </c>
      <c r="Q10" s="186" t="s">
        <v>150</v>
      </c>
    </row>
    <row r="11" spans="2:17" ht="22.5" customHeight="1">
      <c r="B11" s="113" t="s">
        <v>73</v>
      </c>
      <c r="C11" s="188">
        <f t="shared" si="0"/>
        <v>8766261</v>
      </c>
      <c r="D11" s="189">
        <f t="shared" si="1"/>
        <v>1710344</v>
      </c>
      <c r="E11" s="188">
        <v>1507374</v>
      </c>
      <c r="F11" s="188">
        <v>202970</v>
      </c>
      <c r="G11" s="188">
        <f t="shared" si="2"/>
        <v>834</v>
      </c>
      <c r="H11" s="188">
        <v>266</v>
      </c>
      <c r="I11" s="188">
        <v>568</v>
      </c>
      <c r="J11" s="188">
        <f t="shared" si="3"/>
        <v>398157</v>
      </c>
      <c r="K11" s="188">
        <v>117945</v>
      </c>
      <c r="L11" s="188">
        <v>280212</v>
      </c>
      <c r="M11" s="188">
        <v>640802</v>
      </c>
      <c r="N11" s="188">
        <v>6016124</v>
      </c>
      <c r="O11" s="187" t="s">
        <v>150</v>
      </c>
      <c r="P11" s="187" t="s">
        <v>150</v>
      </c>
      <c r="Q11" s="186" t="s">
        <v>160</v>
      </c>
    </row>
    <row r="12" spans="2:17" ht="22.5" customHeight="1">
      <c r="B12" s="113" t="s">
        <v>68</v>
      </c>
      <c r="C12" s="188">
        <f t="shared" si="0"/>
        <v>9610392</v>
      </c>
      <c r="D12" s="189">
        <f t="shared" si="1"/>
        <v>1914877</v>
      </c>
      <c r="E12" s="188">
        <v>1507476</v>
      </c>
      <c r="F12" s="188">
        <v>407401</v>
      </c>
      <c r="G12" s="188">
        <f t="shared" si="2"/>
        <v>404</v>
      </c>
      <c r="H12" s="188">
        <v>158</v>
      </c>
      <c r="I12" s="188">
        <v>246</v>
      </c>
      <c r="J12" s="188">
        <f t="shared" si="3"/>
        <v>243244</v>
      </c>
      <c r="K12" s="188">
        <v>75428</v>
      </c>
      <c r="L12" s="188">
        <v>167816</v>
      </c>
      <c r="M12" s="188">
        <v>570625</v>
      </c>
      <c r="N12" s="188">
        <v>6881242</v>
      </c>
      <c r="O12" s="187" t="s">
        <v>150</v>
      </c>
      <c r="P12" s="187" t="s">
        <v>160</v>
      </c>
      <c r="Q12" s="186" t="s">
        <v>150</v>
      </c>
    </row>
    <row r="13" spans="2:17" ht="22.5" hidden="1" customHeight="1">
      <c r="B13" s="113" t="s">
        <v>158</v>
      </c>
      <c r="C13" s="188">
        <f t="shared" si="0"/>
        <v>9953770</v>
      </c>
      <c r="D13" s="189">
        <f t="shared" si="1"/>
        <v>1957826</v>
      </c>
      <c r="E13" s="188">
        <v>1570377</v>
      </c>
      <c r="F13" s="188">
        <v>387449</v>
      </c>
      <c r="G13" s="188">
        <f t="shared" si="2"/>
        <v>376</v>
      </c>
      <c r="H13" s="188">
        <v>85</v>
      </c>
      <c r="I13" s="188">
        <v>291</v>
      </c>
      <c r="J13" s="188">
        <f t="shared" si="3"/>
        <v>182662</v>
      </c>
      <c r="K13" s="187" t="s">
        <v>18</v>
      </c>
      <c r="L13" s="188">
        <v>182662</v>
      </c>
      <c r="M13" s="188">
        <v>505826</v>
      </c>
      <c r="N13" s="188">
        <v>7307080</v>
      </c>
      <c r="O13" s="187" t="s">
        <v>160</v>
      </c>
      <c r="P13" s="187" t="s">
        <v>150</v>
      </c>
      <c r="Q13" s="186" t="s">
        <v>160</v>
      </c>
    </row>
    <row r="14" spans="2:17" ht="22.5" customHeight="1">
      <c r="B14" s="191" t="s">
        <v>157</v>
      </c>
      <c r="C14" s="188">
        <f t="shared" si="0"/>
        <v>9981294</v>
      </c>
      <c r="D14" s="189">
        <f t="shared" si="1"/>
        <v>1958887</v>
      </c>
      <c r="E14" s="188">
        <v>1587887</v>
      </c>
      <c r="F14" s="188">
        <v>371000</v>
      </c>
      <c r="G14" s="188">
        <f t="shared" si="2"/>
        <v>314</v>
      </c>
      <c r="H14" s="188">
        <v>189</v>
      </c>
      <c r="I14" s="188">
        <v>125</v>
      </c>
      <c r="J14" s="188">
        <f t="shared" si="3"/>
        <v>180534</v>
      </c>
      <c r="K14" s="187" t="s">
        <v>18</v>
      </c>
      <c r="L14" s="188">
        <v>180534</v>
      </c>
      <c r="M14" s="188">
        <v>496624</v>
      </c>
      <c r="N14" s="188">
        <v>7344935</v>
      </c>
      <c r="O14" s="187" t="s">
        <v>160</v>
      </c>
      <c r="P14" s="187" t="s">
        <v>150</v>
      </c>
      <c r="Q14" s="186" t="s">
        <v>150</v>
      </c>
    </row>
    <row r="15" spans="2:17" ht="22.5" hidden="1" customHeight="1">
      <c r="B15" s="113" t="s">
        <v>156</v>
      </c>
      <c r="C15" s="188">
        <f t="shared" si="0"/>
        <v>9948032</v>
      </c>
      <c r="D15" s="189">
        <f t="shared" si="1"/>
        <v>2002280</v>
      </c>
      <c r="E15" s="188">
        <v>1626422</v>
      </c>
      <c r="F15" s="188">
        <v>375858</v>
      </c>
      <c r="G15" s="188">
        <f t="shared" si="2"/>
        <v>143</v>
      </c>
      <c r="H15" s="188">
        <v>125</v>
      </c>
      <c r="I15" s="188">
        <v>18</v>
      </c>
      <c r="J15" s="188">
        <f t="shared" si="3"/>
        <v>174594</v>
      </c>
      <c r="K15" s="187" t="s">
        <v>18</v>
      </c>
      <c r="L15" s="188">
        <v>174594</v>
      </c>
      <c r="M15" s="188">
        <v>485333</v>
      </c>
      <c r="N15" s="188">
        <v>7285682</v>
      </c>
      <c r="O15" s="187" t="s">
        <v>150</v>
      </c>
      <c r="P15" s="187" t="s">
        <v>150</v>
      </c>
      <c r="Q15" s="186" t="s">
        <v>160</v>
      </c>
    </row>
    <row r="16" spans="2:17" ht="22.5" hidden="1" customHeight="1">
      <c r="B16" s="113" t="s">
        <v>155</v>
      </c>
      <c r="C16" s="188">
        <f t="shared" si="0"/>
        <v>9763674</v>
      </c>
      <c r="D16" s="189">
        <f t="shared" si="1"/>
        <v>1988825</v>
      </c>
      <c r="E16" s="188">
        <v>1610498</v>
      </c>
      <c r="F16" s="188">
        <v>378327</v>
      </c>
      <c r="G16" s="188">
        <f t="shared" si="2"/>
        <v>194</v>
      </c>
      <c r="H16" s="188">
        <v>91</v>
      </c>
      <c r="I16" s="188">
        <v>103</v>
      </c>
      <c r="J16" s="188">
        <f t="shared" si="3"/>
        <v>152216</v>
      </c>
      <c r="K16" s="187" t="s">
        <v>18</v>
      </c>
      <c r="L16" s="188">
        <v>152216</v>
      </c>
      <c r="M16" s="188">
        <v>474613</v>
      </c>
      <c r="N16" s="188">
        <v>7147826</v>
      </c>
      <c r="O16" s="187" t="s">
        <v>160</v>
      </c>
      <c r="P16" s="187" t="s">
        <v>160</v>
      </c>
      <c r="Q16" s="186" t="s">
        <v>160</v>
      </c>
    </row>
    <row r="17" spans="2:17" ht="22.5" hidden="1" customHeight="1">
      <c r="B17" s="113" t="s">
        <v>154</v>
      </c>
      <c r="C17" s="188">
        <f t="shared" si="0"/>
        <v>9657724</v>
      </c>
      <c r="D17" s="189">
        <f t="shared" si="1"/>
        <v>1983294</v>
      </c>
      <c r="E17" s="188">
        <v>1603266</v>
      </c>
      <c r="F17" s="188">
        <v>380028</v>
      </c>
      <c r="G17" s="188">
        <f t="shared" si="2"/>
        <v>243</v>
      </c>
      <c r="H17" s="187" t="s">
        <v>18</v>
      </c>
      <c r="I17" s="188">
        <v>243</v>
      </c>
      <c r="J17" s="188">
        <f t="shared" si="3"/>
        <v>141436</v>
      </c>
      <c r="K17" s="187" t="s">
        <v>18</v>
      </c>
      <c r="L17" s="188">
        <v>141436</v>
      </c>
      <c r="M17" s="188">
        <v>458050</v>
      </c>
      <c r="N17" s="188">
        <v>7074701</v>
      </c>
      <c r="O17" s="187" t="s">
        <v>160</v>
      </c>
      <c r="P17" s="187" t="s">
        <v>150</v>
      </c>
      <c r="Q17" s="186" t="s">
        <v>150</v>
      </c>
    </row>
    <row r="18" spans="2:17" ht="22.5" hidden="1" customHeight="1">
      <c r="B18" s="111" t="s">
        <v>153</v>
      </c>
      <c r="C18" s="188">
        <f t="shared" si="0"/>
        <v>9612314</v>
      </c>
      <c r="D18" s="189">
        <f t="shared" si="1"/>
        <v>1990539</v>
      </c>
      <c r="E18" s="188">
        <v>1605460</v>
      </c>
      <c r="F18" s="188">
        <v>385079</v>
      </c>
      <c r="G18" s="188">
        <f t="shared" si="2"/>
        <v>279</v>
      </c>
      <c r="H18" s="187" t="s">
        <v>18</v>
      </c>
      <c r="I18" s="188">
        <v>279</v>
      </c>
      <c r="J18" s="188">
        <f t="shared" si="3"/>
        <v>125657</v>
      </c>
      <c r="K18" s="187" t="s">
        <v>18</v>
      </c>
      <c r="L18" s="188">
        <v>125657</v>
      </c>
      <c r="M18" s="188">
        <v>440661</v>
      </c>
      <c r="N18" s="188">
        <v>7055178</v>
      </c>
      <c r="O18" s="187" t="s">
        <v>150</v>
      </c>
      <c r="P18" s="187" t="s">
        <v>160</v>
      </c>
      <c r="Q18" s="186" t="s">
        <v>150</v>
      </c>
    </row>
    <row r="19" spans="2:17" ht="22.5" customHeight="1">
      <c r="B19" s="111" t="s">
        <v>35</v>
      </c>
      <c r="C19" s="188">
        <f t="shared" si="0"/>
        <v>9529150</v>
      </c>
      <c r="D19" s="189">
        <f t="shared" si="1"/>
        <v>1976566</v>
      </c>
      <c r="E19" s="188">
        <v>1597542</v>
      </c>
      <c r="F19" s="188">
        <v>379024</v>
      </c>
      <c r="G19" s="188">
        <f t="shared" si="2"/>
        <v>110</v>
      </c>
      <c r="H19" s="187" t="s">
        <v>18</v>
      </c>
      <c r="I19" s="188">
        <v>110</v>
      </c>
      <c r="J19" s="188">
        <f t="shared" si="3"/>
        <v>100744</v>
      </c>
      <c r="K19" s="187" t="s">
        <v>18</v>
      </c>
      <c r="L19" s="188">
        <v>100744</v>
      </c>
      <c r="M19" s="188">
        <v>418891</v>
      </c>
      <c r="N19" s="188">
        <v>7032839</v>
      </c>
      <c r="O19" s="187" t="s">
        <v>160</v>
      </c>
      <c r="P19" s="187" t="s">
        <v>150</v>
      </c>
      <c r="Q19" s="186" t="s">
        <v>160</v>
      </c>
    </row>
    <row r="20" spans="2:17" s="185" customFormat="1" ht="22.5" customHeight="1">
      <c r="B20" s="111" t="s">
        <v>31</v>
      </c>
      <c r="C20" s="188">
        <f t="shared" si="0"/>
        <v>9294157</v>
      </c>
      <c r="D20" s="189">
        <f t="shared" si="1"/>
        <v>1947013</v>
      </c>
      <c r="E20" s="188">
        <v>1552860</v>
      </c>
      <c r="F20" s="188">
        <v>394153</v>
      </c>
      <c r="G20" s="188">
        <f t="shared" si="2"/>
        <v>193</v>
      </c>
      <c r="H20" s="187" t="s">
        <v>18</v>
      </c>
      <c r="I20" s="188">
        <v>193</v>
      </c>
      <c r="J20" s="188">
        <f t="shared" si="3"/>
        <v>86344</v>
      </c>
      <c r="K20" s="187" t="s">
        <v>18</v>
      </c>
      <c r="L20" s="188">
        <v>86344</v>
      </c>
      <c r="M20" s="187" t="s">
        <v>150</v>
      </c>
      <c r="N20" s="188">
        <v>7260607</v>
      </c>
      <c r="O20" s="187" t="s">
        <v>150</v>
      </c>
      <c r="P20" s="187" t="s">
        <v>160</v>
      </c>
      <c r="Q20" s="186" t="s">
        <v>160</v>
      </c>
    </row>
    <row r="21" spans="2:17" s="185" customFormat="1" ht="22.5" customHeight="1">
      <c r="B21" s="111" t="s">
        <v>30</v>
      </c>
      <c r="C21" s="188">
        <f t="shared" si="0"/>
        <v>9281621</v>
      </c>
      <c r="D21" s="189">
        <f t="shared" si="1"/>
        <v>1940903</v>
      </c>
      <c r="E21" s="188">
        <v>1537126</v>
      </c>
      <c r="F21" s="188">
        <v>403777</v>
      </c>
      <c r="G21" s="188">
        <f t="shared" si="2"/>
        <v>82</v>
      </c>
      <c r="H21" s="187" t="s">
        <v>160</v>
      </c>
      <c r="I21" s="188">
        <v>82</v>
      </c>
      <c r="J21" s="188">
        <f t="shared" si="3"/>
        <v>77565</v>
      </c>
      <c r="K21" s="187" t="s">
        <v>18</v>
      </c>
      <c r="L21" s="188">
        <v>77565</v>
      </c>
      <c r="M21" s="187" t="s">
        <v>160</v>
      </c>
      <c r="N21" s="188">
        <v>7263071</v>
      </c>
      <c r="O21" s="187" t="s">
        <v>160</v>
      </c>
      <c r="P21" s="187" t="s">
        <v>150</v>
      </c>
      <c r="Q21" s="186" t="s">
        <v>160</v>
      </c>
    </row>
    <row r="22" spans="2:17" s="185" customFormat="1" ht="22.5" customHeight="1">
      <c r="B22" s="111" t="s">
        <v>29</v>
      </c>
      <c r="C22" s="188">
        <f t="shared" si="0"/>
        <v>9471302</v>
      </c>
      <c r="D22" s="189">
        <f t="shared" si="1"/>
        <v>1989506</v>
      </c>
      <c r="E22" s="188">
        <v>1569938</v>
      </c>
      <c r="F22" s="188">
        <v>419568</v>
      </c>
      <c r="G22" s="188">
        <f t="shared" si="2"/>
        <v>35</v>
      </c>
      <c r="H22" s="187" t="s">
        <v>160</v>
      </c>
      <c r="I22" s="188">
        <v>35</v>
      </c>
      <c r="J22" s="188">
        <f t="shared" si="3"/>
        <v>76193</v>
      </c>
      <c r="K22" s="187" t="s">
        <v>18</v>
      </c>
      <c r="L22" s="188">
        <v>76193</v>
      </c>
      <c r="M22" s="187" t="s">
        <v>150</v>
      </c>
      <c r="N22" s="188">
        <v>7405568</v>
      </c>
      <c r="O22" s="187" t="s">
        <v>150</v>
      </c>
      <c r="P22" s="187" t="s">
        <v>150</v>
      </c>
      <c r="Q22" s="186" t="s">
        <v>178</v>
      </c>
    </row>
    <row r="23" spans="2:17" s="185" customFormat="1" ht="22.5" customHeight="1">
      <c r="B23" s="111" t="s">
        <v>28</v>
      </c>
      <c r="C23" s="188">
        <f t="shared" si="0"/>
        <v>9400607</v>
      </c>
      <c r="D23" s="189">
        <f t="shared" si="1"/>
        <v>1997244</v>
      </c>
      <c r="E23" s="188">
        <v>1603871</v>
      </c>
      <c r="F23" s="188">
        <v>393373</v>
      </c>
      <c r="G23" s="188">
        <f t="shared" si="2"/>
        <v>11</v>
      </c>
      <c r="H23" s="187" t="s">
        <v>150</v>
      </c>
      <c r="I23" s="188">
        <v>11</v>
      </c>
      <c r="J23" s="188">
        <f t="shared" si="3"/>
        <v>71558</v>
      </c>
      <c r="K23" s="187" t="s">
        <v>18</v>
      </c>
      <c r="L23" s="188">
        <v>71558</v>
      </c>
      <c r="M23" s="187" t="s">
        <v>150</v>
      </c>
      <c r="N23" s="188">
        <f>50+259179+43002+7029563</f>
        <v>7331794</v>
      </c>
      <c r="O23" s="187" t="s">
        <v>150</v>
      </c>
      <c r="P23" s="187" t="s">
        <v>160</v>
      </c>
      <c r="Q23" s="186" t="s">
        <v>152</v>
      </c>
    </row>
    <row r="24" spans="2:17" s="185" customFormat="1" ht="22.5" customHeight="1">
      <c r="B24" s="111" t="s">
        <v>27</v>
      </c>
      <c r="C24" s="188">
        <f t="shared" si="0"/>
        <v>9342240</v>
      </c>
      <c r="D24" s="189">
        <f t="shared" si="1"/>
        <v>2000852</v>
      </c>
      <c r="E24" s="188">
        <v>1784992</v>
      </c>
      <c r="F24" s="188">
        <v>215860</v>
      </c>
      <c r="G24" s="188">
        <f t="shared" si="2"/>
        <v>5</v>
      </c>
      <c r="H24" s="187" t="s">
        <v>150</v>
      </c>
      <c r="I24" s="188">
        <v>5</v>
      </c>
      <c r="J24" s="188">
        <f t="shared" si="3"/>
        <v>66051</v>
      </c>
      <c r="K24" s="187" t="s">
        <v>18</v>
      </c>
      <c r="L24" s="188">
        <v>66051</v>
      </c>
      <c r="M24" s="187" t="s">
        <v>160</v>
      </c>
      <c r="N24" s="188">
        <f>417405+1379169+5478758</f>
        <v>7275332</v>
      </c>
      <c r="O24" s="187" t="s">
        <v>160</v>
      </c>
      <c r="P24" s="187" t="s">
        <v>160</v>
      </c>
      <c r="Q24" s="186" t="s">
        <v>152</v>
      </c>
    </row>
    <row r="25" spans="2:17" s="185" customFormat="1" ht="22.5" customHeight="1">
      <c r="B25" s="111" t="s">
        <v>26</v>
      </c>
      <c r="C25" s="188">
        <f t="shared" si="0"/>
        <v>9263171</v>
      </c>
      <c r="D25" s="189">
        <f t="shared" si="1"/>
        <v>1966757</v>
      </c>
      <c r="E25" s="188">
        <v>1768480</v>
      </c>
      <c r="F25" s="188">
        <v>198277</v>
      </c>
      <c r="G25" s="188">
        <f t="shared" si="2"/>
        <v>14</v>
      </c>
      <c r="H25" s="187" t="s">
        <v>160</v>
      </c>
      <c r="I25" s="188">
        <v>14</v>
      </c>
      <c r="J25" s="188">
        <f t="shared" si="3"/>
        <v>63639</v>
      </c>
      <c r="K25" s="187" t="s">
        <v>18</v>
      </c>
      <c r="L25" s="188">
        <v>63639</v>
      </c>
      <c r="M25" s="187" t="s">
        <v>160</v>
      </c>
      <c r="N25" s="188">
        <f>1234696+3890589+2107476</f>
        <v>7232761</v>
      </c>
      <c r="O25" s="187" t="s">
        <v>160</v>
      </c>
      <c r="P25" s="187" t="s">
        <v>150</v>
      </c>
      <c r="Q25" s="186" t="s">
        <v>152</v>
      </c>
    </row>
    <row r="26" spans="2:17" s="185" customFormat="1" ht="22.5" customHeight="1">
      <c r="B26" s="111" t="s">
        <v>25</v>
      </c>
      <c r="C26" s="188">
        <f t="shared" ref="C26:C34" si="4">D26+G26+J26+M26+O26+P26</f>
        <v>9224112</v>
      </c>
      <c r="D26" s="189">
        <f t="shared" si="1"/>
        <v>1914525</v>
      </c>
      <c r="E26" s="188">
        <v>1735785</v>
      </c>
      <c r="F26" s="188">
        <v>178740</v>
      </c>
      <c r="G26" s="187" t="s">
        <v>18</v>
      </c>
      <c r="H26" s="187" t="s">
        <v>160</v>
      </c>
      <c r="I26" s="187" t="s">
        <v>18</v>
      </c>
      <c r="J26" s="188">
        <f t="shared" si="3"/>
        <v>61723</v>
      </c>
      <c r="K26" s="187" t="s">
        <v>18</v>
      </c>
      <c r="L26" s="188">
        <v>61723</v>
      </c>
      <c r="M26" s="187" t="s">
        <v>160</v>
      </c>
      <c r="N26" s="187" t="s">
        <v>160</v>
      </c>
      <c r="O26" s="187">
        <v>1773120</v>
      </c>
      <c r="P26" s="187">
        <v>5474744</v>
      </c>
      <c r="Q26" s="186" t="s">
        <v>152</v>
      </c>
    </row>
    <row r="27" spans="2:17" s="185" customFormat="1" ht="22.5" customHeight="1">
      <c r="B27" s="111" t="s">
        <v>24</v>
      </c>
      <c r="C27" s="188">
        <f t="shared" si="4"/>
        <v>9181269</v>
      </c>
      <c r="D27" s="189">
        <f t="shared" si="1"/>
        <v>1900587</v>
      </c>
      <c r="E27" s="188">
        <v>1707603</v>
      </c>
      <c r="F27" s="188">
        <v>192984</v>
      </c>
      <c r="G27" s="187">
        <f>SUM(H27:I27)</f>
        <v>18</v>
      </c>
      <c r="H27" s="187" t="s">
        <v>160</v>
      </c>
      <c r="I27" s="187">
        <v>18</v>
      </c>
      <c r="J27" s="188">
        <f t="shared" si="3"/>
        <v>50829</v>
      </c>
      <c r="K27" s="187" t="s">
        <v>18</v>
      </c>
      <c r="L27" s="188">
        <v>50829</v>
      </c>
      <c r="M27" s="187" t="s">
        <v>150</v>
      </c>
      <c r="N27" s="187" t="s">
        <v>160</v>
      </c>
      <c r="O27" s="187">
        <v>1845299</v>
      </c>
      <c r="P27" s="187">
        <v>5384536</v>
      </c>
      <c r="Q27" s="186" t="s">
        <v>178</v>
      </c>
    </row>
    <row r="28" spans="2:17" s="185" customFormat="1" ht="22.5" customHeight="1">
      <c r="B28" s="111" t="s">
        <v>23</v>
      </c>
      <c r="C28" s="188">
        <f t="shared" si="4"/>
        <v>8954894</v>
      </c>
      <c r="D28" s="189">
        <f t="shared" si="1"/>
        <v>1869364</v>
      </c>
      <c r="E28" s="188">
        <v>1683085</v>
      </c>
      <c r="F28" s="188">
        <v>186279</v>
      </c>
      <c r="G28" s="187">
        <f>SUM(H28:I28)</f>
        <v>7</v>
      </c>
      <c r="H28" s="187" t="s">
        <v>150</v>
      </c>
      <c r="I28" s="187">
        <v>7</v>
      </c>
      <c r="J28" s="188">
        <f t="shared" si="3"/>
        <v>43161</v>
      </c>
      <c r="K28" s="187" t="s">
        <v>18</v>
      </c>
      <c r="L28" s="188">
        <v>43161</v>
      </c>
      <c r="M28" s="187" t="s">
        <v>160</v>
      </c>
      <c r="N28" s="187" t="s">
        <v>150</v>
      </c>
      <c r="O28" s="187">
        <v>1770906</v>
      </c>
      <c r="P28" s="187">
        <v>5271456</v>
      </c>
      <c r="Q28" s="186">
        <v>444028</v>
      </c>
    </row>
    <row r="29" spans="2:17" s="185" customFormat="1" ht="22.5" customHeight="1">
      <c r="B29" s="111" t="s">
        <v>22</v>
      </c>
      <c r="C29" s="188">
        <f t="shared" si="4"/>
        <v>8787893</v>
      </c>
      <c r="D29" s="189">
        <f t="shared" si="1"/>
        <v>1861952</v>
      </c>
      <c r="E29" s="188">
        <v>1676060</v>
      </c>
      <c r="F29" s="188">
        <v>185892</v>
      </c>
      <c r="G29" s="187">
        <f>SUM(H29:I29)</f>
        <v>2</v>
      </c>
      <c r="H29" s="187" t="s">
        <v>150</v>
      </c>
      <c r="I29" s="187">
        <v>2</v>
      </c>
      <c r="J29" s="188">
        <f t="shared" si="3"/>
        <v>43352</v>
      </c>
      <c r="K29" s="187" t="s">
        <v>18</v>
      </c>
      <c r="L29" s="188">
        <v>43352</v>
      </c>
      <c r="M29" s="187" t="s">
        <v>160</v>
      </c>
      <c r="N29" s="187" t="s">
        <v>160</v>
      </c>
      <c r="O29" s="187">
        <v>1683662</v>
      </c>
      <c r="P29" s="187">
        <v>5198925</v>
      </c>
      <c r="Q29" s="186">
        <v>402038</v>
      </c>
    </row>
    <row r="30" spans="2:17" s="185" customFormat="1" ht="22.5" customHeight="1">
      <c r="B30" s="190" t="s">
        <v>21</v>
      </c>
      <c r="C30" s="188">
        <f t="shared" si="4"/>
        <v>8713242</v>
      </c>
      <c r="D30" s="189">
        <f t="shared" si="1"/>
        <v>1843502</v>
      </c>
      <c r="E30" s="188">
        <v>1663561</v>
      </c>
      <c r="F30" s="188">
        <v>179941</v>
      </c>
      <c r="G30" s="187" t="s">
        <v>18</v>
      </c>
      <c r="H30" s="187" t="s">
        <v>160</v>
      </c>
      <c r="I30" s="187" t="s">
        <v>177</v>
      </c>
      <c r="J30" s="188">
        <f t="shared" si="3"/>
        <v>40191</v>
      </c>
      <c r="K30" s="187" t="s">
        <v>18</v>
      </c>
      <c r="L30" s="188">
        <v>40191</v>
      </c>
      <c r="M30" s="187" t="s">
        <v>160</v>
      </c>
      <c r="N30" s="187" t="s">
        <v>160</v>
      </c>
      <c r="O30" s="187">
        <v>1677098</v>
      </c>
      <c r="P30" s="187">
        <v>5152451</v>
      </c>
      <c r="Q30" s="186">
        <v>369529</v>
      </c>
    </row>
    <row r="31" spans="2:17" s="185" customFormat="1" ht="22.5" customHeight="1">
      <c r="B31" s="190" t="s">
        <v>20</v>
      </c>
      <c r="C31" s="188">
        <f t="shared" si="4"/>
        <v>8570485</v>
      </c>
      <c r="D31" s="189">
        <f t="shared" si="1"/>
        <v>1800046</v>
      </c>
      <c r="E31" s="188">
        <v>1631606</v>
      </c>
      <c r="F31" s="188">
        <v>168440</v>
      </c>
      <c r="G31" s="203">
        <f>SUM(H31:I31)</f>
        <v>2</v>
      </c>
      <c r="H31" s="187" t="s">
        <v>160</v>
      </c>
      <c r="I31" s="187">
        <v>2</v>
      </c>
      <c r="J31" s="188">
        <f t="shared" si="3"/>
        <v>35254</v>
      </c>
      <c r="K31" s="187" t="s">
        <v>160</v>
      </c>
      <c r="L31" s="188">
        <v>35254</v>
      </c>
      <c r="M31" s="187" t="s">
        <v>150</v>
      </c>
      <c r="N31" s="187" t="s">
        <v>150</v>
      </c>
      <c r="O31" s="187">
        <v>1663701</v>
      </c>
      <c r="P31" s="187">
        <v>5071482</v>
      </c>
      <c r="Q31" s="186">
        <v>340583</v>
      </c>
    </row>
    <row r="32" spans="2:17" s="185" customFormat="1" ht="22.5" customHeight="1">
      <c r="B32" s="190" t="s">
        <v>17</v>
      </c>
      <c r="C32" s="188">
        <f t="shared" si="4"/>
        <v>8500425</v>
      </c>
      <c r="D32" s="189">
        <f t="shared" si="1"/>
        <v>1768764</v>
      </c>
      <c r="E32" s="188">
        <v>1604894</v>
      </c>
      <c r="F32" s="188">
        <v>163870</v>
      </c>
      <c r="G32" s="187" t="s">
        <v>18</v>
      </c>
      <c r="H32" s="187" t="s">
        <v>150</v>
      </c>
      <c r="I32" s="187" t="s">
        <v>177</v>
      </c>
      <c r="J32" s="188">
        <f t="shared" si="3"/>
        <v>23555</v>
      </c>
      <c r="K32" s="187" t="s">
        <v>160</v>
      </c>
      <c r="L32" s="188">
        <v>23555</v>
      </c>
      <c r="M32" s="187" t="s">
        <v>160</v>
      </c>
      <c r="N32" s="187" t="s">
        <v>160</v>
      </c>
      <c r="O32" s="187">
        <v>1607629</v>
      </c>
      <c r="P32" s="187">
        <v>5100477</v>
      </c>
      <c r="Q32" s="186">
        <v>294885</v>
      </c>
    </row>
    <row r="33" spans="2:18" s="185" customFormat="1" ht="22.5" customHeight="1">
      <c r="B33" s="190" t="s">
        <v>16</v>
      </c>
      <c r="C33" s="188">
        <f t="shared" si="4"/>
        <v>8349336</v>
      </c>
      <c r="D33" s="189">
        <f t="shared" si="1"/>
        <v>1735774</v>
      </c>
      <c r="E33" s="188">
        <v>1574273</v>
      </c>
      <c r="F33" s="188">
        <v>161501</v>
      </c>
      <c r="G33" s="203">
        <f>SUM(H33:I33)</f>
        <v>2</v>
      </c>
      <c r="H33" s="187" t="s">
        <v>160</v>
      </c>
      <c r="I33" s="187">
        <v>2</v>
      </c>
      <c r="J33" s="188">
        <f t="shared" si="3"/>
        <v>22959</v>
      </c>
      <c r="K33" s="187" t="s">
        <v>150</v>
      </c>
      <c r="L33" s="188">
        <v>22959</v>
      </c>
      <c r="M33" s="187" t="s">
        <v>150</v>
      </c>
      <c r="N33" s="187" t="s">
        <v>160</v>
      </c>
      <c r="O33" s="187">
        <v>1576351</v>
      </c>
      <c r="P33" s="187">
        <v>5014250</v>
      </c>
      <c r="Q33" s="186">
        <v>270560</v>
      </c>
    </row>
    <row r="34" spans="2:18" s="185" customFormat="1" ht="22.5" customHeight="1">
      <c r="B34" s="190" t="s">
        <v>15</v>
      </c>
      <c r="C34" s="188">
        <f t="shared" si="4"/>
        <v>8265909</v>
      </c>
      <c r="D34" s="189">
        <f t="shared" si="1"/>
        <v>1714264</v>
      </c>
      <c r="E34" s="188">
        <v>1561882</v>
      </c>
      <c r="F34" s="188">
        <v>152382</v>
      </c>
      <c r="G34" s="203">
        <f>SUM(H34:I34)</f>
        <v>4</v>
      </c>
      <c r="H34" s="187" t="s">
        <v>160</v>
      </c>
      <c r="I34" s="187">
        <v>4</v>
      </c>
      <c r="J34" s="188">
        <f t="shared" si="3"/>
        <v>21485</v>
      </c>
      <c r="K34" s="187" t="s">
        <v>150</v>
      </c>
      <c r="L34" s="188">
        <v>21485</v>
      </c>
      <c r="M34" s="187" t="s">
        <v>160</v>
      </c>
      <c r="N34" s="187" t="s">
        <v>160</v>
      </c>
      <c r="O34" s="187">
        <v>1576258</v>
      </c>
      <c r="P34" s="187">
        <v>4953898</v>
      </c>
      <c r="Q34" s="186">
        <v>249258</v>
      </c>
    </row>
    <row r="35" spans="2:18" s="185" customFormat="1" ht="22.5" customHeight="1">
      <c r="B35" s="190" t="s">
        <v>14</v>
      </c>
      <c r="C35" s="188">
        <v>8091546</v>
      </c>
      <c r="D35" s="189">
        <f t="shared" si="1"/>
        <v>1680918</v>
      </c>
      <c r="E35" s="188">
        <v>1529681</v>
      </c>
      <c r="F35" s="188">
        <v>151237</v>
      </c>
      <c r="G35" s="187" t="s">
        <v>18</v>
      </c>
      <c r="H35" s="187" t="s">
        <v>150</v>
      </c>
      <c r="I35" s="187" t="s">
        <v>151</v>
      </c>
      <c r="J35" s="188">
        <v>19341</v>
      </c>
      <c r="K35" s="187" t="s">
        <v>160</v>
      </c>
      <c r="L35" s="188">
        <v>19341</v>
      </c>
      <c r="M35" s="187" t="s">
        <v>150</v>
      </c>
      <c r="N35" s="187" t="s">
        <v>150</v>
      </c>
      <c r="O35" s="187">
        <v>1536162</v>
      </c>
      <c r="P35" s="187">
        <v>4855125</v>
      </c>
      <c r="Q35" s="186">
        <v>228322</v>
      </c>
    </row>
    <row r="36" spans="2:18" s="185" customFormat="1" ht="22.5" customHeight="1">
      <c r="B36" s="190" t="s">
        <v>13</v>
      </c>
      <c r="C36" s="188">
        <f>D36+G36+J36+M36+O36+P36</f>
        <v>7962799</v>
      </c>
      <c r="D36" s="189">
        <f t="shared" si="1"/>
        <v>1660001</v>
      </c>
      <c r="E36" s="188">
        <v>1510097</v>
      </c>
      <c r="F36" s="188">
        <v>149904</v>
      </c>
      <c r="G36" s="187" t="s">
        <v>18</v>
      </c>
      <c r="H36" s="187" t="s">
        <v>160</v>
      </c>
      <c r="I36" s="187" t="s">
        <v>177</v>
      </c>
      <c r="J36" s="188">
        <f>K36+L36</f>
        <v>20223</v>
      </c>
      <c r="K36" s="187" t="s">
        <v>150</v>
      </c>
      <c r="L36" s="188">
        <v>20223</v>
      </c>
      <c r="M36" s="187" t="s">
        <v>160</v>
      </c>
      <c r="N36" s="187" t="s">
        <v>150</v>
      </c>
      <c r="O36" s="187">
        <v>1523179</v>
      </c>
      <c r="P36" s="187">
        <v>4759396</v>
      </c>
      <c r="Q36" s="186">
        <v>220130</v>
      </c>
    </row>
    <row r="37" spans="2:18" s="185" customFormat="1" ht="22.5" customHeight="1">
      <c r="B37" s="190" t="s">
        <v>11</v>
      </c>
      <c r="C37" s="188">
        <v>7800656</v>
      </c>
      <c r="D37" s="189">
        <v>1631590</v>
      </c>
      <c r="E37" s="188">
        <v>1483705</v>
      </c>
      <c r="F37" s="188">
        <v>147885</v>
      </c>
      <c r="G37" s="187" t="s">
        <v>18</v>
      </c>
      <c r="H37" s="187" t="s">
        <v>150</v>
      </c>
      <c r="I37" s="187" t="s">
        <v>151</v>
      </c>
      <c r="J37" s="188">
        <v>19122</v>
      </c>
      <c r="K37" s="187" t="s">
        <v>150</v>
      </c>
      <c r="L37" s="188">
        <v>19122</v>
      </c>
      <c r="M37" s="187" t="s">
        <v>150</v>
      </c>
      <c r="N37" s="187" t="s">
        <v>160</v>
      </c>
      <c r="O37" s="187">
        <v>1462741</v>
      </c>
      <c r="P37" s="187">
        <v>4687203</v>
      </c>
      <c r="Q37" s="186">
        <v>208028</v>
      </c>
    </row>
    <row r="38" spans="2:18" ht="7.5" customHeight="1" thickBot="1">
      <c r="B38" s="139"/>
      <c r="C38" s="202"/>
      <c r="D38" s="183"/>
      <c r="E38" s="181"/>
      <c r="F38" s="181"/>
      <c r="G38" s="181"/>
      <c r="H38" s="182"/>
      <c r="I38" s="181"/>
      <c r="J38" s="181"/>
      <c r="K38" s="182"/>
      <c r="L38" s="181"/>
      <c r="M38" s="182"/>
      <c r="N38" s="181"/>
      <c r="O38" s="180"/>
      <c r="P38" s="179"/>
      <c r="Q38" s="178"/>
    </row>
    <row r="39" spans="2:18" ht="16.5" customHeight="1">
      <c r="B39" s="54" t="s">
        <v>176</v>
      </c>
      <c r="C39" s="177"/>
      <c r="D39" s="175"/>
      <c r="E39" s="175"/>
      <c r="F39" s="175"/>
      <c r="G39" s="175"/>
      <c r="H39" s="176"/>
      <c r="I39" s="175"/>
      <c r="J39" s="175"/>
      <c r="K39" s="176"/>
      <c r="L39" s="175"/>
      <c r="M39" s="176"/>
      <c r="N39" s="175"/>
      <c r="O39" s="175"/>
    </row>
    <row r="40" spans="2:18" ht="16.5" customHeight="1">
      <c r="B40" s="7" t="s">
        <v>148</v>
      </c>
      <c r="C40" s="177"/>
      <c r="D40" s="175"/>
      <c r="E40" s="175"/>
      <c r="F40" s="175"/>
      <c r="G40" s="175"/>
      <c r="H40" s="176"/>
      <c r="I40" s="175"/>
      <c r="J40" s="175"/>
      <c r="K40" s="176"/>
      <c r="L40" s="175"/>
      <c r="M40" s="176"/>
      <c r="N40" s="175"/>
      <c r="O40" s="175"/>
    </row>
    <row r="41" spans="2:18" ht="16.5" customHeight="1">
      <c r="B41" s="7" t="s">
        <v>175</v>
      </c>
      <c r="C41" s="177"/>
      <c r="D41" s="175"/>
      <c r="E41" s="175"/>
      <c r="F41" s="175"/>
      <c r="G41" s="175"/>
      <c r="H41" s="176"/>
      <c r="I41" s="175"/>
      <c r="J41" s="175"/>
      <c r="K41" s="176"/>
      <c r="L41" s="175"/>
      <c r="M41" s="176"/>
      <c r="N41" s="175"/>
      <c r="O41" s="175"/>
      <c r="R41" s="201"/>
    </row>
    <row r="42" spans="2:18" ht="16.5" customHeight="1">
      <c r="B42" s="7" t="s">
        <v>146</v>
      </c>
      <c r="C42" s="177"/>
      <c r="D42" s="175"/>
      <c r="E42" s="175"/>
      <c r="F42" s="175"/>
      <c r="G42" s="175"/>
      <c r="H42" s="176"/>
      <c r="I42" s="175"/>
      <c r="J42" s="175"/>
      <c r="K42" s="176"/>
      <c r="L42" s="175"/>
      <c r="M42" s="176"/>
      <c r="N42" s="175"/>
      <c r="O42" s="175"/>
    </row>
    <row r="43" spans="2:18" s="1" customFormat="1" ht="16.5" customHeight="1">
      <c r="B43" s="54" t="s">
        <v>174</v>
      </c>
      <c r="C43" s="173"/>
      <c r="D43" s="173"/>
      <c r="E43" s="173"/>
      <c r="F43" s="173"/>
      <c r="G43" s="173"/>
      <c r="H43" s="174"/>
      <c r="I43" s="173"/>
      <c r="J43" s="173"/>
      <c r="K43" s="174"/>
      <c r="L43" s="173"/>
      <c r="M43" s="174"/>
      <c r="N43" s="173"/>
    </row>
    <row r="44" spans="2:18" s="1" customFormat="1" ht="16.5" customHeight="1">
      <c r="B44" s="54" t="s">
        <v>173</v>
      </c>
      <c r="C44" s="173"/>
      <c r="D44" s="173"/>
      <c r="E44" s="173"/>
      <c r="F44" s="173"/>
      <c r="G44" s="173"/>
      <c r="H44" s="174"/>
      <c r="I44" s="173"/>
      <c r="J44" s="173"/>
      <c r="K44" s="174"/>
      <c r="L44" s="173"/>
      <c r="M44" s="174"/>
      <c r="N44" s="200"/>
    </row>
    <row r="45" spans="2:18" ht="15" customHeight="1">
      <c r="B45" s="8" t="s">
        <v>143</v>
      </c>
      <c r="C45" s="1"/>
    </row>
    <row r="46" spans="2:18" ht="12" customHeight="1">
      <c r="B46" s="199"/>
    </row>
    <row r="47" spans="2:18" ht="7.5" customHeight="1"/>
    <row r="48" spans="2:18" ht="18" customHeight="1">
      <c r="B48" s="198" t="s">
        <v>172</v>
      </c>
    </row>
    <row r="49" spans="2:17" ht="18" customHeight="1" thickBot="1">
      <c r="B49" s="197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0" spans="2:17" ht="15" customHeight="1">
      <c r="B50" s="53"/>
      <c r="C50" s="196"/>
      <c r="D50" s="47"/>
      <c r="E50" s="48"/>
      <c r="F50" s="48"/>
      <c r="G50" s="196"/>
      <c r="H50" s="48"/>
      <c r="I50" s="48"/>
      <c r="J50" s="196"/>
      <c r="K50" s="48"/>
      <c r="L50" s="48"/>
      <c r="M50" s="196"/>
      <c r="N50" s="517" t="s">
        <v>171</v>
      </c>
      <c r="O50" s="523" t="s">
        <v>170</v>
      </c>
      <c r="P50" s="520" t="s">
        <v>169</v>
      </c>
      <c r="Q50" s="514" t="s">
        <v>168</v>
      </c>
    </row>
    <row r="51" spans="2:17" ht="24.95" customHeight="1">
      <c r="B51" s="43"/>
      <c r="C51" s="42" t="s">
        <v>167</v>
      </c>
      <c r="D51" s="44" t="s">
        <v>126</v>
      </c>
      <c r="E51" s="195" t="s">
        <v>166</v>
      </c>
      <c r="F51" s="42" t="s">
        <v>162</v>
      </c>
      <c r="G51" s="42" t="s">
        <v>165</v>
      </c>
      <c r="H51" s="42" t="s">
        <v>164</v>
      </c>
      <c r="I51" s="42" t="s">
        <v>162</v>
      </c>
      <c r="J51" s="42" t="s">
        <v>124</v>
      </c>
      <c r="K51" s="42" t="s">
        <v>163</v>
      </c>
      <c r="L51" s="42" t="s">
        <v>162</v>
      </c>
      <c r="M51" s="42" t="s">
        <v>123</v>
      </c>
      <c r="N51" s="518"/>
      <c r="O51" s="485"/>
      <c r="P51" s="521"/>
      <c r="Q51" s="515"/>
    </row>
    <row r="52" spans="2:17" ht="15" customHeight="1">
      <c r="B52" s="39"/>
      <c r="C52" s="37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519"/>
      <c r="O52" s="486"/>
      <c r="P52" s="522"/>
      <c r="Q52" s="516"/>
    </row>
    <row r="53" spans="2:17" ht="22.5" customHeight="1">
      <c r="B53" s="113" t="s">
        <v>161</v>
      </c>
      <c r="C53" s="188">
        <f t="shared" ref="C53:C72" si="5">D53+G53+J53+M53+N53</f>
        <v>49066</v>
      </c>
      <c r="D53" s="189">
        <f t="shared" ref="D53:D83" si="6">E53+F53</f>
        <v>1917</v>
      </c>
      <c r="E53" s="188">
        <v>1509</v>
      </c>
      <c r="F53" s="188">
        <v>408</v>
      </c>
      <c r="G53" s="188">
        <f t="shared" ref="G53:G72" si="7">H53+I53</f>
        <v>561</v>
      </c>
      <c r="H53" s="188">
        <v>189</v>
      </c>
      <c r="I53" s="188">
        <v>372</v>
      </c>
      <c r="J53" s="188">
        <f t="shared" ref="J53:J81" si="8">K53+L53</f>
        <v>3556</v>
      </c>
      <c r="K53" s="188">
        <v>1296</v>
      </c>
      <c r="L53" s="188">
        <v>2260</v>
      </c>
      <c r="M53" s="188">
        <v>169</v>
      </c>
      <c r="N53" s="188">
        <v>42863</v>
      </c>
      <c r="O53" s="187" t="s">
        <v>150</v>
      </c>
      <c r="P53" s="193" t="s">
        <v>160</v>
      </c>
      <c r="Q53" s="192" t="s">
        <v>150</v>
      </c>
    </row>
    <row r="54" spans="2:17" ht="22.5" customHeight="1">
      <c r="B54" s="113" t="s">
        <v>159</v>
      </c>
      <c r="C54" s="188">
        <f t="shared" si="5"/>
        <v>77653</v>
      </c>
      <c r="D54" s="189">
        <f t="shared" si="6"/>
        <v>2651</v>
      </c>
      <c r="E54" s="188">
        <v>1918</v>
      </c>
      <c r="F54" s="188">
        <v>733</v>
      </c>
      <c r="G54" s="188">
        <f t="shared" si="7"/>
        <v>530</v>
      </c>
      <c r="H54" s="188">
        <v>406</v>
      </c>
      <c r="I54" s="188">
        <v>124</v>
      </c>
      <c r="J54" s="188">
        <f t="shared" si="8"/>
        <v>4537</v>
      </c>
      <c r="K54" s="188">
        <v>1634</v>
      </c>
      <c r="L54" s="188">
        <v>2903</v>
      </c>
      <c r="M54" s="188">
        <v>98</v>
      </c>
      <c r="N54" s="188">
        <v>69837</v>
      </c>
      <c r="O54" s="187" t="s">
        <v>150</v>
      </c>
      <c r="P54" s="187" t="s">
        <v>150</v>
      </c>
      <c r="Q54" s="186" t="s">
        <v>150</v>
      </c>
    </row>
    <row r="55" spans="2:17" ht="22.5" customHeight="1">
      <c r="B55" s="113" t="s">
        <v>88</v>
      </c>
      <c r="C55" s="188">
        <f t="shared" si="5"/>
        <v>109084</v>
      </c>
      <c r="D55" s="189">
        <f t="shared" si="6"/>
        <v>3455</v>
      </c>
      <c r="E55" s="188">
        <v>3004</v>
      </c>
      <c r="F55" s="188">
        <v>451</v>
      </c>
      <c r="G55" s="188">
        <f t="shared" si="7"/>
        <v>631</v>
      </c>
      <c r="H55" s="188">
        <v>116</v>
      </c>
      <c r="I55" s="188">
        <v>515</v>
      </c>
      <c r="J55" s="188">
        <f t="shared" si="8"/>
        <v>2366</v>
      </c>
      <c r="K55" s="188">
        <v>1002</v>
      </c>
      <c r="L55" s="188">
        <v>1364</v>
      </c>
      <c r="M55" s="188">
        <v>60</v>
      </c>
      <c r="N55" s="188">
        <v>102572</v>
      </c>
      <c r="O55" s="187" t="s">
        <v>150</v>
      </c>
      <c r="P55" s="187" t="s">
        <v>150</v>
      </c>
      <c r="Q55" s="186" t="s">
        <v>150</v>
      </c>
    </row>
    <row r="56" spans="2:17" ht="22.5" customHeight="1">
      <c r="B56" s="113" t="s">
        <v>83</v>
      </c>
      <c r="C56" s="188">
        <f t="shared" si="5"/>
        <v>133024</v>
      </c>
      <c r="D56" s="189">
        <f t="shared" si="6"/>
        <v>5481</v>
      </c>
      <c r="E56" s="188">
        <v>4860</v>
      </c>
      <c r="F56" s="188">
        <v>621</v>
      </c>
      <c r="G56" s="188">
        <f t="shared" si="7"/>
        <v>251</v>
      </c>
      <c r="H56" s="188">
        <v>36</v>
      </c>
      <c r="I56" s="188">
        <v>215</v>
      </c>
      <c r="J56" s="188">
        <f t="shared" si="8"/>
        <v>1938</v>
      </c>
      <c r="K56" s="188">
        <v>624</v>
      </c>
      <c r="L56" s="188">
        <v>1314</v>
      </c>
      <c r="M56" s="188">
        <v>28</v>
      </c>
      <c r="N56" s="188">
        <v>125326</v>
      </c>
      <c r="O56" s="187" t="s">
        <v>150</v>
      </c>
      <c r="P56" s="187" t="s">
        <v>150</v>
      </c>
      <c r="Q56" s="186" t="s">
        <v>150</v>
      </c>
    </row>
    <row r="57" spans="2:17" ht="22.5" customHeight="1">
      <c r="B57" s="113" t="s">
        <v>78</v>
      </c>
      <c r="C57" s="188">
        <f t="shared" si="5"/>
        <v>145115</v>
      </c>
      <c r="D57" s="189">
        <f t="shared" si="6"/>
        <v>5642</v>
      </c>
      <c r="E57" s="188">
        <v>4931</v>
      </c>
      <c r="F57" s="188">
        <v>711</v>
      </c>
      <c r="G57" s="188">
        <f t="shared" si="7"/>
        <v>60</v>
      </c>
      <c r="H57" s="188">
        <v>24</v>
      </c>
      <c r="I57" s="188">
        <v>36</v>
      </c>
      <c r="J57" s="188">
        <f t="shared" si="8"/>
        <v>1876</v>
      </c>
      <c r="K57" s="188">
        <v>804</v>
      </c>
      <c r="L57" s="188">
        <v>1072</v>
      </c>
      <c r="M57" s="188">
        <v>12</v>
      </c>
      <c r="N57" s="188">
        <v>137525</v>
      </c>
      <c r="O57" s="187" t="s">
        <v>150</v>
      </c>
      <c r="P57" s="187" t="s">
        <v>150</v>
      </c>
      <c r="Q57" s="186" t="s">
        <v>150</v>
      </c>
    </row>
    <row r="58" spans="2:17" ht="22.5" customHeight="1">
      <c r="B58" s="113" t="s">
        <v>73</v>
      </c>
      <c r="C58" s="188">
        <f t="shared" si="5"/>
        <v>153221</v>
      </c>
      <c r="D58" s="189">
        <f t="shared" si="6"/>
        <v>5245</v>
      </c>
      <c r="E58" s="188">
        <v>4201</v>
      </c>
      <c r="F58" s="188">
        <v>1044</v>
      </c>
      <c r="G58" s="188">
        <f t="shared" si="7"/>
        <v>31</v>
      </c>
      <c r="H58" s="188">
        <v>13</v>
      </c>
      <c r="I58" s="188">
        <v>18</v>
      </c>
      <c r="J58" s="188">
        <f t="shared" si="8"/>
        <v>1524</v>
      </c>
      <c r="K58" s="188">
        <v>842</v>
      </c>
      <c r="L58" s="188">
        <v>682</v>
      </c>
      <c r="M58" s="188">
        <v>13</v>
      </c>
      <c r="N58" s="188">
        <v>146408</v>
      </c>
      <c r="O58" s="187" t="s">
        <v>150</v>
      </c>
      <c r="P58" s="187" t="s">
        <v>150</v>
      </c>
      <c r="Q58" s="186" t="s">
        <v>150</v>
      </c>
    </row>
    <row r="59" spans="2:17" ht="22.5" customHeight="1">
      <c r="B59" s="113" t="s">
        <v>68</v>
      </c>
      <c r="C59" s="188">
        <f t="shared" si="5"/>
        <v>169380</v>
      </c>
      <c r="D59" s="189">
        <f t="shared" si="6"/>
        <v>5555</v>
      </c>
      <c r="E59" s="188">
        <v>3491</v>
      </c>
      <c r="F59" s="188">
        <v>2064</v>
      </c>
      <c r="G59" s="188">
        <f t="shared" si="7"/>
        <v>12</v>
      </c>
      <c r="H59" s="188">
        <v>6</v>
      </c>
      <c r="I59" s="188">
        <v>6</v>
      </c>
      <c r="J59" s="188">
        <f t="shared" si="8"/>
        <v>1447</v>
      </c>
      <c r="K59" s="188">
        <v>962</v>
      </c>
      <c r="L59" s="188">
        <v>485</v>
      </c>
      <c r="M59" s="188">
        <v>11</v>
      </c>
      <c r="N59" s="188">
        <v>162355</v>
      </c>
      <c r="O59" s="187" t="s">
        <v>150</v>
      </c>
      <c r="P59" s="187" t="s">
        <v>150</v>
      </c>
      <c r="Q59" s="186" t="s">
        <v>150</v>
      </c>
    </row>
    <row r="60" spans="2:17" ht="22.5" hidden="1" customHeight="1">
      <c r="B60" s="113" t="s">
        <v>158</v>
      </c>
      <c r="C60" s="188">
        <f t="shared" si="5"/>
        <v>185835</v>
      </c>
      <c r="D60" s="189">
        <f t="shared" si="6"/>
        <v>6203</v>
      </c>
      <c r="E60" s="188">
        <v>4719</v>
      </c>
      <c r="F60" s="188">
        <v>1484</v>
      </c>
      <c r="G60" s="188">
        <f t="shared" si="7"/>
        <v>15</v>
      </c>
      <c r="H60" s="188">
        <v>5</v>
      </c>
      <c r="I60" s="188">
        <v>10</v>
      </c>
      <c r="J60" s="188">
        <f t="shared" si="8"/>
        <v>724</v>
      </c>
      <c r="K60" s="187" t="s">
        <v>18</v>
      </c>
      <c r="L60" s="188">
        <v>724</v>
      </c>
      <c r="M60" s="188">
        <v>11</v>
      </c>
      <c r="N60" s="188">
        <v>178882</v>
      </c>
      <c r="O60" s="187" t="s">
        <v>150</v>
      </c>
      <c r="P60" s="187" t="s">
        <v>150</v>
      </c>
      <c r="Q60" s="186" t="s">
        <v>150</v>
      </c>
    </row>
    <row r="61" spans="2:17" ht="22.5" customHeight="1">
      <c r="B61" s="191" t="s">
        <v>157</v>
      </c>
      <c r="C61" s="188">
        <f t="shared" si="5"/>
        <v>190077</v>
      </c>
      <c r="D61" s="189">
        <f t="shared" si="6"/>
        <v>6086</v>
      </c>
      <c r="E61" s="188">
        <v>4701</v>
      </c>
      <c r="F61" s="188">
        <v>1385</v>
      </c>
      <c r="G61" s="188">
        <f t="shared" si="7"/>
        <v>12</v>
      </c>
      <c r="H61" s="188">
        <v>7</v>
      </c>
      <c r="I61" s="188">
        <v>5</v>
      </c>
      <c r="J61" s="188">
        <f t="shared" si="8"/>
        <v>815</v>
      </c>
      <c r="K61" s="187" t="s">
        <v>18</v>
      </c>
      <c r="L61" s="188">
        <v>815</v>
      </c>
      <c r="M61" s="188">
        <v>7</v>
      </c>
      <c r="N61" s="188">
        <v>183157</v>
      </c>
      <c r="O61" s="187" t="s">
        <v>150</v>
      </c>
      <c r="P61" s="187" t="s">
        <v>150</v>
      </c>
      <c r="Q61" s="186" t="s">
        <v>150</v>
      </c>
    </row>
    <row r="62" spans="2:17" ht="22.5" hidden="1" customHeight="1">
      <c r="B62" s="113" t="s">
        <v>156</v>
      </c>
      <c r="C62" s="188">
        <f t="shared" si="5"/>
        <v>194280</v>
      </c>
      <c r="D62" s="189">
        <f t="shared" si="6"/>
        <v>6303</v>
      </c>
      <c r="E62" s="188">
        <v>4869</v>
      </c>
      <c r="F62" s="188">
        <v>1434</v>
      </c>
      <c r="G62" s="188">
        <f t="shared" si="7"/>
        <v>7</v>
      </c>
      <c r="H62" s="188">
        <v>6</v>
      </c>
      <c r="I62" s="188">
        <v>1</v>
      </c>
      <c r="J62" s="188">
        <f t="shared" si="8"/>
        <v>780</v>
      </c>
      <c r="K62" s="187" t="s">
        <v>18</v>
      </c>
      <c r="L62" s="188">
        <v>780</v>
      </c>
      <c r="M62" s="188">
        <v>8</v>
      </c>
      <c r="N62" s="188">
        <v>187182</v>
      </c>
      <c r="O62" s="187" t="s">
        <v>150</v>
      </c>
      <c r="P62" s="187" t="s">
        <v>150</v>
      </c>
      <c r="Q62" s="186" t="s">
        <v>150</v>
      </c>
    </row>
    <row r="63" spans="2:17" ht="22.5" hidden="1" customHeight="1">
      <c r="B63" s="113" t="s">
        <v>155</v>
      </c>
      <c r="C63" s="188">
        <f t="shared" si="5"/>
        <v>199695</v>
      </c>
      <c r="D63" s="189">
        <f t="shared" si="6"/>
        <v>6251</v>
      </c>
      <c r="E63" s="188">
        <v>4764</v>
      </c>
      <c r="F63" s="188">
        <v>1487</v>
      </c>
      <c r="G63" s="188">
        <f t="shared" si="7"/>
        <v>9</v>
      </c>
      <c r="H63" s="188">
        <v>3</v>
      </c>
      <c r="I63" s="188">
        <v>6</v>
      </c>
      <c r="J63" s="188">
        <f t="shared" si="8"/>
        <v>858</v>
      </c>
      <c r="K63" s="187" t="s">
        <v>18</v>
      </c>
      <c r="L63" s="188">
        <v>858</v>
      </c>
      <c r="M63" s="188">
        <v>12</v>
      </c>
      <c r="N63" s="188">
        <v>192565</v>
      </c>
      <c r="O63" s="187" t="s">
        <v>150</v>
      </c>
      <c r="P63" s="187" t="s">
        <v>150</v>
      </c>
      <c r="Q63" s="186" t="s">
        <v>150</v>
      </c>
    </row>
    <row r="64" spans="2:17" ht="22.5" hidden="1" customHeight="1">
      <c r="B64" s="113" t="s">
        <v>154</v>
      </c>
      <c r="C64" s="188">
        <f t="shared" si="5"/>
        <v>205906</v>
      </c>
      <c r="D64" s="189">
        <f t="shared" si="6"/>
        <v>6096</v>
      </c>
      <c r="E64" s="188">
        <v>4744</v>
      </c>
      <c r="F64" s="188">
        <v>1352</v>
      </c>
      <c r="G64" s="188">
        <f t="shared" si="7"/>
        <v>10</v>
      </c>
      <c r="H64" s="187" t="s">
        <v>18</v>
      </c>
      <c r="I64" s="188">
        <v>10</v>
      </c>
      <c r="J64" s="188">
        <f t="shared" si="8"/>
        <v>863</v>
      </c>
      <c r="K64" s="187" t="s">
        <v>18</v>
      </c>
      <c r="L64" s="188">
        <v>863</v>
      </c>
      <c r="M64" s="188">
        <v>5</v>
      </c>
      <c r="N64" s="188">
        <v>198932</v>
      </c>
      <c r="O64" s="187" t="s">
        <v>150</v>
      </c>
      <c r="P64" s="187" t="s">
        <v>150</v>
      </c>
      <c r="Q64" s="186" t="s">
        <v>150</v>
      </c>
    </row>
    <row r="65" spans="2:17" ht="22.5" hidden="1" customHeight="1">
      <c r="B65" s="111" t="s">
        <v>153</v>
      </c>
      <c r="C65" s="188">
        <f t="shared" si="5"/>
        <v>208603</v>
      </c>
      <c r="D65" s="189">
        <f t="shared" si="6"/>
        <v>5716</v>
      </c>
      <c r="E65" s="188">
        <v>4261</v>
      </c>
      <c r="F65" s="188">
        <v>1455</v>
      </c>
      <c r="G65" s="188">
        <f t="shared" si="7"/>
        <v>20</v>
      </c>
      <c r="H65" s="187" t="s">
        <v>18</v>
      </c>
      <c r="I65" s="188">
        <v>20</v>
      </c>
      <c r="J65" s="188">
        <f t="shared" si="8"/>
        <v>869</v>
      </c>
      <c r="K65" s="187" t="s">
        <v>18</v>
      </c>
      <c r="L65" s="188">
        <v>869</v>
      </c>
      <c r="M65" s="188">
        <v>9</v>
      </c>
      <c r="N65" s="188">
        <v>201989</v>
      </c>
      <c r="O65" s="187" t="s">
        <v>150</v>
      </c>
      <c r="P65" s="187" t="s">
        <v>150</v>
      </c>
      <c r="Q65" s="186" t="s">
        <v>150</v>
      </c>
    </row>
    <row r="66" spans="2:17" ht="22.5" customHeight="1">
      <c r="B66" s="111" t="s">
        <v>35</v>
      </c>
      <c r="C66" s="188">
        <f t="shared" si="5"/>
        <v>213557</v>
      </c>
      <c r="D66" s="189">
        <f t="shared" si="6"/>
        <v>5350</v>
      </c>
      <c r="E66" s="188">
        <v>4039</v>
      </c>
      <c r="F66" s="188">
        <v>1311</v>
      </c>
      <c r="G66" s="188">
        <f t="shared" si="7"/>
        <v>9</v>
      </c>
      <c r="H66" s="187" t="s">
        <v>18</v>
      </c>
      <c r="I66" s="188">
        <v>9</v>
      </c>
      <c r="J66" s="188">
        <f t="shared" si="8"/>
        <v>666</v>
      </c>
      <c r="K66" s="187" t="s">
        <v>18</v>
      </c>
      <c r="L66" s="188">
        <v>666</v>
      </c>
      <c r="M66" s="188">
        <v>12</v>
      </c>
      <c r="N66" s="188">
        <v>207520</v>
      </c>
      <c r="O66" s="187" t="s">
        <v>150</v>
      </c>
      <c r="P66" s="187" t="s">
        <v>150</v>
      </c>
      <c r="Q66" s="186" t="s">
        <v>150</v>
      </c>
    </row>
    <row r="67" spans="2:17" s="185" customFormat="1" ht="22.5" customHeight="1">
      <c r="B67" s="111" t="s">
        <v>31</v>
      </c>
      <c r="C67" s="188">
        <f t="shared" si="5"/>
        <v>224140</v>
      </c>
      <c r="D67" s="189">
        <f t="shared" si="6"/>
        <v>5594</v>
      </c>
      <c r="E67" s="188">
        <v>4433</v>
      </c>
      <c r="F67" s="188">
        <v>1161</v>
      </c>
      <c r="G67" s="188">
        <f t="shared" si="7"/>
        <v>14</v>
      </c>
      <c r="H67" s="187" t="s">
        <v>18</v>
      </c>
      <c r="I67" s="188">
        <v>14</v>
      </c>
      <c r="J67" s="188">
        <f t="shared" si="8"/>
        <v>782</v>
      </c>
      <c r="K67" s="187" t="s">
        <v>18</v>
      </c>
      <c r="L67" s="188">
        <v>782</v>
      </c>
      <c r="M67" s="187" t="s">
        <v>150</v>
      </c>
      <c r="N67" s="188">
        <v>217750</v>
      </c>
      <c r="O67" s="187" t="s">
        <v>150</v>
      </c>
      <c r="P67" s="187" t="s">
        <v>150</v>
      </c>
      <c r="Q67" s="186" t="s">
        <v>150</v>
      </c>
    </row>
    <row r="68" spans="2:17" s="185" customFormat="1" ht="22.5" customHeight="1">
      <c r="B68" s="111" t="s">
        <v>30</v>
      </c>
      <c r="C68" s="188">
        <f t="shared" si="5"/>
        <v>230589</v>
      </c>
      <c r="D68" s="189">
        <f t="shared" si="6"/>
        <v>6190</v>
      </c>
      <c r="E68" s="188">
        <v>4987</v>
      </c>
      <c r="F68" s="187">
        <v>1203</v>
      </c>
      <c r="G68" s="188">
        <f t="shared" si="7"/>
        <v>8</v>
      </c>
      <c r="H68" s="187" t="s">
        <v>150</v>
      </c>
      <c r="I68" s="187">
        <v>8</v>
      </c>
      <c r="J68" s="188">
        <f t="shared" si="8"/>
        <v>814</v>
      </c>
      <c r="K68" s="187" t="s">
        <v>18</v>
      </c>
      <c r="L68" s="187">
        <v>814</v>
      </c>
      <c r="M68" s="187" t="s">
        <v>150</v>
      </c>
      <c r="N68" s="188">
        <v>223577</v>
      </c>
      <c r="O68" s="187" t="s">
        <v>150</v>
      </c>
      <c r="P68" s="187" t="s">
        <v>150</v>
      </c>
      <c r="Q68" s="186" t="s">
        <v>150</v>
      </c>
    </row>
    <row r="69" spans="2:17" s="185" customFormat="1" ht="22.5" customHeight="1">
      <c r="B69" s="111" t="s">
        <v>29</v>
      </c>
      <c r="C69" s="188">
        <f t="shared" si="5"/>
        <v>237756</v>
      </c>
      <c r="D69" s="189">
        <f t="shared" si="6"/>
        <v>6682</v>
      </c>
      <c r="E69" s="188">
        <v>5314</v>
      </c>
      <c r="F69" s="187">
        <v>1368</v>
      </c>
      <c r="G69" s="188">
        <f t="shared" si="7"/>
        <v>5</v>
      </c>
      <c r="H69" s="187" t="s">
        <v>150</v>
      </c>
      <c r="I69" s="187">
        <v>5</v>
      </c>
      <c r="J69" s="188">
        <f t="shared" si="8"/>
        <v>830</v>
      </c>
      <c r="K69" s="187" t="s">
        <v>18</v>
      </c>
      <c r="L69" s="187">
        <v>830</v>
      </c>
      <c r="M69" s="187" t="s">
        <v>150</v>
      </c>
      <c r="N69" s="188">
        <v>230239</v>
      </c>
      <c r="O69" s="187" t="s">
        <v>150</v>
      </c>
      <c r="P69" s="187" t="s">
        <v>150</v>
      </c>
      <c r="Q69" s="186" t="s">
        <v>152</v>
      </c>
    </row>
    <row r="70" spans="2:17" s="185" customFormat="1" ht="22.5" customHeight="1">
      <c r="B70" s="111" t="s">
        <v>28</v>
      </c>
      <c r="C70" s="188">
        <f t="shared" si="5"/>
        <v>239073</v>
      </c>
      <c r="D70" s="189">
        <f t="shared" si="6"/>
        <v>6785</v>
      </c>
      <c r="E70" s="188">
        <v>5612</v>
      </c>
      <c r="F70" s="187">
        <v>1173</v>
      </c>
      <c r="G70" s="188">
        <f t="shared" si="7"/>
        <v>3</v>
      </c>
      <c r="H70" s="187" t="s">
        <v>150</v>
      </c>
      <c r="I70" s="187">
        <v>3</v>
      </c>
      <c r="J70" s="188">
        <f t="shared" si="8"/>
        <v>807</v>
      </c>
      <c r="K70" s="187" t="s">
        <v>18</v>
      </c>
      <c r="L70" s="187">
        <v>807</v>
      </c>
      <c r="M70" s="187" t="s">
        <v>150</v>
      </c>
      <c r="N70" s="188">
        <v>231478</v>
      </c>
      <c r="O70" s="187" t="s">
        <v>150</v>
      </c>
      <c r="P70" s="187" t="s">
        <v>150</v>
      </c>
      <c r="Q70" s="186" t="s">
        <v>152</v>
      </c>
    </row>
    <row r="71" spans="2:17" s="185" customFormat="1" ht="22.5" customHeight="1">
      <c r="B71" s="111" t="s">
        <v>27</v>
      </c>
      <c r="C71" s="188">
        <f t="shared" si="5"/>
        <v>249938</v>
      </c>
      <c r="D71" s="189">
        <f t="shared" si="6"/>
        <v>6965</v>
      </c>
      <c r="E71" s="188">
        <v>6139</v>
      </c>
      <c r="F71" s="187">
        <v>826</v>
      </c>
      <c r="G71" s="188">
        <f t="shared" si="7"/>
        <v>1</v>
      </c>
      <c r="H71" s="187" t="s">
        <v>150</v>
      </c>
      <c r="I71" s="187">
        <v>1</v>
      </c>
      <c r="J71" s="188">
        <f t="shared" si="8"/>
        <v>719</v>
      </c>
      <c r="K71" s="187" t="s">
        <v>18</v>
      </c>
      <c r="L71" s="187">
        <v>719</v>
      </c>
      <c r="M71" s="187" t="s">
        <v>150</v>
      </c>
      <c r="N71" s="188">
        <f>1615+50753+189885</f>
        <v>242253</v>
      </c>
      <c r="O71" s="187" t="s">
        <v>150</v>
      </c>
      <c r="P71" s="187" t="s">
        <v>150</v>
      </c>
      <c r="Q71" s="186" t="s">
        <v>152</v>
      </c>
    </row>
    <row r="72" spans="2:17" s="185" customFormat="1" ht="22.5" customHeight="1">
      <c r="B72" s="111" t="s">
        <v>26</v>
      </c>
      <c r="C72" s="188">
        <f t="shared" si="5"/>
        <v>255399</v>
      </c>
      <c r="D72" s="189">
        <f t="shared" si="6"/>
        <v>7118</v>
      </c>
      <c r="E72" s="188">
        <v>6339</v>
      </c>
      <c r="F72" s="187">
        <v>779</v>
      </c>
      <c r="G72" s="188">
        <f t="shared" si="7"/>
        <v>2</v>
      </c>
      <c r="H72" s="187" t="s">
        <v>150</v>
      </c>
      <c r="I72" s="187">
        <v>2</v>
      </c>
      <c r="J72" s="188">
        <f t="shared" si="8"/>
        <v>677</v>
      </c>
      <c r="K72" s="187" t="s">
        <v>18</v>
      </c>
      <c r="L72" s="187">
        <v>677</v>
      </c>
      <c r="M72" s="187" t="s">
        <v>150</v>
      </c>
      <c r="N72" s="188">
        <f>6093+166955+74554</f>
        <v>247602</v>
      </c>
      <c r="O72" s="187" t="s">
        <v>150</v>
      </c>
      <c r="P72" s="187" t="s">
        <v>150</v>
      </c>
      <c r="Q72" s="186" t="s">
        <v>152</v>
      </c>
    </row>
    <row r="73" spans="2:17" s="185" customFormat="1" ht="22.5" customHeight="1">
      <c r="B73" s="111" t="s">
        <v>25</v>
      </c>
      <c r="C73" s="188">
        <f t="shared" ref="C73:C83" si="9">D73+G73+J73+M73+O73+P73</f>
        <v>256370</v>
      </c>
      <c r="D73" s="189">
        <f t="shared" si="6"/>
        <v>7400</v>
      </c>
      <c r="E73" s="188">
        <v>6746</v>
      </c>
      <c r="F73" s="187">
        <v>654</v>
      </c>
      <c r="G73" s="187" t="s">
        <v>18</v>
      </c>
      <c r="H73" s="187" t="s">
        <v>150</v>
      </c>
      <c r="I73" s="187" t="s">
        <v>18</v>
      </c>
      <c r="J73" s="188">
        <f t="shared" si="8"/>
        <v>741</v>
      </c>
      <c r="K73" s="187" t="s">
        <v>18</v>
      </c>
      <c r="L73" s="187">
        <v>741</v>
      </c>
      <c r="M73" s="187" t="s">
        <v>150</v>
      </c>
      <c r="N73" s="187" t="s">
        <v>150</v>
      </c>
      <c r="O73" s="187">
        <v>8266</v>
      </c>
      <c r="P73" s="187">
        <v>239963</v>
      </c>
      <c r="Q73" s="186" t="s">
        <v>152</v>
      </c>
    </row>
    <row r="74" spans="2:17" s="185" customFormat="1" ht="22.5" customHeight="1">
      <c r="B74" s="111" t="s">
        <v>24</v>
      </c>
      <c r="C74" s="188">
        <f t="shared" si="9"/>
        <v>261771</v>
      </c>
      <c r="D74" s="189">
        <f t="shared" si="6"/>
        <v>7406</v>
      </c>
      <c r="E74" s="188">
        <v>6697</v>
      </c>
      <c r="F74" s="187">
        <v>709</v>
      </c>
      <c r="G74" s="187">
        <f>SUM(H74:I74)</f>
        <v>1</v>
      </c>
      <c r="H74" s="187" t="s">
        <v>150</v>
      </c>
      <c r="I74" s="187">
        <v>1</v>
      </c>
      <c r="J74" s="188">
        <f t="shared" si="8"/>
        <v>637</v>
      </c>
      <c r="K74" s="187" t="s">
        <v>18</v>
      </c>
      <c r="L74" s="187">
        <v>637</v>
      </c>
      <c r="M74" s="187" t="s">
        <v>150</v>
      </c>
      <c r="N74" s="187" t="s">
        <v>150</v>
      </c>
      <c r="O74" s="187">
        <v>8040</v>
      </c>
      <c r="P74" s="187">
        <v>245687</v>
      </c>
      <c r="Q74" s="186" t="s">
        <v>152</v>
      </c>
    </row>
    <row r="75" spans="2:17" s="185" customFormat="1" ht="22.5" customHeight="1">
      <c r="B75" s="111" t="s">
        <v>23</v>
      </c>
      <c r="C75" s="188">
        <f t="shared" si="9"/>
        <v>266652</v>
      </c>
      <c r="D75" s="189">
        <f t="shared" si="6"/>
        <v>7335</v>
      </c>
      <c r="E75" s="188">
        <v>6540</v>
      </c>
      <c r="F75" s="187">
        <v>795</v>
      </c>
      <c r="G75" s="187">
        <f>SUM(H75:I75)</f>
        <v>2</v>
      </c>
      <c r="H75" s="187" t="s">
        <v>150</v>
      </c>
      <c r="I75" s="187">
        <v>2</v>
      </c>
      <c r="J75" s="188">
        <f t="shared" si="8"/>
        <v>557</v>
      </c>
      <c r="K75" s="187" t="s">
        <v>18</v>
      </c>
      <c r="L75" s="187">
        <v>557</v>
      </c>
      <c r="M75" s="187" t="s">
        <v>150</v>
      </c>
      <c r="N75" s="187" t="s">
        <v>150</v>
      </c>
      <c r="O75" s="187">
        <v>6586</v>
      </c>
      <c r="P75" s="187">
        <v>252172</v>
      </c>
      <c r="Q75" s="186">
        <v>2101</v>
      </c>
    </row>
    <row r="76" spans="2:17" s="185" customFormat="1" ht="22.5" customHeight="1">
      <c r="B76" s="111" t="s">
        <v>22</v>
      </c>
      <c r="C76" s="188">
        <f t="shared" si="9"/>
        <v>268357</v>
      </c>
      <c r="D76" s="189">
        <f t="shared" si="6"/>
        <v>7371</v>
      </c>
      <c r="E76" s="188">
        <v>6472</v>
      </c>
      <c r="F76" s="187">
        <v>899</v>
      </c>
      <c r="G76" s="187">
        <f>SUM(H76:I76)</f>
        <v>1</v>
      </c>
      <c r="H76" s="187" t="s">
        <v>150</v>
      </c>
      <c r="I76" s="187">
        <v>1</v>
      </c>
      <c r="J76" s="188">
        <f t="shared" si="8"/>
        <v>539</v>
      </c>
      <c r="K76" s="187" t="s">
        <v>18</v>
      </c>
      <c r="L76" s="187">
        <v>539</v>
      </c>
      <c r="M76" s="187" t="s">
        <v>150</v>
      </c>
      <c r="N76" s="187" t="s">
        <v>150</v>
      </c>
      <c r="O76" s="187">
        <v>5748</v>
      </c>
      <c r="P76" s="187">
        <v>254698</v>
      </c>
      <c r="Q76" s="186">
        <v>1475</v>
      </c>
    </row>
    <row r="77" spans="2:17" s="185" customFormat="1" ht="22.5" customHeight="1">
      <c r="B77" s="190" t="s">
        <v>21</v>
      </c>
      <c r="C77" s="188">
        <f t="shared" si="9"/>
        <v>266927</v>
      </c>
      <c r="D77" s="189">
        <f t="shared" si="6"/>
        <v>7103</v>
      </c>
      <c r="E77" s="188">
        <v>6216</v>
      </c>
      <c r="F77" s="187">
        <v>887</v>
      </c>
      <c r="G77" s="187" t="s">
        <v>18</v>
      </c>
      <c r="H77" s="187" t="s">
        <v>150</v>
      </c>
      <c r="I77" s="187" t="s">
        <v>18</v>
      </c>
      <c r="J77" s="188">
        <f t="shared" si="8"/>
        <v>469</v>
      </c>
      <c r="K77" s="187" t="s">
        <v>18</v>
      </c>
      <c r="L77" s="187">
        <v>469</v>
      </c>
      <c r="M77" s="187" t="s">
        <v>150</v>
      </c>
      <c r="N77" s="187" t="s">
        <v>150</v>
      </c>
      <c r="O77" s="187">
        <v>5761</v>
      </c>
      <c r="P77" s="187">
        <v>253594</v>
      </c>
      <c r="Q77" s="186">
        <v>1287</v>
      </c>
    </row>
    <row r="78" spans="2:17" s="185" customFormat="1" ht="22.5" customHeight="1">
      <c r="B78" s="190" t="s">
        <v>20</v>
      </c>
      <c r="C78" s="188">
        <f t="shared" si="9"/>
        <v>266999</v>
      </c>
      <c r="D78" s="189">
        <f t="shared" si="6"/>
        <v>7098</v>
      </c>
      <c r="E78" s="188">
        <v>6140</v>
      </c>
      <c r="F78" s="187">
        <v>958</v>
      </c>
      <c r="G78" s="187">
        <f>SUM(H78:I78)</f>
        <v>3</v>
      </c>
      <c r="H78" s="187" t="s">
        <v>150</v>
      </c>
      <c r="I78" s="187">
        <v>3</v>
      </c>
      <c r="J78" s="188">
        <f t="shared" si="8"/>
        <v>406</v>
      </c>
      <c r="K78" s="187" t="s">
        <v>150</v>
      </c>
      <c r="L78" s="187">
        <v>406</v>
      </c>
      <c r="M78" s="187" t="s">
        <v>150</v>
      </c>
      <c r="N78" s="187" t="s">
        <v>150</v>
      </c>
      <c r="O78" s="187">
        <v>5533</v>
      </c>
      <c r="P78" s="187">
        <v>253959</v>
      </c>
      <c r="Q78" s="186">
        <v>1206</v>
      </c>
    </row>
    <row r="79" spans="2:17" s="185" customFormat="1" ht="22.5" customHeight="1">
      <c r="B79" s="190" t="s">
        <v>17</v>
      </c>
      <c r="C79" s="188">
        <f t="shared" si="9"/>
        <v>269555</v>
      </c>
      <c r="D79" s="189">
        <f t="shared" si="6"/>
        <v>6982</v>
      </c>
      <c r="E79" s="188">
        <v>5936</v>
      </c>
      <c r="F79" s="187">
        <v>1046</v>
      </c>
      <c r="G79" s="187" t="s">
        <v>151</v>
      </c>
      <c r="H79" s="187" t="s">
        <v>150</v>
      </c>
      <c r="I79" s="187" t="s">
        <v>151</v>
      </c>
      <c r="J79" s="188">
        <f t="shared" si="8"/>
        <v>359</v>
      </c>
      <c r="K79" s="187" t="s">
        <v>150</v>
      </c>
      <c r="L79" s="187">
        <v>359</v>
      </c>
      <c r="M79" s="187" t="s">
        <v>150</v>
      </c>
      <c r="N79" s="187" t="s">
        <v>150</v>
      </c>
      <c r="O79" s="187">
        <v>5316</v>
      </c>
      <c r="P79" s="187">
        <v>256898</v>
      </c>
      <c r="Q79" s="186">
        <v>1036</v>
      </c>
    </row>
    <row r="80" spans="2:17" s="185" customFormat="1" ht="22.5" customHeight="1">
      <c r="B80" s="190" t="s">
        <v>16</v>
      </c>
      <c r="C80" s="188">
        <f t="shared" si="9"/>
        <v>271075</v>
      </c>
      <c r="D80" s="189">
        <f t="shared" si="6"/>
        <v>6938</v>
      </c>
      <c r="E80" s="188">
        <v>5905</v>
      </c>
      <c r="F80" s="187">
        <v>1033</v>
      </c>
      <c r="G80" s="187">
        <f>SUM(H80:I80)</f>
        <v>1</v>
      </c>
      <c r="H80" s="187" t="s">
        <v>150</v>
      </c>
      <c r="I80" s="187">
        <v>1</v>
      </c>
      <c r="J80" s="188">
        <f t="shared" si="8"/>
        <v>309</v>
      </c>
      <c r="K80" s="187" t="s">
        <v>150</v>
      </c>
      <c r="L80" s="187">
        <v>309</v>
      </c>
      <c r="M80" s="187" t="s">
        <v>150</v>
      </c>
      <c r="N80" s="187" t="s">
        <v>150</v>
      </c>
      <c r="O80" s="187">
        <v>5248</v>
      </c>
      <c r="P80" s="187">
        <v>258579</v>
      </c>
      <c r="Q80" s="186">
        <v>1145</v>
      </c>
    </row>
    <row r="81" spans="2:17" s="185" customFormat="1" ht="22.5" customHeight="1">
      <c r="B81" s="190" t="s">
        <v>15</v>
      </c>
      <c r="C81" s="188">
        <f t="shared" si="9"/>
        <v>274470</v>
      </c>
      <c r="D81" s="189">
        <f t="shared" si="6"/>
        <v>7175</v>
      </c>
      <c r="E81" s="188">
        <v>6218</v>
      </c>
      <c r="F81" s="187">
        <v>957</v>
      </c>
      <c r="G81" s="187">
        <f>SUM(H81:I81)</f>
        <v>1</v>
      </c>
      <c r="H81" s="187" t="s">
        <v>150</v>
      </c>
      <c r="I81" s="187">
        <v>1</v>
      </c>
      <c r="J81" s="188">
        <f t="shared" si="8"/>
        <v>278</v>
      </c>
      <c r="K81" s="187" t="s">
        <v>150</v>
      </c>
      <c r="L81" s="187">
        <v>278</v>
      </c>
      <c r="M81" s="187" t="s">
        <v>150</v>
      </c>
      <c r="N81" s="187" t="s">
        <v>150</v>
      </c>
      <c r="O81" s="187">
        <v>5441</v>
      </c>
      <c r="P81" s="187">
        <v>261575</v>
      </c>
      <c r="Q81" s="186">
        <v>1090</v>
      </c>
    </row>
    <row r="82" spans="2:17" s="185" customFormat="1" ht="22.5" customHeight="1">
      <c r="B82" s="190" t="s">
        <v>14</v>
      </c>
      <c r="C82" s="188">
        <f t="shared" si="9"/>
        <v>274456</v>
      </c>
      <c r="D82" s="189">
        <f t="shared" si="6"/>
        <v>7019</v>
      </c>
      <c r="E82" s="188">
        <v>6089</v>
      </c>
      <c r="F82" s="187">
        <v>930</v>
      </c>
      <c r="G82" s="187" t="s">
        <v>151</v>
      </c>
      <c r="H82" s="187" t="s">
        <v>150</v>
      </c>
      <c r="I82" s="187" t="s">
        <v>151</v>
      </c>
      <c r="J82" s="188">
        <v>242</v>
      </c>
      <c r="K82" s="187" t="s">
        <v>150</v>
      </c>
      <c r="L82" s="187">
        <v>242</v>
      </c>
      <c r="M82" s="187" t="s">
        <v>150</v>
      </c>
      <c r="N82" s="187" t="s">
        <v>150</v>
      </c>
      <c r="O82" s="187">
        <v>5744</v>
      </c>
      <c r="P82" s="187">
        <v>261451</v>
      </c>
      <c r="Q82" s="186">
        <v>1064</v>
      </c>
    </row>
    <row r="83" spans="2:17" s="185" customFormat="1" ht="22.5" customHeight="1">
      <c r="B83" s="190" t="s">
        <v>13</v>
      </c>
      <c r="C83" s="188">
        <f t="shared" si="9"/>
        <v>276465</v>
      </c>
      <c r="D83" s="189">
        <f t="shared" si="6"/>
        <v>6977</v>
      </c>
      <c r="E83" s="188">
        <v>6090</v>
      </c>
      <c r="F83" s="187">
        <v>887</v>
      </c>
      <c r="G83" s="187" t="s">
        <v>151</v>
      </c>
      <c r="H83" s="187" t="s">
        <v>150</v>
      </c>
      <c r="I83" s="187" t="s">
        <v>151</v>
      </c>
      <c r="J83" s="188">
        <f>K83+L83</f>
        <v>248</v>
      </c>
      <c r="K83" s="187" t="s">
        <v>150</v>
      </c>
      <c r="L83" s="187">
        <v>248</v>
      </c>
      <c r="M83" s="187" t="s">
        <v>150</v>
      </c>
      <c r="N83" s="187" t="s">
        <v>150</v>
      </c>
      <c r="O83" s="187">
        <v>6119</v>
      </c>
      <c r="P83" s="187">
        <v>263121</v>
      </c>
      <c r="Q83" s="186">
        <v>1051</v>
      </c>
    </row>
    <row r="84" spans="2:17" s="185" customFormat="1" ht="22.5" customHeight="1">
      <c r="B84" s="190" t="s">
        <v>11</v>
      </c>
      <c r="C84" s="188">
        <v>281755</v>
      </c>
      <c r="D84" s="189">
        <v>6868</v>
      </c>
      <c r="E84" s="188">
        <v>6007</v>
      </c>
      <c r="F84" s="187">
        <v>861</v>
      </c>
      <c r="G84" s="187" t="s">
        <v>151</v>
      </c>
      <c r="H84" s="187" t="s">
        <v>150</v>
      </c>
      <c r="I84" s="187" t="s">
        <v>151</v>
      </c>
      <c r="J84" s="188">
        <v>258</v>
      </c>
      <c r="K84" s="187" t="s">
        <v>150</v>
      </c>
      <c r="L84" s="187">
        <v>258</v>
      </c>
      <c r="M84" s="187" t="s">
        <v>150</v>
      </c>
      <c r="N84" s="187" t="s">
        <v>150</v>
      </c>
      <c r="O84" s="187">
        <v>6456</v>
      </c>
      <c r="P84" s="187">
        <v>268173</v>
      </c>
      <c r="Q84" s="186">
        <v>791</v>
      </c>
    </row>
    <row r="85" spans="2:17" ht="7.5" customHeight="1" thickBot="1">
      <c r="B85" s="184"/>
      <c r="C85" s="181"/>
      <c r="D85" s="183"/>
      <c r="E85" s="181"/>
      <c r="F85" s="181"/>
      <c r="G85" s="181"/>
      <c r="H85" s="182"/>
      <c r="I85" s="181"/>
      <c r="J85" s="181"/>
      <c r="K85" s="182"/>
      <c r="L85" s="181"/>
      <c r="M85" s="182"/>
      <c r="N85" s="181"/>
      <c r="O85" s="180"/>
      <c r="P85" s="179"/>
      <c r="Q85" s="178"/>
    </row>
    <row r="86" spans="2:17" ht="16.5" customHeight="1">
      <c r="B86" s="54" t="s">
        <v>149</v>
      </c>
      <c r="C86" s="177"/>
      <c r="D86" s="175"/>
      <c r="E86" s="175"/>
      <c r="F86" s="175"/>
      <c r="G86" s="175"/>
      <c r="H86" s="176"/>
      <c r="I86" s="175"/>
      <c r="J86" s="175"/>
      <c r="K86" s="176"/>
      <c r="L86" s="175"/>
      <c r="M86" s="176"/>
      <c r="N86" s="175"/>
      <c r="O86" s="175"/>
    </row>
    <row r="87" spans="2:17" ht="16.5" customHeight="1">
      <c r="B87" s="7" t="s">
        <v>148</v>
      </c>
      <c r="C87" s="177"/>
      <c r="D87" s="175"/>
      <c r="E87" s="175"/>
      <c r="F87" s="175"/>
      <c r="G87" s="175"/>
      <c r="H87" s="176"/>
      <c r="I87" s="175"/>
      <c r="J87" s="175"/>
      <c r="K87" s="176"/>
      <c r="L87" s="175"/>
      <c r="M87" s="176"/>
      <c r="N87" s="175"/>
      <c r="O87" s="175"/>
    </row>
    <row r="88" spans="2:17" ht="16.5" customHeight="1">
      <c r="B88" s="7" t="s">
        <v>147</v>
      </c>
      <c r="C88" s="177"/>
      <c r="D88" s="175"/>
      <c r="E88" s="175"/>
      <c r="F88" s="175"/>
      <c r="G88" s="175"/>
      <c r="H88" s="176"/>
      <c r="I88" s="175"/>
      <c r="J88" s="175"/>
      <c r="K88" s="176"/>
      <c r="L88" s="175"/>
      <c r="M88" s="176"/>
      <c r="N88" s="175"/>
      <c r="O88" s="175"/>
    </row>
    <row r="89" spans="2:17" ht="16.5" customHeight="1">
      <c r="B89" s="7" t="s">
        <v>146</v>
      </c>
      <c r="C89" s="177"/>
      <c r="D89" s="175"/>
      <c r="E89" s="175"/>
      <c r="F89" s="175"/>
      <c r="G89" s="175"/>
      <c r="H89" s="176"/>
      <c r="I89" s="175"/>
      <c r="J89" s="175"/>
      <c r="K89" s="176"/>
      <c r="L89" s="175"/>
      <c r="M89" s="176"/>
      <c r="N89" s="175"/>
      <c r="O89" s="175"/>
    </row>
    <row r="90" spans="2:17" s="1" customFormat="1" ht="16.5" customHeight="1">
      <c r="B90" s="54" t="s">
        <v>145</v>
      </c>
      <c r="C90" s="173"/>
      <c r="D90" s="173"/>
      <c r="E90" s="173"/>
      <c r="F90" s="173"/>
      <c r="G90" s="173"/>
      <c r="H90" s="174"/>
      <c r="I90" s="173"/>
      <c r="J90" s="173"/>
      <c r="K90" s="174"/>
      <c r="L90" s="173"/>
      <c r="M90" s="174"/>
      <c r="N90" s="173"/>
    </row>
    <row r="91" spans="2:17" s="1" customFormat="1" ht="16.5" customHeight="1">
      <c r="B91" s="54" t="s">
        <v>144</v>
      </c>
      <c r="C91" s="173"/>
      <c r="D91" s="173"/>
      <c r="E91" s="173"/>
      <c r="F91" s="173"/>
      <c r="G91" s="173"/>
      <c r="H91" s="174"/>
      <c r="I91" s="173"/>
      <c r="J91" s="173"/>
      <c r="K91" s="174"/>
      <c r="L91" s="173"/>
      <c r="M91" s="174"/>
      <c r="N91" s="173"/>
    </row>
    <row r="92" spans="2:17" ht="15" customHeight="1">
      <c r="B92" s="8" t="s">
        <v>143</v>
      </c>
      <c r="C92" s="1"/>
    </row>
  </sheetData>
  <mergeCells count="8">
    <mergeCell ref="Q3:Q5"/>
    <mergeCell ref="Q50:Q52"/>
    <mergeCell ref="N3:N5"/>
    <mergeCell ref="N50:N52"/>
    <mergeCell ref="P3:P5"/>
    <mergeCell ref="O3:O5"/>
    <mergeCell ref="O50:O52"/>
    <mergeCell ref="P50:P52"/>
  </mergeCells>
  <phoneticPr fontId="2"/>
  <pageMargins left="0.51181102362204722" right="0.51181102362204722" top="0.55118110236220474" bottom="0.39370078740157483" header="0.27559055118110237" footer="0.19685039370078741"/>
  <pageSetup paperSize="9" scale="44" firstPageNumber="164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9"/>
  <sheetViews>
    <sheetView showGridLines="0" view="pageBreakPreview" zoomScale="71" zoomScaleNormal="75" zoomScaleSheetLayoutView="71" workbookViewId="0">
      <pane xSplit="2" ySplit="5" topLeftCell="C70" activePane="bottomRight" state="frozen"/>
      <selection pane="topRight" activeCell="C1" sqref="C1"/>
      <selection pane="bottomLeft" activeCell="A6" sqref="A6"/>
      <selection pane="bottomRight" activeCell="B82" sqref="B82"/>
    </sheetView>
  </sheetViews>
  <sheetFormatPr defaultRowHeight="18" customHeight="1"/>
  <cols>
    <col min="1" max="1" width="2.625" style="10" customWidth="1"/>
    <col min="2" max="2" width="16.75" style="10" customWidth="1"/>
    <col min="3" max="3" width="11.625" style="10" customWidth="1"/>
    <col min="4" max="7" width="10.375" style="10" customWidth="1"/>
    <col min="8" max="8" width="10.5" style="10" customWidth="1"/>
    <col min="9" max="9" width="4.125" style="10" customWidth="1"/>
    <col min="10" max="10" width="6.25" style="10" customWidth="1"/>
    <col min="11" max="15" width="10.125" style="10" customWidth="1"/>
    <col min="16" max="16" width="10.125" style="1" customWidth="1"/>
    <col min="17" max="17" width="10.125" style="10" customWidth="1"/>
    <col min="18" max="18" width="10.875" style="10" customWidth="1"/>
    <col min="19" max="16384" width="9" style="10"/>
  </cols>
  <sheetData>
    <row r="1" spans="2:18" s="1" customFormat="1" ht="18" customHeight="1">
      <c r="B1" s="233" t="s">
        <v>189</v>
      </c>
    </row>
    <row r="2" spans="2:18" s="1" customFormat="1" ht="18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8" s="1" customFormat="1" ht="18.75" customHeight="1">
      <c r="B3" s="53"/>
      <c r="C3" s="196"/>
      <c r="D3" s="47"/>
      <c r="E3" s="48"/>
      <c r="F3" s="48"/>
      <c r="G3" s="196"/>
      <c r="H3" s="48"/>
      <c r="I3" s="48"/>
      <c r="J3" s="48"/>
      <c r="K3" s="196"/>
      <c r="L3" s="48"/>
      <c r="M3" s="48"/>
      <c r="N3" s="196"/>
      <c r="O3" s="532" t="s">
        <v>171</v>
      </c>
      <c r="P3" s="533" t="s">
        <v>170</v>
      </c>
      <c r="Q3" s="528" t="s">
        <v>169</v>
      </c>
      <c r="R3" s="536" t="s">
        <v>168</v>
      </c>
    </row>
    <row r="4" spans="2:18" s="1" customFormat="1" ht="24.95" customHeight="1">
      <c r="B4" s="43"/>
      <c r="C4" s="42" t="s">
        <v>167</v>
      </c>
      <c r="D4" s="44" t="s">
        <v>126</v>
      </c>
      <c r="E4" s="195" t="s">
        <v>166</v>
      </c>
      <c r="F4" s="42" t="s">
        <v>162</v>
      </c>
      <c r="G4" s="42" t="s">
        <v>165</v>
      </c>
      <c r="H4" s="42" t="s">
        <v>164</v>
      </c>
      <c r="I4" s="543" t="s">
        <v>162</v>
      </c>
      <c r="J4" s="544"/>
      <c r="K4" s="42" t="s">
        <v>124</v>
      </c>
      <c r="L4" s="42" t="s">
        <v>163</v>
      </c>
      <c r="M4" s="42" t="s">
        <v>162</v>
      </c>
      <c r="N4" s="42" t="s">
        <v>123</v>
      </c>
      <c r="O4" s="485"/>
      <c r="P4" s="534"/>
      <c r="Q4" s="529"/>
      <c r="R4" s="537"/>
    </row>
    <row r="5" spans="2:18" s="1" customFormat="1" ht="18.75" customHeight="1">
      <c r="B5" s="39"/>
      <c r="C5" s="37"/>
      <c r="D5" s="36"/>
      <c r="E5" s="37"/>
      <c r="F5" s="37"/>
      <c r="G5" s="37"/>
      <c r="H5" s="37"/>
      <c r="I5" s="541"/>
      <c r="J5" s="542"/>
      <c r="K5" s="37"/>
      <c r="L5" s="37"/>
      <c r="M5" s="37"/>
      <c r="N5" s="37"/>
      <c r="O5" s="486"/>
      <c r="P5" s="535"/>
      <c r="Q5" s="530"/>
      <c r="R5" s="538"/>
    </row>
    <row r="6" spans="2:18" s="1" customFormat="1" ht="22.5" customHeight="1">
      <c r="B6" s="113" t="s">
        <v>184</v>
      </c>
      <c r="C6" s="188">
        <f t="shared" ref="C6:C19" si="0">D6+G6+K6+N6+O6</f>
        <v>48406</v>
      </c>
      <c r="D6" s="189">
        <f t="shared" ref="D6:D36" si="1">E6+F6</f>
        <v>1783</v>
      </c>
      <c r="E6" s="188">
        <v>1369</v>
      </c>
      <c r="F6" s="188">
        <v>414</v>
      </c>
      <c r="G6" s="188">
        <f t="shared" ref="G6:G16" si="2">H6+I6</f>
        <v>567</v>
      </c>
      <c r="H6" s="188">
        <v>188</v>
      </c>
      <c r="I6" s="539">
        <v>379</v>
      </c>
      <c r="J6" s="540"/>
      <c r="K6" s="188">
        <f t="shared" ref="K6:K12" si="3">L6+M6</f>
        <v>3440</v>
      </c>
      <c r="L6" s="188">
        <v>1221</v>
      </c>
      <c r="M6" s="188">
        <v>2219</v>
      </c>
      <c r="N6" s="188">
        <v>145</v>
      </c>
      <c r="O6" s="188">
        <v>42471</v>
      </c>
      <c r="P6" s="241" t="s">
        <v>150</v>
      </c>
      <c r="Q6" s="245" t="s">
        <v>150</v>
      </c>
      <c r="R6" s="244" t="s">
        <v>150</v>
      </c>
    </row>
    <row r="7" spans="2:18" s="1" customFormat="1" ht="22.5" customHeight="1">
      <c r="B7" s="113" t="s">
        <v>159</v>
      </c>
      <c r="C7" s="188">
        <f t="shared" si="0"/>
        <v>77275</v>
      </c>
      <c r="D7" s="189">
        <f t="shared" si="1"/>
        <v>2505</v>
      </c>
      <c r="E7" s="188">
        <v>1808</v>
      </c>
      <c r="F7" s="188">
        <v>697</v>
      </c>
      <c r="G7" s="188">
        <f t="shared" si="2"/>
        <v>535</v>
      </c>
      <c r="H7" s="188">
        <v>411</v>
      </c>
      <c r="I7" s="526">
        <v>124</v>
      </c>
      <c r="J7" s="531"/>
      <c r="K7" s="188">
        <f t="shared" si="3"/>
        <v>4909</v>
      </c>
      <c r="L7" s="188">
        <v>1737</v>
      </c>
      <c r="M7" s="188">
        <v>3172</v>
      </c>
      <c r="N7" s="188">
        <v>135</v>
      </c>
      <c r="O7" s="188">
        <v>69191</v>
      </c>
      <c r="P7" s="241" t="s">
        <v>150</v>
      </c>
      <c r="Q7" s="241" t="s">
        <v>150</v>
      </c>
      <c r="R7" s="243" t="s">
        <v>150</v>
      </c>
    </row>
    <row r="8" spans="2:18" s="1" customFormat="1" ht="22.5" customHeight="1">
      <c r="B8" s="113" t="s">
        <v>88</v>
      </c>
      <c r="C8" s="188">
        <f t="shared" si="0"/>
        <v>108633</v>
      </c>
      <c r="D8" s="189">
        <f t="shared" si="1"/>
        <v>3301</v>
      </c>
      <c r="E8" s="188">
        <v>2877</v>
      </c>
      <c r="F8" s="188">
        <v>424</v>
      </c>
      <c r="G8" s="188">
        <f t="shared" si="2"/>
        <v>628</v>
      </c>
      <c r="H8" s="188">
        <v>114</v>
      </c>
      <c r="I8" s="526">
        <v>514</v>
      </c>
      <c r="J8" s="531"/>
      <c r="K8" s="188">
        <f t="shared" si="3"/>
        <v>2461</v>
      </c>
      <c r="L8" s="188">
        <v>1023</v>
      </c>
      <c r="M8" s="188">
        <v>1438</v>
      </c>
      <c r="N8" s="188">
        <v>98</v>
      </c>
      <c r="O8" s="188">
        <v>102145</v>
      </c>
      <c r="P8" s="241" t="s">
        <v>150</v>
      </c>
      <c r="Q8" s="241" t="s">
        <v>150</v>
      </c>
      <c r="R8" s="243" t="s">
        <v>150</v>
      </c>
    </row>
    <row r="9" spans="2:18" s="1" customFormat="1" ht="22.5" customHeight="1">
      <c r="B9" s="113" t="s">
        <v>83</v>
      </c>
      <c r="C9" s="188">
        <f t="shared" si="0"/>
        <v>132895</v>
      </c>
      <c r="D9" s="189">
        <f t="shared" si="1"/>
        <v>5432</v>
      </c>
      <c r="E9" s="188">
        <v>4840</v>
      </c>
      <c r="F9" s="188">
        <v>592</v>
      </c>
      <c r="G9" s="188">
        <f t="shared" si="2"/>
        <v>220</v>
      </c>
      <c r="H9" s="188">
        <v>36</v>
      </c>
      <c r="I9" s="526">
        <v>184</v>
      </c>
      <c r="J9" s="531"/>
      <c r="K9" s="188">
        <f t="shared" si="3"/>
        <v>2085</v>
      </c>
      <c r="L9" s="188">
        <v>687</v>
      </c>
      <c r="M9" s="188">
        <v>1398</v>
      </c>
      <c r="N9" s="188">
        <v>85</v>
      </c>
      <c r="O9" s="188">
        <v>125073</v>
      </c>
      <c r="P9" s="241" t="s">
        <v>150</v>
      </c>
      <c r="Q9" s="241" t="s">
        <v>150</v>
      </c>
      <c r="R9" s="243" t="s">
        <v>150</v>
      </c>
    </row>
    <row r="10" spans="2:18" s="1" customFormat="1" ht="22.5" customHeight="1">
      <c r="B10" s="113" t="s">
        <v>78</v>
      </c>
      <c r="C10" s="188">
        <f t="shared" si="0"/>
        <v>144957</v>
      </c>
      <c r="D10" s="189">
        <f t="shared" si="1"/>
        <v>5635</v>
      </c>
      <c r="E10" s="188">
        <v>4930</v>
      </c>
      <c r="F10" s="188">
        <v>705</v>
      </c>
      <c r="G10" s="188">
        <f t="shared" si="2"/>
        <v>59</v>
      </c>
      <c r="H10" s="188">
        <v>24</v>
      </c>
      <c r="I10" s="526">
        <v>35</v>
      </c>
      <c r="J10" s="531"/>
      <c r="K10" s="188">
        <f t="shared" si="3"/>
        <v>1928</v>
      </c>
      <c r="L10" s="188">
        <v>811</v>
      </c>
      <c r="M10" s="188">
        <v>1117</v>
      </c>
      <c r="N10" s="188">
        <v>56</v>
      </c>
      <c r="O10" s="188">
        <v>137279</v>
      </c>
      <c r="P10" s="241" t="s">
        <v>150</v>
      </c>
      <c r="Q10" s="241" t="s">
        <v>150</v>
      </c>
      <c r="R10" s="243" t="s">
        <v>150</v>
      </c>
    </row>
    <row r="11" spans="2:18" s="1" customFormat="1" ht="22.5" customHeight="1">
      <c r="B11" s="113" t="s">
        <v>73</v>
      </c>
      <c r="C11" s="188">
        <f t="shared" si="0"/>
        <v>152420</v>
      </c>
      <c r="D11" s="189">
        <f t="shared" si="1"/>
        <v>5070</v>
      </c>
      <c r="E11" s="188">
        <v>4098</v>
      </c>
      <c r="F11" s="188">
        <v>972</v>
      </c>
      <c r="G11" s="188">
        <f t="shared" si="2"/>
        <v>31</v>
      </c>
      <c r="H11" s="188">
        <v>13</v>
      </c>
      <c r="I11" s="526">
        <v>18</v>
      </c>
      <c r="J11" s="531"/>
      <c r="K11" s="188">
        <f t="shared" si="3"/>
        <v>1604</v>
      </c>
      <c r="L11" s="188">
        <v>889</v>
      </c>
      <c r="M11" s="188">
        <v>715</v>
      </c>
      <c r="N11" s="188">
        <v>52</v>
      </c>
      <c r="O11" s="188">
        <v>145663</v>
      </c>
      <c r="P11" s="241" t="s">
        <v>150</v>
      </c>
      <c r="Q11" s="241" t="s">
        <v>150</v>
      </c>
      <c r="R11" s="243" t="s">
        <v>150</v>
      </c>
    </row>
    <row r="12" spans="2:18" s="1" customFormat="1" ht="22.5" customHeight="1">
      <c r="B12" s="113" t="s">
        <v>68</v>
      </c>
      <c r="C12" s="188">
        <f t="shared" si="0"/>
        <v>168572</v>
      </c>
      <c r="D12" s="189">
        <f t="shared" si="1"/>
        <v>5519</v>
      </c>
      <c r="E12" s="188">
        <v>3396</v>
      </c>
      <c r="F12" s="188">
        <v>2123</v>
      </c>
      <c r="G12" s="188">
        <f t="shared" si="2"/>
        <v>22</v>
      </c>
      <c r="H12" s="188">
        <v>6</v>
      </c>
      <c r="I12" s="526">
        <v>16</v>
      </c>
      <c r="J12" s="531"/>
      <c r="K12" s="188">
        <f t="shared" si="3"/>
        <v>1471</v>
      </c>
      <c r="L12" s="188">
        <v>947</v>
      </c>
      <c r="M12" s="188">
        <v>524</v>
      </c>
      <c r="N12" s="188">
        <v>53</v>
      </c>
      <c r="O12" s="188">
        <v>161507</v>
      </c>
      <c r="P12" s="241" t="s">
        <v>150</v>
      </c>
      <c r="Q12" s="241" t="s">
        <v>150</v>
      </c>
      <c r="R12" s="243" t="s">
        <v>150</v>
      </c>
    </row>
    <row r="13" spans="2:18" s="1" customFormat="1" ht="22.5" hidden="1" customHeight="1">
      <c r="B13" s="113" t="s">
        <v>158</v>
      </c>
      <c r="C13" s="188">
        <f t="shared" si="0"/>
        <v>185878</v>
      </c>
      <c r="D13" s="189">
        <f t="shared" si="1"/>
        <v>6201</v>
      </c>
      <c r="E13" s="188">
        <v>4689</v>
      </c>
      <c r="F13" s="188">
        <v>1512</v>
      </c>
      <c r="G13" s="188">
        <f t="shared" si="2"/>
        <v>16</v>
      </c>
      <c r="H13" s="188">
        <v>5</v>
      </c>
      <c r="I13" s="526">
        <v>11</v>
      </c>
      <c r="J13" s="531"/>
      <c r="K13" s="188">
        <v>761</v>
      </c>
      <c r="L13" s="187" t="s">
        <v>18</v>
      </c>
      <c r="M13" s="188">
        <v>761</v>
      </c>
      <c r="N13" s="188">
        <v>32</v>
      </c>
      <c r="O13" s="188">
        <v>178868</v>
      </c>
      <c r="P13" s="241" t="s">
        <v>150</v>
      </c>
      <c r="Q13" s="241" t="s">
        <v>150</v>
      </c>
      <c r="R13" s="243" t="s">
        <v>150</v>
      </c>
    </row>
    <row r="14" spans="2:18" s="1" customFormat="1" ht="22.5" customHeight="1">
      <c r="B14" s="191" t="s">
        <v>157</v>
      </c>
      <c r="C14" s="188">
        <f t="shared" si="0"/>
        <v>190402</v>
      </c>
      <c r="D14" s="189">
        <f t="shared" si="1"/>
        <v>6007</v>
      </c>
      <c r="E14" s="188">
        <v>4602</v>
      </c>
      <c r="F14" s="188">
        <v>1405</v>
      </c>
      <c r="G14" s="188">
        <f t="shared" si="2"/>
        <v>12</v>
      </c>
      <c r="H14" s="188">
        <v>7</v>
      </c>
      <c r="I14" s="526">
        <v>5</v>
      </c>
      <c r="J14" s="531"/>
      <c r="K14" s="188">
        <v>815</v>
      </c>
      <c r="L14" s="187" t="s">
        <v>18</v>
      </c>
      <c r="M14" s="188">
        <v>815</v>
      </c>
      <c r="N14" s="188">
        <v>40</v>
      </c>
      <c r="O14" s="188">
        <v>183528</v>
      </c>
      <c r="P14" s="241" t="s">
        <v>150</v>
      </c>
      <c r="Q14" s="241" t="s">
        <v>150</v>
      </c>
      <c r="R14" s="243" t="s">
        <v>150</v>
      </c>
    </row>
    <row r="15" spans="2:18" s="1" customFormat="1" ht="22.5" hidden="1" customHeight="1">
      <c r="B15" s="113" t="s">
        <v>156</v>
      </c>
      <c r="C15" s="188">
        <f t="shared" si="0"/>
        <v>194249</v>
      </c>
      <c r="D15" s="189">
        <f t="shared" si="1"/>
        <v>6267</v>
      </c>
      <c r="E15" s="188">
        <v>4858</v>
      </c>
      <c r="F15" s="188">
        <v>1409</v>
      </c>
      <c r="G15" s="188">
        <f t="shared" si="2"/>
        <v>7</v>
      </c>
      <c r="H15" s="188">
        <v>6</v>
      </c>
      <c r="I15" s="526">
        <v>1</v>
      </c>
      <c r="J15" s="531"/>
      <c r="K15" s="188">
        <v>778</v>
      </c>
      <c r="L15" s="187" t="s">
        <v>18</v>
      </c>
      <c r="M15" s="188">
        <v>778</v>
      </c>
      <c r="N15" s="188">
        <v>39</v>
      </c>
      <c r="O15" s="188">
        <v>187158</v>
      </c>
      <c r="P15" s="241" t="s">
        <v>150</v>
      </c>
      <c r="Q15" s="241" t="s">
        <v>150</v>
      </c>
      <c r="R15" s="243" t="s">
        <v>150</v>
      </c>
    </row>
    <row r="16" spans="2:18" s="1" customFormat="1" ht="22.5" hidden="1" customHeight="1">
      <c r="B16" s="113" t="s">
        <v>155</v>
      </c>
      <c r="C16" s="188">
        <f t="shared" si="0"/>
        <v>200359</v>
      </c>
      <c r="D16" s="189">
        <f t="shared" si="1"/>
        <v>6329</v>
      </c>
      <c r="E16" s="188">
        <v>4838</v>
      </c>
      <c r="F16" s="188">
        <v>1491</v>
      </c>
      <c r="G16" s="188">
        <f t="shared" si="2"/>
        <v>8</v>
      </c>
      <c r="H16" s="188">
        <v>3</v>
      </c>
      <c r="I16" s="526">
        <v>5</v>
      </c>
      <c r="J16" s="531"/>
      <c r="K16" s="188">
        <v>932</v>
      </c>
      <c r="L16" s="187" t="s">
        <v>18</v>
      </c>
      <c r="M16" s="188">
        <v>932</v>
      </c>
      <c r="N16" s="188">
        <v>47</v>
      </c>
      <c r="O16" s="188">
        <v>193043</v>
      </c>
      <c r="P16" s="241" t="s">
        <v>150</v>
      </c>
      <c r="Q16" s="241" t="s">
        <v>150</v>
      </c>
      <c r="R16" s="243" t="s">
        <v>150</v>
      </c>
    </row>
    <row r="17" spans="2:18" s="1" customFormat="1" ht="22.5" hidden="1" customHeight="1">
      <c r="B17" s="113" t="s">
        <v>154</v>
      </c>
      <c r="C17" s="188">
        <f t="shared" si="0"/>
        <v>206231</v>
      </c>
      <c r="D17" s="189">
        <f t="shared" si="1"/>
        <v>5941</v>
      </c>
      <c r="E17" s="188">
        <v>4546</v>
      </c>
      <c r="F17" s="188">
        <v>1395</v>
      </c>
      <c r="G17" s="188">
        <v>11</v>
      </c>
      <c r="H17" s="187" t="s">
        <v>18</v>
      </c>
      <c r="I17" s="526">
        <v>11</v>
      </c>
      <c r="J17" s="527"/>
      <c r="K17" s="188">
        <v>883</v>
      </c>
      <c r="L17" s="187" t="s">
        <v>18</v>
      </c>
      <c r="M17" s="188">
        <v>883</v>
      </c>
      <c r="N17" s="188">
        <v>53</v>
      </c>
      <c r="O17" s="188">
        <v>199343</v>
      </c>
      <c r="P17" s="241" t="s">
        <v>150</v>
      </c>
      <c r="Q17" s="241" t="s">
        <v>150</v>
      </c>
      <c r="R17" s="243" t="s">
        <v>150</v>
      </c>
    </row>
    <row r="18" spans="2:18" s="1" customFormat="1" ht="22.5" hidden="1" customHeight="1">
      <c r="B18" s="111" t="s">
        <v>153</v>
      </c>
      <c r="C18" s="188">
        <f t="shared" si="0"/>
        <v>208581</v>
      </c>
      <c r="D18" s="189">
        <f t="shared" si="1"/>
        <v>5624</v>
      </c>
      <c r="E18" s="188">
        <v>4189</v>
      </c>
      <c r="F18" s="188">
        <v>1435</v>
      </c>
      <c r="G18" s="188">
        <v>19</v>
      </c>
      <c r="H18" s="187" t="s">
        <v>18</v>
      </c>
      <c r="I18" s="526">
        <v>19</v>
      </c>
      <c r="J18" s="527"/>
      <c r="K18" s="188">
        <v>943</v>
      </c>
      <c r="L18" s="187" t="s">
        <v>18</v>
      </c>
      <c r="M18" s="188">
        <v>943</v>
      </c>
      <c r="N18" s="188">
        <v>56</v>
      </c>
      <c r="O18" s="188">
        <v>201939</v>
      </c>
      <c r="P18" s="241" t="s">
        <v>150</v>
      </c>
      <c r="Q18" s="241" t="s">
        <v>150</v>
      </c>
      <c r="R18" s="243" t="s">
        <v>150</v>
      </c>
    </row>
    <row r="19" spans="2:18" s="1" customFormat="1" ht="22.5" customHeight="1">
      <c r="B19" s="111" t="s">
        <v>35</v>
      </c>
      <c r="C19" s="188">
        <f t="shared" si="0"/>
        <v>213594</v>
      </c>
      <c r="D19" s="189">
        <f t="shared" si="1"/>
        <v>5449</v>
      </c>
      <c r="E19" s="188">
        <v>4099</v>
      </c>
      <c r="F19" s="188">
        <v>1350</v>
      </c>
      <c r="G19" s="188">
        <v>9</v>
      </c>
      <c r="H19" s="187" t="s">
        <v>18</v>
      </c>
      <c r="I19" s="526">
        <v>9</v>
      </c>
      <c r="J19" s="527"/>
      <c r="K19" s="188">
        <v>695</v>
      </c>
      <c r="L19" s="187" t="s">
        <v>18</v>
      </c>
      <c r="M19" s="188">
        <v>695</v>
      </c>
      <c r="N19" s="188">
        <v>88</v>
      </c>
      <c r="O19" s="188">
        <v>207353</v>
      </c>
      <c r="P19" s="241" t="s">
        <v>150</v>
      </c>
      <c r="Q19" s="241" t="s">
        <v>150</v>
      </c>
      <c r="R19" s="243" t="s">
        <v>150</v>
      </c>
    </row>
    <row r="20" spans="2:18" s="2" customFormat="1" ht="22.5" customHeight="1">
      <c r="B20" s="111" t="s">
        <v>31</v>
      </c>
      <c r="C20" s="188">
        <f t="shared" ref="C20:C25" si="4">D20+G20+K20+O20</f>
        <v>224286</v>
      </c>
      <c r="D20" s="189">
        <f t="shared" si="1"/>
        <v>5583</v>
      </c>
      <c r="E20" s="188">
        <v>4443</v>
      </c>
      <c r="F20" s="188">
        <v>1140</v>
      </c>
      <c r="G20" s="188">
        <f t="shared" ref="G20:G26" si="5">I20</f>
        <v>14</v>
      </c>
      <c r="H20" s="187" t="s">
        <v>9</v>
      </c>
      <c r="I20" s="526">
        <v>14</v>
      </c>
      <c r="J20" s="527"/>
      <c r="K20" s="188">
        <f t="shared" ref="K20:K32" si="6">M20</f>
        <v>794</v>
      </c>
      <c r="L20" s="187" t="s">
        <v>18</v>
      </c>
      <c r="M20" s="188">
        <v>794</v>
      </c>
      <c r="N20" s="187" t="s">
        <v>150</v>
      </c>
      <c r="O20" s="188">
        <v>217895</v>
      </c>
      <c r="P20" s="241" t="s">
        <v>150</v>
      </c>
      <c r="Q20" s="241" t="s">
        <v>150</v>
      </c>
      <c r="R20" s="243" t="s">
        <v>150</v>
      </c>
    </row>
    <row r="21" spans="2:18" s="2" customFormat="1" ht="22.5" customHeight="1">
      <c r="B21" s="111" t="s">
        <v>30</v>
      </c>
      <c r="C21" s="188">
        <f t="shared" si="4"/>
        <v>230456</v>
      </c>
      <c r="D21" s="189">
        <f t="shared" si="1"/>
        <v>6257</v>
      </c>
      <c r="E21" s="188">
        <v>5032</v>
      </c>
      <c r="F21" s="188">
        <v>1225</v>
      </c>
      <c r="G21" s="188">
        <f t="shared" si="5"/>
        <v>8</v>
      </c>
      <c r="H21" s="187" t="s">
        <v>150</v>
      </c>
      <c r="I21" s="526">
        <v>8</v>
      </c>
      <c r="J21" s="527"/>
      <c r="K21" s="188">
        <f t="shared" si="6"/>
        <v>779</v>
      </c>
      <c r="L21" s="187" t="s">
        <v>18</v>
      </c>
      <c r="M21" s="188">
        <v>779</v>
      </c>
      <c r="N21" s="187" t="s">
        <v>150</v>
      </c>
      <c r="O21" s="188">
        <v>223412</v>
      </c>
      <c r="P21" s="241" t="s">
        <v>150</v>
      </c>
      <c r="Q21" s="241" t="s">
        <v>150</v>
      </c>
      <c r="R21" s="243" t="s">
        <v>150</v>
      </c>
    </row>
    <row r="22" spans="2:18" s="2" customFormat="1" ht="22.5" customHeight="1">
      <c r="B22" s="111" t="s">
        <v>29</v>
      </c>
      <c r="C22" s="188">
        <f t="shared" si="4"/>
        <v>237269</v>
      </c>
      <c r="D22" s="189">
        <f t="shared" si="1"/>
        <v>6534</v>
      </c>
      <c r="E22" s="188">
        <v>5214</v>
      </c>
      <c r="F22" s="188">
        <v>1320</v>
      </c>
      <c r="G22" s="188">
        <f t="shared" si="5"/>
        <v>5</v>
      </c>
      <c r="H22" s="187" t="s">
        <v>150</v>
      </c>
      <c r="I22" s="526">
        <v>5</v>
      </c>
      <c r="J22" s="527"/>
      <c r="K22" s="188">
        <f t="shared" si="6"/>
        <v>802</v>
      </c>
      <c r="L22" s="187" t="s">
        <v>18</v>
      </c>
      <c r="M22" s="188">
        <v>802</v>
      </c>
      <c r="N22" s="187" t="s">
        <v>150</v>
      </c>
      <c r="O22" s="188">
        <v>229928</v>
      </c>
      <c r="P22" s="241" t="s">
        <v>150</v>
      </c>
      <c r="Q22" s="241" t="s">
        <v>150</v>
      </c>
      <c r="R22" s="243" t="s">
        <v>152</v>
      </c>
    </row>
    <row r="23" spans="2:18" s="2" customFormat="1" ht="22.5" customHeight="1">
      <c r="B23" s="111" t="s">
        <v>28</v>
      </c>
      <c r="C23" s="188">
        <f t="shared" si="4"/>
        <v>239310</v>
      </c>
      <c r="D23" s="189">
        <f t="shared" si="1"/>
        <v>6791</v>
      </c>
      <c r="E23" s="188">
        <v>5569</v>
      </c>
      <c r="F23" s="188">
        <v>1222</v>
      </c>
      <c r="G23" s="188">
        <f t="shared" si="5"/>
        <v>2</v>
      </c>
      <c r="H23" s="187" t="s">
        <v>150</v>
      </c>
      <c r="I23" s="526">
        <v>2</v>
      </c>
      <c r="J23" s="527"/>
      <c r="K23" s="188">
        <f t="shared" si="6"/>
        <v>805</v>
      </c>
      <c r="L23" s="187" t="s">
        <v>18</v>
      </c>
      <c r="M23" s="188">
        <v>805</v>
      </c>
      <c r="N23" s="187" t="s">
        <v>150</v>
      </c>
      <c r="O23" s="188">
        <v>231712</v>
      </c>
      <c r="P23" s="241" t="s">
        <v>150</v>
      </c>
      <c r="Q23" s="241" t="s">
        <v>150</v>
      </c>
      <c r="R23" s="243" t="s">
        <v>152</v>
      </c>
    </row>
    <row r="24" spans="2:18" s="2" customFormat="1" ht="22.5" customHeight="1">
      <c r="B24" s="111" t="s">
        <v>27</v>
      </c>
      <c r="C24" s="188">
        <f t="shared" si="4"/>
        <v>249930</v>
      </c>
      <c r="D24" s="189">
        <f t="shared" si="1"/>
        <v>6962</v>
      </c>
      <c r="E24" s="188">
        <v>6155</v>
      </c>
      <c r="F24" s="188">
        <v>807</v>
      </c>
      <c r="G24" s="188">
        <f t="shared" si="5"/>
        <v>1</v>
      </c>
      <c r="H24" s="187" t="s">
        <v>150</v>
      </c>
      <c r="I24" s="526">
        <v>1</v>
      </c>
      <c r="J24" s="527"/>
      <c r="K24" s="188">
        <f t="shared" si="6"/>
        <v>696</v>
      </c>
      <c r="L24" s="187" t="s">
        <v>18</v>
      </c>
      <c r="M24" s="188">
        <v>696</v>
      </c>
      <c r="N24" s="187" t="s">
        <v>150</v>
      </c>
      <c r="O24" s="188">
        <f>2501+50431+189339</f>
        <v>242271</v>
      </c>
      <c r="P24" s="241" t="s">
        <v>150</v>
      </c>
      <c r="Q24" s="241" t="s">
        <v>150</v>
      </c>
      <c r="R24" s="243" t="s">
        <v>152</v>
      </c>
    </row>
    <row r="25" spans="2:18" s="2" customFormat="1" ht="22.5" customHeight="1">
      <c r="B25" s="111" t="s">
        <v>26</v>
      </c>
      <c r="C25" s="188">
        <f t="shared" si="4"/>
        <v>255897</v>
      </c>
      <c r="D25" s="189">
        <f t="shared" si="1"/>
        <v>7321</v>
      </c>
      <c r="E25" s="188">
        <v>6537</v>
      </c>
      <c r="F25" s="188">
        <v>784</v>
      </c>
      <c r="G25" s="188">
        <f t="shared" si="5"/>
        <v>2</v>
      </c>
      <c r="H25" s="187" t="s">
        <v>150</v>
      </c>
      <c r="I25" s="526">
        <v>2</v>
      </c>
      <c r="J25" s="527"/>
      <c r="K25" s="188">
        <f t="shared" si="6"/>
        <v>670</v>
      </c>
      <c r="L25" s="187" t="s">
        <v>18</v>
      </c>
      <c r="M25" s="188">
        <v>670</v>
      </c>
      <c r="N25" s="187" t="s">
        <v>150</v>
      </c>
      <c r="O25" s="188">
        <f>8547+166417+72940</f>
        <v>247904</v>
      </c>
      <c r="P25" s="241" t="s">
        <v>150</v>
      </c>
      <c r="Q25" s="241" t="s">
        <v>150</v>
      </c>
      <c r="R25" s="243" t="s">
        <v>152</v>
      </c>
    </row>
    <row r="26" spans="2:18" s="2" customFormat="1" ht="22.5" customHeight="1">
      <c r="B26" s="111" t="s">
        <v>25</v>
      </c>
      <c r="C26" s="188">
        <f t="shared" ref="C26:C36" si="7">D26+IF(G26="－",0,G26) +K26+P26+Q26</f>
        <v>256560</v>
      </c>
      <c r="D26" s="189">
        <f t="shared" si="1"/>
        <v>7477</v>
      </c>
      <c r="E26" s="188">
        <v>6784</v>
      </c>
      <c r="F26" s="188">
        <v>693</v>
      </c>
      <c r="G26" s="241" t="str">
        <f t="shared" si="5"/>
        <v>－</v>
      </c>
      <c r="H26" s="187" t="s">
        <v>150</v>
      </c>
      <c r="I26" s="545" t="s">
        <v>18</v>
      </c>
      <c r="J26" s="546"/>
      <c r="K26" s="188">
        <f t="shared" si="6"/>
        <v>730</v>
      </c>
      <c r="L26" s="241" t="s">
        <v>18</v>
      </c>
      <c r="M26" s="188">
        <v>730</v>
      </c>
      <c r="N26" s="187" t="s">
        <v>150</v>
      </c>
      <c r="O26" s="187" t="s">
        <v>150</v>
      </c>
      <c r="P26" s="187">
        <v>12521</v>
      </c>
      <c r="Q26" s="187">
        <v>235832</v>
      </c>
      <c r="R26" s="243" t="s">
        <v>152</v>
      </c>
    </row>
    <row r="27" spans="2:18" s="2" customFormat="1" ht="22.5" customHeight="1">
      <c r="B27" s="111" t="s">
        <v>24</v>
      </c>
      <c r="C27" s="188">
        <f t="shared" si="7"/>
        <v>261701</v>
      </c>
      <c r="D27" s="189">
        <f t="shared" si="1"/>
        <v>7488</v>
      </c>
      <c r="E27" s="188">
        <v>6780</v>
      </c>
      <c r="F27" s="188">
        <v>708</v>
      </c>
      <c r="G27" s="241">
        <f>SUM(H27:I27)</f>
        <v>1</v>
      </c>
      <c r="H27" s="187" t="s">
        <v>150</v>
      </c>
      <c r="I27" s="545">
        <v>1</v>
      </c>
      <c r="J27" s="546"/>
      <c r="K27" s="188">
        <f t="shared" si="6"/>
        <v>632</v>
      </c>
      <c r="L27" s="241" t="s">
        <v>18</v>
      </c>
      <c r="M27" s="188">
        <v>632</v>
      </c>
      <c r="N27" s="187" t="s">
        <v>150</v>
      </c>
      <c r="O27" s="187" t="s">
        <v>150</v>
      </c>
      <c r="P27" s="187">
        <v>12917</v>
      </c>
      <c r="Q27" s="187">
        <v>240663</v>
      </c>
      <c r="R27" s="243" t="s">
        <v>152</v>
      </c>
    </row>
    <row r="28" spans="2:18" s="2" customFormat="1" ht="22.5" customHeight="1">
      <c r="B28" s="111" t="s">
        <v>23</v>
      </c>
      <c r="C28" s="188">
        <f t="shared" si="7"/>
        <v>268631</v>
      </c>
      <c r="D28" s="189">
        <f t="shared" si="1"/>
        <v>7348</v>
      </c>
      <c r="E28" s="188">
        <v>6556</v>
      </c>
      <c r="F28" s="188">
        <v>792</v>
      </c>
      <c r="G28" s="241">
        <f>SUM(H28:I28)</f>
        <v>2</v>
      </c>
      <c r="H28" s="187" t="s">
        <v>150</v>
      </c>
      <c r="I28" s="545">
        <v>2</v>
      </c>
      <c r="J28" s="546"/>
      <c r="K28" s="188">
        <f t="shared" si="6"/>
        <v>475</v>
      </c>
      <c r="L28" s="241" t="s">
        <v>18</v>
      </c>
      <c r="M28" s="188">
        <v>475</v>
      </c>
      <c r="N28" s="187" t="s">
        <v>150</v>
      </c>
      <c r="O28" s="187" t="s">
        <v>150</v>
      </c>
      <c r="P28" s="187">
        <v>11624</v>
      </c>
      <c r="Q28" s="187">
        <v>249182</v>
      </c>
      <c r="R28" s="186">
        <v>2566</v>
      </c>
    </row>
    <row r="29" spans="2:18" s="2" customFormat="1" ht="22.5" customHeight="1">
      <c r="B29" s="111" t="s">
        <v>22</v>
      </c>
      <c r="C29" s="188">
        <f t="shared" si="7"/>
        <v>269060</v>
      </c>
      <c r="D29" s="189">
        <f t="shared" si="1"/>
        <v>7603</v>
      </c>
      <c r="E29" s="188">
        <v>6694</v>
      </c>
      <c r="F29" s="188">
        <v>909</v>
      </c>
      <c r="G29" s="241" t="str">
        <f>I29</f>
        <v>－</v>
      </c>
      <c r="H29" s="187" t="s">
        <v>150</v>
      </c>
      <c r="I29" s="545" t="s">
        <v>18</v>
      </c>
      <c r="J29" s="546"/>
      <c r="K29" s="188">
        <f t="shared" si="6"/>
        <v>473</v>
      </c>
      <c r="L29" s="241" t="s">
        <v>18</v>
      </c>
      <c r="M29" s="188">
        <v>473</v>
      </c>
      <c r="N29" s="187" t="s">
        <v>150</v>
      </c>
      <c r="O29" s="187" t="s">
        <v>150</v>
      </c>
      <c r="P29" s="187">
        <v>10437</v>
      </c>
      <c r="Q29" s="187">
        <v>250547</v>
      </c>
      <c r="R29" s="186">
        <v>1868</v>
      </c>
    </row>
    <row r="30" spans="2:18" s="2" customFormat="1" ht="22.5" customHeight="1">
      <c r="B30" s="190" t="s">
        <v>21</v>
      </c>
      <c r="C30" s="188">
        <f t="shared" si="7"/>
        <v>268401</v>
      </c>
      <c r="D30" s="189">
        <f t="shared" si="1"/>
        <v>7225</v>
      </c>
      <c r="E30" s="188">
        <v>6309</v>
      </c>
      <c r="F30" s="188">
        <v>916</v>
      </c>
      <c r="G30" s="241" t="str">
        <f>I30</f>
        <v>－</v>
      </c>
      <c r="H30" s="187" t="s">
        <v>150</v>
      </c>
      <c r="I30" s="545" t="s">
        <v>18</v>
      </c>
      <c r="J30" s="546"/>
      <c r="K30" s="188">
        <f t="shared" si="6"/>
        <v>446</v>
      </c>
      <c r="L30" s="241" t="s">
        <v>18</v>
      </c>
      <c r="M30" s="188">
        <v>446</v>
      </c>
      <c r="N30" s="187" t="s">
        <v>150</v>
      </c>
      <c r="O30" s="187" t="s">
        <v>150</v>
      </c>
      <c r="P30" s="187">
        <v>10180</v>
      </c>
      <c r="Q30" s="187">
        <v>250550</v>
      </c>
      <c r="R30" s="186">
        <v>1603</v>
      </c>
    </row>
    <row r="31" spans="2:18" s="2" customFormat="1" ht="22.5" customHeight="1">
      <c r="B31" s="190" t="s">
        <v>20</v>
      </c>
      <c r="C31" s="188">
        <f t="shared" si="7"/>
        <v>267221</v>
      </c>
      <c r="D31" s="189">
        <f t="shared" si="1"/>
        <v>7185</v>
      </c>
      <c r="E31" s="188">
        <v>6217</v>
      </c>
      <c r="F31" s="188">
        <v>968</v>
      </c>
      <c r="G31" s="241">
        <f>I31</f>
        <v>3</v>
      </c>
      <c r="H31" s="187" t="s">
        <v>150</v>
      </c>
      <c r="I31" s="545">
        <v>3</v>
      </c>
      <c r="J31" s="546"/>
      <c r="K31" s="188">
        <f t="shared" si="6"/>
        <v>380</v>
      </c>
      <c r="L31" s="241" t="s">
        <v>150</v>
      </c>
      <c r="M31" s="188">
        <v>380</v>
      </c>
      <c r="N31" s="187" t="s">
        <v>150</v>
      </c>
      <c r="O31" s="187" t="s">
        <v>150</v>
      </c>
      <c r="P31" s="187">
        <v>9847</v>
      </c>
      <c r="Q31" s="187">
        <v>249806</v>
      </c>
      <c r="R31" s="186">
        <v>1570</v>
      </c>
    </row>
    <row r="32" spans="2:18" s="2" customFormat="1" ht="22.5" customHeight="1">
      <c r="B32" s="190" t="s">
        <v>17</v>
      </c>
      <c r="C32" s="188">
        <f t="shared" si="7"/>
        <v>269860</v>
      </c>
      <c r="D32" s="189">
        <f t="shared" si="1"/>
        <v>7053</v>
      </c>
      <c r="E32" s="188">
        <v>5990</v>
      </c>
      <c r="F32" s="188">
        <v>1063</v>
      </c>
      <c r="G32" s="241" t="s">
        <v>151</v>
      </c>
      <c r="H32" s="187" t="s">
        <v>150</v>
      </c>
      <c r="I32" s="545" t="s">
        <v>151</v>
      </c>
      <c r="J32" s="546"/>
      <c r="K32" s="188">
        <f t="shared" si="6"/>
        <v>327</v>
      </c>
      <c r="L32" s="241" t="s">
        <v>150</v>
      </c>
      <c r="M32" s="188">
        <v>327</v>
      </c>
      <c r="N32" s="187" t="s">
        <v>150</v>
      </c>
      <c r="O32" s="187" t="s">
        <v>150</v>
      </c>
      <c r="P32" s="187">
        <v>9522</v>
      </c>
      <c r="Q32" s="187">
        <v>252958</v>
      </c>
      <c r="R32" s="186">
        <v>1381</v>
      </c>
    </row>
    <row r="33" spans="2:21" s="2" customFormat="1" ht="22.5" customHeight="1">
      <c r="B33" s="190" t="s">
        <v>16</v>
      </c>
      <c r="C33" s="188">
        <f t="shared" si="7"/>
        <v>271302</v>
      </c>
      <c r="D33" s="189">
        <f t="shared" si="1"/>
        <v>7042</v>
      </c>
      <c r="E33" s="188">
        <v>5996</v>
      </c>
      <c r="F33" s="188">
        <v>1046</v>
      </c>
      <c r="G33" s="241" t="s">
        <v>151</v>
      </c>
      <c r="H33" s="187" t="s">
        <v>150</v>
      </c>
      <c r="I33" s="545" t="s">
        <v>151</v>
      </c>
      <c r="J33" s="546"/>
      <c r="K33" s="188">
        <v>266</v>
      </c>
      <c r="L33" s="241" t="s">
        <v>150</v>
      </c>
      <c r="M33" s="188">
        <v>266</v>
      </c>
      <c r="N33" s="187" t="s">
        <v>150</v>
      </c>
      <c r="O33" s="187" t="s">
        <v>150</v>
      </c>
      <c r="P33" s="187">
        <v>9528</v>
      </c>
      <c r="Q33" s="187">
        <v>254466</v>
      </c>
      <c r="R33" s="186">
        <v>1366</v>
      </c>
    </row>
    <row r="34" spans="2:21" s="2" customFormat="1" ht="22.5" customHeight="1">
      <c r="B34" s="190" t="s">
        <v>15</v>
      </c>
      <c r="C34" s="188">
        <f t="shared" si="7"/>
        <v>274490</v>
      </c>
      <c r="D34" s="189">
        <f t="shared" si="1"/>
        <v>7213</v>
      </c>
      <c r="E34" s="188">
        <v>6261</v>
      </c>
      <c r="F34" s="188">
        <v>952</v>
      </c>
      <c r="G34" s="241">
        <v>1</v>
      </c>
      <c r="H34" s="187" t="s">
        <v>150</v>
      </c>
      <c r="I34" s="545">
        <v>1</v>
      </c>
      <c r="J34" s="546"/>
      <c r="K34" s="188">
        <v>239</v>
      </c>
      <c r="L34" s="241" t="s">
        <v>150</v>
      </c>
      <c r="M34" s="188">
        <v>239</v>
      </c>
      <c r="N34" s="187" t="s">
        <v>150</v>
      </c>
      <c r="O34" s="187" t="s">
        <v>150</v>
      </c>
      <c r="P34" s="187">
        <v>9667</v>
      </c>
      <c r="Q34" s="187">
        <v>257370</v>
      </c>
      <c r="R34" s="186">
        <v>1275</v>
      </c>
    </row>
    <row r="35" spans="2:21" s="2" customFormat="1" ht="22.5" customHeight="1">
      <c r="B35" s="190" t="s">
        <v>14</v>
      </c>
      <c r="C35" s="188">
        <f t="shared" si="7"/>
        <v>274841</v>
      </c>
      <c r="D35" s="189">
        <f t="shared" si="1"/>
        <v>7106</v>
      </c>
      <c r="E35" s="188">
        <v>6169</v>
      </c>
      <c r="F35" s="188">
        <v>937</v>
      </c>
      <c r="G35" s="241" t="s">
        <v>151</v>
      </c>
      <c r="H35" s="187" t="s">
        <v>150</v>
      </c>
      <c r="I35" s="545" t="s">
        <v>151</v>
      </c>
      <c r="J35" s="546"/>
      <c r="K35" s="188">
        <v>196</v>
      </c>
      <c r="L35" s="241" t="s">
        <v>150</v>
      </c>
      <c r="M35" s="188">
        <v>196</v>
      </c>
      <c r="N35" s="187" t="s">
        <v>150</v>
      </c>
      <c r="O35" s="187" t="s">
        <v>150</v>
      </c>
      <c r="P35" s="187">
        <v>10142</v>
      </c>
      <c r="Q35" s="187">
        <v>257397</v>
      </c>
      <c r="R35" s="186">
        <v>1175</v>
      </c>
    </row>
    <row r="36" spans="2:21" s="1" customFormat="1" ht="16.5" customHeight="1">
      <c r="B36" s="219" t="s">
        <v>13</v>
      </c>
      <c r="C36" s="188">
        <f t="shared" si="7"/>
        <v>277137</v>
      </c>
      <c r="D36" s="189">
        <f t="shared" si="1"/>
        <v>7061</v>
      </c>
      <c r="E36" s="188">
        <v>6158</v>
      </c>
      <c r="F36" s="188">
        <v>903</v>
      </c>
      <c r="G36" s="241" t="s">
        <v>151</v>
      </c>
      <c r="H36" s="187" t="s">
        <v>150</v>
      </c>
      <c r="I36" s="545" t="s">
        <v>151</v>
      </c>
      <c r="J36" s="546"/>
      <c r="K36" s="188">
        <v>191</v>
      </c>
      <c r="L36" s="241" t="s">
        <v>150</v>
      </c>
      <c r="M36" s="188">
        <v>191</v>
      </c>
      <c r="N36" s="187" t="s">
        <v>150</v>
      </c>
      <c r="O36" s="187" t="s">
        <v>150</v>
      </c>
      <c r="P36" s="187">
        <v>10766</v>
      </c>
      <c r="Q36" s="187">
        <v>259119</v>
      </c>
      <c r="R36" s="186">
        <v>1176</v>
      </c>
    </row>
    <row r="37" spans="2:21" s="1" customFormat="1" ht="16.5" customHeight="1" thickBot="1">
      <c r="B37" s="216" t="s">
        <v>11</v>
      </c>
      <c r="C37" s="238">
        <v>282366</v>
      </c>
      <c r="D37" s="240">
        <v>6936</v>
      </c>
      <c r="E37" s="238">
        <v>6094</v>
      </c>
      <c r="F37" s="238">
        <v>842</v>
      </c>
      <c r="G37" s="239" t="s">
        <v>151</v>
      </c>
      <c r="H37" s="214" t="s">
        <v>150</v>
      </c>
      <c r="I37" s="524" t="s">
        <v>151</v>
      </c>
      <c r="J37" s="525"/>
      <c r="K37" s="238">
        <v>220</v>
      </c>
      <c r="L37" s="239" t="s">
        <v>150</v>
      </c>
      <c r="M37" s="238">
        <v>220</v>
      </c>
      <c r="N37" s="214" t="s">
        <v>150</v>
      </c>
      <c r="O37" s="237" t="s">
        <v>150</v>
      </c>
      <c r="P37" s="214">
        <v>11287</v>
      </c>
      <c r="Q37" s="214">
        <v>263923</v>
      </c>
      <c r="R37" s="214">
        <v>982</v>
      </c>
      <c r="S37" s="236"/>
    </row>
    <row r="38" spans="2:21" s="1" customFormat="1" ht="18" customHeight="1">
      <c r="B38" s="197" t="s">
        <v>182</v>
      </c>
      <c r="C38" s="177"/>
      <c r="D38" s="177"/>
      <c r="E38" s="177"/>
      <c r="F38" s="177"/>
      <c r="G38" s="177"/>
      <c r="H38" s="4"/>
      <c r="I38" s="4"/>
      <c r="J38" s="177"/>
      <c r="K38" s="177"/>
      <c r="L38" s="4"/>
      <c r="M38" s="177"/>
      <c r="N38" s="4"/>
      <c r="O38" s="177"/>
      <c r="P38" s="177"/>
    </row>
    <row r="39" spans="2:21" s="1" customFormat="1" ht="18" customHeight="1">
      <c r="B39" s="210" t="s">
        <v>181</v>
      </c>
      <c r="C39" s="177"/>
      <c r="D39" s="177"/>
      <c r="E39" s="177"/>
      <c r="F39" s="177"/>
      <c r="G39" s="177"/>
      <c r="H39" s="4"/>
      <c r="I39" s="4"/>
      <c r="J39" s="177"/>
      <c r="K39" s="177"/>
      <c r="L39" s="4"/>
      <c r="M39" s="177"/>
      <c r="N39" s="4"/>
      <c r="O39" s="177"/>
      <c r="P39" s="177"/>
    </row>
    <row r="40" spans="2:21" s="1" customFormat="1" ht="18" customHeight="1">
      <c r="B40" s="210" t="s">
        <v>180</v>
      </c>
      <c r="C40" s="177"/>
      <c r="D40" s="177"/>
      <c r="E40" s="177"/>
      <c r="F40" s="177"/>
      <c r="G40" s="177"/>
      <c r="H40" s="4"/>
      <c r="I40" s="4"/>
      <c r="J40" s="177"/>
      <c r="K40" s="177"/>
      <c r="L40" s="4"/>
      <c r="M40" s="177"/>
      <c r="N40" s="4"/>
      <c r="O40" s="177"/>
      <c r="P40" s="177"/>
    </row>
    <row r="41" spans="2:21" s="1" customFormat="1" ht="18" customHeight="1">
      <c r="B41" s="210" t="s">
        <v>146</v>
      </c>
      <c r="C41" s="177"/>
      <c r="D41" s="177"/>
      <c r="E41" s="177"/>
      <c r="F41" s="177"/>
      <c r="G41" s="177"/>
      <c r="H41" s="4"/>
      <c r="I41" s="4"/>
      <c r="J41" s="177"/>
      <c r="K41" s="177"/>
      <c r="L41" s="4"/>
      <c r="M41" s="177"/>
      <c r="N41" s="4"/>
      <c r="O41" s="177"/>
      <c r="P41" s="177"/>
    </row>
    <row r="42" spans="2:21" s="1" customFormat="1" ht="20.100000000000001" customHeight="1">
      <c r="B42" s="197" t="s">
        <v>188</v>
      </c>
      <c r="C42" s="235"/>
      <c r="D42" s="173"/>
      <c r="E42" s="173"/>
      <c r="F42" s="173"/>
      <c r="G42" s="173"/>
      <c r="H42" s="174"/>
      <c r="I42" s="174"/>
      <c r="J42" s="173"/>
      <c r="K42" s="173"/>
      <c r="L42" s="174"/>
      <c r="M42" s="173"/>
      <c r="N42" s="174"/>
      <c r="O42" s="173"/>
    </row>
    <row r="43" spans="2:21" s="1" customFormat="1" ht="20.100000000000001" customHeight="1" thickBot="1">
      <c r="B43" s="197" t="s">
        <v>187</v>
      </c>
      <c r="C43" s="235"/>
      <c r="D43" s="173"/>
      <c r="E43" s="173"/>
      <c r="F43" s="173"/>
      <c r="G43" s="173"/>
      <c r="H43" s="174"/>
      <c r="I43" s="174"/>
      <c r="J43" s="173"/>
      <c r="K43" s="173"/>
      <c r="L43" s="174"/>
      <c r="M43" s="173"/>
      <c r="N43" s="174"/>
      <c r="O43" s="173"/>
      <c r="R43" s="2"/>
      <c r="U43" s="234"/>
    </row>
    <row r="44" spans="2:21" s="1" customFormat="1" ht="18" customHeight="1">
      <c r="B44" s="199" t="s">
        <v>143</v>
      </c>
    </row>
    <row r="45" spans="2:21" s="1" customFormat="1" ht="18" customHeight="1">
      <c r="B45" s="199"/>
    </row>
    <row r="46" spans="2:21" s="1" customFormat="1" ht="7.5" customHeight="1">
      <c r="B46" s="8"/>
    </row>
    <row r="47" spans="2:21" s="1" customFormat="1" ht="18" customHeight="1">
      <c r="B47" s="233" t="s">
        <v>186</v>
      </c>
    </row>
    <row r="48" spans="2:21" s="1" customFormat="1" ht="18" customHeight="1" thickBot="1">
      <c r="B48" s="2"/>
      <c r="C48" s="177"/>
      <c r="D48" s="177"/>
      <c r="E48" s="177"/>
      <c r="F48" s="177"/>
      <c r="G48" s="177"/>
      <c r="H48" s="177"/>
      <c r="I48" s="177"/>
      <c r="J48" s="221"/>
      <c r="K48" s="221"/>
      <c r="L48" s="221"/>
      <c r="M48" s="221"/>
      <c r="N48" s="221"/>
      <c r="O48" s="221"/>
      <c r="P48" s="177"/>
    </row>
    <row r="49" spans="2:18" s="1" customFormat="1" ht="18.75" customHeight="1">
      <c r="B49" s="232"/>
      <c r="C49" s="50"/>
      <c r="D49" s="196"/>
      <c r="E49" s="231"/>
      <c r="F49" s="196"/>
      <c r="G49" s="196"/>
      <c r="H49" s="230"/>
      <c r="I49" s="212"/>
      <c r="J49" s="81"/>
      <c r="K49" s="223"/>
      <c r="L49" s="223"/>
      <c r="M49" s="223"/>
      <c r="N49" s="223"/>
      <c r="O49" s="223"/>
    </row>
    <row r="50" spans="2:18" s="1" customFormat="1" ht="24.95" customHeight="1">
      <c r="B50" s="229"/>
      <c r="C50" s="228" t="s">
        <v>167</v>
      </c>
      <c r="D50" s="195" t="s">
        <v>166</v>
      </c>
      <c r="E50" s="227" t="s">
        <v>164</v>
      </c>
      <c r="F50" s="42" t="s">
        <v>163</v>
      </c>
      <c r="G50" s="42" t="s">
        <v>185</v>
      </c>
      <c r="H50" s="83" t="s">
        <v>162</v>
      </c>
      <c r="I50" s="212"/>
      <c r="J50" s="81"/>
      <c r="K50" s="223"/>
      <c r="L50" s="223"/>
      <c r="M50" s="223"/>
      <c r="N50" s="223"/>
      <c r="O50" s="223"/>
    </row>
    <row r="51" spans="2:18" s="1" customFormat="1" ht="18.75" customHeight="1">
      <c r="B51" s="226"/>
      <c r="C51" s="225"/>
      <c r="D51" s="37"/>
      <c r="E51" s="224"/>
      <c r="F51" s="37"/>
      <c r="G51" s="37"/>
      <c r="H51" s="82"/>
      <c r="I51" s="212"/>
      <c r="J51" s="81"/>
      <c r="K51" s="223"/>
      <c r="L51" s="223"/>
      <c r="M51" s="223"/>
      <c r="N51" s="223"/>
      <c r="O51" s="223"/>
    </row>
    <row r="52" spans="2:18" s="1" customFormat="1" ht="22.5" customHeight="1">
      <c r="B52" s="113" t="s">
        <v>184</v>
      </c>
      <c r="C52" s="188">
        <f t="shared" ref="C52:C76" si="8">SUM(D52:H52)</f>
        <v>3156410</v>
      </c>
      <c r="D52" s="222">
        <v>12704</v>
      </c>
      <c r="E52" s="187" t="s">
        <v>18</v>
      </c>
      <c r="F52" s="188">
        <v>24245</v>
      </c>
      <c r="G52" s="187" t="s">
        <v>19</v>
      </c>
      <c r="H52" s="217">
        <v>3119461</v>
      </c>
      <c r="I52" s="212"/>
      <c r="J52" s="177"/>
      <c r="K52" s="221"/>
      <c r="L52" s="221"/>
      <c r="M52" s="221"/>
      <c r="N52" s="221"/>
      <c r="O52" s="221"/>
    </row>
    <row r="53" spans="2:18" s="1" customFormat="1" ht="22.5" customHeight="1">
      <c r="B53" s="113" t="s">
        <v>159</v>
      </c>
      <c r="C53" s="188">
        <f t="shared" si="8"/>
        <v>4580624</v>
      </c>
      <c r="D53" s="218">
        <v>9913</v>
      </c>
      <c r="E53" s="187" t="s">
        <v>18</v>
      </c>
      <c r="F53" s="188">
        <v>136883</v>
      </c>
      <c r="G53" s="187" t="s">
        <v>19</v>
      </c>
      <c r="H53" s="217">
        <v>4433828</v>
      </c>
      <c r="I53" s="212"/>
      <c r="J53" s="177"/>
      <c r="K53" s="221"/>
      <c r="L53" s="221"/>
      <c r="M53" s="221"/>
      <c r="N53" s="221"/>
      <c r="O53" s="221"/>
    </row>
    <row r="54" spans="2:18" s="1" customFormat="1" ht="22.5" customHeight="1">
      <c r="B54" s="113" t="s">
        <v>88</v>
      </c>
      <c r="C54" s="188">
        <f t="shared" si="8"/>
        <v>5975955</v>
      </c>
      <c r="D54" s="218">
        <v>40005</v>
      </c>
      <c r="E54" s="187" t="s">
        <v>18</v>
      </c>
      <c r="F54" s="188">
        <v>94851</v>
      </c>
      <c r="G54" s="187" t="s">
        <v>19</v>
      </c>
      <c r="H54" s="217">
        <v>5841099</v>
      </c>
      <c r="I54" s="212"/>
      <c r="J54" s="177"/>
      <c r="K54" s="221"/>
      <c r="L54" s="221"/>
      <c r="M54" s="221"/>
      <c r="N54" s="221"/>
      <c r="O54" s="221"/>
    </row>
    <row r="55" spans="2:18" s="1" customFormat="1" ht="22.5" customHeight="1">
      <c r="B55" s="113" t="s">
        <v>83</v>
      </c>
      <c r="C55" s="188">
        <f t="shared" si="8"/>
        <v>7171744</v>
      </c>
      <c r="D55" s="218">
        <v>88339</v>
      </c>
      <c r="E55" s="187" t="s">
        <v>18</v>
      </c>
      <c r="F55" s="188">
        <v>72920</v>
      </c>
      <c r="G55" s="187" t="s">
        <v>19</v>
      </c>
      <c r="H55" s="217">
        <v>7010485</v>
      </c>
      <c r="I55" s="212"/>
      <c r="J55" s="177"/>
      <c r="K55" s="221"/>
      <c r="L55" s="221"/>
      <c r="M55" s="221"/>
      <c r="N55" s="221"/>
      <c r="O55" s="221"/>
    </row>
    <row r="56" spans="2:18" s="1" customFormat="1" ht="22.5" customHeight="1">
      <c r="B56" s="113" t="s">
        <v>78</v>
      </c>
      <c r="C56" s="188">
        <f t="shared" si="8"/>
        <v>8130606</v>
      </c>
      <c r="D56" s="218">
        <v>110360</v>
      </c>
      <c r="E56" s="187" t="s">
        <v>18</v>
      </c>
      <c r="F56" s="188">
        <v>61886</v>
      </c>
      <c r="G56" s="187" t="s">
        <v>19</v>
      </c>
      <c r="H56" s="217">
        <v>7958360</v>
      </c>
      <c r="I56" s="212"/>
      <c r="J56" s="177"/>
      <c r="K56" s="221"/>
      <c r="L56" s="221"/>
      <c r="M56" s="221"/>
      <c r="N56" s="221"/>
      <c r="O56" s="221"/>
    </row>
    <row r="57" spans="2:18" s="1" customFormat="1" ht="22.5" customHeight="1">
      <c r="B57" s="113" t="s">
        <v>73</v>
      </c>
      <c r="C57" s="188">
        <f t="shared" si="8"/>
        <v>8603614</v>
      </c>
      <c r="D57" s="218">
        <v>92901</v>
      </c>
      <c r="E57" s="187" t="s">
        <v>18</v>
      </c>
      <c r="F57" s="188">
        <v>40960</v>
      </c>
      <c r="G57" s="187" t="s">
        <v>19</v>
      </c>
      <c r="H57" s="217">
        <v>8469753</v>
      </c>
      <c r="I57" s="212"/>
      <c r="J57" s="177"/>
      <c r="K57" s="221"/>
      <c r="L57" s="221"/>
      <c r="M57" s="221"/>
      <c r="N57" s="221"/>
      <c r="O57" s="221"/>
    </row>
    <row r="58" spans="2:18" s="1" customFormat="1" ht="22.5" customHeight="1">
      <c r="B58" s="113" t="s">
        <v>68</v>
      </c>
      <c r="C58" s="188">
        <f t="shared" si="8"/>
        <v>9836193</v>
      </c>
      <c r="D58" s="218">
        <v>139452</v>
      </c>
      <c r="E58" s="187" t="s">
        <v>18</v>
      </c>
      <c r="F58" s="188">
        <v>23383</v>
      </c>
      <c r="G58" s="188">
        <v>238</v>
      </c>
      <c r="H58" s="217">
        <v>9673120</v>
      </c>
      <c r="I58" s="212"/>
      <c r="J58" s="177"/>
      <c r="K58" s="221"/>
      <c r="L58" s="221"/>
      <c r="M58" s="221"/>
      <c r="N58" s="221"/>
      <c r="O58" s="221"/>
    </row>
    <row r="59" spans="2:18" s="1" customFormat="1" ht="22.5" customHeight="1">
      <c r="B59" s="191" t="s">
        <v>157</v>
      </c>
      <c r="C59" s="188">
        <f t="shared" si="8"/>
        <v>11149513</v>
      </c>
      <c r="D59" s="218">
        <v>209741</v>
      </c>
      <c r="E59" s="187" t="s">
        <v>18</v>
      </c>
      <c r="F59" s="187" t="s">
        <v>18</v>
      </c>
      <c r="G59" s="188">
        <v>233</v>
      </c>
      <c r="H59" s="217">
        <v>10939539</v>
      </c>
      <c r="I59" s="212"/>
      <c r="J59" s="177"/>
      <c r="K59" s="221"/>
      <c r="L59" s="221"/>
      <c r="M59" s="221"/>
      <c r="N59" s="221"/>
      <c r="O59" s="221"/>
      <c r="P59" s="2"/>
      <c r="Q59" s="2"/>
      <c r="R59" s="2"/>
    </row>
    <row r="60" spans="2:18" s="1" customFormat="1" ht="22.5" customHeight="1">
      <c r="B60" s="111" t="s">
        <v>35</v>
      </c>
      <c r="C60" s="188">
        <f t="shared" si="8"/>
        <v>11838958</v>
      </c>
      <c r="D60" s="218">
        <v>258589</v>
      </c>
      <c r="E60" s="187" t="s">
        <v>18</v>
      </c>
      <c r="F60" s="187" t="s">
        <v>18</v>
      </c>
      <c r="G60" s="188">
        <v>560</v>
      </c>
      <c r="H60" s="217">
        <v>11579809</v>
      </c>
      <c r="I60" s="212"/>
      <c r="J60" s="211"/>
      <c r="K60" s="211"/>
      <c r="L60" s="211"/>
      <c r="M60" s="211"/>
      <c r="N60" s="211"/>
      <c r="O60" s="211"/>
    </row>
    <row r="61" spans="2:18" s="2" customFormat="1" ht="22.5" customHeight="1">
      <c r="B61" s="111" t="s">
        <v>31</v>
      </c>
      <c r="C61" s="188">
        <f t="shared" si="8"/>
        <v>11513395</v>
      </c>
      <c r="D61" s="218">
        <v>304963</v>
      </c>
      <c r="E61" s="187" t="s">
        <v>18</v>
      </c>
      <c r="F61" s="187" t="s">
        <v>18</v>
      </c>
      <c r="G61" s="187" t="s">
        <v>183</v>
      </c>
      <c r="H61" s="217">
        <v>11208432</v>
      </c>
      <c r="I61" s="212"/>
      <c r="J61" s="220"/>
    </row>
    <row r="62" spans="2:18" s="2" customFormat="1" ht="22.5" customHeight="1">
      <c r="B62" s="111" t="s">
        <v>30</v>
      </c>
      <c r="C62" s="188">
        <f t="shared" si="8"/>
        <v>11633981</v>
      </c>
      <c r="D62" s="218">
        <v>319609</v>
      </c>
      <c r="E62" s="187" t="s">
        <v>150</v>
      </c>
      <c r="F62" s="187" t="s">
        <v>18</v>
      </c>
      <c r="G62" s="187" t="s">
        <v>150</v>
      </c>
      <c r="H62" s="217">
        <v>11314372</v>
      </c>
      <c r="I62" s="212"/>
      <c r="J62" s="220"/>
    </row>
    <row r="63" spans="2:18" s="2" customFormat="1" ht="22.5" customHeight="1">
      <c r="B63" s="111" t="s">
        <v>29</v>
      </c>
      <c r="C63" s="188">
        <f t="shared" si="8"/>
        <v>11777108</v>
      </c>
      <c r="D63" s="218">
        <v>329078</v>
      </c>
      <c r="E63" s="187" t="s">
        <v>150</v>
      </c>
      <c r="F63" s="187" t="s">
        <v>18</v>
      </c>
      <c r="G63" s="187" t="s">
        <v>150</v>
      </c>
      <c r="H63" s="217">
        <v>11448030</v>
      </c>
      <c r="I63" s="212"/>
      <c r="J63" s="220"/>
    </row>
    <row r="64" spans="2:18" s="2" customFormat="1" ht="22.5" customHeight="1">
      <c r="B64" s="111" t="s">
        <v>28</v>
      </c>
      <c r="C64" s="188">
        <f t="shared" si="8"/>
        <v>11570116</v>
      </c>
      <c r="D64" s="218">
        <v>345746</v>
      </c>
      <c r="E64" s="187" t="s">
        <v>150</v>
      </c>
      <c r="F64" s="187" t="s">
        <v>18</v>
      </c>
      <c r="G64" s="187" t="s">
        <v>183</v>
      </c>
      <c r="H64" s="217">
        <v>11224370</v>
      </c>
      <c r="I64" s="212"/>
      <c r="J64" s="220"/>
    </row>
    <row r="65" spans="2:16" s="2" customFormat="1" ht="22.5" customHeight="1">
      <c r="B65" s="111" t="s">
        <v>27</v>
      </c>
      <c r="C65" s="188">
        <f t="shared" si="8"/>
        <v>11282176</v>
      </c>
      <c r="D65" s="218">
        <v>425887</v>
      </c>
      <c r="E65" s="187" t="s">
        <v>150</v>
      </c>
      <c r="F65" s="187" t="s">
        <v>18</v>
      </c>
      <c r="G65" s="187" t="s">
        <v>150</v>
      </c>
      <c r="H65" s="217">
        <v>10856289</v>
      </c>
      <c r="I65" s="212"/>
      <c r="J65" s="220"/>
    </row>
    <row r="66" spans="2:16" s="2" customFormat="1" ht="22.5" customHeight="1">
      <c r="B66" s="111" t="s">
        <v>26</v>
      </c>
      <c r="C66" s="188">
        <f t="shared" si="8"/>
        <v>11013364</v>
      </c>
      <c r="D66" s="218">
        <v>433070</v>
      </c>
      <c r="E66" s="187" t="s">
        <v>150</v>
      </c>
      <c r="F66" s="187" t="s">
        <v>18</v>
      </c>
      <c r="G66" s="187" t="s">
        <v>150</v>
      </c>
      <c r="H66" s="217">
        <v>10580294</v>
      </c>
      <c r="I66" s="212"/>
      <c r="J66" s="220"/>
    </row>
    <row r="67" spans="2:16" s="2" customFormat="1" ht="22.5" customHeight="1">
      <c r="B67" s="111" t="s">
        <v>25</v>
      </c>
      <c r="C67" s="188">
        <f t="shared" si="8"/>
        <v>10751036</v>
      </c>
      <c r="D67" s="218">
        <v>411839</v>
      </c>
      <c r="E67" s="187" t="s">
        <v>150</v>
      </c>
      <c r="F67" s="187" t="s">
        <v>18</v>
      </c>
      <c r="G67" s="187" t="s">
        <v>150</v>
      </c>
      <c r="H67" s="217">
        <v>10339197</v>
      </c>
      <c r="I67" s="177"/>
      <c r="J67" s="220"/>
    </row>
    <row r="68" spans="2:16" s="2" customFormat="1" ht="22.5" customHeight="1">
      <c r="B68" s="111" t="s">
        <v>24</v>
      </c>
      <c r="C68" s="188">
        <f t="shared" si="8"/>
        <v>10586741</v>
      </c>
      <c r="D68" s="218">
        <v>408807</v>
      </c>
      <c r="E68" s="187" t="s">
        <v>150</v>
      </c>
      <c r="F68" s="187" t="s">
        <v>18</v>
      </c>
      <c r="G68" s="187" t="s">
        <v>183</v>
      </c>
      <c r="H68" s="217">
        <v>10177934</v>
      </c>
      <c r="I68" s="212"/>
      <c r="J68" s="220"/>
    </row>
    <row r="69" spans="2:16" s="2" customFormat="1" ht="22.5" customHeight="1">
      <c r="B69" s="111" t="s">
        <v>23</v>
      </c>
      <c r="C69" s="188">
        <f t="shared" si="8"/>
        <v>10221404</v>
      </c>
      <c r="D69" s="218">
        <v>408220</v>
      </c>
      <c r="E69" s="187" t="s">
        <v>183</v>
      </c>
      <c r="F69" s="187" t="s">
        <v>18</v>
      </c>
      <c r="G69" s="187" t="s">
        <v>150</v>
      </c>
      <c r="H69" s="217">
        <v>9813184</v>
      </c>
      <c r="I69" s="212"/>
      <c r="J69" s="220"/>
    </row>
    <row r="70" spans="2:16" s="2" customFormat="1" ht="22.5" customHeight="1">
      <c r="B70" s="111" t="s">
        <v>22</v>
      </c>
      <c r="C70" s="188">
        <f t="shared" si="8"/>
        <v>10090334</v>
      </c>
      <c r="D70" s="218">
        <v>414172</v>
      </c>
      <c r="E70" s="187" t="s">
        <v>183</v>
      </c>
      <c r="F70" s="187" t="s">
        <v>18</v>
      </c>
      <c r="G70" s="187" t="s">
        <v>150</v>
      </c>
      <c r="H70" s="217">
        <v>9676162</v>
      </c>
      <c r="I70" s="212"/>
      <c r="J70" s="220"/>
    </row>
    <row r="71" spans="2:16" s="2" customFormat="1" ht="22.5" customHeight="1">
      <c r="B71" s="190" t="s">
        <v>21</v>
      </c>
      <c r="C71" s="188">
        <f t="shared" si="8"/>
        <v>9847860</v>
      </c>
      <c r="D71" s="218">
        <v>408693</v>
      </c>
      <c r="E71" s="187" t="s">
        <v>150</v>
      </c>
      <c r="F71" s="187" t="s">
        <v>18</v>
      </c>
      <c r="G71" s="187" t="s">
        <v>150</v>
      </c>
      <c r="H71" s="217">
        <v>9439167</v>
      </c>
      <c r="I71" s="212"/>
      <c r="J71" s="220"/>
    </row>
    <row r="72" spans="2:16" s="2" customFormat="1" ht="22.5" customHeight="1">
      <c r="B72" s="190" t="s">
        <v>20</v>
      </c>
      <c r="C72" s="188">
        <f t="shared" si="8"/>
        <v>9696705</v>
      </c>
      <c r="D72" s="218">
        <v>412431</v>
      </c>
      <c r="E72" s="187" t="s">
        <v>183</v>
      </c>
      <c r="F72" s="187" t="s">
        <v>150</v>
      </c>
      <c r="G72" s="187" t="s">
        <v>150</v>
      </c>
      <c r="H72" s="217">
        <v>9284274</v>
      </c>
      <c r="I72" s="212"/>
      <c r="J72" s="220"/>
    </row>
    <row r="73" spans="2:16" s="2" customFormat="1" ht="22.5" customHeight="1">
      <c r="B73" s="190" t="s">
        <v>17</v>
      </c>
      <c r="C73" s="188">
        <f t="shared" si="8"/>
        <v>9604983</v>
      </c>
      <c r="D73" s="218">
        <v>415229</v>
      </c>
      <c r="E73" s="187" t="s">
        <v>150</v>
      </c>
      <c r="F73" s="187" t="s">
        <v>150</v>
      </c>
      <c r="G73" s="187" t="s">
        <v>183</v>
      </c>
      <c r="H73" s="217">
        <v>9189754</v>
      </c>
      <c r="I73" s="212"/>
      <c r="J73" s="220"/>
    </row>
    <row r="74" spans="2:16" s="2" customFormat="1" ht="22.5" customHeight="1">
      <c r="B74" s="190" t="s">
        <v>16</v>
      </c>
      <c r="C74" s="188">
        <f t="shared" si="8"/>
        <v>9588825</v>
      </c>
      <c r="D74" s="218">
        <v>416901</v>
      </c>
      <c r="E74" s="187" t="s">
        <v>150</v>
      </c>
      <c r="F74" s="187" t="s">
        <v>183</v>
      </c>
      <c r="G74" s="187" t="s">
        <v>150</v>
      </c>
      <c r="H74" s="217">
        <v>9171924</v>
      </c>
      <c r="I74" s="212"/>
      <c r="J74" s="220"/>
    </row>
    <row r="75" spans="2:16" s="2" customFormat="1" ht="22.5" customHeight="1">
      <c r="B75" s="190" t="s">
        <v>15</v>
      </c>
      <c r="C75" s="188">
        <f t="shared" si="8"/>
        <v>9611680</v>
      </c>
      <c r="D75" s="218">
        <v>414230</v>
      </c>
      <c r="E75" s="187" t="s">
        <v>183</v>
      </c>
      <c r="F75" s="187" t="s">
        <v>183</v>
      </c>
      <c r="G75" s="187" t="s">
        <v>150</v>
      </c>
      <c r="H75" s="217">
        <v>9197450</v>
      </c>
      <c r="I75" s="177"/>
      <c r="J75" s="220"/>
    </row>
    <row r="76" spans="2:16" s="2" customFormat="1" ht="22.5" customHeight="1">
      <c r="B76" s="190" t="s">
        <v>14</v>
      </c>
      <c r="C76" s="188">
        <f t="shared" si="8"/>
        <v>9638290</v>
      </c>
      <c r="D76" s="218">
        <v>401073</v>
      </c>
      <c r="E76" s="187" t="s">
        <v>150</v>
      </c>
      <c r="F76" s="187" t="s">
        <v>183</v>
      </c>
      <c r="G76" s="187" t="s">
        <v>150</v>
      </c>
      <c r="H76" s="217">
        <v>9237217</v>
      </c>
      <c r="I76" s="177"/>
      <c r="J76" s="220"/>
    </row>
    <row r="77" spans="2:16" s="1" customFormat="1" ht="17.25" customHeight="1">
      <c r="B77" s="219" t="s">
        <v>13</v>
      </c>
      <c r="C77" s="188">
        <v>9641257</v>
      </c>
      <c r="D77" s="218">
        <v>398869</v>
      </c>
      <c r="E77" s="187" t="s">
        <v>150</v>
      </c>
      <c r="F77" s="187" t="s">
        <v>150</v>
      </c>
      <c r="G77" s="187" t="s">
        <v>183</v>
      </c>
      <c r="H77" s="217">
        <v>9242388</v>
      </c>
      <c r="I77" s="212"/>
      <c r="J77" s="211"/>
    </row>
    <row r="78" spans="2:16" s="1" customFormat="1" ht="17.25" customHeight="1" thickBot="1">
      <c r="B78" s="216" t="s">
        <v>11</v>
      </c>
      <c r="C78" s="215">
        <v>9538139</v>
      </c>
      <c r="D78" s="215">
        <v>395079</v>
      </c>
      <c r="E78" s="214" t="s">
        <v>183</v>
      </c>
      <c r="F78" s="214" t="s">
        <v>183</v>
      </c>
      <c r="G78" s="214" t="s">
        <v>183</v>
      </c>
      <c r="H78" s="213">
        <v>9143060</v>
      </c>
      <c r="I78" s="212"/>
      <c r="J78" s="211"/>
    </row>
    <row r="79" spans="2:16" s="1" customFormat="1" ht="18" customHeight="1">
      <c r="B79" s="197" t="s">
        <v>182</v>
      </c>
      <c r="C79" s="188"/>
      <c r="D79" s="177"/>
      <c r="E79" s="177"/>
      <c r="F79" s="177"/>
      <c r="G79" s="177"/>
      <c r="H79" s="4"/>
      <c r="I79" s="4"/>
      <c r="J79" s="177"/>
      <c r="K79" s="177"/>
      <c r="L79" s="4"/>
      <c r="M79" s="177"/>
      <c r="N79" s="4"/>
      <c r="O79" s="177"/>
      <c r="P79" s="177"/>
    </row>
    <row r="80" spans="2:16" s="1" customFormat="1" ht="18" customHeight="1">
      <c r="B80" s="210" t="s">
        <v>181</v>
      </c>
      <c r="C80" s="188"/>
      <c r="D80" s="177"/>
      <c r="E80" s="177"/>
      <c r="F80" s="177"/>
      <c r="G80" s="177"/>
      <c r="H80" s="4"/>
      <c r="I80" s="4"/>
      <c r="J80" s="177"/>
      <c r="K80" s="177"/>
      <c r="L80" s="4"/>
      <c r="M80" s="177"/>
      <c r="N80" s="4"/>
      <c r="O80" s="177"/>
      <c r="P80" s="177"/>
    </row>
    <row r="81" spans="2:16" s="1" customFormat="1" ht="18" customHeight="1">
      <c r="B81" s="210" t="s">
        <v>180</v>
      </c>
      <c r="C81" s="188"/>
      <c r="D81" s="177"/>
      <c r="E81" s="177"/>
      <c r="F81" s="177"/>
      <c r="G81" s="177"/>
      <c r="H81" s="4"/>
      <c r="I81" s="4"/>
      <c r="J81" s="177"/>
      <c r="K81" s="177"/>
      <c r="L81" s="4"/>
      <c r="M81" s="177"/>
      <c r="N81" s="4"/>
      <c r="O81" s="177"/>
      <c r="P81" s="177"/>
    </row>
    <row r="82" spans="2:16" s="1" customFormat="1" ht="18" customHeight="1">
      <c r="B82" s="199" t="s">
        <v>143</v>
      </c>
    </row>
    <row r="83" spans="2:16" ht="18" customHeight="1">
      <c r="P83" s="10"/>
    </row>
    <row r="84" spans="2:16" ht="18" customHeight="1">
      <c r="P84" s="10"/>
    </row>
    <row r="85" spans="2:16" ht="18" customHeight="1">
      <c r="P85" s="10"/>
    </row>
    <row r="86" spans="2:16" ht="18" customHeight="1">
      <c r="P86" s="10"/>
    </row>
    <row r="87" spans="2:16" ht="18" customHeight="1">
      <c r="P87" s="10"/>
    </row>
    <row r="88" spans="2:16" ht="18" customHeight="1">
      <c r="P88" s="10"/>
    </row>
    <row r="89" spans="2:16" ht="18" customHeight="1">
      <c r="P89" s="10"/>
    </row>
  </sheetData>
  <mergeCells count="38">
    <mergeCell ref="I21:J21"/>
    <mergeCell ref="I22:J22"/>
    <mergeCell ref="I23:J23"/>
    <mergeCell ref="I24:J24"/>
    <mergeCell ref="I33:J33"/>
    <mergeCell ref="I26:J26"/>
    <mergeCell ref="I27:J27"/>
    <mergeCell ref="I30:J30"/>
    <mergeCell ref="I32:J32"/>
    <mergeCell ref="I36:J36"/>
    <mergeCell ref="I31:J31"/>
    <mergeCell ref="I28:J28"/>
    <mergeCell ref="I29:J29"/>
    <mergeCell ref="I34:J34"/>
    <mergeCell ref="I35:J35"/>
    <mergeCell ref="R3:R5"/>
    <mergeCell ref="I6:J6"/>
    <mergeCell ref="I5:J5"/>
    <mergeCell ref="I4:J4"/>
    <mergeCell ref="I11:J11"/>
    <mergeCell ref="I8:J8"/>
    <mergeCell ref="I9:J9"/>
    <mergeCell ref="I37:J37"/>
    <mergeCell ref="I17:J17"/>
    <mergeCell ref="Q3:Q5"/>
    <mergeCell ref="I13:J13"/>
    <mergeCell ref="I7:J7"/>
    <mergeCell ref="O3:O5"/>
    <mergeCell ref="I14:J14"/>
    <mergeCell ref="I10:J10"/>
    <mergeCell ref="P3:P5"/>
    <mergeCell ref="I20:J20"/>
    <mergeCell ref="I25:J25"/>
    <mergeCell ref="I18:J18"/>
    <mergeCell ref="I19:J19"/>
    <mergeCell ref="I15:J15"/>
    <mergeCell ref="I16:J16"/>
    <mergeCell ref="I12:J12"/>
  </mergeCells>
  <phoneticPr fontId="2"/>
  <pageMargins left="0.51181102362204722" right="0.15748031496062992" top="0.55118110236220474" bottom="0.39370078740157483" header="0.31496062992125984" footer="0.23622047244094491"/>
  <pageSetup paperSize="9" scale="4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showGridLines="0" view="pageBreakPreview" topLeftCell="A58" zoomScale="85" zoomScaleNormal="75" zoomScaleSheetLayoutView="85" workbookViewId="0">
      <selection activeCell="B58" sqref="B58"/>
    </sheetView>
  </sheetViews>
  <sheetFormatPr defaultRowHeight="20.100000000000001" customHeight="1"/>
  <cols>
    <col min="1" max="1" width="2.625" style="10" customWidth="1"/>
    <col min="2" max="2" width="17.75" style="10" customWidth="1"/>
    <col min="3" max="11" width="9.75" style="10" customWidth="1"/>
    <col min="12" max="12" width="9.875" style="10" customWidth="1"/>
    <col min="13" max="16" width="9.75" style="10" customWidth="1"/>
    <col min="17" max="18" width="16.25" style="10" customWidth="1"/>
    <col min="19" max="16384" width="9" style="10"/>
  </cols>
  <sheetData>
    <row r="1" spans="1:14" s="1" customFormat="1" ht="20.100000000000001" customHeight="1" thickBot="1">
      <c r="B1" s="233" t="s">
        <v>209</v>
      </c>
      <c r="I1" s="223"/>
      <c r="J1" s="223"/>
      <c r="K1" s="223"/>
      <c r="L1" s="223"/>
      <c r="M1" s="223"/>
      <c r="N1" s="223"/>
    </row>
    <row r="2" spans="1:14" s="1" customFormat="1" ht="30" customHeight="1">
      <c r="B2" s="53"/>
      <c r="C2" s="196"/>
      <c r="D2" s="50"/>
      <c r="E2" s="196"/>
      <c r="F2" s="50"/>
      <c r="G2" s="196"/>
      <c r="H2" s="279"/>
      <c r="I2" s="81"/>
      <c r="J2" s="223"/>
      <c r="K2" s="223"/>
      <c r="L2" s="223"/>
      <c r="M2" s="223"/>
      <c r="N2" s="223"/>
    </row>
    <row r="3" spans="1:14" s="1" customFormat="1" ht="30" customHeight="1">
      <c r="B3" s="43"/>
      <c r="C3" s="277" t="s">
        <v>208</v>
      </c>
      <c r="D3" s="278"/>
      <c r="E3" s="277" t="s">
        <v>207</v>
      </c>
      <c r="F3" s="278"/>
      <c r="G3" s="277" t="s">
        <v>206</v>
      </c>
      <c r="H3" s="276"/>
      <c r="I3" s="173"/>
      <c r="J3" s="274"/>
      <c r="K3" s="274"/>
      <c r="L3" s="274"/>
      <c r="M3" s="274"/>
      <c r="N3" s="274"/>
    </row>
    <row r="4" spans="1:14" s="1" customFormat="1" ht="30" customHeight="1">
      <c r="B4" s="39"/>
      <c r="C4" s="37"/>
      <c r="D4" s="225"/>
      <c r="E4" s="37"/>
      <c r="F4" s="225"/>
      <c r="G4" s="37"/>
      <c r="H4" s="275"/>
      <c r="I4" s="173"/>
      <c r="J4" s="274"/>
      <c r="K4" s="274"/>
      <c r="L4" s="274"/>
      <c r="M4" s="274"/>
      <c r="N4" s="274"/>
    </row>
    <row r="5" spans="1:14" s="1" customFormat="1" ht="24" customHeight="1">
      <c r="B5" s="113" t="s">
        <v>205</v>
      </c>
      <c r="C5" s="188"/>
      <c r="D5" s="177">
        <v>145727</v>
      </c>
      <c r="E5" s="188"/>
      <c r="F5" s="177">
        <v>17486</v>
      </c>
      <c r="G5" s="188"/>
      <c r="H5" s="273">
        <v>17171</v>
      </c>
      <c r="I5" s="173"/>
      <c r="J5" s="274"/>
      <c r="K5" s="274"/>
      <c r="L5" s="274"/>
      <c r="M5" s="274"/>
      <c r="N5" s="274"/>
    </row>
    <row r="6" spans="1:14" s="1" customFormat="1" ht="24" customHeight="1">
      <c r="B6" s="113" t="s">
        <v>78</v>
      </c>
      <c r="C6" s="188"/>
      <c r="D6" s="177">
        <v>147229</v>
      </c>
      <c r="E6" s="188"/>
      <c r="F6" s="177">
        <v>19189</v>
      </c>
      <c r="G6" s="188"/>
      <c r="H6" s="273">
        <v>18918</v>
      </c>
      <c r="I6" s="173"/>
      <c r="J6" s="274"/>
      <c r="K6" s="274"/>
      <c r="L6" s="274"/>
      <c r="M6" s="274"/>
      <c r="N6" s="274"/>
    </row>
    <row r="7" spans="1:14" s="1" customFormat="1" ht="24" customHeight="1">
      <c r="B7" s="113" t="s">
        <v>73</v>
      </c>
      <c r="C7" s="188"/>
      <c r="D7" s="177">
        <v>112402</v>
      </c>
      <c r="E7" s="188"/>
      <c r="F7" s="177">
        <v>15385</v>
      </c>
      <c r="G7" s="188"/>
      <c r="H7" s="273">
        <v>15164</v>
      </c>
      <c r="I7" s="173"/>
      <c r="J7" s="274"/>
      <c r="K7" s="274"/>
      <c r="L7" s="274"/>
      <c r="M7" s="274"/>
      <c r="N7" s="274"/>
    </row>
    <row r="8" spans="1:14" s="1" customFormat="1" ht="24" customHeight="1">
      <c r="B8" s="113" t="s">
        <v>68</v>
      </c>
      <c r="C8" s="188"/>
      <c r="D8" s="177">
        <v>91762</v>
      </c>
      <c r="E8" s="188"/>
      <c r="F8" s="177">
        <v>13184</v>
      </c>
      <c r="G8" s="188"/>
      <c r="H8" s="273">
        <v>13031</v>
      </c>
      <c r="I8" s="173"/>
      <c r="J8" s="274"/>
      <c r="K8" s="274"/>
      <c r="L8" s="274"/>
      <c r="M8" s="274"/>
      <c r="N8" s="274"/>
    </row>
    <row r="9" spans="1:14" s="1" customFormat="1" ht="25.5" hidden="1" customHeight="1">
      <c r="B9" s="113" t="s">
        <v>158</v>
      </c>
      <c r="C9" s="188"/>
      <c r="D9" s="177">
        <v>78301</v>
      </c>
      <c r="E9" s="188"/>
      <c r="F9" s="177">
        <v>11201</v>
      </c>
      <c r="G9" s="188"/>
      <c r="H9" s="273">
        <v>10980</v>
      </c>
      <c r="I9" s="173"/>
      <c r="J9" s="274"/>
      <c r="K9" s="274"/>
      <c r="L9" s="274"/>
      <c r="M9" s="274"/>
      <c r="N9" s="274"/>
    </row>
    <row r="10" spans="1:14" s="1" customFormat="1" ht="24.75" customHeight="1">
      <c r="B10" s="191" t="s">
        <v>204</v>
      </c>
      <c r="C10" s="188"/>
      <c r="D10" s="177">
        <v>78881</v>
      </c>
      <c r="E10" s="188"/>
      <c r="F10" s="177">
        <v>11184</v>
      </c>
      <c r="G10" s="188"/>
      <c r="H10" s="273">
        <v>11028</v>
      </c>
      <c r="I10" s="173"/>
      <c r="J10" s="274"/>
      <c r="K10" s="274"/>
      <c r="L10" s="274"/>
      <c r="M10" s="274"/>
      <c r="N10" s="274"/>
    </row>
    <row r="11" spans="1:14" s="1" customFormat="1" ht="24.75" customHeight="1">
      <c r="B11" s="113" t="s">
        <v>39</v>
      </c>
      <c r="C11" s="188"/>
      <c r="D11" s="177">
        <v>75093</v>
      </c>
      <c r="E11" s="188"/>
      <c r="F11" s="177">
        <v>10656</v>
      </c>
      <c r="G11" s="188"/>
      <c r="H11" s="273">
        <v>10485</v>
      </c>
      <c r="I11" s="173"/>
      <c r="J11" s="274"/>
      <c r="K11" s="274"/>
      <c r="L11" s="274"/>
      <c r="M11" s="274"/>
      <c r="N11" s="274"/>
    </row>
    <row r="12" spans="1:14" s="1" customFormat="1" ht="24.75" customHeight="1">
      <c r="B12" s="113" t="s">
        <v>38</v>
      </c>
      <c r="C12" s="188"/>
      <c r="D12" s="177">
        <v>73805</v>
      </c>
      <c r="E12" s="188"/>
      <c r="F12" s="177">
        <v>10515</v>
      </c>
      <c r="G12" s="188"/>
      <c r="H12" s="273">
        <v>10369</v>
      </c>
      <c r="I12" s="81"/>
      <c r="J12" s="2"/>
      <c r="K12" s="2"/>
      <c r="L12" s="2"/>
      <c r="M12" s="2"/>
      <c r="N12" s="2"/>
    </row>
    <row r="13" spans="1:14" s="1" customFormat="1" ht="24.75" customHeight="1">
      <c r="B13" s="113" t="s">
        <v>37</v>
      </c>
      <c r="C13" s="188"/>
      <c r="D13" s="177">
        <v>71488</v>
      </c>
      <c r="E13" s="188"/>
      <c r="F13" s="177">
        <v>10164</v>
      </c>
      <c r="G13" s="188"/>
      <c r="H13" s="273">
        <v>10054</v>
      </c>
      <c r="I13" s="81"/>
    </row>
    <row r="14" spans="1:14" s="1" customFormat="1" ht="24.75" customHeight="1">
      <c r="B14" s="111" t="s">
        <v>36</v>
      </c>
      <c r="C14" s="188"/>
      <c r="D14" s="177">
        <v>69967</v>
      </c>
      <c r="E14" s="188"/>
      <c r="F14" s="177">
        <v>10307</v>
      </c>
      <c r="G14" s="188"/>
      <c r="H14" s="273">
        <v>10173</v>
      </c>
    </row>
    <row r="15" spans="1:14" s="1" customFormat="1" ht="24.75" customHeight="1">
      <c r="A15" s="2"/>
      <c r="B15" s="111" t="s">
        <v>35</v>
      </c>
      <c r="C15" s="188"/>
      <c r="D15" s="177">
        <v>63635</v>
      </c>
      <c r="E15" s="188"/>
      <c r="F15" s="177">
        <v>9492</v>
      </c>
      <c r="G15" s="188"/>
      <c r="H15" s="273">
        <v>9359</v>
      </c>
    </row>
    <row r="16" spans="1:14" s="1" customFormat="1" ht="24.75" customHeight="1">
      <c r="B16" s="111" t="s">
        <v>33</v>
      </c>
      <c r="C16" s="188"/>
      <c r="D16" s="177">
        <v>65294</v>
      </c>
      <c r="E16" s="188"/>
      <c r="F16" s="177">
        <v>9689</v>
      </c>
      <c r="G16" s="188"/>
      <c r="H16" s="273">
        <v>9585</v>
      </c>
      <c r="I16" s="211"/>
      <c r="J16" s="211"/>
      <c r="K16" s="211"/>
      <c r="L16" s="211"/>
      <c r="M16" s="211"/>
      <c r="N16" s="211"/>
    </row>
    <row r="17" spans="2:18" s="2" customFormat="1" ht="24.75" customHeight="1">
      <c r="B17" s="111" t="s">
        <v>32</v>
      </c>
      <c r="C17" s="188"/>
      <c r="D17" s="177">
        <v>64518</v>
      </c>
      <c r="E17" s="188"/>
      <c r="F17" s="177">
        <v>9668</v>
      </c>
      <c r="G17" s="188"/>
      <c r="H17" s="273">
        <v>9600</v>
      </c>
      <c r="I17" s="220"/>
      <c r="J17" s="220"/>
      <c r="K17" s="220"/>
      <c r="L17" s="220"/>
      <c r="M17" s="220"/>
      <c r="N17" s="220"/>
    </row>
    <row r="18" spans="2:18" s="2" customFormat="1" ht="24.75" customHeight="1">
      <c r="B18" s="111" t="s">
        <v>31</v>
      </c>
      <c r="C18" s="188"/>
      <c r="D18" s="177">
        <v>66581</v>
      </c>
      <c r="E18" s="188"/>
      <c r="F18" s="177">
        <v>10046</v>
      </c>
      <c r="G18" s="188"/>
      <c r="H18" s="273">
        <v>9930</v>
      </c>
      <c r="I18" s="220"/>
      <c r="J18" s="220"/>
      <c r="K18" s="220"/>
      <c r="L18" s="220"/>
      <c r="M18" s="220"/>
      <c r="N18" s="220"/>
    </row>
    <row r="19" spans="2:18" s="2" customFormat="1" ht="24.75" customHeight="1">
      <c r="B19" s="111" t="s">
        <v>30</v>
      </c>
      <c r="C19" s="188"/>
      <c r="D19" s="177">
        <v>60886</v>
      </c>
      <c r="E19" s="188"/>
      <c r="F19" s="177">
        <v>9587</v>
      </c>
      <c r="G19" s="188"/>
      <c r="H19" s="273">
        <v>9479</v>
      </c>
      <c r="I19" s="220"/>
      <c r="J19" s="220"/>
      <c r="K19" s="220"/>
      <c r="L19" s="220"/>
      <c r="M19" s="220"/>
      <c r="N19" s="220"/>
    </row>
    <row r="20" spans="2:18" s="2" customFormat="1" ht="24.75" customHeight="1">
      <c r="B20" s="111" t="s">
        <v>29</v>
      </c>
      <c r="C20" s="188"/>
      <c r="D20" s="177">
        <v>59789</v>
      </c>
      <c r="E20" s="188"/>
      <c r="F20" s="177">
        <v>9717</v>
      </c>
      <c r="G20" s="188"/>
      <c r="H20" s="273">
        <v>9661</v>
      </c>
      <c r="I20" s="220"/>
      <c r="J20" s="220"/>
      <c r="K20" s="220"/>
      <c r="L20" s="220"/>
      <c r="M20" s="220"/>
      <c r="N20" s="220"/>
    </row>
    <row r="21" spans="2:18" s="2" customFormat="1" ht="24.75" customHeight="1">
      <c r="B21" s="111" t="s">
        <v>28</v>
      </c>
      <c r="C21" s="188"/>
      <c r="D21" s="177">
        <v>9155</v>
      </c>
      <c r="E21" s="188"/>
      <c r="F21" s="177">
        <v>1601</v>
      </c>
      <c r="G21" s="188"/>
      <c r="H21" s="273">
        <v>1581</v>
      </c>
      <c r="I21" s="220"/>
      <c r="K21" s="220"/>
      <c r="L21" s="220"/>
      <c r="M21" s="220"/>
      <c r="N21" s="220"/>
    </row>
    <row r="22" spans="2:18" s="1" customFormat="1" ht="5.25" customHeight="1" thickBot="1">
      <c r="B22" s="139"/>
      <c r="C22" s="238"/>
      <c r="D22" s="272"/>
      <c r="E22" s="238"/>
      <c r="F22" s="272"/>
      <c r="G22" s="238"/>
      <c r="H22" s="271"/>
      <c r="I22" s="211"/>
      <c r="J22" s="211"/>
      <c r="K22" s="211"/>
      <c r="L22" s="211"/>
      <c r="M22" s="211"/>
      <c r="N22" s="211"/>
    </row>
    <row r="23" spans="2:18" s="1" customFormat="1" ht="20.100000000000001" customHeight="1">
      <c r="B23" s="199" t="s">
        <v>143</v>
      </c>
      <c r="I23" s="211"/>
      <c r="J23" s="211"/>
      <c r="K23" s="211"/>
      <c r="L23" s="211"/>
      <c r="M23" s="211"/>
      <c r="N23" s="211"/>
    </row>
    <row r="24" spans="2:18" s="1" customFormat="1" ht="20.100000000000001" customHeight="1">
      <c r="B24" s="8" t="s">
        <v>203</v>
      </c>
      <c r="I24" s="211"/>
      <c r="J24" s="211"/>
      <c r="K24" s="211"/>
      <c r="L24" s="211"/>
      <c r="M24" s="211"/>
      <c r="N24" s="211"/>
    </row>
    <row r="25" spans="2:18" s="1" customFormat="1" ht="20.100000000000001" customHeight="1">
      <c r="B25" s="8"/>
      <c r="I25" s="211"/>
      <c r="J25" s="211"/>
      <c r="K25" s="211"/>
      <c r="L25" s="211"/>
      <c r="M25" s="211"/>
      <c r="N25" s="211"/>
    </row>
    <row r="26" spans="2:18" s="2" customFormat="1" ht="20.100000000000001" customHeight="1" thickBot="1">
      <c r="B26" s="198" t="s">
        <v>202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</row>
    <row r="27" spans="2:18" s="1" customFormat="1" ht="24.95" customHeight="1">
      <c r="B27" s="53"/>
      <c r="C27" s="196"/>
      <c r="D27" s="47"/>
      <c r="E27" s="50"/>
      <c r="F27" s="50"/>
      <c r="G27" s="196"/>
      <c r="H27" s="50"/>
      <c r="I27" s="50"/>
      <c r="J27" s="196"/>
      <c r="K27" s="50"/>
      <c r="L27" s="50"/>
      <c r="M27" s="196"/>
      <c r="N27" s="517" t="s">
        <v>201</v>
      </c>
      <c r="O27" s="547" t="s">
        <v>121</v>
      </c>
      <c r="P27" s="520" t="s">
        <v>120</v>
      </c>
      <c r="Q27" s="536" t="s">
        <v>200</v>
      </c>
      <c r="R27" s="270"/>
    </row>
    <row r="28" spans="2:18" s="1" customFormat="1" ht="24.95" customHeight="1">
      <c r="B28" s="43"/>
      <c r="C28" s="42" t="s">
        <v>167</v>
      </c>
      <c r="D28" s="44" t="s">
        <v>126</v>
      </c>
      <c r="E28" s="269" t="s">
        <v>199</v>
      </c>
      <c r="F28" s="267" t="s">
        <v>162</v>
      </c>
      <c r="G28" s="42" t="s">
        <v>125</v>
      </c>
      <c r="H28" s="268" t="s">
        <v>164</v>
      </c>
      <c r="I28" s="267" t="s">
        <v>162</v>
      </c>
      <c r="J28" s="42" t="s">
        <v>124</v>
      </c>
      <c r="K28" s="268" t="s">
        <v>163</v>
      </c>
      <c r="L28" s="267" t="s">
        <v>162</v>
      </c>
      <c r="M28" s="42" t="s">
        <v>123</v>
      </c>
      <c r="N28" s="518"/>
      <c r="O28" s="548"/>
      <c r="P28" s="550"/>
      <c r="Q28" s="537"/>
      <c r="R28" s="266"/>
    </row>
    <row r="29" spans="2:18" s="1" customFormat="1" ht="24.95" customHeight="1">
      <c r="B29" s="39"/>
      <c r="C29" s="37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519"/>
      <c r="O29" s="549"/>
      <c r="P29" s="551"/>
      <c r="Q29" s="538"/>
      <c r="R29" s="266"/>
    </row>
    <row r="30" spans="2:18" s="1" customFormat="1" ht="24.95" customHeight="1">
      <c r="B30" s="113" t="s">
        <v>184</v>
      </c>
      <c r="C30" s="261">
        <v>80.2</v>
      </c>
      <c r="D30" s="263">
        <v>95.4</v>
      </c>
      <c r="E30" s="261">
        <v>94.9</v>
      </c>
      <c r="F30" s="261">
        <v>105.1</v>
      </c>
      <c r="G30" s="261">
        <v>13.8</v>
      </c>
      <c r="H30" s="261">
        <v>15.7</v>
      </c>
      <c r="I30" s="261">
        <v>13.1</v>
      </c>
      <c r="J30" s="261">
        <v>89.2</v>
      </c>
      <c r="K30" s="261">
        <v>92.1</v>
      </c>
      <c r="L30" s="261">
        <v>86.6</v>
      </c>
      <c r="M30" s="261">
        <v>75.400000000000006</v>
      </c>
      <c r="N30" s="261">
        <v>71.2</v>
      </c>
      <c r="O30" s="260" t="s">
        <v>196</v>
      </c>
      <c r="P30" s="260" t="s">
        <v>196</v>
      </c>
      <c r="Q30" s="257" t="s">
        <v>196</v>
      </c>
      <c r="R30" s="174"/>
    </row>
    <row r="31" spans="2:18" s="1" customFormat="1" ht="24.95" customHeight="1">
      <c r="B31" s="113" t="s">
        <v>159</v>
      </c>
      <c r="C31" s="261">
        <v>78.2</v>
      </c>
      <c r="D31" s="263">
        <v>100.5</v>
      </c>
      <c r="E31" s="261">
        <v>100.9</v>
      </c>
      <c r="F31" s="261">
        <v>98.3</v>
      </c>
      <c r="G31" s="261">
        <v>19.399999999999999</v>
      </c>
      <c r="H31" s="261">
        <v>32</v>
      </c>
      <c r="I31" s="261">
        <v>6.3</v>
      </c>
      <c r="J31" s="261">
        <v>71.900000000000006</v>
      </c>
      <c r="K31" s="261">
        <v>79.8</v>
      </c>
      <c r="L31" s="261">
        <v>66</v>
      </c>
      <c r="M31" s="261">
        <v>75.8</v>
      </c>
      <c r="N31" s="261">
        <v>79.099999999999994</v>
      </c>
      <c r="O31" s="260" t="s">
        <v>196</v>
      </c>
      <c r="P31" s="260" t="s">
        <v>196</v>
      </c>
      <c r="Q31" s="257" t="s">
        <v>196</v>
      </c>
      <c r="R31" s="174"/>
    </row>
    <row r="32" spans="2:18" s="1" customFormat="1" ht="24.95" customHeight="1">
      <c r="B32" s="113" t="s">
        <v>88</v>
      </c>
      <c r="C32" s="261">
        <v>83.1</v>
      </c>
      <c r="D32" s="263">
        <v>108.7</v>
      </c>
      <c r="E32" s="261">
        <v>110.7</v>
      </c>
      <c r="F32" s="261">
        <v>75.7</v>
      </c>
      <c r="G32" s="261">
        <v>9.4</v>
      </c>
      <c r="H32" s="261">
        <v>9.5</v>
      </c>
      <c r="I32" s="261">
        <v>9.4</v>
      </c>
      <c r="J32" s="261">
        <v>74.900000000000006</v>
      </c>
      <c r="K32" s="261">
        <v>81</v>
      </c>
      <c r="L32" s="261">
        <v>70</v>
      </c>
      <c r="M32" s="261">
        <v>73.8</v>
      </c>
      <c r="N32" s="261">
        <v>84.5</v>
      </c>
      <c r="O32" s="260" t="s">
        <v>196</v>
      </c>
      <c r="P32" s="260" t="s">
        <v>196</v>
      </c>
      <c r="Q32" s="257" t="s">
        <v>196</v>
      </c>
      <c r="R32" s="174"/>
    </row>
    <row r="33" spans="1:18" s="1" customFormat="1" ht="24.95" customHeight="1">
      <c r="B33" s="113" t="s">
        <v>78</v>
      </c>
      <c r="C33" s="261">
        <v>81.599999999999994</v>
      </c>
      <c r="D33" s="263">
        <v>95</v>
      </c>
      <c r="E33" s="261">
        <v>95.5</v>
      </c>
      <c r="F33" s="261">
        <v>91.6</v>
      </c>
      <c r="G33" s="261">
        <v>1</v>
      </c>
      <c r="H33" s="260" t="s">
        <v>18</v>
      </c>
      <c r="I33" s="261">
        <v>0.9</v>
      </c>
      <c r="J33" s="261">
        <v>59.4</v>
      </c>
      <c r="K33" s="261">
        <v>64.3</v>
      </c>
      <c r="L33" s="261">
        <v>57.3</v>
      </c>
      <c r="M33" s="261">
        <v>60.5</v>
      </c>
      <c r="N33" s="261">
        <v>88.3</v>
      </c>
      <c r="O33" s="260" t="s">
        <v>196</v>
      </c>
      <c r="P33" s="260" t="s">
        <v>196</v>
      </c>
      <c r="Q33" s="257" t="s">
        <v>196</v>
      </c>
      <c r="R33" s="174"/>
    </row>
    <row r="34" spans="1:18" s="1" customFormat="1" ht="24.95" customHeight="1">
      <c r="B34" s="113" t="s">
        <v>73</v>
      </c>
      <c r="C34" s="261">
        <v>81.400000000000006</v>
      </c>
      <c r="D34" s="263">
        <v>98.6</v>
      </c>
      <c r="E34" s="261">
        <v>114.7</v>
      </c>
      <c r="F34" s="261">
        <v>48.3</v>
      </c>
      <c r="G34" s="261">
        <v>0.9</v>
      </c>
      <c r="H34" s="261">
        <v>1</v>
      </c>
      <c r="I34" s="261">
        <v>0.9</v>
      </c>
      <c r="J34" s="261">
        <v>54.6</v>
      </c>
      <c r="K34" s="261">
        <v>52.7</v>
      </c>
      <c r="L34" s="261">
        <v>55.4</v>
      </c>
      <c r="M34" s="261">
        <v>61.8</v>
      </c>
      <c r="N34" s="261">
        <v>83.8</v>
      </c>
      <c r="O34" s="260" t="s">
        <v>196</v>
      </c>
      <c r="P34" s="260" t="s">
        <v>196</v>
      </c>
      <c r="Q34" s="257" t="s">
        <v>196</v>
      </c>
      <c r="R34" s="174"/>
    </row>
    <row r="35" spans="1:18" s="1" customFormat="1" ht="24.95" customHeight="1">
      <c r="B35" s="113" t="s">
        <v>68</v>
      </c>
      <c r="C35" s="261">
        <v>84.1</v>
      </c>
      <c r="D35" s="263">
        <v>98.5</v>
      </c>
      <c r="E35" s="261">
        <v>99.2</v>
      </c>
      <c r="F35" s="261">
        <v>96.2</v>
      </c>
      <c r="G35" s="261">
        <v>0.4</v>
      </c>
      <c r="H35" s="261">
        <v>0.6</v>
      </c>
      <c r="I35" s="261">
        <v>0.3</v>
      </c>
      <c r="J35" s="261">
        <v>57.9</v>
      </c>
      <c r="K35" s="261">
        <v>61.3</v>
      </c>
      <c r="L35" s="261">
        <v>56.6</v>
      </c>
      <c r="M35" s="261">
        <v>66.599999999999994</v>
      </c>
      <c r="N35" s="261">
        <v>85</v>
      </c>
      <c r="O35" s="260" t="s">
        <v>196</v>
      </c>
      <c r="P35" s="260" t="s">
        <v>196</v>
      </c>
      <c r="Q35" s="257" t="s">
        <v>196</v>
      </c>
      <c r="R35" s="174"/>
    </row>
    <row r="36" spans="1:18" s="1" customFormat="1" ht="24.95" hidden="1" customHeight="1">
      <c r="B36" s="113" t="s">
        <v>158</v>
      </c>
      <c r="C36" s="261">
        <v>82.3</v>
      </c>
      <c r="D36" s="263">
        <v>92.5</v>
      </c>
      <c r="E36" s="261">
        <v>92.3</v>
      </c>
      <c r="F36" s="261">
        <v>93.4</v>
      </c>
      <c r="G36" s="261">
        <v>0.5</v>
      </c>
      <c r="H36" s="261">
        <v>0.3</v>
      </c>
      <c r="I36" s="261">
        <v>0.6</v>
      </c>
      <c r="J36" s="261">
        <v>59.2</v>
      </c>
      <c r="K36" s="260" t="s">
        <v>18</v>
      </c>
      <c r="L36" s="261">
        <v>59.2</v>
      </c>
      <c r="M36" s="261">
        <v>67</v>
      </c>
      <c r="N36" s="261">
        <v>82.6</v>
      </c>
      <c r="O36" s="260" t="s">
        <v>196</v>
      </c>
      <c r="P36" s="260" t="s">
        <v>196</v>
      </c>
      <c r="Q36" s="257" t="s">
        <v>196</v>
      </c>
      <c r="R36" s="174"/>
    </row>
    <row r="37" spans="1:18" s="1" customFormat="1" ht="24.95" customHeight="1">
      <c r="B37" s="191" t="s">
        <v>157</v>
      </c>
      <c r="C37" s="261">
        <v>81.7</v>
      </c>
      <c r="D37" s="263">
        <v>89.7</v>
      </c>
      <c r="E37" s="261">
        <v>89.8</v>
      </c>
      <c r="F37" s="261">
        <v>89.5</v>
      </c>
      <c r="G37" s="261">
        <v>0.4</v>
      </c>
      <c r="H37" s="261">
        <v>0.7</v>
      </c>
      <c r="I37" s="261">
        <v>0.3</v>
      </c>
      <c r="J37" s="261">
        <v>58.5</v>
      </c>
      <c r="K37" s="260" t="s">
        <v>18</v>
      </c>
      <c r="L37" s="261">
        <v>58.5</v>
      </c>
      <c r="M37" s="261">
        <v>67.2</v>
      </c>
      <c r="N37" s="261">
        <v>82.3</v>
      </c>
      <c r="O37" s="260" t="s">
        <v>196</v>
      </c>
      <c r="P37" s="260" t="s">
        <v>196</v>
      </c>
      <c r="Q37" s="257" t="s">
        <v>196</v>
      </c>
      <c r="R37" s="174"/>
    </row>
    <row r="38" spans="1:18" s="1" customFormat="1" ht="24.95" customHeight="1">
      <c r="B38" s="113" t="s">
        <v>38</v>
      </c>
      <c r="C38" s="261">
        <v>79.8</v>
      </c>
      <c r="D38" s="263">
        <v>89.6</v>
      </c>
      <c r="E38" s="261">
        <v>89.8</v>
      </c>
      <c r="F38" s="261">
        <v>89</v>
      </c>
      <c r="G38" s="261">
        <v>0.3</v>
      </c>
      <c r="H38" s="261">
        <v>0.3</v>
      </c>
      <c r="I38" s="261">
        <v>0.2</v>
      </c>
      <c r="J38" s="261">
        <v>48.9</v>
      </c>
      <c r="K38" s="260" t="s">
        <v>18</v>
      </c>
      <c r="L38" s="261">
        <v>48.9</v>
      </c>
      <c r="M38" s="261">
        <v>68.599999999999994</v>
      </c>
      <c r="N38" s="261">
        <v>79.900000000000006</v>
      </c>
      <c r="O38" s="260" t="s">
        <v>196</v>
      </c>
      <c r="P38" s="260" t="s">
        <v>196</v>
      </c>
      <c r="Q38" s="257" t="s">
        <v>196</v>
      </c>
      <c r="R38" s="174"/>
    </row>
    <row r="39" spans="1:18" s="1" customFormat="1" ht="24.95" customHeight="1">
      <c r="B39" s="113" t="s">
        <v>37</v>
      </c>
      <c r="C39" s="261">
        <v>79.7</v>
      </c>
      <c r="D39" s="263">
        <v>89.4</v>
      </c>
      <c r="E39" s="261">
        <v>89.992001414486694</v>
      </c>
      <c r="F39" s="261">
        <v>86.836747517908762</v>
      </c>
      <c r="G39" s="261">
        <v>0.4</v>
      </c>
      <c r="H39" s="260" t="s">
        <v>18</v>
      </c>
      <c r="I39" s="261">
        <v>0.4</v>
      </c>
      <c r="J39" s="261">
        <v>45.6</v>
      </c>
      <c r="K39" s="260" t="s">
        <v>18</v>
      </c>
      <c r="L39" s="261">
        <v>45.6</v>
      </c>
      <c r="M39" s="261">
        <v>69.5</v>
      </c>
      <c r="N39" s="261">
        <v>79.7</v>
      </c>
      <c r="O39" s="260" t="s">
        <v>196</v>
      </c>
      <c r="P39" s="260" t="s">
        <v>196</v>
      </c>
      <c r="Q39" s="257" t="s">
        <v>196</v>
      </c>
      <c r="R39" s="174"/>
    </row>
    <row r="40" spans="1:18" s="1" customFormat="1" ht="24.95" customHeight="1">
      <c r="B40" s="111" t="s">
        <v>36</v>
      </c>
      <c r="C40" s="261">
        <v>79.7</v>
      </c>
      <c r="D40" s="263">
        <v>90.2</v>
      </c>
      <c r="E40" s="261">
        <v>90.8</v>
      </c>
      <c r="F40" s="261">
        <v>88</v>
      </c>
      <c r="G40" s="261">
        <v>0.5</v>
      </c>
      <c r="H40" s="260" t="s">
        <v>18</v>
      </c>
      <c r="I40" s="261">
        <v>0.5</v>
      </c>
      <c r="J40" s="261">
        <v>46.5</v>
      </c>
      <c r="K40" s="260" t="s">
        <v>18</v>
      </c>
      <c r="L40" s="261">
        <v>46.5</v>
      </c>
      <c r="M40" s="261">
        <v>68.2</v>
      </c>
      <c r="N40" s="261">
        <v>79.400000000000006</v>
      </c>
      <c r="O40" s="260" t="s">
        <v>196</v>
      </c>
      <c r="P40" s="260" t="s">
        <v>196</v>
      </c>
      <c r="Q40" s="257" t="s">
        <v>196</v>
      </c>
      <c r="R40" s="174"/>
    </row>
    <row r="41" spans="1:18" s="1" customFormat="1" ht="24.95" customHeight="1">
      <c r="A41" s="2"/>
      <c r="B41" s="111" t="s">
        <v>35</v>
      </c>
      <c r="C41" s="261">
        <v>78.5</v>
      </c>
      <c r="D41" s="263">
        <v>89.3</v>
      </c>
      <c r="E41" s="261">
        <v>90.1</v>
      </c>
      <c r="F41" s="261">
        <v>86.1</v>
      </c>
      <c r="G41" s="261">
        <v>0.2</v>
      </c>
      <c r="H41" s="260" t="s">
        <v>18</v>
      </c>
      <c r="I41" s="261">
        <v>0.2</v>
      </c>
      <c r="J41" s="261">
        <v>40</v>
      </c>
      <c r="K41" s="260" t="s">
        <v>18</v>
      </c>
      <c r="L41" s="261">
        <v>40</v>
      </c>
      <c r="M41" s="261">
        <v>64.8</v>
      </c>
      <c r="N41" s="261">
        <v>78.400000000000006</v>
      </c>
      <c r="O41" s="260" t="s">
        <v>196</v>
      </c>
      <c r="P41" s="260" t="s">
        <v>196</v>
      </c>
      <c r="Q41" s="257" t="s">
        <v>196</v>
      </c>
      <c r="R41" s="174"/>
    </row>
    <row r="42" spans="1:18" s="1" customFormat="1" ht="24.95" customHeight="1">
      <c r="B42" s="111" t="s">
        <v>33</v>
      </c>
      <c r="C42" s="261">
        <v>78.2</v>
      </c>
      <c r="D42" s="263">
        <v>89.4</v>
      </c>
      <c r="E42" s="261">
        <v>90.2</v>
      </c>
      <c r="F42" s="261">
        <v>86.2</v>
      </c>
      <c r="G42" s="261">
        <v>0.4</v>
      </c>
      <c r="H42" s="260" t="s">
        <v>18</v>
      </c>
      <c r="I42" s="261">
        <v>0.4</v>
      </c>
      <c r="J42" s="261">
        <v>36.700000000000003</v>
      </c>
      <c r="K42" s="260" t="s">
        <v>18</v>
      </c>
      <c r="L42" s="261">
        <v>36.700000000000003</v>
      </c>
      <c r="M42" s="260" t="s">
        <v>196</v>
      </c>
      <c r="N42" s="261">
        <v>77.099999999999994</v>
      </c>
      <c r="O42" s="260" t="s">
        <v>196</v>
      </c>
      <c r="P42" s="260" t="s">
        <v>196</v>
      </c>
      <c r="Q42" s="257" t="s">
        <v>196</v>
      </c>
      <c r="R42" s="174"/>
    </row>
    <row r="43" spans="1:18" s="2" customFormat="1" ht="24.95" customHeight="1">
      <c r="B43" s="111" t="s">
        <v>32</v>
      </c>
      <c r="C43" s="261">
        <v>77.400000000000006</v>
      </c>
      <c r="D43" s="263">
        <v>89</v>
      </c>
      <c r="E43" s="261">
        <v>88.8</v>
      </c>
      <c r="F43" s="261">
        <v>89.6</v>
      </c>
      <c r="G43" s="261">
        <v>0.3</v>
      </c>
      <c r="H43" s="260" t="s">
        <v>18</v>
      </c>
      <c r="I43" s="261">
        <v>0.3</v>
      </c>
      <c r="J43" s="261">
        <v>33.799999999999997</v>
      </c>
      <c r="K43" s="260" t="s">
        <v>18</v>
      </c>
      <c r="L43" s="261">
        <v>33.799999999999997</v>
      </c>
      <c r="M43" s="260" t="s">
        <v>196</v>
      </c>
      <c r="N43" s="261">
        <v>76.3</v>
      </c>
      <c r="O43" s="260" t="s">
        <v>196</v>
      </c>
      <c r="P43" s="260" t="s">
        <v>196</v>
      </c>
      <c r="Q43" s="257" t="s">
        <v>196</v>
      </c>
      <c r="R43" s="174"/>
    </row>
    <row r="44" spans="1:18" s="2" customFormat="1" ht="24.95" customHeight="1">
      <c r="B44" s="111" t="s">
        <v>31</v>
      </c>
      <c r="C44" s="261">
        <v>78.8</v>
      </c>
      <c r="D44" s="263">
        <v>89.1</v>
      </c>
      <c r="E44" s="261">
        <v>89.3</v>
      </c>
      <c r="F44" s="261">
        <v>88.4</v>
      </c>
      <c r="G44" s="261">
        <v>0.4</v>
      </c>
      <c r="H44" s="260" t="s">
        <v>197</v>
      </c>
      <c r="I44" s="261">
        <v>0.4</v>
      </c>
      <c r="J44" s="261">
        <v>39.9</v>
      </c>
      <c r="K44" s="260" t="s">
        <v>197</v>
      </c>
      <c r="L44" s="261">
        <v>39.9</v>
      </c>
      <c r="M44" s="260" t="s">
        <v>196</v>
      </c>
      <c r="N44" s="261">
        <v>77.8</v>
      </c>
      <c r="O44" s="260" t="s">
        <v>196</v>
      </c>
      <c r="P44" s="260" t="s">
        <v>196</v>
      </c>
      <c r="Q44" s="257" t="s">
        <v>196</v>
      </c>
      <c r="R44" s="174"/>
    </row>
    <row r="45" spans="1:18" s="2" customFormat="1" ht="24.95" customHeight="1">
      <c r="B45" s="111" t="s">
        <v>30</v>
      </c>
      <c r="C45" s="261">
        <v>79.5</v>
      </c>
      <c r="D45" s="263">
        <v>88.8</v>
      </c>
      <c r="E45" s="261">
        <v>88.4</v>
      </c>
      <c r="F45" s="261">
        <v>90.6</v>
      </c>
      <c r="G45" s="261">
        <v>0.4</v>
      </c>
      <c r="H45" s="260" t="s">
        <v>196</v>
      </c>
      <c r="I45" s="261">
        <v>0.4</v>
      </c>
      <c r="J45" s="261">
        <v>37.4</v>
      </c>
      <c r="K45" s="260" t="s">
        <v>197</v>
      </c>
      <c r="L45" s="261">
        <v>37.4</v>
      </c>
      <c r="M45" s="260" t="s">
        <v>196</v>
      </c>
      <c r="N45" s="261">
        <v>78.400000000000006</v>
      </c>
      <c r="O45" s="260" t="s">
        <v>196</v>
      </c>
      <c r="P45" s="260" t="s">
        <v>196</v>
      </c>
      <c r="Q45" s="257" t="s">
        <v>196</v>
      </c>
      <c r="R45" s="174"/>
    </row>
    <row r="46" spans="1:18" s="2" customFormat="1" ht="24.95" customHeight="1">
      <c r="B46" s="111" t="s">
        <v>29</v>
      </c>
      <c r="C46" s="261">
        <v>81.3</v>
      </c>
      <c r="D46" s="263">
        <v>89.5</v>
      </c>
      <c r="E46" s="261">
        <v>88.4</v>
      </c>
      <c r="F46" s="261">
        <v>89.5</v>
      </c>
      <c r="G46" s="261">
        <v>0.3</v>
      </c>
      <c r="H46" s="260" t="s">
        <v>196</v>
      </c>
      <c r="I46" s="261">
        <v>0.3</v>
      </c>
      <c r="J46" s="261">
        <v>41.9</v>
      </c>
      <c r="K46" s="260" t="s">
        <v>197</v>
      </c>
      <c r="L46" s="261">
        <v>41.9</v>
      </c>
      <c r="M46" s="260" t="s">
        <v>196</v>
      </c>
      <c r="N46" s="261">
        <v>80.2</v>
      </c>
      <c r="O46" s="260" t="s">
        <v>196</v>
      </c>
      <c r="P46" s="260" t="s">
        <v>196</v>
      </c>
      <c r="Q46" s="257" t="s">
        <v>198</v>
      </c>
      <c r="R46" s="174"/>
    </row>
    <row r="47" spans="1:18" s="2" customFormat="1" ht="24.95" customHeight="1">
      <c r="B47" s="111" t="s">
        <v>28</v>
      </c>
      <c r="C47" s="261">
        <v>81.8</v>
      </c>
      <c r="D47" s="263">
        <v>88.922587579999998</v>
      </c>
      <c r="E47" s="261">
        <v>89.031482710000006</v>
      </c>
      <c r="F47" s="261">
        <v>88.481340939999995</v>
      </c>
      <c r="G47" s="261">
        <v>0.107632094</v>
      </c>
      <c r="H47" s="260" t="s">
        <v>196</v>
      </c>
      <c r="I47" s="261">
        <v>0.107632094</v>
      </c>
      <c r="J47" s="261">
        <v>40.216035159999997</v>
      </c>
      <c r="K47" s="260" t="s">
        <v>197</v>
      </c>
      <c r="L47" s="261">
        <v>40.216035159999997</v>
      </c>
      <c r="M47" s="260" t="s">
        <v>196</v>
      </c>
      <c r="N47" s="261">
        <v>81</v>
      </c>
      <c r="O47" s="260" t="s">
        <v>196</v>
      </c>
      <c r="P47" s="260" t="s">
        <v>196</v>
      </c>
      <c r="Q47" s="257" t="s">
        <v>198</v>
      </c>
      <c r="R47" s="174"/>
    </row>
    <row r="48" spans="1:18" s="2" customFormat="1" ht="24.95" customHeight="1">
      <c r="B48" s="111" t="s">
        <v>27</v>
      </c>
      <c r="C48" s="261">
        <v>81.477014208399495</v>
      </c>
      <c r="D48" s="263">
        <v>89.5975023688448</v>
      </c>
      <c r="E48" s="261">
        <v>90.326883576980904</v>
      </c>
      <c r="F48" s="261">
        <v>83.989276640117694</v>
      </c>
      <c r="G48" s="261">
        <v>4.8923679060665401E-2</v>
      </c>
      <c r="H48" s="260" t="s">
        <v>196</v>
      </c>
      <c r="I48" s="261">
        <v>4.8923679060665401E-2</v>
      </c>
      <c r="J48" s="261">
        <v>41.131744133911198</v>
      </c>
      <c r="K48" s="260" t="s">
        <v>197</v>
      </c>
      <c r="L48" s="261">
        <v>41.131744133911198</v>
      </c>
      <c r="M48" s="260" t="s">
        <v>196</v>
      </c>
      <c r="N48" s="261">
        <v>80.282670383226005</v>
      </c>
      <c r="O48" s="260" t="s">
        <v>196</v>
      </c>
      <c r="P48" s="260" t="s">
        <v>196</v>
      </c>
      <c r="Q48" s="257" t="s">
        <v>198</v>
      </c>
      <c r="R48" s="174"/>
    </row>
    <row r="49" spans="2:18" s="2" customFormat="1" ht="24.95" customHeight="1">
      <c r="B49" s="111" t="s">
        <v>26</v>
      </c>
      <c r="C49" s="261">
        <v>81.099999999999994</v>
      </c>
      <c r="D49" s="263">
        <v>89.2</v>
      </c>
      <c r="E49" s="261">
        <v>89.8</v>
      </c>
      <c r="F49" s="261">
        <v>84.008558596729102</v>
      </c>
      <c r="G49" s="261">
        <v>0.14388489208633101</v>
      </c>
      <c r="H49" s="260" t="s">
        <v>196</v>
      </c>
      <c r="I49" s="261">
        <v>0.14388489208633101</v>
      </c>
      <c r="J49" s="261">
        <v>45.4</v>
      </c>
      <c r="K49" s="260" t="s">
        <v>197</v>
      </c>
      <c r="L49" s="261">
        <v>45.425604054391698</v>
      </c>
      <c r="M49" s="260" t="s">
        <v>196</v>
      </c>
      <c r="N49" s="261">
        <v>79.8</v>
      </c>
      <c r="O49" s="260" t="s">
        <v>196</v>
      </c>
      <c r="P49" s="260" t="s">
        <v>196</v>
      </c>
      <c r="Q49" s="257" t="s">
        <v>198</v>
      </c>
      <c r="R49" s="174"/>
    </row>
    <row r="50" spans="2:18" s="2" customFormat="1" ht="24.95" customHeight="1">
      <c r="B50" s="111" t="s">
        <v>25</v>
      </c>
      <c r="C50" s="261">
        <v>81.276010827271193</v>
      </c>
      <c r="D50" s="265">
        <v>89.1</v>
      </c>
      <c r="E50" s="173">
        <v>89.7</v>
      </c>
      <c r="F50" s="261">
        <v>84.008558596729102</v>
      </c>
      <c r="G50" s="260" t="s">
        <v>197</v>
      </c>
      <c r="H50" s="260" t="s">
        <v>196</v>
      </c>
      <c r="I50" s="260" t="s">
        <v>197</v>
      </c>
      <c r="J50" s="260">
        <v>46.722329038802201</v>
      </c>
      <c r="K50" s="260" t="s">
        <v>197</v>
      </c>
      <c r="L50" s="260">
        <v>46.722329038802201</v>
      </c>
      <c r="M50" s="260" t="s">
        <v>196</v>
      </c>
      <c r="N50" s="260" t="s">
        <v>196</v>
      </c>
      <c r="O50" s="260">
        <v>91</v>
      </c>
      <c r="P50" s="260">
        <v>77.099999999999994</v>
      </c>
      <c r="Q50" s="257" t="s">
        <v>198</v>
      </c>
      <c r="R50" s="174"/>
    </row>
    <row r="51" spans="2:18" s="2" customFormat="1" ht="24.95" customHeight="1">
      <c r="B51" s="111" t="s">
        <v>24</v>
      </c>
      <c r="C51" s="261">
        <v>81.7</v>
      </c>
      <c r="D51" s="265">
        <v>89.8</v>
      </c>
      <c r="E51" s="173">
        <v>90.7</v>
      </c>
      <c r="F51" s="261">
        <v>82.1</v>
      </c>
      <c r="G51" s="260">
        <v>0.2</v>
      </c>
      <c r="H51" s="260" t="s">
        <v>196</v>
      </c>
      <c r="I51" s="260">
        <v>0.2</v>
      </c>
      <c r="J51" s="260">
        <v>42.1</v>
      </c>
      <c r="K51" s="260" t="s">
        <v>197</v>
      </c>
      <c r="L51" s="260">
        <v>42.1</v>
      </c>
      <c r="M51" s="260" t="s">
        <v>196</v>
      </c>
      <c r="N51" s="260" t="s">
        <v>196</v>
      </c>
      <c r="O51" s="260">
        <v>91.9</v>
      </c>
      <c r="P51" s="260">
        <v>77.099999999999994</v>
      </c>
      <c r="Q51" s="257" t="s">
        <v>198</v>
      </c>
      <c r="R51" s="174"/>
    </row>
    <row r="52" spans="2:18" s="2" customFormat="1" ht="24.95" customHeight="1">
      <c r="B52" s="111" t="s">
        <v>23</v>
      </c>
      <c r="C52" s="261">
        <v>79.7</v>
      </c>
      <c r="D52" s="265">
        <v>87.7</v>
      </c>
      <c r="E52" s="173">
        <v>88.8</v>
      </c>
      <c r="F52" s="261">
        <v>79.2</v>
      </c>
      <c r="G52" s="260">
        <v>0.1</v>
      </c>
      <c r="H52" s="260" t="s">
        <v>196</v>
      </c>
      <c r="I52" s="260">
        <v>0.1</v>
      </c>
      <c r="J52" s="260">
        <v>38.700000000000003</v>
      </c>
      <c r="K52" s="260" t="s">
        <v>197</v>
      </c>
      <c r="L52" s="260">
        <v>38.700000000000003</v>
      </c>
      <c r="M52" s="260" t="s">
        <v>196</v>
      </c>
      <c r="N52" s="260" t="s">
        <v>196</v>
      </c>
      <c r="O52" s="260">
        <v>88.7</v>
      </c>
      <c r="P52" s="260">
        <v>75.400000000000006</v>
      </c>
      <c r="Q52" s="257">
        <v>88.5</v>
      </c>
      <c r="R52" s="174"/>
    </row>
    <row r="53" spans="2:18" s="2" customFormat="1" ht="24.95" customHeight="1">
      <c r="B53" s="111" t="s">
        <v>22</v>
      </c>
      <c r="C53" s="261">
        <v>78.5</v>
      </c>
      <c r="D53" s="265">
        <v>87</v>
      </c>
      <c r="E53" s="173">
        <v>87.9</v>
      </c>
      <c r="F53" s="261">
        <v>79.099999999999994</v>
      </c>
      <c r="G53" s="261">
        <v>4.8923679060665401E-2</v>
      </c>
      <c r="H53" s="260" t="s">
        <v>196</v>
      </c>
      <c r="I53" s="261">
        <v>4.8923679060665401E-2</v>
      </c>
      <c r="J53" s="260">
        <v>40.4</v>
      </c>
      <c r="K53" s="260" t="s">
        <v>197</v>
      </c>
      <c r="L53" s="260">
        <v>40.4</v>
      </c>
      <c r="M53" s="260" t="s">
        <v>196</v>
      </c>
      <c r="N53" s="260" t="s">
        <v>196</v>
      </c>
      <c r="O53" s="260">
        <v>87.5</v>
      </c>
      <c r="P53" s="260">
        <v>74.099999999999994</v>
      </c>
      <c r="Q53" s="257">
        <v>89.2</v>
      </c>
      <c r="R53" s="174"/>
    </row>
    <row r="54" spans="2:18" s="2" customFormat="1" ht="24.95" customHeight="1">
      <c r="B54" s="190" t="s">
        <v>21</v>
      </c>
      <c r="C54" s="261">
        <v>78</v>
      </c>
      <c r="D54" s="265">
        <v>85.7</v>
      </c>
      <c r="E54" s="173">
        <v>86.7</v>
      </c>
      <c r="F54" s="261">
        <v>76.900000000000006</v>
      </c>
      <c r="G54" s="261">
        <v>4.8923679060665401E-2</v>
      </c>
      <c r="H54" s="260" t="s">
        <v>196</v>
      </c>
      <c r="I54" s="261">
        <v>4.8923679060665401E-2</v>
      </c>
      <c r="J54" s="260">
        <v>39.1</v>
      </c>
      <c r="K54" s="260" t="s">
        <v>197</v>
      </c>
      <c r="L54" s="260">
        <v>39.1</v>
      </c>
      <c r="M54" s="260" t="s">
        <v>196</v>
      </c>
      <c r="N54" s="260" t="s">
        <v>196</v>
      </c>
      <c r="O54" s="260">
        <v>88.3</v>
      </c>
      <c r="P54" s="260">
        <v>73.599999999999994</v>
      </c>
      <c r="Q54" s="257">
        <v>90.4</v>
      </c>
      <c r="R54" s="174"/>
    </row>
    <row r="55" spans="2:18" s="2" customFormat="1" ht="24.95" customHeight="1">
      <c r="B55" s="190" t="s">
        <v>20</v>
      </c>
      <c r="C55" s="261">
        <v>77.599999999999994</v>
      </c>
      <c r="D55" s="265">
        <v>84.3</v>
      </c>
      <c r="E55" s="173">
        <v>85.7</v>
      </c>
      <c r="F55" s="261">
        <v>72.3</v>
      </c>
      <c r="G55" s="260" t="s">
        <v>197</v>
      </c>
      <c r="H55" s="260" t="s">
        <v>196</v>
      </c>
      <c r="I55" s="260" t="s">
        <v>197</v>
      </c>
      <c r="J55" s="260">
        <v>34.4</v>
      </c>
      <c r="K55" s="260" t="s">
        <v>196</v>
      </c>
      <c r="L55" s="260">
        <v>34.4</v>
      </c>
      <c r="M55" s="260" t="s">
        <v>196</v>
      </c>
      <c r="N55" s="260" t="s">
        <v>196</v>
      </c>
      <c r="O55" s="260">
        <v>89.1</v>
      </c>
      <c r="P55" s="260">
        <v>73.099999999999994</v>
      </c>
      <c r="Q55" s="257">
        <v>91.4</v>
      </c>
      <c r="R55" s="174"/>
    </row>
    <row r="56" spans="2:18" s="2" customFormat="1" ht="26.25" customHeight="1">
      <c r="B56" s="190" t="s">
        <v>17</v>
      </c>
      <c r="C56" s="261">
        <v>77.5</v>
      </c>
      <c r="D56" s="265">
        <v>83.1</v>
      </c>
      <c r="E56" s="173">
        <v>84.6</v>
      </c>
      <c r="F56" s="261">
        <v>70.400000000000006</v>
      </c>
      <c r="G56" s="260" t="s">
        <v>197</v>
      </c>
      <c r="H56" s="260" t="s">
        <v>196</v>
      </c>
      <c r="I56" s="260" t="s">
        <v>197</v>
      </c>
      <c r="J56" s="260">
        <v>25.2</v>
      </c>
      <c r="K56" s="260" t="s">
        <v>196</v>
      </c>
      <c r="L56" s="260">
        <v>25.2</v>
      </c>
      <c r="M56" s="260" t="s">
        <v>196</v>
      </c>
      <c r="N56" s="260" t="s">
        <v>196</v>
      </c>
      <c r="O56" s="260">
        <v>88.9</v>
      </c>
      <c r="P56" s="260">
        <v>73.7</v>
      </c>
      <c r="Q56" s="257">
        <v>91.7</v>
      </c>
      <c r="R56" s="174"/>
    </row>
    <row r="57" spans="2:18" s="2" customFormat="1" ht="26.25" customHeight="1">
      <c r="B57" s="190" t="s">
        <v>16</v>
      </c>
      <c r="C57" s="261">
        <v>76.599999999999994</v>
      </c>
      <c r="D57" s="265">
        <v>81.599999999999994</v>
      </c>
      <c r="E57" s="173">
        <v>83.1</v>
      </c>
      <c r="F57" s="261">
        <v>69.400000000000006</v>
      </c>
      <c r="G57" s="260" t="s">
        <v>197</v>
      </c>
      <c r="H57" s="260" t="s">
        <v>196</v>
      </c>
      <c r="I57" s="260" t="s">
        <v>197</v>
      </c>
      <c r="J57" s="260">
        <v>26.1</v>
      </c>
      <c r="K57" s="260" t="s">
        <v>196</v>
      </c>
      <c r="L57" s="260">
        <v>26.1</v>
      </c>
      <c r="M57" s="260" t="s">
        <v>196</v>
      </c>
      <c r="N57" s="260" t="s">
        <v>196</v>
      </c>
      <c r="O57" s="260">
        <v>88</v>
      </c>
      <c r="P57" s="260">
        <v>72.8</v>
      </c>
      <c r="Q57" s="257">
        <v>89.1</v>
      </c>
      <c r="R57" s="174"/>
    </row>
    <row r="58" spans="2:18" s="2" customFormat="1" ht="26.25" customHeight="1">
      <c r="B58" s="190" t="s">
        <v>15</v>
      </c>
      <c r="C58" s="261">
        <v>76.3</v>
      </c>
      <c r="D58" s="263">
        <v>81.3</v>
      </c>
      <c r="E58" s="264">
        <v>82.6</v>
      </c>
      <c r="F58" s="261">
        <v>69.8</v>
      </c>
      <c r="G58" s="260" t="s">
        <v>197</v>
      </c>
      <c r="H58" s="260" t="s">
        <v>196</v>
      </c>
      <c r="I58" s="260" t="s">
        <v>197</v>
      </c>
      <c r="J58" s="260">
        <v>26.8</v>
      </c>
      <c r="K58" s="260" t="s">
        <v>196</v>
      </c>
      <c r="L58" s="260">
        <v>26.8</v>
      </c>
      <c r="M58" s="260" t="s">
        <v>196</v>
      </c>
      <c r="N58" s="260" t="s">
        <v>196</v>
      </c>
      <c r="O58" s="260">
        <v>87.7</v>
      </c>
      <c r="P58" s="260">
        <v>72.400000000000006</v>
      </c>
      <c r="Q58" s="257">
        <v>87</v>
      </c>
      <c r="R58" s="174"/>
    </row>
    <row r="59" spans="2:18" s="2" customFormat="1" ht="26.25" customHeight="1">
      <c r="B59" s="190" t="s">
        <v>14</v>
      </c>
      <c r="C59" s="261">
        <v>75.400000000000006</v>
      </c>
      <c r="D59" s="263">
        <v>80.2</v>
      </c>
      <c r="E59" s="261">
        <v>81.400000000000006</v>
      </c>
      <c r="F59" s="261">
        <v>69.900000000000006</v>
      </c>
      <c r="G59" s="260" t="s">
        <v>197</v>
      </c>
      <c r="H59" s="260" t="s">
        <v>196</v>
      </c>
      <c r="I59" s="260" t="s">
        <v>197</v>
      </c>
      <c r="J59" s="260">
        <v>24.5</v>
      </c>
      <c r="K59" s="260" t="s">
        <v>196</v>
      </c>
      <c r="L59" s="260">
        <v>24.5</v>
      </c>
      <c r="M59" s="260" t="s">
        <v>196</v>
      </c>
      <c r="N59" s="260" t="s">
        <v>196</v>
      </c>
      <c r="O59" s="260">
        <v>86.4</v>
      </c>
      <c r="P59" s="260">
        <v>71.7</v>
      </c>
      <c r="Q59" s="257">
        <v>87</v>
      </c>
      <c r="R59" s="174"/>
    </row>
    <row r="60" spans="2:18" s="1" customFormat="1" ht="26.25" customHeight="1">
      <c r="B60" s="190" t="s">
        <v>13</v>
      </c>
      <c r="C60" s="261">
        <v>74.7</v>
      </c>
      <c r="D60" s="263">
        <v>79.7</v>
      </c>
      <c r="E60" s="261">
        <v>80.7</v>
      </c>
      <c r="F60" s="261">
        <v>71</v>
      </c>
      <c r="G60" s="260" t="s">
        <v>197</v>
      </c>
      <c r="H60" s="260" t="s">
        <v>196</v>
      </c>
      <c r="I60" s="262" t="s">
        <v>197</v>
      </c>
      <c r="J60" s="261">
        <v>29</v>
      </c>
      <c r="K60" s="260" t="s">
        <v>196</v>
      </c>
      <c r="L60" s="261">
        <v>29</v>
      </c>
      <c r="M60" s="260" t="s">
        <v>196</v>
      </c>
      <c r="N60" s="260" t="s">
        <v>196</v>
      </c>
      <c r="O60" s="259">
        <v>86.2</v>
      </c>
      <c r="P60" s="258">
        <v>70.7</v>
      </c>
      <c r="Q60" s="257">
        <v>87.1</v>
      </c>
      <c r="R60" s="4"/>
    </row>
    <row r="61" spans="2:18" s="1" customFormat="1" ht="26.25" customHeight="1" thickBot="1">
      <c r="B61" s="256" t="s">
        <v>11</v>
      </c>
      <c r="C61" s="255">
        <v>74.099999999999994</v>
      </c>
      <c r="D61" s="254">
        <v>79.5</v>
      </c>
      <c r="E61" s="252">
        <v>80.400000000000006</v>
      </c>
      <c r="F61" s="252">
        <v>70.8</v>
      </c>
      <c r="G61" s="251" t="s">
        <v>197</v>
      </c>
      <c r="H61" s="251" t="s">
        <v>196</v>
      </c>
      <c r="I61" s="253" t="s">
        <v>197</v>
      </c>
      <c r="J61" s="252">
        <v>38.1</v>
      </c>
      <c r="K61" s="251" t="s">
        <v>196</v>
      </c>
      <c r="L61" s="252">
        <v>38.1</v>
      </c>
      <c r="M61" s="251" t="s">
        <v>196</v>
      </c>
      <c r="N61" s="251" t="s">
        <v>196</v>
      </c>
      <c r="O61" s="250">
        <v>84.6</v>
      </c>
      <c r="P61" s="249" t="s">
        <v>195</v>
      </c>
      <c r="Q61" s="248">
        <v>90.7</v>
      </c>
      <c r="R61" s="4"/>
    </row>
    <row r="62" spans="2:18" s="1" customFormat="1" ht="20.100000000000001" customHeight="1">
      <c r="B62" s="197" t="s">
        <v>194</v>
      </c>
      <c r="C62" s="173"/>
      <c r="D62" s="173"/>
      <c r="E62" s="173"/>
      <c r="F62" s="173"/>
      <c r="G62" s="173"/>
      <c r="H62" s="174"/>
      <c r="I62" s="173"/>
      <c r="J62" s="173"/>
      <c r="K62" s="174"/>
      <c r="L62" s="173"/>
      <c r="M62" s="174"/>
      <c r="N62" s="173"/>
    </row>
    <row r="63" spans="2:18" s="1" customFormat="1" ht="20.100000000000001" customHeight="1">
      <c r="B63" s="210" t="s">
        <v>193</v>
      </c>
      <c r="C63" s="173"/>
      <c r="D63" s="173"/>
      <c r="E63" s="173"/>
      <c r="F63" s="173"/>
      <c r="G63" s="173"/>
      <c r="H63" s="174"/>
      <c r="I63" s="173"/>
      <c r="J63" s="173"/>
      <c r="K63" s="174"/>
      <c r="L63" s="173"/>
      <c r="M63" s="174"/>
      <c r="N63" s="173"/>
    </row>
    <row r="64" spans="2:18" s="1" customFormat="1" ht="20.100000000000001" customHeight="1">
      <c r="B64" s="210" t="s">
        <v>192</v>
      </c>
      <c r="C64" s="173"/>
      <c r="D64" s="173"/>
      <c r="E64" s="173"/>
      <c r="F64" s="173"/>
      <c r="G64" s="173"/>
      <c r="H64" s="174"/>
      <c r="I64" s="173"/>
      <c r="J64" s="173"/>
      <c r="K64" s="174"/>
      <c r="L64" s="173"/>
      <c r="M64" s="174"/>
      <c r="N64" s="173"/>
    </row>
    <row r="65" spans="2:14" s="1" customFormat="1" ht="20.100000000000001" customHeight="1">
      <c r="B65" s="210" t="s">
        <v>146</v>
      </c>
      <c r="C65" s="173"/>
      <c r="D65" s="173"/>
      <c r="E65" s="173"/>
      <c r="F65" s="173"/>
      <c r="G65" s="173"/>
      <c r="H65" s="174"/>
      <c r="I65" s="173"/>
      <c r="J65" s="173"/>
      <c r="K65" s="174"/>
      <c r="L65" s="173"/>
      <c r="M65" s="174"/>
      <c r="N65" s="173"/>
    </row>
    <row r="66" spans="2:14" s="1" customFormat="1" ht="19.5" customHeight="1">
      <c r="B66" s="197" t="s">
        <v>191</v>
      </c>
      <c r="C66" s="235"/>
      <c r="D66" s="173"/>
      <c r="E66" s="173"/>
      <c r="F66" s="173"/>
      <c r="G66" s="173"/>
      <c r="H66" s="174"/>
      <c r="I66" s="173"/>
      <c r="J66" s="173"/>
      <c r="K66" s="174"/>
      <c r="L66" s="173"/>
      <c r="M66" s="174"/>
      <c r="N66" s="173"/>
    </row>
    <row r="67" spans="2:14" s="1" customFormat="1" ht="20.100000000000001" customHeight="1">
      <c r="B67" s="197" t="s">
        <v>190</v>
      </c>
      <c r="C67" s="235"/>
      <c r="D67" s="173"/>
      <c r="E67" s="173"/>
      <c r="F67" s="173"/>
      <c r="G67" s="173"/>
      <c r="H67" s="174"/>
      <c r="I67" s="173"/>
      <c r="J67" s="173"/>
      <c r="K67" s="174"/>
      <c r="L67" s="173"/>
      <c r="M67" s="174"/>
      <c r="N67" s="173"/>
    </row>
    <row r="68" spans="2:14" s="1" customFormat="1" ht="20.100000000000001" customHeight="1">
      <c r="B68" s="199" t="s">
        <v>143</v>
      </c>
      <c r="C68" s="247"/>
      <c r="D68" s="247"/>
      <c r="E68" s="247"/>
      <c r="F68" s="247"/>
      <c r="I68" s="2"/>
      <c r="J68" s="2"/>
      <c r="K68" s="2"/>
      <c r="L68" s="2"/>
      <c r="M68" s="247"/>
      <c r="N68" s="247"/>
    </row>
  </sheetData>
  <mergeCells count="4">
    <mergeCell ref="N27:N29"/>
    <mergeCell ref="O27:O29"/>
    <mergeCell ref="P27:P29"/>
    <mergeCell ref="Q27:Q29"/>
  </mergeCells>
  <phoneticPr fontId="2"/>
  <pageMargins left="0.51181102362204722" right="0.51181102362204722" top="0.55118110236220474" bottom="0.39370078740157483" header="0.51181102362204722" footer="0.35433070866141736"/>
  <pageSetup paperSize="9" scale="4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opLeftCell="F1" workbookViewId="0">
      <selection activeCell="Q83" sqref="Q83"/>
    </sheetView>
  </sheetViews>
  <sheetFormatPr defaultRowHeight="14.25"/>
  <cols>
    <col min="1" max="1" width="9" style="63"/>
    <col min="2" max="2" width="17.875" style="63" customWidth="1"/>
    <col min="3" max="17" width="10.875" style="63" customWidth="1"/>
    <col min="18" max="16384" width="9" style="63"/>
  </cols>
  <sheetData>
    <row r="1" spans="1:18" ht="17.25">
      <c r="A1" s="9"/>
      <c r="B1" s="198" t="s">
        <v>213</v>
      </c>
      <c r="C1" s="247"/>
      <c r="D1" s="247"/>
      <c r="E1" s="247"/>
      <c r="F1" s="247"/>
      <c r="G1" s="9"/>
      <c r="H1" s="9"/>
      <c r="I1" s="2"/>
      <c r="J1" s="2"/>
      <c r="K1" s="2"/>
      <c r="L1" s="2"/>
      <c r="M1" s="247"/>
      <c r="N1" s="247"/>
      <c r="O1" s="9"/>
      <c r="P1" s="9"/>
      <c r="Q1" s="9"/>
      <c r="R1" s="9"/>
    </row>
    <row r="2" spans="1:18" ht="15" thickBot="1">
      <c r="A2" s="9"/>
      <c r="B2" s="32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"/>
      <c r="P2" s="9"/>
      <c r="Q2" s="9"/>
      <c r="R2" s="9"/>
    </row>
    <row r="3" spans="1:18">
      <c r="A3" s="9"/>
      <c r="B3" s="53"/>
      <c r="C3" s="196"/>
      <c r="D3" s="47"/>
      <c r="E3" s="48"/>
      <c r="F3" s="48"/>
      <c r="G3" s="196"/>
      <c r="H3" s="48"/>
      <c r="I3" s="48"/>
      <c r="J3" s="196"/>
      <c r="K3" s="48"/>
      <c r="L3" s="48"/>
      <c r="M3" s="196"/>
      <c r="N3" s="517" t="s">
        <v>201</v>
      </c>
      <c r="O3" s="552" t="s">
        <v>170</v>
      </c>
      <c r="P3" s="528" t="s">
        <v>169</v>
      </c>
      <c r="Q3" s="536" t="s">
        <v>200</v>
      </c>
      <c r="R3" s="9"/>
    </row>
    <row r="4" spans="1:18">
      <c r="A4" s="9"/>
      <c r="B4" s="43"/>
      <c r="C4" s="194" t="s">
        <v>167</v>
      </c>
      <c r="D4" s="44" t="s">
        <v>126</v>
      </c>
      <c r="E4" s="195" t="s">
        <v>199</v>
      </c>
      <c r="F4" s="194" t="s">
        <v>162</v>
      </c>
      <c r="G4" s="194" t="s">
        <v>125</v>
      </c>
      <c r="H4" s="194" t="s">
        <v>164</v>
      </c>
      <c r="I4" s="194" t="s">
        <v>162</v>
      </c>
      <c r="J4" s="194" t="s">
        <v>124</v>
      </c>
      <c r="K4" s="194" t="s">
        <v>163</v>
      </c>
      <c r="L4" s="194" t="s">
        <v>162</v>
      </c>
      <c r="M4" s="194" t="s">
        <v>123</v>
      </c>
      <c r="N4" s="518"/>
      <c r="O4" s="553"/>
      <c r="P4" s="529"/>
      <c r="Q4" s="537"/>
      <c r="R4" s="9"/>
    </row>
    <row r="5" spans="1:18">
      <c r="A5" s="9"/>
      <c r="B5" s="39"/>
      <c r="C5" s="246"/>
      <c r="D5" s="36"/>
      <c r="E5" s="246"/>
      <c r="F5" s="246"/>
      <c r="G5" s="246"/>
      <c r="H5" s="246"/>
      <c r="I5" s="246"/>
      <c r="J5" s="246"/>
      <c r="K5" s="246"/>
      <c r="L5" s="246"/>
      <c r="M5" s="246"/>
      <c r="N5" s="519"/>
      <c r="O5" s="554"/>
      <c r="P5" s="530"/>
      <c r="Q5" s="538"/>
      <c r="R5" s="9"/>
    </row>
    <row r="6" spans="1:18" ht="15">
      <c r="A6" s="9"/>
      <c r="B6" s="324" t="s">
        <v>405</v>
      </c>
      <c r="C6" s="285">
        <v>81.413308437294816</v>
      </c>
      <c r="D6" s="287">
        <v>270.93297297297295</v>
      </c>
      <c r="E6" s="285">
        <v>328.84850590687978</v>
      </c>
      <c r="F6" s="285">
        <v>68.15815085158151</v>
      </c>
      <c r="G6" s="285">
        <v>15.317375886524824</v>
      </c>
      <c r="H6" s="285">
        <v>14.026525198938993</v>
      </c>
      <c r="I6" s="285">
        <v>15.965379494007989</v>
      </c>
      <c r="J6" s="285">
        <v>428.60348770726131</v>
      </c>
      <c r="K6" s="285">
        <v>568.08263806118396</v>
      </c>
      <c r="L6" s="285">
        <v>350.22237106496988</v>
      </c>
      <c r="M6" s="285">
        <v>6150.0127388535029</v>
      </c>
      <c r="N6" s="285">
        <v>23.275294724259968</v>
      </c>
      <c r="O6" s="295" t="s">
        <v>19</v>
      </c>
      <c r="P6" s="242" t="s">
        <v>19</v>
      </c>
      <c r="Q6" s="243" t="s">
        <v>19</v>
      </c>
      <c r="R6" s="9"/>
    </row>
    <row r="7" spans="1:18" ht="15">
      <c r="A7" s="9"/>
      <c r="B7" s="324" t="s">
        <v>159</v>
      </c>
      <c r="C7" s="285">
        <v>64.193961065785402</v>
      </c>
      <c r="D7" s="287">
        <v>296.57680372381691</v>
      </c>
      <c r="E7" s="285">
        <v>354.92270531400965</v>
      </c>
      <c r="F7" s="285">
        <v>144.55104895104895</v>
      </c>
      <c r="G7" s="285">
        <v>20.373708920187795</v>
      </c>
      <c r="H7" s="285">
        <v>21.684210526315791</v>
      </c>
      <c r="I7" s="285">
        <v>16.056451612903224</v>
      </c>
      <c r="J7" s="285">
        <v>299.57548168536948</v>
      </c>
      <c r="K7" s="285">
        <v>396.17205576980126</v>
      </c>
      <c r="L7" s="285">
        <v>245.97432098765432</v>
      </c>
      <c r="M7" s="285">
        <v>8358.6695278969964</v>
      </c>
      <c r="N7" s="285">
        <v>26.018025146013752</v>
      </c>
      <c r="O7" s="295" t="s">
        <v>19</v>
      </c>
      <c r="P7" s="242" t="s">
        <v>19</v>
      </c>
      <c r="Q7" s="243" t="s">
        <v>19</v>
      </c>
      <c r="R7" s="9"/>
    </row>
    <row r="8" spans="1:18" ht="15">
      <c r="A8" s="9"/>
      <c r="B8" s="324" t="s">
        <v>88</v>
      </c>
      <c r="C8" s="285">
        <v>59.803919767404473</v>
      </c>
      <c r="D8" s="287">
        <v>358.39313203078746</v>
      </c>
      <c r="E8" s="285">
        <v>395.84050331576265</v>
      </c>
      <c r="F8" s="285">
        <v>106.70399999999999</v>
      </c>
      <c r="G8" s="285">
        <v>18.297061159650518</v>
      </c>
      <c r="H8" s="285">
        <v>22.504347826086956</v>
      </c>
      <c r="I8" s="285">
        <v>17.356656948493683</v>
      </c>
      <c r="J8" s="285">
        <v>502.22788481458463</v>
      </c>
      <c r="K8" s="285">
        <v>573.24740740740742</v>
      </c>
      <c r="L8" s="285">
        <v>450.90221270521056</v>
      </c>
      <c r="M8" s="285">
        <v>11450.278481012658</v>
      </c>
      <c r="N8" s="285">
        <v>30.98224378043836</v>
      </c>
      <c r="O8" s="295" t="s">
        <v>19</v>
      </c>
      <c r="P8" s="242" t="s">
        <v>19</v>
      </c>
      <c r="Q8" s="243" t="s">
        <v>19</v>
      </c>
      <c r="R8" s="9"/>
    </row>
    <row r="9" spans="1:18" ht="15">
      <c r="A9" s="9"/>
      <c r="B9" s="324" t="s">
        <v>83</v>
      </c>
      <c r="C9" s="285">
        <v>57.85043565897886</v>
      </c>
      <c r="D9" s="287">
        <v>310.59177128195728</v>
      </c>
      <c r="E9" s="285">
        <v>326.68</v>
      </c>
      <c r="F9" s="285">
        <v>181.93899422918383</v>
      </c>
      <c r="G9" s="285">
        <v>15.422505307855626</v>
      </c>
      <c r="H9" s="285">
        <v>20</v>
      </c>
      <c r="I9" s="285">
        <v>14.596491228070175</v>
      </c>
      <c r="J9" s="285">
        <v>469.37509321401939</v>
      </c>
      <c r="K9" s="285">
        <v>613.09534706331044</v>
      </c>
      <c r="L9" s="285">
        <v>399.89970501474926</v>
      </c>
      <c r="M9" s="285">
        <v>13995.681415929204</v>
      </c>
      <c r="N9" s="285">
        <v>34.013594303491629</v>
      </c>
      <c r="O9" s="295" t="s">
        <v>19</v>
      </c>
      <c r="P9" s="242" t="s">
        <v>19</v>
      </c>
      <c r="Q9" s="243" t="s">
        <v>19</v>
      </c>
      <c r="R9" s="9"/>
    </row>
    <row r="10" spans="1:18" ht="15">
      <c r="A10" s="9"/>
      <c r="B10" s="324" t="s">
        <v>78</v>
      </c>
      <c r="C10" s="285">
        <v>55.655175266830305</v>
      </c>
      <c r="D10" s="287">
        <v>287.89146049481246</v>
      </c>
      <c r="E10" s="285">
        <v>285.40939052834398</v>
      </c>
      <c r="F10" s="285">
        <v>305.1765536723164</v>
      </c>
      <c r="G10" s="285">
        <v>25.411764705882351</v>
      </c>
      <c r="H10" s="285">
        <v>6.583333333333333</v>
      </c>
      <c r="I10" s="285">
        <v>38.140845070422536</v>
      </c>
      <c r="J10" s="285">
        <v>358.98317560462669</v>
      </c>
      <c r="K10" s="285">
        <v>276.3108359133127</v>
      </c>
      <c r="L10" s="285">
        <v>419.97715851987209</v>
      </c>
      <c r="M10" s="285">
        <v>20569.235294117647</v>
      </c>
      <c r="N10" s="285">
        <v>36.863189764341129</v>
      </c>
      <c r="O10" s="295" t="s">
        <v>19</v>
      </c>
      <c r="P10" s="242" t="s">
        <v>19</v>
      </c>
      <c r="Q10" s="243" t="s">
        <v>19</v>
      </c>
      <c r="R10" s="9"/>
    </row>
    <row r="11" spans="1:18" ht="15">
      <c r="A11" s="9"/>
      <c r="B11" s="324" t="s">
        <v>73</v>
      </c>
      <c r="C11" s="285">
        <v>57.363122094221652</v>
      </c>
      <c r="D11" s="287">
        <v>331.62268540959769</v>
      </c>
      <c r="E11" s="285">
        <v>363.26641764067961</v>
      </c>
      <c r="F11" s="285">
        <v>201.35912698412699</v>
      </c>
      <c r="G11" s="285">
        <v>26.903225806451612</v>
      </c>
      <c r="H11" s="285">
        <v>20.46153846153846</v>
      </c>
      <c r="I11" s="285">
        <v>31.555555555555557</v>
      </c>
      <c r="J11" s="285">
        <v>254.57608695652175</v>
      </c>
      <c r="K11" s="285">
        <v>136.2738301559792</v>
      </c>
      <c r="L11" s="285">
        <v>401.16249105225484</v>
      </c>
      <c r="M11" s="285">
        <v>19716.984615384616</v>
      </c>
      <c r="N11" s="285">
        <v>41.196311855678928</v>
      </c>
      <c r="O11" s="295" t="s">
        <v>19</v>
      </c>
      <c r="P11" s="242" t="s">
        <v>19</v>
      </c>
      <c r="Q11" s="243" t="s">
        <v>19</v>
      </c>
      <c r="R11" s="9"/>
    </row>
    <row r="12" spans="1:18" ht="15">
      <c r="A12" s="9"/>
      <c r="B12" s="324" t="s">
        <v>68</v>
      </c>
      <c r="C12" s="285">
        <v>56.874301675977655</v>
      </c>
      <c r="D12" s="287">
        <v>345.83294202636807</v>
      </c>
      <c r="E12" s="285">
        <v>437.77435748511687</v>
      </c>
      <c r="F12" s="285">
        <v>194.60281824695485</v>
      </c>
      <c r="G12" s="285">
        <v>23.764705882352942</v>
      </c>
      <c r="H12" s="285">
        <v>26.333333333333332</v>
      </c>
      <c r="I12" s="285">
        <v>22.363636363636363</v>
      </c>
      <c r="J12" s="285">
        <v>166.7196710075394</v>
      </c>
      <c r="K12" s="285">
        <v>79.023572551073855</v>
      </c>
      <c r="L12" s="285">
        <v>332.63825569871159</v>
      </c>
      <c r="M12" s="285">
        <v>17832.03125</v>
      </c>
      <c r="N12" s="285">
        <v>42.494902149681039</v>
      </c>
      <c r="O12" s="295" t="s">
        <v>19</v>
      </c>
      <c r="P12" s="242" t="s">
        <v>19</v>
      </c>
      <c r="Q12" s="243" t="s">
        <v>19</v>
      </c>
      <c r="R12" s="9"/>
    </row>
    <row r="13" spans="1:18" ht="15">
      <c r="A13" s="2"/>
      <c r="B13" s="191" t="s">
        <v>157</v>
      </c>
      <c r="C13" s="285">
        <v>52.466990293813851</v>
      </c>
      <c r="D13" s="287">
        <v>323.97039609691558</v>
      </c>
      <c r="E13" s="285">
        <v>341.37095560571856</v>
      </c>
      <c r="F13" s="285">
        <v>265.94982078853047</v>
      </c>
      <c r="G13" s="285">
        <v>26.166666666666668</v>
      </c>
      <c r="H13" s="285">
        <v>27</v>
      </c>
      <c r="I13" s="285">
        <v>25</v>
      </c>
      <c r="J13" s="285">
        <v>221.51411042944784</v>
      </c>
      <c r="K13" s="286" t="s">
        <v>18</v>
      </c>
      <c r="L13" s="285">
        <v>221.51411042944784</v>
      </c>
      <c r="M13" s="285">
        <v>21132.936170212764</v>
      </c>
      <c r="N13" s="285">
        <v>40.061278754244107</v>
      </c>
      <c r="O13" s="295" t="s">
        <v>19</v>
      </c>
      <c r="P13" s="242" t="s">
        <v>19</v>
      </c>
      <c r="Q13" s="243" t="s">
        <v>19</v>
      </c>
      <c r="R13" s="9"/>
    </row>
    <row r="14" spans="1:18" ht="15">
      <c r="A14" s="2"/>
      <c r="B14" s="111" t="s">
        <v>35</v>
      </c>
      <c r="C14" s="285">
        <v>44.617243082656955</v>
      </c>
      <c r="D14" s="287">
        <v>366.06463561440876</v>
      </c>
      <c r="E14" s="285">
        <v>392.61292700909314</v>
      </c>
      <c r="F14" s="285">
        <v>284.87335588124768</v>
      </c>
      <c r="G14" s="285">
        <v>12.222222222222221</v>
      </c>
      <c r="H14" s="286" t="s">
        <v>18</v>
      </c>
      <c r="I14" s="285">
        <v>12.222222222222221</v>
      </c>
      <c r="J14" s="285">
        <v>148.04408523144747</v>
      </c>
      <c r="K14" s="286" t="s">
        <v>18</v>
      </c>
      <c r="L14" s="285">
        <v>148.04408523144747</v>
      </c>
      <c r="M14" s="285">
        <v>8377.82</v>
      </c>
      <c r="N14" s="285">
        <v>33.903575310998789</v>
      </c>
      <c r="O14" s="295" t="s">
        <v>19</v>
      </c>
      <c r="P14" s="242" t="s">
        <v>19</v>
      </c>
      <c r="Q14" s="243" t="s">
        <v>19</v>
      </c>
      <c r="R14" s="2"/>
    </row>
    <row r="15" spans="1:18" ht="15">
      <c r="A15" s="2"/>
      <c r="B15" s="111" t="s">
        <v>29</v>
      </c>
      <c r="C15" s="285">
        <v>39.877067522761962</v>
      </c>
      <c r="D15" s="287">
        <v>301.07536319612592</v>
      </c>
      <c r="E15" s="285">
        <v>298.24050151975683</v>
      </c>
      <c r="F15" s="285">
        <v>312.17857142857144</v>
      </c>
      <c r="G15" s="285">
        <v>7</v>
      </c>
      <c r="H15" s="286" t="s">
        <v>19</v>
      </c>
      <c r="I15" s="285">
        <v>7</v>
      </c>
      <c r="J15" s="285">
        <v>93.373774509803923</v>
      </c>
      <c r="K15" s="286" t="s">
        <v>18</v>
      </c>
      <c r="L15" s="285">
        <v>93.373774509803923</v>
      </c>
      <c r="M15" s="286" t="s">
        <v>19</v>
      </c>
      <c r="N15" s="285">
        <v>32.186436663211403</v>
      </c>
      <c r="O15" s="295" t="s">
        <v>19</v>
      </c>
      <c r="P15" s="242" t="s">
        <v>19</v>
      </c>
      <c r="Q15" s="257" t="s">
        <v>34</v>
      </c>
      <c r="R15" s="2"/>
    </row>
    <row r="16" spans="1:18" ht="15">
      <c r="A16" s="2"/>
      <c r="B16" s="111" t="s">
        <v>28</v>
      </c>
      <c r="C16" s="285">
        <v>39.301593075004753</v>
      </c>
      <c r="D16" s="287">
        <v>294.23158515026518</v>
      </c>
      <c r="E16" s="285">
        <v>286.89222788659333</v>
      </c>
      <c r="F16" s="285">
        <v>328.49519832985385</v>
      </c>
      <c r="G16" s="285">
        <v>4.4000000000000004</v>
      </c>
      <c r="H16" s="286" t="s">
        <v>19</v>
      </c>
      <c r="I16" s="285">
        <v>4.4000000000000004</v>
      </c>
      <c r="J16" s="285">
        <v>88.781637717121583</v>
      </c>
      <c r="K16" s="286" t="s">
        <v>18</v>
      </c>
      <c r="L16" s="285">
        <v>88.781637717121583</v>
      </c>
      <c r="M16" s="286" t="s">
        <v>19</v>
      </c>
      <c r="N16" s="285">
        <v>31.657825082579503</v>
      </c>
      <c r="O16" s="295" t="s">
        <v>19</v>
      </c>
      <c r="P16" s="242" t="s">
        <v>19</v>
      </c>
      <c r="Q16" s="257" t="s">
        <v>34</v>
      </c>
      <c r="R16" s="2"/>
    </row>
    <row r="17" spans="1:18" ht="15">
      <c r="A17" s="2"/>
      <c r="B17" s="111" t="s">
        <v>27</v>
      </c>
      <c r="C17" s="285">
        <v>37.378828010594795</v>
      </c>
      <c r="D17" s="287">
        <v>287.33424283765351</v>
      </c>
      <c r="E17" s="285">
        <v>290.38425248088498</v>
      </c>
      <c r="F17" s="285">
        <v>264.37232088181264</v>
      </c>
      <c r="G17" s="285">
        <v>5</v>
      </c>
      <c r="H17" s="286" t="s">
        <v>19</v>
      </c>
      <c r="I17" s="285">
        <v>5</v>
      </c>
      <c r="J17" s="285">
        <v>93.358303886925796</v>
      </c>
      <c r="K17" s="286" t="s">
        <v>18</v>
      </c>
      <c r="L17" s="285">
        <v>93.358303886925796</v>
      </c>
      <c r="M17" s="286" t="s">
        <v>19</v>
      </c>
      <c r="N17" s="285">
        <v>30.030842641437783</v>
      </c>
      <c r="O17" s="295" t="s">
        <v>19</v>
      </c>
      <c r="P17" s="242" t="s">
        <v>19</v>
      </c>
      <c r="Q17" s="257" t="s">
        <v>34</v>
      </c>
      <c r="R17" s="2"/>
    </row>
    <row r="18" spans="1:18" ht="15">
      <c r="A18" s="2"/>
      <c r="B18" s="111" t="s">
        <v>26</v>
      </c>
      <c r="C18" s="285">
        <v>36.23408358367756</v>
      </c>
      <c r="D18" s="287">
        <v>272.42288247108525</v>
      </c>
      <c r="E18" s="285">
        <v>274.69400434917674</v>
      </c>
      <c r="F18" s="285">
        <v>253.71337172104927</v>
      </c>
      <c r="G18" s="285">
        <v>7</v>
      </c>
      <c r="H18" s="286" t="s">
        <v>19</v>
      </c>
      <c r="I18" s="285">
        <v>7</v>
      </c>
      <c r="J18" s="285">
        <v>94.489977728285083</v>
      </c>
      <c r="K18" s="286" t="s">
        <v>18</v>
      </c>
      <c r="L18" s="285">
        <v>94.489977728285083</v>
      </c>
      <c r="M18" s="286" t="s">
        <v>19</v>
      </c>
      <c r="N18" s="285">
        <v>29.19343459009578</v>
      </c>
      <c r="O18" s="295" t="s">
        <v>19</v>
      </c>
      <c r="P18" s="242" t="s">
        <v>19</v>
      </c>
      <c r="Q18" s="257" t="s">
        <v>34</v>
      </c>
      <c r="R18" s="2"/>
    </row>
    <row r="19" spans="1:18">
      <c r="A19" s="2"/>
      <c r="B19" s="111" t="s">
        <v>25</v>
      </c>
      <c r="C19" s="285">
        <v>35.96635798257072</v>
      </c>
      <c r="D19" s="287">
        <v>257.38052026618271</v>
      </c>
      <c r="E19" s="285">
        <v>256.5831485587583</v>
      </c>
      <c r="F19" s="285">
        <v>265.38975501113583</v>
      </c>
      <c r="G19" s="286" t="s">
        <v>18</v>
      </c>
      <c r="H19" s="286" t="s">
        <v>19</v>
      </c>
      <c r="I19" s="286" t="s">
        <v>18</v>
      </c>
      <c r="J19" s="285">
        <v>83.919782460910952</v>
      </c>
      <c r="K19" s="286" t="s">
        <v>18</v>
      </c>
      <c r="L19" s="285">
        <v>83.919782460910952</v>
      </c>
      <c r="M19" s="286" t="s">
        <v>19</v>
      </c>
      <c r="N19" s="286" t="s">
        <v>19</v>
      </c>
      <c r="O19" s="285">
        <v>127.4</v>
      </c>
      <c r="P19" s="285">
        <v>23.01303712733425</v>
      </c>
      <c r="Q19" s="257" t="s">
        <v>34</v>
      </c>
      <c r="R19" s="2"/>
    </row>
    <row r="20" spans="1:18">
      <c r="A20" s="2"/>
      <c r="B20" s="111" t="s">
        <v>24</v>
      </c>
      <c r="C20" s="285">
        <v>35.07835758168536</v>
      </c>
      <c r="D20" s="287">
        <v>255.21512018262388</v>
      </c>
      <c r="E20" s="285">
        <v>253.40995770572087</v>
      </c>
      <c r="F20" s="285">
        <v>272.38390966831332</v>
      </c>
      <c r="G20" s="285">
        <v>18</v>
      </c>
      <c r="H20" s="286" t="s">
        <v>19</v>
      </c>
      <c r="I20" s="285">
        <v>18</v>
      </c>
      <c r="J20" s="285">
        <v>80.108747044917251</v>
      </c>
      <c r="K20" s="286" t="s">
        <v>18</v>
      </c>
      <c r="L20" s="285">
        <v>80.108747044917251</v>
      </c>
      <c r="M20" s="286" t="s">
        <v>19</v>
      </c>
      <c r="N20" s="286" t="s">
        <v>19</v>
      </c>
      <c r="O20" s="294">
        <v>127.9</v>
      </c>
      <c r="P20" s="79">
        <v>22.142638017888352</v>
      </c>
      <c r="Q20" s="257" t="s">
        <v>34</v>
      </c>
      <c r="R20" s="2"/>
    </row>
    <row r="21" spans="1:18">
      <c r="A21" s="2"/>
      <c r="B21" s="111" t="s">
        <v>23</v>
      </c>
      <c r="C21" s="285">
        <v>33.458540622437106</v>
      </c>
      <c r="D21" s="287">
        <v>254.62970782537627</v>
      </c>
      <c r="E21" s="285">
        <v>257.03802687843614</v>
      </c>
      <c r="F21" s="285">
        <v>234.75614366729678</v>
      </c>
      <c r="G21" s="285">
        <v>3.5</v>
      </c>
      <c r="H21" s="286" t="s">
        <v>19</v>
      </c>
      <c r="I21" s="285">
        <v>3.5</v>
      </c>
      <c r="J21" s="285">
        <v>83.645348837209298</v>
      </c>
      <c r="K21" s="286" t="s">
        <v>18</v>
      </c>
      <c r="L21" s="285">
        <v>83.645348837209298</v>
      </c>
      <c r="M21" s="286" t="s">
        <v>19</v>
      </c>
      <c r="N21" s="286" t="s">
        <v>19</v>
      </c>
      <c r="O21" s="294">
        <v>127.9</v>
      </c>
      <c r="P21" s="79">
        <v>21.028877798920522</v>
      </c>
      <c r="Q21" s="293">
        <v>141</v>
      </c>
      <c r="R21" s="2"/>
    </row>
    <row r="22" spans="1:18">
      <c r="A22" s="2"/>
      <c r="B22" s="111" t="s">
        <v>22</v>
      </c>
      <c r="C22" s="285">
        <v>32.704186879090166</v>
      </c>
      <c r="D22" s="287">
        <v>248.69133164151197</v>
      </c>
      <c r="E22" s="285">
        <v>254.60428376120311</v>
      </c>
      <c r="F22" s="285">
        <v>205.63274336283186</v>
      </c>
      <c r="G22" s="285">
        <v>4</v>
      </c>
      <c r="H22" s="286" t="s">
        <v>19</v>
      </c>
      <c r="I22" s="285">
        <v>4</v>
      </c>
      <c r="J22" s="285">
        <v>85.675889328063235</v>
      </c>
      <c r="K22" s="286" t="s">
        <v>18</v>
      </c>
      <c r="L22" s="285">
        <v>85.675889328063235</v>
      </c>
      <c r="M22" s="286" t="s">
        <v>19</v>
      </c>
      <c r="N22" s="286" t="s">
        <v>19</v>
      </c>
      <c r="O22" s="294">
        <v>136</v>
      </c>
      <c r="P22" s="79">
        <v>20.579817712199031</v>
      </c>
      <c r="Q22" s="293">
        <v>170.3</v>
      </c>
      <c r="R22" s="2"/>
    </row>
    <row r="23" spans="1:18">
      <c r="A23" s="2"/>
      <c r="B23" s="190" t="s">
        <v>21</v>
      </c>
      <c r="C23" s="285">
        <v>32.552909618028572</v>
      </c>
      <c r="D23" s="287">
        <v>257.32858738135121</v>
      </c>
      <c r="E23" s="285">
        <v>265.63848303393212</v>
      </c>
      <c r="F23" s="285">
        <v>199.60177481974486</v>
      </c>
      <c r="G23" s="286" t="s">
        <v>18</v>
      </c>
      <c r="H23" s="286" t="s">
        <v>19</v>
      </c>
      <c r="I23" s="286" t="s">
        <v>18</v>
      </c>
      <c r="J23" s="285">
        <v>87.849180327868851</v>
      </c>
      <c r="K23" s="286" t="s">
        <v>18</v>
      </c>
      <c r="L23" s="285">
        <v>87.849180327868851</v>
      </c>
      <c r="M23" s="286" t="s">
        <v>19</v>
      </c>
      <c r="N23" s="286" t="s">
        <v>19</v>
      </c>
      <c r="O23" s="294">
        <v>140.69999999999999</v>
      </c>
      <c r="P23" s="79">
        <v>20.440394014408582</v>
      </c>
      <c r="Q23" s="293">
        <v>190.8</v>
      </c>
      <c r="R23" s="2"/>
    </row>
    <row r="24" spans="1:18">
      <c r="A24" s="2"/>
      <c r="B24" s="190" t="s">
        <v>20</v>
      </c>
      <c r="C24" s="285">
        <v>32.08597581520722</v>
      </c>
      <c r="D24" s="287">
        <v>252.05433032276133</v>
      </c>
      <c r="E24" s="285">
        <v>264.07801246257185</v>
      </c>
      <c r="F24" s="285">
        <v>174.91173416407062</v>
      </c>
      <c r="G24" s="286">
        <v>0.7</v>
      </c>
      <c r="H24" s="286" t="s">
        <v>19</v>
      </c>
      <c r="I24" s="286">
        <v>0.7</v>
      </c>
      <c r="J24" s="285">
        <v>89.704834605597966</v>
      </c>
      <c r="K24" s="286" t="s">
        <v>19</v>
      </c>
      <c r="L24" s="285">
        <v>89.704834605597966</v>
      </c>
      <c r="M24" s="286" t="s">
        <v>19</v>
      </c>
      <c r="N24" s="286" t="s">
        <v>19</v>
      </c>
      <c r="O24" s="294">
        <v>144.19999999999999</v>
      </c>
      <c r="P24" s="79">
        <v>20.13431659603188</v>
      </c>
      <c r="Q24" s="293">
        <v>179.7</v>
      </c>
      <c r="R24" s="2"/>
    </row>
    <row r="25" spans="1:18">
      <c r="A25" s="2"/>
      <c r="B25" s="190" t="s">
        <v>17</v>
      </c>
      <c r="C25" s="285">
        <v>32.08597581520722</v>
      </c>
      <c r="D25" s="287">
        <v>252.05433032276133</v>
      </c>
      <c r="E25" s="285">
        <v>264.07801246257185</v>
      </c>
      <c r="F25" s="285">
        <v>174.91173416407062</v>
      </c>
      <c r="G25" s="286" t="s">
        <v>18</v>
      </c>
      <c r="H25" s="286" t="s">
        <v>19</v>
      </c>
      <c r="I25" s="286" t="s">
        <v>18</v>
      </c>
      <c r="J25" s="285">
        <v>89.704834605597966</v>
      </c>
      <c r="K25" s="286" t="s">
        <v>19</v>
      </c>
      <c r="L25" s="285">
        <v>89.704834605597966</v>
      </c>
      <c r="M25" s="286" t="s">
        <v>19</v>
      </c>
      <c r="N25" s="286" t="s">
        <v>19</v>
      </c>
      <c r="O25" s="294">
        <v>144.19999999999999</v>
      </c>
      <c r="P25" s="79">
        <v>20.13431659603188</v>
      </c>
      <c r="Q25" s="293">
        <v>183.7</v>
      </c>
      <c r="R25" s="2"/>
    </row>
    <row r="26" spans="1:18">
      <c r="A26" s="2"/>
      <c r="B26" s="190" t="s">
        <v>16</v>
      </c>
      <c r="C26" s="285">
        <v>30.787942704060089</v>
      </c>
      <c r="D26" s="287">
        <v>248.32246065808297</v>
      </c>
      <c r="E26" s="285">
        <v>264.56146542307368</v>
      </c>
      <c r="F26" s="285">
        <v>155.36411736411736</v>
      </c>
      <c r="G26" s="286">
        <v>4</v>
      </c>
      <c r="H26" s="286" t="s">
        <v>19</v>
      </c>
      <c r="I26" s="286">
        <v>4</v>
      </c>
      <c r="J26" s="285">
        <v>79.857391304347829</v>
      </c>
      <c r="K26" s="286" t="s">
        <v>19</v>
      </c>
      <c r="L26" s="285">
        <v>79.857391304347829</v>
      </c>
      <c r="M26" s="286" t="s">
        <v>19</v>
      </c>
      <c r="N26" s="286" t="s">
        <v>19</v>
      </c>
      <c r="O26" s="294">
        <v>143.9</v>
      </c>
      <c r="P26" s="79">
        <v>19.547018292742351</v>
      </c>
      <c r="Q26" s="293">
        <v>167.7</v>
      </c>
      <c r="R26" s="2"/>
    </row>
    <row r="27" spans="1:18">
      <c r="A27" s="2"/>
      <c r="B27" s="190" t="s">
        <v>15</v>
      </c>
      <c r="C27" s="285">
        <v>30.114795249198483</v>
      </c>
      <c r="D27" s="287">
        <v>238.29079788712815</v>
      </c>
      <c r="E27" s="285">
        <v>250.3</v>
      </c>
      <c r="F27" s="285">
        <v>159.6</v>
      </c>
      <c r="G27" s="286">
        <v>4</v>
      </c>
      <c r="H27" s="286" t="s">
        <v>19</v>
      </c>
      <c r="I27" s="286">
        <v>4</v>
      </c>
      <c r="J27" s="285">
        <v>83.1</v>
      </c>
      <c r="K27" s="286" t="s">
        <v>19</v>
      </c>
      <c r="L27" s="285">
        <v>83.1</v>
      </c>
      <c r="M27" s="286" t="s">
        <v>19</v>
      </c>
      <c r="N27" s="286" t="s">
        <v>19</v>
      </c>
      <c r="O27" s="294">
        <v>143.5</v>
      </c>
      <c r="P27" s="79">
        <v>19.100000000000001</v>
      </c>
      <c r="Q27" s="293">
        <v>163.9</v>
      </c>
      <c r="R27" s="2"/>
    </row>
    <row r="28" spans="1:18">
      <c r="A28" s="2"/>
      <c r="B28" s="190" t="s">
        <v>14</v>
      </c>
      <c r="C28" s="285">
        <v>29.5</v>
      </c>
      <c r="D28" s="287">
        <v>238</v>
      </c>
      <c r="E28" s="285">
        <v>249.6</v>
      </c>
      <c r="F28" s="285">
        <v>162</v>
      </c>
      <c r="G28" s="286" t="s">
        <v>18</v>
      </c>
      <c r="H28" s="286" t="s">
        <v>19</v>
      </c>
      <c r="I28" s="286" t="s">
        <v>212</v>
      </c>
      <c r="J28" s="285">
        <v>88.3</v>
      </c>
      <c r="K28" s="286" t="s">
        <v>19</v>
      </c>
      <c r="L28" s="285">
        <v>88.3</v>
      </c>
      <c r="M28" s="286" t="s">
        <v>19</v>
      </c>
      <c r="N28" s="286" t="s">
        <v>19</v>
      </c>
      <c r="O28" s="294">
        <v>135</v>
      </c>
      <c r="P28" s="79">
        <v>18.7</v>
      </c>
      <c r="Q28" s="293">
        <v>164.4</v>
      </c>
      <c r="R28" s="2"/>
    </row>
    <row r="29" spans="1:18">
      <c r="A29" s="9"/>
      <c r="B29" s="190" t="s">
        <v>13</v>
      </c>
      <c r="C29" s="285">
        <v>28.8</v>
      </c>
      <c r="D29" s="292">
        <v>236.5</v>
      </c>
      <c r="E29" s="285">
        <v>246.6</v>
      </c>
      <c r="F29" s="285">
        <v>167.5</v>
      </c>
      <c r="G29" s="286" t="s">
        <v>18</v>
      </c>
      <c r="H29" s="286" t="s">
        <v>19</v>
      </c>
      <c r="I29" s="286" t="s">
        <v>18</v>
      </c>
      <c r="J29" s="286">
        <v>92.1</v>
      </c>
      <c r="K29" s="286" t="s">
        <v>19</v>
      </c>
      <c r="L29" s="286">
        <v>92.1</v>
      </c>
      <c r="M29" s="291" t="s">
        <v>19</v>
      </c>
      <c r="N29" s="286" t="s">
        <v>19</v>
      </c>
      <c r="O29" s="285">
        <v>127.2</v>
      </c>
      <c r="P29" s="286">
        <v>18.2</v>
      </c>
      <c r="Q29" s="290">
        <v>162</v>
      </c>
      <c r="R29" s="79"/>
    </row>
    <row r="30" spans="1:18" ht="15" thickBot="1">
      <c r="A30" s="9"/>
      <c r="B30" s="256" t="s">
        <v>11</v>
      </c>
      <c r="C30" s="280">
        <v>27.7</v>
      </c>
      <c r="D30" s="282">
        <v>236.4</v>
      </c>
      <c r="E30" s="280">
        <v>245.2</v>
      </c>
      <c r="F30" s="280">
        <v>173.7</v>
      </c>
      <c r="G30" s="281" t="s">
        <v>18</v>
      </c>
      <c r="H30" s="289" t="s">
        <v>19</v>
      </c>
      <c r="I30" s="281" t="s">
        <v>18</v>
      </c>
      <c r="J30" s="281">
        <v>80</v>
      </c>
      <c r="K30" s="281" t="s">
        <v>19</v>
      </c>
      <c r="L30" s="281">
        <v>80</v>
      </c>
      <c r="M30" s="289" t="s">
        <v>19</v>
      </c>
      <c r="N30" s="289" t="s">
        <v>19</v>
      </c>
      <c r="O30" s="280">
        <v>118.4</v>
      </c>
      <c r="P30" s="281">
        <v>17.600000000000001</v>
      </c>
      <c r="Q30" s="288">
        <v>189</v>
      </c>
      <c r="R30" s="79"/>
    </row>
    <row r="31" spans="1:18" ht="15">
      <c r="A31" s="9"/>
      <c r="B31" s="197" t="s">
        <v>182</v>
      </c>
      <c r="C31" s="79"/>
      <c r="D31" s="79"/>
      <c r="E31" s="79"/>
      <c r="F31" s="79"/>
      <c r="G31" s="79"/>
      <c r="H31" s="6"/>
      <c r="I31" s="79"/>
      <c r="J31" s="79"/>
      <c r="K31" s="6"/>
      <c r="L31" s="79"/>
      <c r="M31" s="6"/>
      <c r="N31" s="79"/>
      <c r="O31" s="9"/>
      <c r="P31" s="9"/>
      <c r="Q31" s="9"/>
      <c r="R31" s="9"/>
    </row>
    <row r="32" spans="1:18" ht="15">
      <c r="A32" s="9"/>
      <c r="B32" s="210" t="s">
        <v>193</v>
      </c>
      <c r="C32" s="79"/>
      <c r="D32" s="79"/>
      <c r="E32" s="79"/>
      <c r="F32" s="79"/>
      <c r="G32" s="79"/>
      <c r="H32" s="6"/>
      <c r="I32" s="79"/>
      <c r="J32" s="79"/>
      <c r="K32" s="6"/>
      <c r="L32" s="79"/>
      <c r="M32" s="6"/>
      <c r="N32" s="79"/>
      <c r="O32" s="9"/>
      <c r="P32" s="9"/>
      <c r="Q32" s="9"/>
      <c r="R32" s="9"/>
    </row>
    <row r="33" spans="1:18" ht="15">
      <c r="A33" s="9"/>
      <c r="B33" s="210" t="s">
        <v>192</v>
      </c>
      <c r="C33" s="79"/>
      <c r="D33" s="79"/>
      <c r="E33" s="79"/>
      <c r="F33" s="79"/>
      <c r="G33" s="79"/>
      <c r="H33" s="6"/>
      <c r="I33" s="79"/>
      <c r="J33" s="79"/>
      <c r="K33" s="6"/>
      <c r="L33" s="79"/>
      <c r="M33" s="6"/>
      <c r="N33" s="79"/>
      <c r="O33" s="9"/>
      <c r="P33" s="9"/>
      <c r="Q33" s="9"/>
      <c r="R33" s="9"/>
    </row>
    <row r="34" spans="1:18" ht="15">
      <c r="A34" s="9"/>
      <c r="B34" s="210" t="s">
        <v>146</v>
      </c>
      <c r="C34" s="79"/>
      <c r="D34" s="79"/>
      <c r="E34" s="79"/>
      <c r="F34" s="79"/>
      <c r="G34" s="79"/>
      <c r="H34" s="6"/>
      <c r="I34" s="79"/>
      <c r="J34" s="79"/>
      <c r="K34" s="6"/>
      <c r="L34" s="79"/>
      <c r="M34" s="6"/>
      <c r="N34" s="79"/>
      <c r="O34" s="9"/>
      <c r="P34" s="9"/>
      <c r="Q34" s="9"/>
      <c r="R34" s="9"/>
    </row>
    <row r="35" spans="1:18" ht="15">
      <c r="A35" s="9"/>
      <c r="B35" s="197" t="s">
        <v>188</v>
      </c>
      <c r="C35" s="235"/>
      <c r="D35" s="173"/>
      <c r="E35" s="173"/>
      <c r="F35" s="173"/>
      <c r="G35" s="173"/>
      <c r="H35" s="174"/>
      <c r="I35" s="173"/>
      <c r="J35" s="173"/>
      <c r="K35" s="174"/>
      <c r="L35" s="173"/>
      <c r="M35" s="174"/>
      <c r="N35" s="173"/>
      <c r="O35" s="9"/>
      <c r="P35" s="9"/>
      <c r="Q35" s="9"/>
      <c r="R35" s="9"/>
    </row>
    <row r="36" spans="1:18" ht="15">
      <c r="A36" s="9"/>
      <c r="B36" s="197" t="s">
        <v>187</v>
      </c>
      <c r="C36" s="235"/>
      <c r="D36" s="173"/>
      <c r="E36" s="173"/>
      <c r="F36" s="173"/>
      <c r="G36" s="173"/>
      <c r="H36" s="174"/>
      <c r="I36" s="173"/>
      <c r="J36" s="173"/>
      <c r="K36" s="174"/>
      <c r="L36" s="173"/>
      <c r="M36" s="174"/>
      <c r="N36" s="173"/>
      <c r="O36" s="9"/>
      <c r="P36" s="9"/>
      <c r="Q36" s="9"/>
      <c r="R36" s="9"/>
    </row>
    <row r="37" spans="1:18" ht="15">
      <c r="A37" s="9"/>
      <c r="B37" s="199" t="s">
        <v>143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>
      <c r="A38" s="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/>
      <c r="P38" s="9"/>
      <c r="Q38" s="9"/>
      <c r="R38" s="9"/>
    </row>
    <row r="39" spans="1:1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7.25">
      <c r="A40" s="9"/>
      <c r="B40" s="198" t="s">
        <v>211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5" thickBot="1">
      <c r="A41" s="9"/>
      <c r="B41" s="32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9"/>
      <c r="P41" s="9"/>
      <c r="Q41" s="9"/>
      <c r="R41" s="9"/>
    </row>
    <row r="42" spans="1:18">
      <c r="A42" s="9"/>
      <c r="B42" s="53"/>
      <c r="C42" s="196"/>
      <c r="D42" s="47"/>
      <c r="E42" s="48"/>
      <c r="F42" s="48"/>
      <c r="G42" s="196"/>
      <c r="H42" s="48"/>
      <c r="I42" s="48"/>
      <c r="J42" s="196"/>
      <c r="K42" s="48"/>
      <c r="L42" s="48"/>
      <c r="M42" s="196"/>
      <c r="N42" s="517" t="s">
        <v>201</v>
      </c>
      <c r="O42" s="552" t="s">
        <v>170</v>
      </c>
      <c r="P42" s="528" t="s">
        <v>169</v>
      </c>
      <c r="Q42" s="536" t="s">
        <v>200</v>
      </c>
      <c r="R42" s="9"/>
    </row>
    <row r="43" spans="1:18">
      <c r="A43" s="9"/>
      <c r="B43" s="43"/>
      <c r="C43" s="194" t="s">
        <v>167</v>
      </c>
      <c r="D43" s="44" t="s">
        <v>126</v>
      </c>
      <c r="E43" s="195" t="s">
        <v>199</v>
      </c>
      <c r="F43" s="194" t="s">
        <v>162</v>
      </c>
      <c r="G43" s="194" t="s">
        <v>125</v>
      </c>
      <c r="H43" s="194" t="s">
        <v>164</v>
      </c>
      <c r="I43" s="194" t="s">
        <v>162</v>
      </c>
      <c r="J43" s="194" t="s">
        <v>124</v>
      </c>
      <c r="K43" s="194" t="s">
        <v>163</v>
      </c>
      <c r="L43" s="194" t="s">
        <v>162</v>
      </c>
      <c r="M43" s="194" t="s">
        <v>123</v>
      </c>
      <c r="N43" s="518"/>
      <c r="O43" s="553"/>
      <c r="P43" s="529"/>
      <c r="Q43" s="537"/>
      <c r="R43" s="9"/>
    </row>
    <row r="44" spans="1:18">
      <c r="A44" s="9"/>
      <c r="B44" s="39"/>
      <c r="C44" s="246"/>
      <c r="D44" s="36"/>
      <c r="E44" s="246"/>
      <c r="F44" s="246"/>
      <c r="G44" s="246"/>
      <c r="H44" s="246"/>
      <c r="I44" s="246"/>
      <c r="J44" s="246"/>
      <c r="K44" s="246"/>
      <c r="L44" s="246"/>
      <c r="M44" s="246"/>
      <c r="N44" s="519"/>
      <c r="O44" s="554"/>
      <c r="P44" s="530"/>
      <c r="Q44" s="538"/>
      <c r="R44" s="9"/>
    </row>
    <row r="45" spans="1:18" ht="15">
      <c r="A45" s="9"/>
      <c r="B45" s="324" t="s">
        <v>210</v>
      </c>
      <c r="C45" s="285">
        <v>10870.572602739727</v>
      </c>
      <c r="D45" s="287">
        <v>1373.2219178082191</v>
      </c>
      <c r="E45" s="285">
        <v>1296.4739726027397</v>
      </c>
      <c r="F45" s="285">
        <v>76.747945205479454</v>
      </c>
      <c r="G45" s="285">
        <v>23.668493150684931</v>
      </c>
      <c r="H45" s="285">
        <v>7.2438356164383562</v>
      </c>
      <c r="I45" s="285">
        <v>16.424657534246574</v>
      </c>
      <c r="J45" s="285">
        <v>4107.5479452054797</v>
      </c>
      <c r="K45" s="285">
        <v>1958.7178082191781</v>
      </c>
      <c r="L45" s="285">
        <v>2148.8301369863016</v>
      </c>
      <c r="M45" s="285">
        <v>2645.3479452054794</v>
      </c>
      <c r="N45" s="285">
        <v>2720.7863013698629</v>
      </c>
      <c r="O45" s="242" t="s">
        <v>19</v>
      </c>
      <c r="P45" s="245" t="s">
        <v>19</v>
      </c>
      <c r="Q45" s="244" t="s">
        <v>19</v>
      </c>
      <c r="R45" s="9"/>
    </row>
    <row r="46" spans="1:18" ht="15">
      <c r="A46" s="9"/>
      <c r="B46" s="324" t="s">
        <v>159</v>
      </c>
      <c r="C46" s="285">
        <v>13623.893150684931</v>
      </c>
      <c r="D46" s="287">
        <v>2094.7260273972602</v>
      </c>
      <c r="E46" s="285">
        <v>1811.5643835616438</v>
      </c>
      <c r="F46" s="285">
        <v>283.16164383561642</v>
      </c>
      <c r="G46" s="285">
        <v>29.723287671232878</v>
      </c>
      <c r="H46" s="285">
        <v>24.268493150684932</v>
      </c>
      <c r="I46" s="285">
        <v>5.4547945205479449</v>
      </c>
      <c r="J46" s="285">
        <v>3876.4246575342468</v>
      </c>
      <c r="K46" s="285">
        <v>1829.4465753424658</v>
      </c>
      <c r="L46" s="285">
        <v>2046.9780821917809</v>
      </c>
      <c r="M46" s="285">
        <v>2667.9041095890411</v>
      </c>
      <c r="N46" s="285">
        <v>4955.1150684931508</v>
      </c>
      <c r="O46" s="242" t="s">
        <v>19</v>
      </c>
      <c r="P46" s="242" t="s">
        <v>19</v>
      </c>
      <c r="Q46" s="243" t="s">
        <v>19</v>
      </c>
      <c r="R46" s="9"/>
    </row>
    <row r="47" spans="1:18" ht="15">
      <c r="A47" s="9"/>
      <c r="B47" s="324" t="s">
        <v>88</v>
      </c>
      <c r="C47" s="285">
        <v>17836.068493150684</v>
      </c>
      <c r="D47" s="287">
        <v>3316.8547945205478</v>
      </c>
      <c r="E47" s="285">
        <v>3188.9561643835618</v>
      </c>
      <c r="F47" s="285">
        <v>127.8986301369863</v>
      </c>
      <c r="G47" s="285">
        <v>31.556164383561644</v>
      </c>
      <c r="H47" s="285">
        <v>7.0904109589041093</v>
      </c>
      <c r="I47" s="285">
        <v>24.465753424657535</v>
      </c>
      <c r="J47" s="285">
        <v>3320.8958904109591</v>
      </c>
      <c r="K47" s="285">
        <v>1590.172602739726</v>
      </c>
      <c r="L47" s="285">
        <v>1730.7232876712328</v>
      </c>
      <c r="M47" s="285">
        <v>2478.2794520547945</v>
      </c>
      <c r="N47" s="285">
        <v>8688.4821917808222</v>
      </c>
      <c r="O47" s="242" t="s">
        <v>19</v>
      </c>
      <c r="P47" s="242" t="s">
        <v>19</v>
      </c>
      <c r="Q47" s="243" t="s">
        <v>19</v>
      </c>
      <c r="R47" s="9"/>
    </row>
    <row r="48" spans="1:18" ht="15">
      <c r="A48" s="9"/>
      <c r="B48" s="324" t="s">
        <v>83</v>
      </c>
      <c r="C48" s="285">
        <v>21073.328767123287</v>
      </c>
      <c r="D48" s="287">
        <v>4643.1342465753423</v>
      </c>
      <c r="E48" s="285">
        <v>4340.8164383561643</v>
      </c>
      <c r="F48" s="285">
        <v>302.31780821917806</v>
      </c>
      <c r="G48" s="285">
        <v>9.9506849315068493</v>
      </c>
      <c r="H48" s="285">
        <v>1.9726027397260273</v>
      </c>
      <c r="I48" s="285">
        <v>7.978082191780822</v>
      </c>
      <c r="J48" s="285">
        <v>2586.7068493150687</v>
      </c>
      <c r="K48" s="285">
        <v>1101.0520547945205</v>
      </c>
      <c r="L48" s="285">
        <v>1485.654794520548</v>
      </c>
      <c r="M48" s="285">
        <v>2166.4547945205481</v>
      </c>
      <c r="N48" s="285">
        <v>11667.082191780823</v>
      </c>
      <c r="O48" s="242" t="s">
        <v>19</v>
      </c>
      <c r="P48" s="242" t="s">
        <v>19</v>
      </c>
      <c r="Q48" s="243" t="s">
        <v>19</v>
      </c>
      <c r="R48" s="9"/>
    </row>
    <row r="49" spans="1:18" ht="15">
      <c r="A49" s="9"/>
      <c r="B49" s="324" t="s">
        <v>78</v>
      </c>
      <c r="C49" s="285">
        <v>22115.079452054793</v>
      </c>
      <c r="D49" s="287">
        <v>4447.3315068493148</v>
      </c>
      <c r="E49" s="285">
        <v>3855.3726027397261</v>
      </c>
      <c r="F49" s="285">
        <v>591.95890410958907</v>
      </c>
      <c r="G49" s="285">
        <v>4.1424657534246574</v>
      </c>
      <c r="H49" s="285">
        <v>0.43287671232876712</v>
      </c>
      <c r="I49" s="285">
        <v>3.7095890410958905</v>
      </c>
      <c r="J49" s="285">
        <v>1870.6465753424657</v>
      </c>
      <c r="K49" s="285">
        <v>611.29041095890409</v>
      </c>
      <c r="L49" s="285">
        <v>1259.3561643835617</v>
      </c>
      <c r="M49" s="285">
        <v>1916.0383561643835</v>
      </c>
      <c r="N49" s="285">
        <v>13876.920547945205</v>
      </c>
      <c r="O49" s="242" t="s">
        <v>19</v>
      </c>
      <c r="P49" s="242" t="s">
        <v>19</v>
      </c>
      <c r="Q49" s="243" t="s">
        <v>19</v>
      </c>
      <c r="R49" s="9"/>
    </row>
    <row r="50" spans="1:18" ht="15">
      <c r="A50" s="9"/>
      <c r="B50" s="324" t="s">
        <v>73</v>
      </c>
      <c r="C50" s="285">
        <v>24017.153424657536</v>
      </c>
      <c r="D50" s="287">
        <v>4685.8739726027397</v>
      </c>
      <c r="E50" s="285">
        <v>4129.7917808219181</v>
      </c>
      <c r="F50" s="285">
        <v>556.08219178082197</v>
      </c>
      <c r="G50" s="285">
        <v>2.2849315068493152</v>
      </c>
      <c r="H50" s="285">
        <v>0.72876712328767124</v>
      </c>
      <c r="I50" s="285">
        <v>1.5561643835616439</v>
      </c>
      <c r="J50" s="285">
        <v>1090.841095890411</v>
      </c>
      <c r="K50" s="285">
        <v>323.13698630136986</v>
      </c>
      <c r="L50" s="285">
        <v>767.70410958904108</v>
      </c>
      <c r="M50" s="285">
        <v>1755.6219178082192</v>
      </c>
      <c r="N50" s="285">
        <v>16482.531506849315</v>
      </c>
      <c r="O50" s="242" t="s">
        <v>19</v>
      </c>
      <c r="P50" s="242" t="s">
        <v>19</v>
      </c>
      <c r="Q50" s="243" t="s">
        <v>19</v>
      </c>
      <c r="R50" s="9"/>
    </row>
    <row r="51" spans="1:18" ht="15">
      <c r="A51" s="2"/>
      <c r="B51" s="324" t="s">
        <v>68</v>
      </c>
      <c r="C51" s="285">
        <v>26329.84109589041</v>
      </c>
      <c r="D51" s="287">
        <v>5246.2383561643837</v>
      </c>
      <c r="E51" s="285">
        <v>4130.0712328767122</v>
      </c>
      <c r="F51" s="285">
        <v>1116.1671232876713</v>
      </c>
      <c r="G51" s="285">
        <v>1.106849315068493</v>
      </c>
      <c r="H51" s="285">
        <v>0.43287671232876712</v>
      </c>
      <c r="I51" s="285">
        <v>0.67397260273972603</v>
      </c>
      <c r="J51" s="285">
        <v>666.42191780821918</v>
      </c>
      <c r="K51" s="285">
        <v>206.65205479452055</v>
      </c>
      <c r="L51" s="285">
        <v>459.76986301369863</v>
      </c>
      <c r="M51" s="285">
        <v>1563.3561643835617</v>
      </c>
      <c r="N51" s="285">
        <v>18852.717808219179</v>
      </c>
      <c r="O51" s="242" t="s">
        <v>19</v>
      </c>
      <c r="P51" s="242" t="s">
        <v>19</v>
      </c>
      <c r="Q51" s="243" t="s">
        <v>19</v>
      </c>
      <c r="R51" s="9"/>
    </row>
    <row r="52" spans="1:18" ht="15">
      <c r="A52" s="9"/>
      <c r="B52" s="324" t="s">
        <v>158</v>
      </c>
      <c r="C52" s="285">
        <v>27270.602739726026</v>
      </c>
      <c r="D52" s="287">
        <v>5363.9068493150689</v>
      </c>
      <c r="E52" s="285">
        <v>4302.402739726027</v>
      </c>
      <c r="F52" s="285">
        <v>1061.504109589041</v>
      </c>
      <c r="G52" s="285">
        <v>1.0301369863013699</v>
      </c>
      <c r="H52" s="285">
        <v>0.23287671232876711</v>
      </c>
      <c r="I52" s="285">
        <v>0.79726027397260268</v>
      </c>
      <c r="J52" s="285">
        <v>500.44383561643838</v>
      </c>
      <c r="K52" s="286" t="s">
        <v>18</v>
      </c>
      <c r="L52" s="285">
        <v>500.44383561643838</v>
      </c>
      <c r="M52" s="285">
        <v>1385.8246575342466</v>
      </c>
      <c r="N52" s="285">
        <v>20019.397260273974</v>
      </c>
      <c r="O52" s="242" t="s">
        <v>19</v>
      </c>
      <c r="P52" s="242" t="s">
        <v>19</v>
      </c>
      <c r="Q52" s="243" t="s">
        <v>19</v>
      </c>
      <c r="R52" s="9"/>
    </row>
    <row r="53" spans="1:18" ht="15">
      <c r="A53" s="9"/>
      <c r="B53" s="191" t="s">
        <v>157</v>
      </c>
      <c r="C53" s="285">
        <v>27271.295081967211</v>
      </c>
      <c r="D53" s="287">
        <v>5352.1502732240433</v>
      </c>
      <c r="E53" s="285">
        <v>4338.4890710382515</v>
      </c>
      <c r="F53" s="285">
        <v>1013.6612021857924</v>
      </c>
      <c r="G53" s="285">
        <v>0.85792349726775952</v>
      </c>
      <c r="H53" s="285">
        <v>0.51639344262295084</v>
      </c>
      <c r="I53" s="285">
        <v>0.34153005464480873</v>
      </c>
      <c r="J53" s="285">
        <v>493.26229508196724</v>
      </c>
      <c r="K53" s="286" t="s">
        <v>18</v>
      </c>
      <c r="L53" s="285">
        <v>493.26229508196724</v>
      </c>
      <c r="M53" s="285">
        <v>1356.8961748633881</v>
      </c>
      <c r="N53" s="285">
        <v>20068.128415300547</v>
      </c>
      <c r="O53" s="242" t="s">
        <v>19</v>
      </c>
      <c r="P53" s="242" t="s">
        <v>19</v>
      </c>
      <c r="Q53" s="243" t="s">
        <v>19</v>
      </c>
      <c r="R53" s="9"/>
    </row>
    <row r="54" spans="1:18" ht="15">
      <c r="A54" s="9"/>
      <c r="B54" s="324" t="s">
        <v>156</v>
      </c>
      <c r="C54" s="285">
        <v>27254.882191780824</v>
      </c>
      <c r="D54" s="287">
        <v>5485.6986301369861</v>
      </c>
      <c r="E54" s="285">
        <v>4455.9506849315067</v>
      </c>
      <c r="F54" s="285">
        <v>1029.7479452054795</v>
      </c>
      <c r="G54" s="285">
        <v>0.39178082191780822</v>
      </c>
      <c r="H54" s="285">
        <v>0.34246575342465752</v>
      </c>
      <c r="I54" s="285">
        <v>4.9315068493150684E-2</v>
      </c>
      <c r="J54" s="285">
        <v>478.33972602739726</v>
      </c>
      <c r="K54" s="286" t="s">
        <v>18</v>
      </c>
      <c r="L54" s="285">
        <v>478.33972602739726</v>
      </c>
      <c r="M54" s="285">
        <v>1329.6794520547944</v>
      </c>
      <c r="N54" s="285">
        <v>19960.772602739726</v>
      </c>
      <c r="O54" s="242" t="s">
        <v>19</v>
      </c>
      <c r="P54" s="242" t="s">
        <v>19</v>
      </c>
      <c r="Q54" s="243" t="s">
        <v>19</v>
      </c>
      <c r="R54" s="9"/>
    </row>
    <row r="55" spans="1:18" ht="15">
      <c r="A55" s="9"/>
      <c r="B55" s="324" t="s">
        <v>155</v>
      </c>
      <c r="C55" s="285">
        <v>26676.704918032789</v>
      </c>
      <c r="D55" s="287">
        <v>5433.9480874316941</v>
      </c>
      <c r="E55" s="285">
        <v>4400.2677595628411</v>
      </c>
      <c r="F55" s="285">
        <v>1033.6803278688524</v>
      </c>
      <c r="G55" s="285">
        <v>0.5300546448087432</v>
      </c>
      <c r="H55" s="285">
        <v>0.24863387978142076</v>
      </c>
      <c r="I55" s="285">
        <v>0.28142076502732238</v>
      </c>
      <c r="J55" s="285">
        <v>415.89071038251365</v>
      </c>
      <c r="K55" s="286" t="s">
        <v>18</v>
      </c>
      <c r="L55" s="285">
        <v>415.89071038251365</v>
      </c>
      <c r="M55" s="285">
        <v>1296.7568306010928</v>
      </c>
      <c r="N55" s="285">
        <v>19529.579234972676</v>
      </c>
      <c r="O55" s="242" t="s">
        <v>19</v>
      </c>
      <c r="P55" s="242" t="s">
        <v>19</v>
      </c>
      <c r="Q55" s="243" t="s">
        <v>19</v>
      </c>
      <c r="R55" s="9"/>
    </row>
    <row r="56" spans="1:18" ht="15">
      <c r="A56" s="9"/>
      <c r="B56" s="324" t="s">
        <v>154</v>
      </c>
      <c r="C56" s="285">
        <v>26459.517808219178</v>
      </c>
      <c r="D56" s="287">
        <v>5433.682191780822</v>
      </c>
      <c r="E56" s="285">
        <v>4392.5095890410958</v>
      </c>
      <c r="F56" s="285">
        <v>1041.172602739726</v>
      </c>
      <c r="G56" s="285">
        <v>0.66575342465753429</v>
      </c>
      <c r="H56" s="286" t="s">
        <v>18</v>
      </c>
      <c r="I56" s="285">
        <v>0.66575342465753429</v>
      </c>
      <c r="J56" s="285">
        <v>387.49589041095891</v>
      </c>
      <c r="K56" s="286" t="s">
        <v>18</v>
      </c>
      <c r="L56" s="285">
        <v>387.49589041095891</v>
      </c>
      <c r="M56" s="285">
        <v>1254.9315068493152</v>
      </c>
      <c r="N56" s="285">
        <v>19382.742465753425</v>
      </c>
      <c r="O56" s="242" t="s">
        <v>19</v>
      </c>
      <c r="P56" s="242" t="s">
        <v>19</v>
      </c>
      <c r="Q56" s="243" t="s">
        <v>19</v>
      </c>
      <c r="R56" s="9"/>
    </row>
    <row r="57" spans="1:18" ht="15">
      <c r="A57" s="2"/>
      <c r="B57" s="111" t="s">
        <v>153</v>
      </c>
      <c r="C57" s="285">
        <v>26335.106849315067</v>
      </c>
      <c r="D57" s="287">
        <v>5453.5315068493155</v>
      </c>
      <c r="E57" s="285">
        <v>4398.5205479452052</v>
      </c>
      <c r="F57" s="285">
        <v>1055.0109589041097</v>
      </c>
      <c r="G57" s="285">
        <v>0.76438356164383559</v>
      </c>
      <c r="H57" s="286" t="s">
        <v>18</v>
      </c>
      <c r="I57" s="285">
        <v>0.76438356164383559</v>
      </c>
      <c r="J57" s="285">
        <v>344.26575342465753</v>
      </c>
      <c r="K57" s="286" t="s">
        <v>18</v>
      </c>
      <c r="L57" s="285">
        <v>344.26575342465753</v>
      </c>
      <c r="M57" s="285">
        <v>1207.2904109589042</v>
      </c>
      <c r="N57" s="285">
        <v>19329.254794520548</v>
      </c>
      <c r="O57" s="242" t="s">
        <v>19</v>
      </c>
      <c r="P57" s="242" t="s">
        <v>19</v>
      </c>
      <c r="Q57" s="243" t="s">
        <v>19</v>
      </c>
      <c r="R57" s="2"/>
    </row>
    <row r="58" spans="1:18" ht="15">
      <c r="A58" s="9"/>
      <c r="B58" s="111" t="s">
        <v>35</v>
      </c>
      <c r="C58" s="285">
        <v>26107.260273972603</v>
      </c>
      <c r="D58" s="287">
        <v>5415.2493150684932</v>
      </c>
      <c r="E58" s="285">
        <v>4376.8273972602738</v>
      </c>
      <c r="F58" s="285">
        <v>1038.4219178082192</v>
      </c>
      <c r="G58" s="285">
        <v>0.30136986301369861</v>
      </c>
      <c r="H58" s="286" t="s">
        <v>18</v>
      </c>
      <c r="I58" s="285">
        <v>0.30136986301369861</v>
      </c>
      <c r="J58" s="285">
        <v>276.0109589041096</v>
      </c>
      <c r="K58" s="286" t="s">
        <v>18</v>
      </c>
      <c r="L58" s="285">
        <v>276.0109589041096</v>
      </c>
      <c r="M58" s="285">
        <v>1147.6465753424657</v>
      </c>
      <c r="N58" s="285">
        <v>19268.05205479452</v>
      </c>
      <c r="O58" s="242" t="s">
        <v>19</v>
      </c>
      <c r="P58" s="242" t="s">
        <v>19</v>
      </c>
      <c r="Q58" s="243" t="s">
        <v>19</v>
      </c>
      <c r="R58" s="9"/>
    </row>
    <row r="59" spans="1:18" ht="15">
      <c r="A59" s="2"/>
      <c r="B59" s="111" t="s">
        <v>29</v>
      </c>
      <c r="C59" s="285">
        <v>25877.874316939891</v>
      </c>
      <c r="D59" s="287">
        <v>5435.8087431693993</v>
      </c>
      <c r="E59" s="285">
        <v>4289.4480874316941</v>
      </c>
      <c r="F59" s="285">
        <v>1146.360655737705</v>
      </c>
      <c r="G59" s="285">
        <v>9.5628415300546443E-2</v>
      </c>
      <c r="H59" s="286" t="s">
        <v>19</v>
      </c>
      <c r="I59" s="285">
        <v>9.5628415300546443E-2</v>
      </c>
      <c r="J59" s="285">
        <v>208.1775956284153</v>
      </c>
      <c r="K59" s="286" t="s">
        <v>18</v>
      </c>
      <c r="L59" s="285">
        <v>208.1775956284153</v>
      </c>
      <c r="M59" s="286" t="s">
        <v>19</v>
      </c>
      <c r="N59" s="285">
        <v>20233.792349726777</v>
      </c>
      <c r="O59" s="242" t="s">
        <v>19</v>
      </c>
      <c r="P59" s="242" t="s">
        <v>19</v>
      </c>
      <c r="Q59" s="257" t="s">
        <v>34</v>
      </c>
      <c r="R59" s="2"/>
    </row>
    <row r="60" spans="1:18" ht="15">
      <c r="A60" s="2"/>
      <c r="B60" s="111" t="s">
        <v>28</v>
      </c>
      <c r="C60" s="285">
        <v>25755.087671232875</v>
      </c>
      <c r="D60" s="287">
        <v>5471.9013698630133</v>
      </c>
      <c r="E60" s="285">
        <v>4394.1671232876715</v>
      </c>
      <c r="F60" s="285">
        <v>1077.7342465753425</v>
      </c>
      <c r="G60" s="285">
        <v>3.0136986301369864E-2</v>
      </c>
      <c r="H60" s="286" t="s">
        <v>19</v>
      </c>
      <c r="I60" s="285">
        <v>3.0136986301369864E-2</v>
      </c>
      <c r="J60" s="285">
        <v>196.04931506849314</v>
      </c>
      <c r="K60" s="286" t="s">
        <v>18</v>
      </c>
      <c r="L60" s="285">
        <v>196.04931506849314</v>
      </c>
      <c r="M60" s="286" t="s">
        <v>19</v>
      </c>
      <c r="N60" s="285">
        <v>20087.106849315067</v>
      </c>
      <c r="O60" s="242" t="s">
        <v>19</v>
      </c>
      <c r="P60" s="242" t="s">
        <v>19</v>
      </c>
      <c r="Q60" s="257" t="s">
        <v>34</v>
      </c>
      <c r="R60" s="2"/>
    </row>
    <row r="61" spans="1:18" ht="15">
      <c r="A61" s="2"/>
      <c r="B61" s="111" t="s">
        <v>27</v>
      </c>
      <c r="C61" s="285">
        <v>25595.178082191782</v>
      </c>
      <c r="D61" s="287">
        <v>5481.7863013698634</v>
      </c>
      <c r="E61" s="285">
        <v>4890.3890410958902</v>
      </c>
      <c r="F61" s="285">
        <v>591.39726027397262</v>
      </c>
      <c r="G61" s="285">
        <v>1.3698630136986301E-2</v>
      </c>
      <c r="H61" s="286" t="s">
        <v>19</v>
      </c>
      <c r="I61" s="285">
        <v>1.3698630136986301E-2</v>
      </c>
      <c r="J61" s="285">
        <v>180.96164383561643</v>
      </c>
      <c r="K61" s="286" t="s">
        <v>18</v>
      </c>
      <c r="L61" s="285">
        <v>180.96164383561643</v>
      </c>
      <c r="M61" s="286" t="s">
        <v>19</v>
      </c>
      <c r="N61" s="285">
        <v>19932.416438356166</v>
      </c>
      <c r="O61" s="242" t="s">
        <v>19</v>
      </c>
      <c r="P61" s="242" t="s">
        <v>19</v>
      </c>
      <c r="Q61" s="257" t="s">
        <v>34</v>
      </c>
      <c r="R61" s="2"/>
    </row>
    <row r="62" spans="1:18" ht="15">
      <c r="A62" s="2"/>
      <c r="B62" s="111" t="s">
        <v>26</v>
      </c>
      <c r="C62" s="285">
        <v>25378.550684931506</v>
      </c>
      <c r="D62" s="287">
        <v>5388.3753424657534</v>
      </c>
      <c r="E62" s="285">
        <v>4845.1506849315065</v>
      </c>
      <c r="F62" s="285">
        <v>543.2246575342466</v>
      </c>
      <c r="G62" s="285">
        <v>3.8356164383561646E-2</v>
      </c>
      <c r="H62" s="286" t="s">
        <v>19</v>
      </c>
      <c r="I62" s="285">
        <v>3.8356164383561646E-2</v>
      </c>
      <c r="J62" s="285">
        <v>174.35342465753425</v>
      </c>
      <c r="K62" s="286" t="s">
        <v>18</v>
      </c>
      <c r="L62" s="285">
        <v>174.35342465753425</v>
      </c>
      <c r="M62" s="286" t="s">
        <v>19</v>
      </c>
      <c r="N62" s="285">
        <v>19815.783561643835</v>
      </c>
      <c r="O62" s="242" t="s">
        <v>19</v>
      </c>
      <c r="P62" s="242" t="s">
        <v>19</v>
      </c>
      <c r="Q62" s="257" t="s">
        <v>34</v>
      </c>
      <c r="R62" s="2"/>
    </row>
    <row r="63" spans="1:18" ht="15">
      <c r="A63" s="2"/>
      <c r="B63" s="111" t="s">
        <v>25</v>
      </c>
      <c r="C63" s="285">
        <v>25202.491803278688</v>
      </c>
      <c r="D63" s="287">
        <v>5230.9426229508199</v>
      </c>
      <c r="E63" s="285">
        <v>4742.5819672131147</v>
      </c>
      <c r="F63" s="285">
        <v>488.36065573770492</v>
      </c>
      <c r="G63" s="286" t="s">
        <v>18</v>
      </c>
      <c r="H63" s="286" t="s">
        <v>19</v>
      </c>
      <c r="I63" s="286" t="s">
        <v>18</v>
      </c>
      <c r="J63" s="285">
        <v>168.64207650273224</v>
      </c>
      <c r="K63" s="286" t="s">
        <v>18</v>
      </c>
      <c r="L63" s="285">
        <v>168.64207650273224</v>
      </c>
      <c r="M63" s="286" t="s">
        <v>19</v>
      </c>
      <c r="N63" s="286" t="s">
        <v>19</v>
      </c>
      <c r="O63" s="285">
        <v>4844.5901639344265</v>
      </c>
      <c r="P63" s="284">
        <v>14958.31693989071</v>
      </c>
      <c r="Q63" s="257" t="s">
        <v>34</v>
      </c>
      <c r="R63" s="2"/>
    </row>
    <row r="64" spans="1:18" ht="15">
      <c r="A64" s="2"/>
      <c r="B64" s="111" t="s">
        <v>24</v>
      </c>
      <c r="C64" s="285">
        <v>25154.161643835618</v>
      </c>
      <c r="D64" s="287">
        <v>5207.0876712328763</v>
      </c>
      <c r="E64" s="285">
        <v>4678.364383561644</v>
      </c>
      <c r="F64" s="285">
        <v>528.72328767123292</v>
      </c>
      <c r="G64" s="285">
        <v>4.9315068493150684E-2</v>
      </c>
      <c r="H64" s="286" t="s">
        <v>19</v>
      </c>
      <c r="I64" s="285">
        <v>4.9315068493150684E-2</v>
      </c>
      <c r="J64" s="285">
        <v>139.25753424657535</v>
      </c>
      <c r="K64" s="286" t="s">
        <v>18</v>
      </c>
      <c r="L64" s="285">
        <v>139.25753424657535</v>
      </c>
      <c r="M64" s="286" t="s">
        <v>19</v>
      </c>
      <c r="N64" s="286" t="s">
        <v>19</v>
      </c>
      <c r="O64" s="285">
        <v>5055.6136986301372</v>
      </c>
      <c r="P64" s="284">
        <v>14752.153424657534</v>
      </c>
      <c r="Q64" s="257" t="s">
        <v>34</v>
      </c>
      <c r="R64" s="2"/>
    </row>
    <row r="65" spans="1:18" ht="15">
      <c r="A65" s="2"/>
      <c r="B65" s="111" t="s">
        <v>23</v>
      </c>
      <c r="C65" s="285">
        <v>24533.956164383562</v>
      </c>
      <c r="D65" s="287">
        <v>5121.5452054794523</v>
      </c>
      <c r="E65" s="285">
        <v>4611.1917808219177</v>
      </c>
      <c r="F65" s="285">
        <v>510.35342465753422</v>
      </c>
      <c r="G65" s="285">
        <v>1.9178082191780823E-2</v>
      </c>
      <c r="H65" s="286" t="s">
        <v>19</v>
      </c>
      <c r="I65" s="285">
        <v>1.9178082191780823E-2</v>
      </c>
      <c r="J65" s="285">
        <v>118.24931506849315</v>
      </c>
      <c r="K65" s="286" t="s">
        <v>18</v>
      </c>
      <c r="L65" s="285">
        <v>118.24931506849315</v>
      </c>
      <c r="M65" s="286" t="s">
        <v>19</v>
      </c>
      <c r="N65" s="286" t="s">
        <v>19</v>
      </c>
      <c r="O65" s="285">
        <v>4851.7972602739728</v>
      </c>
      <c r="P65" s="284">
        <v>14442.345205479452</v>
      </c>
      <c r="Q65" s="283">
        <v>1216.5150684931507</v>
      </c>
      <c r="R65" s="2"/>
    </row>
    <row r="66" spans="1:18" ht="15">
      <c r="A66" s="2"/>
      <c r="B66" s="111" t="s">
        <v>22</v>
      </c>
      <c r="C66" s="285">
        <v>24076.419178082193</v>
      </c>
      <c r="D66" s="287">
        <v>5101.2383561643837</v>
      </c>
      <c r="E66" s="285">
        <v>4591.9452054794519</v>
      </c>
      <c r="F66" s="285">
        <v>509.2931506849315</v>
      </c>
      <c r="G66" s="285">
        <v>5.4794520547945206E-3</v>
      </c>
      <c r="H66" s="286" t="s">
        <v>19</v>
      </c>
      <c r="I66" s="285">
        <v>5.4794520547945206E-3</v>
      </c>
      <c r="J66" s="285">
        <v>118.77260273972603</v>
      </c>
      <c r="K66" s="286" t="s">
        <v>18</v>
      </c>
      <c r="L66" s="285">
        <v>118.77260273972603</v>
      </c>
      <c r="M66" s="286" t="s">
        <v>19</v>
      </c>
      <c r="N66" s="286" t="s">
        <v>19</v>
      </c>
      <c r="O66" s="285">
        <v>4612.7726027397257</v>
      </c>
      <c r="P66" s="284">
        <v>14243.630136986301</v>
      </c>
      <c r="Q66" s="283">
        <v>1101.4739726027397</v>
      </c>
      <c r="R66" s="2"/>
    </row>
    <row r="67" spans="1:18" ht="15">
      <c r="A67" s="2"/>
      <c r="B67" s="190" t="s">
        <v>21</v>
      </c>
      <c r="C67" s="285">
        <v>23806.672131147541</v>
      </c>
      <c r="D67" s="287">
        <v>5036.890710382514</v>
      </c>
      <c r="E67" s="285">
        <v>4545.2486338797817</v>
      </c>
      <c r="F67" s="285">
        <v>491.64207650273227</v>
      </c>
      <c r="G67" s="286" t="s">
        <v>18</v>
      </c>
      <c r="H67" s="286" t="s">
        <v>19</v>
      </c>
      <c r="I67" s="286" t="s">
        <v>18</v>
      </c>
      <c r="J67" s="285">
        <v>109.81147540983606</v>
      </c>
      <c r="K67" s="286" t="s">
        <v>18</v>
      </c>
      <c r="L67" s="285">
        <v>109.81147540983606</v>
      </c>
      <c r="M67" s="286" t="s">
        <v>19</v>
      </c>
      <c r="N67" s="286" t="s">
        <v>19</v>
      </c>
      <c r="O67" s="285">
        <v>4582.2349726775956</v>
      </c>
      <c r="P67" s="284">
        <v>14077.734972677596</v>
      </c>
      <c r="Q67" s="283">
        <v>1009.6420765027323</v>
      </c>
      <c r="R67" s="2"/>
    </row>
    <row r="68" spans="1:18" ht="15">
      <c r="A68" s="2"/>
      <c r="B68" s="190" t="s">
        <v>20</v>
      </c>
      <c r="C68" s="285">
        <v>23480.780821917808</v>
      </c>
      <c r="D68" s="287">
        <v>4931.6328767123287</v>
      </c>
      <c r="E68" s="285">
        <v>4470.1534246575338</v>
      </c>
      <c r="F68" s="285">
        <v>461.47945205479454</v>
      </c>
      <c r="G68" s="285">
        <v>5.4794520547945206E-3</v>
      </c>
      <c r="H68" s="286" t="s">
        <v>19</v>
      </c>
      <c r="I68" s="285">
        <v>5.4794520547945206E-3</v>
      </c>
      <c r="J68" s="285">
        <v>96.586301369863008</v>
      </c>
      <c r="K68" s="286" t="s">
        <v>19</v>
      </c>
      <c r="L68" s="285">
        <v>96.586301369863008</v>
      </c>
      <c r="M68" s="286" t="s">
        <v>19</v>
      </c>
      <c r="N68" s="286" t="s">
        <v>19</v>
      </c>
      <c r="O68" s="285">
        <v>4558.084931506849</v>
      </c>
      <c r="P68" s="284">
        <v>13894.471232876713</v>
      </c>
      <c r="Q68" s="283">
        <v>933.10410958904106</v>
      </c>
      <c r="R68" s="2"/>
    </row>
    <row r="69" spans="1:18" ht="15">
      <c r="A69" s="2"/>
      <c r="B69" s="190" t="s">
        <v>17</v>
      </c>
      <c r="C69" s="285">
        <v>23480.780821917808</v>
      </c>
      <c r="D69" s="287">
        <v>4931.6328767123287</v>
      </c>
      <c r="E69" s="285">
        <v>4470.1534246575338</v>
      </c>
      <c r="F69" s="285">
        <v>461.47945205479454</v>
      </c>
      <c r="G69" s="286" t="s">
        <v>18</v>
      </c>
      <c r="H69" s="286" t="s">
        <v>19</v>
      </c>
      <c r="I69" s="286" t="s">
        <v>18</v>
      </c>
      <c r="J69" s="285">
        <v>96.586301369863008</v>
      </c>
      <c r="K69" s="286" t="s">
        <v>19</v>
      </c>
      <c r="L69" s="285">
        <v>96.586301369863008</v>
      </c>
      <c r="M69" s="286" t="s">
        <v>19</v>
      </c>
      <c r="N69" s="286" t="s">
        <v>19</v>
      </c>
      <c r="O69" s="285">
        <v>4558.084931506849</v>
      </c>
      <c r="P69" s="284">
        <v>13894.471232876713</v>
      </c>
      <c r="Q69" s="283">
        <v>933.10410958904106</v>
      </c>
      <c r="R69" s="2"/>
    </row>
    <row r="70" spans="1:18" ht="15">
      <c r="A70" s="2"/>
      <c r="B70" s="190" t="s">
        <v>16</v>
      </c>
      <c r="C70" s="285">
        <v>22875</v>
      </c>
      <c r="D70" s="287">
        <v>4755.5452054794523</v>
      </c>
      <c r="E70" s="285">
        <v>4313.0767123287669</v>
      </c>
      <c r="F70" s="285">
        <v>442.46849315068494</v>
      </c>
      <c r="G70" s="286" t="s">
        <v>18</v>
      </c>
      <c r="H70" s="286" t="s">
        <v>19</v>
      </c>
      <c r="I70" s="286" t="s">
        <v>18</v>
      </c>
      <c r="J70" s="285">
        <v>62.901369863013699</v>
      </c>
      <c r="K70" s="286" t="s">
        <v>19</v>
      </c>
      <c r="L70" s="285">
        <v>62.901369863013699</v>
      </c>
      <c r="M70" s="286" t="s">
        <v>19</v>
      </c>
      <c r="N70" s="286" t="s">
        <v>19</v>
      </c>
      <c r="O70" s="285">
        <v>4318.7698630136983</v>
      </c>
      <c r="P70" s="284">
        <v>13737.671232876712</v>
      </c>
      <c r="Q70" s="283">
        <v>741.2602739726027</v>
      </c>
      <c r="R70" s="2"/>
    </row>
    <row r="71" spans="1:18" ht="15">
      <c r="A71" s="2"/>
      <c r="B71" s="190" t="s">
        <v>15</v>
      </c>
      <c r="C71" s="285">
        <v>22584</v>
      </c>
      <c r="D71" s="287">
        <v>4683.7814207650272</v>
      </c>
      <c r="E71" s="285">
        <v>4267.4371584699456</v>
      </c>
      <c r="F71" s="285">
        <v>416.34426229508199</v>
      </c>
      <c r="G71" s="286" t="s">
        <v>18</v>
      </c>
      <c r="H71" s="286" t="s">
        <v>19</v>
      </c>
      <c r="I71" s="286" t="s">
        <v>18</v>
      </c>
      <c r="J71" s="285">
        <v>58.702185792349724</v>
      </c>
      <c r="K71" s="286" t="s">
        <v>19</v>
      </c>
      <c r="L71" s="285">
        <v>58.702185792349724</v>
      </c>
      <c r="M71" s="286" t="s">
        <v>19</v>
      </c>
      <c r="N71" s="286" t="s">
        <v>19</v>
      </c>
      <c r="O71" s="285">
        <v>4306.7158469945352</v>
      </c>
      <c r="P71" s="284">
        <v>13535.240437158471</v>
      </c>
      <c r="Q71" s="283">
        <v>681.03278688524586</v>
      </c>
      <c r="R71" s="2"/>
    </row>
    <row r="72" spans="1:18" ht="15">
      <c r="A72" s="2"/>
      <c r="B72" s="190" t="s">
        <v>14</v>
      </c>
      <c r="C72" s="285">
        <v>22169</v>
      </c>
      <c r="D72" s="287">
        <v>4605</v>
      </c>
      <c r="E72" s="285">
        <v>4191</v>
      </c>
      <c r="F72" s="285">
        <v>414</v>
      </c>
      <c r="G72" s="286" t="s">
        <v>18</v>
      </c>
      <c r="H72" s="286" t="s">
        <v>19</v>
      </c>
      <c r="I72" s="286" t="s">
        <v>18</v>
      </c>
      <c r="J72" s="285">
        <v>53</v>
      </c>
      <c r="K72" s="286" t="s">
        <v>19</v>
      </c>
      <c r="L72" s="285">
        <v>53</v>
      </c>
      <c r="M72" s="286" t="s">
        <v>19</v>
      </c>
      <c r="N72" s="286" t="s">
        <v>19</v>
      </c>
      <c r="O72" s="285">
        <v>4209</v>
      </c>
      <c r="P72" s="284">
        <v>13302</v>
      </c>
      <c r="Q72" s="283">
        <v>626</v>
      </c>
      <c r="R72" s="2"/>
    </row>
    <row r="73" spans="1:18" ht="15">
      <c r="A73" s="2"/>
      <c r="B73" s="190" t="s">
        <v>13</v>
      </c>
      <c r="C73" s="285">
        <v>21816</v>
      </c>
      <c r="D73" s="287">
        <v>4548</v>
      </c>
      <c r="E73" s="285">
        <v>4137</v>
      </c>
      <c r="F73" s="285">
        <v>411</v>
      </c>
      <c r="G73" s="286" t="s">
        <v>18</v>
      </c>
      <c r="H73" s="286" t="s">
        <v>19</v>
      </c>
      <c r="I73" s="286" t="s">
        <v>18</v>
      </c>
      <c r="J73" s="285">
        <v>55</v>
      </c>
      <c r="K73" s="286" t="s">
        <v>19</v>
      </c>
      <c r="L73" s="285">
        <v>55</v>
      </c>
      <c r="M73" s="286" t="s">
        <v>19</v>
      </c>
      <c r="N73" s="286" t="s">
        <v>19</v>
      </c>
      <c r="O73" s="285">
        <v>4173</v>
      </c>
      <c r="P73" s="284">
        <v>13039</v>
      </c>
      <c r="Q73" s="283">
        <v>603</v>
      </c>
      <c r="R73" s="2"/>
    </row>
    <row r="74" spans="1:18" ht="15">
      <c r="A74" s="2"/>
      <c r="B74" s="190" t="s">
        <v>11</v>
      </c>
      <c r="C74" s="285">
        <v>21372</v>
      </c>
      <c r="D74" s="287">
        <v>4470</v>
      </c>
      <c r="E74" s="285">
        <v>4065</v>
      </c>
      <c r="F74" s="285">
        <v>405</v>
      </c>
      <c r="G74" s="286" t="s">
        <v>18</v>
      </c>
      <c r="H74" s="286" t="s">
        <v>19</v>
      </c>
      <c r="I74" s="286" t="s">
        <v>18</v>
      </c>
      <c r="J74" s="285">
        <v>52</v>
      </c>
      <c r="K74" s="286" t="s">
        <v>19</v>
      </c>
      <c r="L74" s="285">
        <v>52</v>
      </c>
      <c r="M74" s="286" t="s">
        <v>19</v>
      </c>
      <c r="N74" s="286" t="s">
        <v>19</v>
      </c>
      <c r="O74" s="285">
        <v>4008</v>
      </c>
      <c r="P74" s="284">
        <v>12842</v>
      </c>
      <c r="Q74" s="283">
        <v>570</v>
      </c>
      <c r="R74" s="2"/>
    </row>
    <row r="75" spans="1:18" ht="15.75" thickBot="1">
      <c r="A75" s="9"/>
      <c r="B75" s="101"/>
      <c r="C75" s="280"/>
      <c r="D75" s="282"/>
      <c r="E75" s="280"/>
      <c r="F75" s="280"/>
      <c r="G75" s="280"/>
      <c r="H75" s="281"/>
      <c r="I75" s="280"/>
      <c r="J75" s="280"/>
      <c r="K75" s="281"/>
      <c r="L75" s="280"/>
      <c r="M75" s="281"/>
      <c r="N75" s="280"/>
      <c r="O75" s="180"/>
      <c r="P75" s="179"/>
      <c r="Q75" s="248"/>
      <c r="R75" s="9"/>
    </row>
    <row r="76" spans="1:18" ht="15">
      <c r="A76" s="9"/>
      <c r="B76" s="197" t="s">
        <v>182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15">
      <c r="A77" s="10"/>
      <c r="B77" s="210" t="s">
        <v>193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5">
      <c r="A78" s="10"/>
      <c r="B78" s="210" t="s">
        <v>192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5">
      <c r="A79" s="10"/>
      <c r="B79" s="210" t="s">
        <v>146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15">
      <c r="A80" s="9"/>
      <c r="B80" s="197" t="s">
        <v>404</v>
      </c>
      <c r="C80" s="235"/>
      <c r="D80" s="173"/>
      <c r="E80" s="173"/>
      <c r="F80" s="173"/>
      <c r="G80" s="173"/>
      <c r="H80" s="174"/>
      <c r="I80" s="173"/>
      <c r="J80" s="173"/>
      <c r="K80" s="174"/>
      <c r="L80" s="173"/>
      <c r="M80" s="174"/>
      <c r="N80" s="173"/>
      <c r="O80" s="9"/>
      <c r="P80" s="9"/>
      <c r="Q80" s="9"/>
      <c r="R80" s="9"/>
    </row>
    <row r="81" spans="1:18" ht="15">
      <c r="A81" s="9"/>
      <c r="B81" s="197" t="s">
        <v>187</v>
      </c>
      <c r="C81" s="235"/>
      <c r="D81" s="173"/>
      <c r="E81" s="173"/>
      <c r="F81" s="173"/>
      <c r="G81" s="173"/>
      <c r="H81" s="174"/>
      <c r="I81" s="173"/>
      <c r="J81" s="173"/>
      <c r="K81" s="174"/>
      <c r="L81" s="173"/>
      <c r="M81" s="174"/>
      <c r="N81" s="173"/>
      <c r="O81" s="9"/>
      <c r="P81" s="9"/>
      <c r="Q81" s="9"/>
      <c r="R81" s="9"/>
    </row>
    <row r="82" spans="1:18" ht="15">
      <c r="A82" s="10"/>
      <c r="B82" s="199" t="s">
        <v>143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</sheetData>
  <mergeCells count="8">
    <mergeCell ref="N3:N5"/>
    <mergeCell ref="O3:O5"/>
    <mergeCell ref="P3:P5"/>
    <mergeCell ref="Q3:Q5"/>
    <mergeCell ref="N42:N44"/>
    <mergeCell ref="O42:O44"/>
    <mergeCell ref="P42:P44"/>
    <mergeCell ref="Q42:Q44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4"/>
  <sheetViews>
    <sheetView showGridLines="0" view="pageBreakPreview" topLeftCell="A25" zoomScale="85" zoomScaleNormal="75" zoomScaleSheetLayoutView="85" workbookViewId="0">
      <selection activeCell="I7" sqref="I7"/>
    </sheetView>
  </sheetViews>
  <sheetFormatPr defaultColWidth="10.625" defaultRowHeight="18" customHeight="1"/>
  <cols>
    <col min="1" max="1" width="2.625" style="1" customWidth="1"/>
    <col min="2" max="2" width="3.5" style="1" customWidth="1"/>
    <col min="3" max="3" width="35.375" style="1" bestFit="1" customWidth="1"/>
    <col min="4" max="9" width="9.875" style="1" customWidth="1"/>
    <col min="10" max="10" width="2.625" style="1" customWidth="1"/>
    <col min="11" max="16384" width="10.625" style="1"/>
  </cols>
  <sheetData>
    <row r="1" spans="1:9" ht="18" customHeight="1">
      <c r="A1" s="296"/>
      <c r="B1" s="334" t="s">
        <v>250</v>
      </c>
    </row>
    <row r="2" spans="1:9" ht="18" customHeight="1" thickBot="1">
      <c r="C2" s="2"/>
      <c r="D2" s="2"/>
      <c r="E2" s="2"/>
      <c r="F2" s="2"/>
      <c r="G2" s="564" t="s">
        <v>249</v>
      </c>
      <c r="H2" s="565"/>
      <c r="I2" s="565"/>
    </row>
    <row r="3" spans="1:9" ht="18" customHeight="1">
      <c r="B3" s="333"/>
      <c r="C3" s="50"/>
      <c r="D3" s="196"/>
      <c r="E3" s="50"/>
      <c r="F3" s="50"/>
      <c r="G3" s="50"/>
      <c r="H3" s="196"/>
      <c r="I3" s="230"/>
    </row>
    <row r="4" spans="1:9" ht="18" customHeight="1">
      <c r="B4" s="236"/>
      <c r="C4" s="81"/>
      <c r="D4" s="518" t="s">
        <v>248</v>
      </c>
      <c r="E4" s="560"/>
      <c r="F4" s="560"/>
      <c r="G4" s="561"/>
      <c r="H4" s="42" t="s">
        <v>54</v>
      </c>
      <c r="I4" s="83" t="s">
        <v>52</v>
      </c>
    </row>
    <row r="5" spans="1:9" ht="18" customHeight="1">
      <c r="B5" s="236"/>
      <c r="C5" s="81"/>
      <c r="D5" s="37"/>
      <c r="E5" s="332"/>
      <c r="F5" s="332"/>
      <c r="G5" s="332"/>
      <c r="H5" s="42" t="s">
        <v>45</v>
      </c>
      <c r="I5" s="83" t="s">
        <v>45</v>
      </c>
    </row>
    <row r="6" spans="1:9" ht="18" customHeight="1">
      <c r="B6" s="331"/>
      <c r="C6" s="225"/>
      <c r="D6" s="38" t="s">
        <v>247</v>
      </c>
      <c r="E6" s="330" t="s">
        <v>60</v>
      </c>
      <c r="F6" s="38" t="s">
        <v>246</v>
      </c>
      <c r="G6" s="38" t="s">
        <v>54</v>
      </c>
      <c r="H6" s="37"/>
      <c r="I6" s="82"/>
    </row>
    <row r="7" spans="1:9" ht="18" customHeight="1">
      <c r="B7" s="555" t="s">
        <v>245</v>
      </c>
      <c r="C7" s="556"/>
      <c r="D7" s="329">
        <v>164</v>
      </c>
      <c r="E7" s="328">
        <v>17</v>
      </c>
      <c r="F7" s="327">
        <f>SUM(F9,F16,F25,F33:F40)</f>
        <v>0</v>
      </c>
      <c r="G7" s="326">
        <v>147</v>
      </c>
      <c r="H7" s="326">
        <v>1659</v>
      </c>
      <c r="I7" s="325">
        <v>996</v>
      </c>
    </row>
    <row r="8" spans="1:9" ht="18" customHeight="1">
      <c r="B8" s="236"/>
      <c r="C8" s="81"/>
      <c r="D8" s="304"/>
      <c r="E8" s="303"/>
      <c r="F8" s="310"/>
      <c r="G8" s="310"/>
      <c r="H8" s="309"/>
      <c r="I8" s="186"/>
    </row>
    <row r="9" spans="1:9" ht="18" customHeight="1">
      <c r="B9" s="562" t="s">
        <v>244</v>
      </c>
      <c r="C9" s="563"/>
      <c r="D9" s="308">
        <v>7</v>
      </c>
      <c r="E9" s="321">
        <f>SUM(E10:E14)</f>
        <v>0</v>
      </c>
      <c r="F9" s="320">
        <f>SUM(F10:F14)</f>
        <v>0</v>
      </c>
      <c r="G9" s="320">
        <v>7</v>
      </c>
      <c r="H9" s="320">
        <v>7</v>
      </c>
      <c r="I9" s="322">
        <f>SUM(I10:I14)</f>
        <v>0</v>
      </c>
    </row>
    <row r="10" spans="1:9" ht="18" customHeight="1">
      <c r="B10" s="236"/>
      <c r="C10" s="312" t="s">
        <v>243</v>
      </c>
      <c r="D10" s="308">
        <v>2</v>
      </c>
      <c r="E10" s="307">
        <v>0</v>
      </c>
      <c r="F10" s="306">
        <v>0</v>
      </c>
      <c r="G10" s="306">
        <v>2</v>
      </c>
      <c r="H10" s="306">
        <v>0</v>
      </c>
      <c r="I10" s="305">
        <v>0</v>
      </c>
    </row>
    <row r="11" spans="1:9" ht="18" customHeight="1">
      <c r="B11" s="236"/>
      <c r="C11" s="312" t="s">
        <v>242</v>
      </c>
      <c r="D11" s="308">
        <v>2</v>
      </c>
      <c r="E11" s="307">
        <v>0</v>
      </c>
      <c r="F11" s="306">
        <v>0</v>
      </c>
      <c r="G11" s="306">
        <v>2</v>
      </c>
      <c r="H11" s="306">
        <v>0</v>
      </c>
      <c r="I11" s="305">
        <v>0</v>
      </c>
    </row>
    <row r="12" spans="1:9" ht="18" customHeight="1">
      <c r="B12" s="236"/>
      <c r="C12" s="312" t="s">
        <v>241</v>
      </c>
      <c r="D12" s="308">
        <v>1</v>
      </c>
      <c r="E12" s="307">
        <v>0</v>
      </c>
      <c r="F12" s="306">
        <v>0</v>
      </c>
      <c r="G12" s="306">
        <v>1</v>
      </c>
      <c r="H12" s="306">
        <v>2</v>
      </c>
      <c r="I12" s="305">
        <v>0</v>
      </c>
    </row>
    <row r="13" spans="1:9" ht="18" customHeight="1">
      <c r="B13" s="236"/>
      <c r="C13" s="312" t="s">
        <v>240</v>
      </c>
      <c r="D13" s="308">
        <v>2</v>
      </c>
      <c r="E13" s="307">
        <v>0</v>
      </c>
      <c r="F13" s="306">
        <v>0</v>
      </c>
      <c r="G13" s="306">
        <v>2</v>
      </c>
      <c r="H13" s="306">
        <v>0</v>
      </c>
      <c r="I13" s="305">
        <v>0</v>
      </c>
    </row>
    <row r="14" spans="1:9" ht="18" customHeight="1">
      <c r="B14" s="236"/>
      <c r="C14" s="312" t="s">
        <v>239</v>
      </c>
      <c r="D14" s="315">
        <f>SUM(E14:G14)</f>
        <v>0</v>
      </c>
      <c r="E14" s="307">
        <v>0</v>
      </c>
      <c r="F14" s="306">
        <v>0</v>
      </c>
      <c r="G14" s="306">
        <v>0</v>
      </c>
      <c r="H14" s="306">
        <v>5</v>
      </c>
      <c r="I14" s="305">
        <v>0</v>
      </c>
    </row>
    <row r="15" spans="1:9" ht="18" customHeight="1">
      <c r="B15" s="236"/>
      <c r="C15" s="81"/>
      <c r="D15" s="304"/>
      <c r="E15" s="303"/>
      <c r="F15" s="310"/>
      <c r="G15" s="310"/>
      <c r="H15" s="309"/>
      <c r="I15" s="186"/>
    </row>
    <row r="16" spans="1:9" ht="18" customHeight="1">
      <c r="B16" s="555" t="s">
        <v>238</v>
      </c>
      <c r="C16" s="556"/>
      <c r="D16" s="308">
        <v>23</v>
      </c>
      <c r="E16" s="321">
        <v>1</v>
      </c>
      <c r="F16" s="320">
        <f>SUM(F17:F23)</f>
        <v>0</v>
      </c>
      <c r="G16" s="320">
        <v>22</v>
      </c>
      <c r="H16" s="320">
        <v>104</v>
      </c>
      <c r="I16" s="319">
        <f>SUM(I17:I23)</f>
        <v>7</v>
      </c>
    </row>
    <row r="17" spans="2:9" ht="18" customHeight="1">
      <c r="B17" s="236"/>
      <c r="C17" s="312" t="s">
        <v>237</v>
      </c>
      <c r="D17" s="308">
        <f>SUM(E17:G17)</f>
        <v>0</v>
      </c>
      <c r="E17" s="307">
        <v>0</v>
      </c>
      <c r="F17" s="306">
        <v>0</v>
      </c>
      <c r="G17" s="306">
        <v>0</v>
      </c>
      <c r="H17" s="306">
        <v>2</v>
      </c>
      <c r="I17" s="318">
        <v>0</v>
      </c>
    </row>
    <row r="18" spans="2:9" ht="18" customHeight="1">
      <c r="B18" s="236"/>
      <c r="C18" s="312" t="s">
        <v>236</v>
      </c>
      <c r="D18" s="308">
        <v>16</v>
      </c>
      <c r="E18" s="316">
        <v>0</v>
      </c>
      <c r="F18" s="306">
        <v>0</v>
      </c>
      <c r="G18" s="306">
        <v>16</v>
      </c>
      <c r="H18" s="306">
        <v>89</v>
      </c>
      <c r="I18" s="305">
        <v>7</v>
      </c>
    </row>
    <row r="19" spans="2:9" ht="18" customHeight="1">
      <c r="B19" s="236"/>
      <c r="C19" s="317" t="s">
        <v>235</v>
      </c>
      <c r="D19" s="308">
        <v>2</v>
      </c>
      <c r="E19" s="316">
        <v>1</v>
      </c>
      <c r="F19" s="306">
        <v>0</v>
      </c>
      <c r="G19" s="306">
        <v>1</v>
      </c>
      <c r="H19" s="306">
        <v>1</v>
      </c>
      <c r="I19" s="305">
        <v>0</v>
      </c>
    </row>
    <row r="20" spans="2:9" ht="18" customHeight="1">
      <c r="B20" s="236"/>
      <c r="C20" s="312" t="s">
        <v>234</v>
      </c>
      <c r="D20" s="308">
        <v>2</v>
      </c>
      <c r="E20" s="316">
        <v>0</v>
      </c>
      <c r="F20" s="306">
        <v>0</v>
      </c>
      <c r="G20" s="306">
        <v>2</v>
      </c>
      <c r="H20" s="306">
        <v>2</v>
      </c>
      <c r="I20" s="305">
        <v>0</v>
      </c>
    </row>
    <row r="21" spans="2:9" ht="18" customHeight="1">
      <c r="B21" s="236"/>
      <c r="C21" s="312" t="s">
        <v>233</v>
      </c>
      <c r="D21" s="308">
        <v>3</v>
      </c>
      <c r="E21" s="316">
        <v>0</v>
      </c>
      <c r="F21" s="306">
        <v>0</v>
      </c>
      <c r="G21" s="306">
        <v>3</v>
      </c>
      <c r="H21" s="306">
        <v>8</v>
      </c>
      <c r="I21" s="305">
        <v>0</v>
      </c>
    </row>
    <row r="22" spans="2:9" ht="18" customHeight="1">
      <c r="B22" s="236"/>
      <c r="C22" s="312" t="s">
        <v>232</v>
      </c>
      <c r="D22" s="315">
        <f>SUM(E22:G22)</f>
        <v>0</v>
      </c>
      <c r="E22" s="316">
        <v>0</v>
      </c>
      <c r="F22" s="306">
        <v>0</v>
      </c>
      <c r="G22" s="306">
        <v>0</v>
      </c>
      <c r="H22" s="306">
        <v>2</v>
      </c>
      <c r="I22" s="305">
        <v>0</v>
      </c>
    </row>
    <row r="23" spans="2:9" ht="18" customHeight="1">
      <c r="B23" s="236"/>
      <c r="C23" s="312" t="s">
        <v>231</v>
      </c>
      <c r="D23" s="315">
        <f>SUM(E23:G23)</f>
        <v>0</v>
      </c>
      <c r="E23" s="316">
        <v>0</v>
      </c>
      <c r="F23" s="306">
        <v>0</v>
      </c>
      <c r="G23" s="306">
        <v>0</v>
      </c>
      <c r="H23" s="306">
        <v>0</v>
      </c>
      <c r="I23" s="305">
        <v>0</v>
      </c>
    </row>
    <row r="24" spans="2:9" ht="18" customHeight="1">
      <c r="B24" s="236"/>
      <c r="C24" s="81"/>
      <c r="D24" s="304"/>
      <c r="E24" s="303"/>
      <c r="F24" s="310"/>
      <c r="G24" s="310"/>
      <c r="H24" s="309"/>
      <c r="I24" s="186"/>
    </row>
    <row r="25" spans="2:9" ht="18" customHeight="1">
      <c r="B25" s="555" t="s">
        <v>230</v>
      </c>
      <c r="C25" s="556"/>
      <c r="D25" s="315">
        <f>SUM(D26:D31)</f>
        <v>0</v>
      </c>
      <c r="E25" s="313">
        <f>SUM(E26:E31)</f>
        <v>0</v>
      </c>
      <c r="F25" s="306">
        <f>SUM(F26:F31)</f>
        <v>0</v>
      </c>
      <c r="G25" s="306">
        <f>SUM(G26:G31)</f>
        <v>0</v>
      </c>
      <c r="H25" s="306">
        <v>3</v>
      </c>
      <c r="I25" s="305">
        <f>SUM(I26:I31)</f>
        <v>0</v>
      </c>
    </row>
    <row r="26" spans="2:9" ht="18" customHeight="1">
      <c r="B26" s="314"/>
      <c r="C26" s="312" t="s">
        <v>229</v>
      </c>
      <c r="D26" s="311">
        <f>SUM(E26:G26)</f>
        <v>0</v>
      </c>
      <c r="E26" s="313" t="s">
        <v>9</v>
      </c>
      <c r="F26" s="306" t="s">
        <v>9</v>
      </c>
      <c r="G26" s="306" t="s">
        <v>9</v>
      </c>
      <c r="H26" s="306" t="s">
        <v>9</v>
      </c>
      <c r="I26" s="305">
        <v>0</v>
      </c>
    </row>
    <row r="27" spans="2:9" ht="18" customHeight="1">
      <c r="B27" s="314"/>
      <c r="C27" s="312" t="s">
        <v>228</v>
      </c>
      <c r="D27" s="311">
        <f>SUM(E27:G27)</f>
        <v>0</v>
      </c>
      <c r="E27" s="313" t="s">
        <v>9</v>
      </c>
      <c r="F27" s="306" t="s">
        <v>9</v>
      </c>
      <c r="G27" s="306" t="s">
        <v>9</v>
      </c>
      <c r="H27" s="306" t="s">
        <v>9</v>
      </c>
      <c r="I27" s="305">
        <v>0</v>
      </c>
    </row>
    <row r="28" spans="2:9" ht="18" customHeight="1">
      <c r="B28" s="314"/>
      <c r="C28" s="312" t="s">
        <v>227</v>
      </c>
      <c r="D28" s="311">
        <f>SUM(E28:G28)</f>
        <v>0</v>
      </c>
      <c r="E28" s="313" t="s">
        <v>9</v>
      </c>
      <c r="F28" s="306" t="s">
        <v>9</v>
      </c>
      <c r="G28" s="306" t="s">
        <v>9</v>
      </c>
      <c r="H28" s="306" t="s">
        <v>9</v>
      </c>
      <c r="I28" s="305">
        <v>0</v>
      </c>
    </row>
    <row r="29" spans="2:9" ht="18" customHeight="1">
      <c r="B29" s="236"/>
      <c r="C29" s="312" t="s">
        <v>226</v>
      </c>
      <c r="D29" s="311">
        <f>SUM(E29:G31)</f>
        <v>0</v>
      </c>
      <c r="E29" s="307">
        <v>0</v>
      </c>
      <c r="F29" s="306">
        <v>0</v>
      </c>
      <c r="G29" s="306">
        <v>0</v>
      </c>
      <c r="H29" s="306">
        <v>3</v>
      </c>
      <c r="I29" s="305">
        <v>0</v>
      </c>
    </row>
    <row r="30" spans="2:9" ht="18" customHeight="1">
      <c r="B30" s="236"/>
      <c r="C30" s="312" t="s">
        <v>225</v>
      </c>
      <c r="D30" s="311">
        <f>SUM(E30:G30)</f>
        <v>0</v>
      </c>
      <c r="E30" s="307">
        <v>0</v>
      </c>
      <c r="F30" s="306">
        <v>0</v>
      </c>
      <c r="G30" s="306">
        <v>0</v>
      </c>
      <c r="H30" s="306">
        <v>0</v>
      </c>
      <c r="I30" s="305">
        <v>0</v>
      </c>
    </row>
    <row r="31" spans="2:9" ht="18" customHeight="1">
      <c r="B31" s="236"/>
      <c r="C31" s="312" t="s">
        <v>224</v>
      </c>
      <c r="D31" s="311">
        <f>SUM(E31:G31)</f>
        <v>0</v>
      </c>
      <c r="E31" s="307">
        <v>0</v>
      </c>
      <c r="F31" s="306">
        <v>0</v>
      </c>
      <c r="G31" s="306">
        <v>0</v>
      </c>
      <c r="H31" s="306">
        <v>0</v>
      </c>
      <c r="I31" s="305">
        <v>0</v>
      </c>
    </row>
    <row r="32" spans="2:9" ht="18" customHeight="1">
      <c r="B32" s="236"/>
      <c r="C32" s="81"/>
      <c r="D32" s="304"/>
      <c r="E32" s="303"/>
      <c r="F32" s="310"/>
      <c r="G32" s="310"/>
      <c r="H32" s="309"/>
      <c r="I32" s="186"/>
    </row>
    <row r="33" spans="2:9" ht="18" customHeight="1">
      <c r="B33" s="555" t="s">
        <v>223</v>
      </c>
      <c r="C33" s="556"/>
      <c r="D33" s="308">
        <v>11</v>
      </c>
      <c r="E33" s="307">
        <v>4</v>
      </c>
      <c r="F33" s="306">
        <v>0</v>
      </c>
      <c r="G33" s="306">
        <v>7</v>
      </c>
      <c r="H33" s="306">
        <v>11</v>
      </c>
      <c r="I33" s="305">
        <v>2</v>
      </c>
    </row>
    <row r="34" spans="2:9" ht="18" customHeight="1">
      <c r="B34" s="555" t="s">
        <v>222</v>
      </c>
      <c r="C34" s="556"/>
      <c r="D34" s="308">
        <v>95</v>
      </c>
      <c r="E34" s="307">
        <v>9</v>
      </c>
      <c r="F34" s="306">
        <v>0</v>
      </c>
      <c r="G34" s="306">
        <v>86</v>
      </c>
      <c r="H34" s="306">
        <v>754</v>
      </c>
      <c r="I34" s="305">
        <v>178</v>
      </c>
    </row>
    <row r="35" spans="2:9" ht="18" customHeight="1">
      <c r="B35" s="555" t="s">
        <v>221</v>
      </c>
      <c r="C35" s="557"/>
      <c r="D35" s="308">
        <v>2</v>
      </c>
      <c r="E35" s="307">
        <v>0</v>
      </c>
      <c r="F35" s="306">
        <v>0</v>
      </c>
      <c r="G35" s="306">
        <v>2</v>
      </c>
      <c r="H35" s="306">
        <v>1</v>
      </c>
      <c r="I35" s="305">
        <v>0</v>
      </c>
    </row>
    <row r="36" spans="2:9" ht="18" customHeight="1">
      <c r="B36" s="555" t="s">
        <v>220</v>
      </c>
      <c r="C36" s="557"/>
      <c r="D36" s="308">
        <v>3</v>
      </c>
      <c r="E36" s="307">
        <v>0</v>
      </c>
      <c r="F36" s="306">
        <v>0</v>
      </c>
      <c r="G36" s="306">
        <v>3</v>
      </c>
      <c r="H36" s="306">
        <v>200</v>
      </c>
      <c r="I36" s="305">
        <v>0</v>
      </c>
    </row>
    <row r="37" spans="2:9" ht="18" customHeight="1">
      <c r="B37" s="555" t="s">
        <v>219</v>
      </c>
      <c r="C37" s="556"/>
      <c r="D37" s="308">
        <v>5</v>
      </c>
      <c r="E37" s="307">
        <v>0</v>
      </c>
      <c r="F37" s="306">
        <v>0</v>
      </c>
      <c r="G37" s="306">
        <v>5</v>
      </c>
      <c r="H37" s="306">
        <v>8</v>
      </c>
      <c r="I37" s="305">
        <v>7</v>
      </c>
    </row>
    <row r="38" spans="2:9" ht="18" customHeight="1">
      <c r="B38" s="555" t="s">
        <v>218</v>
      </c>
      <c r="C38" s="556"/>
      <c r="D38" s="308">
        <v>1</v>
      </c>
      <c r="E38" s="307">
        <v>0</v>
      </c>
      <c r="F38" s="306">
        <v>0</v>
      </c>
      <c r="G38" s="306">
        <v>1</v>
      </c>
      <c r="H38" s="306">
        <v>31</v>
      </c>
      <c r="I38" s="305">
        <v>0</v>
      </c>
    </row>
    <row r="39" spans="2:9" ht="18" customHeight="1">
      <c r="B39" s="555" t="s">
        <v>217</v>
      </c>
      <c r="C39" s="556"/>
      <c r="D39" s="308">
        <v>12</v>
      </c>
      <c r="E39" s="307">
        <v>3</v>
      </c>
      <c r="F39" s="306">
        <v>0</v>
      </c>
      <c r="G39" s="306">
        <v>9</v>
      </c>
      <c r="H39" s="306">
        <v>14</v>
      </c>
      <c r="I39" s="305">
        <v>4</v>
      </c>
    </row>
    <row r="40" spans="2:9" ht="18" customHeight="1">
      <c r="B40" s="555" t="s">
        <v>216</v>
      </c>
      <c r="C40" s="556"/>
      <c r="D40" s="308">
        <v>5</v>
      </c>
      <c r="E40" s="307">
        <v>0</v>
      </c>
      <c r="F40" s="306">
        <v>0</v>
      </c>
      <c r="G40" s="306">
        <v>5</v>
      </c>
      <c r="H40" s="306">
        <v>526</v>
      </c>
      <c r="I40" s="305">
        <v>798</v>
      </c>
    </row>
    <row r="41" spans="2:9" ht="18" customHeight="1">
      <c r="B41" s="43"/>
      <c r="C41" s="2"/>
      <c r="D41" s="304"/>
      <c r="E41" s="303"/>
      <c r="F41" s="302"/>
      <c r="G41" s="302"/>
      <c r="H41" s="187"/>
      <c r="I41" s="186"/>
    </row>
    <row r="42" spans="2:9" ht="18" customHeight="1" thickBot="1">
      <c r="B42" s="558" t="s">
        <v>215</v>
      </c>
      <c r="C42" s="559"/>
      <c r="D42" s="301">
        <v>3</v>
      </c>
      <c r="E42" s="300">
        <v>0</v>
      </c>
      <c r="F42" s="299">
        <v>0</v>
      </c>
      <c r="G42" s="299">
        <v>3</v>
      </c>
      <c r="H42" s="299" t="s">
        <v>10</v>
      </c>
      <c r="I42" s="298" t="s">
        <v>10</v>
      </c>
    </row>
    <row r="43" spans="2:9" ht="18" customHeight="1">
      <c r="B43" s="297" t="s">
        <v>214</v>
      </c>
      <c r="C43" s="8"/>
      <c r="D43" s="223"/>
      <c r="E43" s="223"/>
      <c r="F43" s="223"/>
      <c r="G43" s="223"/>
      <c r="H43" s="223"/>
      <c r="I43" s="223"/>
    </row>
    <row r="44" spans="2:9" ht="18" customHeight="1">
      <c r="C44" s="296"/>
    </row>
  </sheetData>
  <mergeCells count="15">
    <mergeCell ref="G2:I2"/>
    <mergeCell ref="D4:G4"/>
    <mergeCell ref="B16:C16"/>
    <mergeCell ref="B9:C9"/>
    <mergeCell ref="B7:C7"/>
    <mergeCell ref="B25:C25"/>
    <mergeCell ref="B33:C33"/>
    <mergeCell ref="B34:C34"/>
    <mergeCell ref="B35:C35"/>
    <mergeCell ref="B42:C42"/>
    <mergeCell ref="B40:C40"/>
    <mergeCell ref="B38:C38"/>
    <mergeCell ref="B39:C39"/>
    <mergeCell ref="B36:C36"/>
    <mergeCell ref="B37:C37"/>
  </mergeCells>
  <phoneticPr fontId="2"/>
  <pageMargins left="0.51181102362204722" right="0.51181102362204722" top="0.55118110236220474" bottom="0.39370078740157483" header="0.51181102362204722" footer="0.51181102362204722"/>
  <pageSetup paperSize="9" scale="79" firstPageNumber="16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3-1(1)</vt:lpstr>
      <vt:lpstr>3-1(2)</vt:lpstr>
      <vt:lpstr>3-2(1)</vt:lpstr>
      <vt:lpstr>3-2(2)</vt:lpstr>
      <vt:lpstr>3-3,3-4</vt:lpstr>
      <vt:lpstr>3-5,3-6</vt:lpstr>
      <vt:lpstr>3-7,3-8</vt:lpstr>
      <vt:lpstr>3-9,10</vt:lpstr>
      <vt:lpstr>3-11</vt:lpstr>
      <vt:lpstr>3-12</vt:lpstr>
      <vt:lpstr>3-13</vt:lpstr>
      <vt:lpstr>3-14</vt:lpstr>
      <vt:lpstr>'3-1(1)'!Print_Area</vt:lpstr>
      <vt:lpstr>'3-11'!Print_Area</vt:lpstr>
      <vt:lpstr>'3-12'!Print_Area</vt:lpstr>
      <vt:lpstr>'3-13'!Print_Area</vt:lpstr>
      <vt:lpstr>'3-14'!Print_Area</vt:lpstr>
      <vt:lpstr>'3-2(1)'!Print_Area</vt:lpstr>
      <vt:lpstr>'3-3,3-4'!Print_Area</vt:lpstr>
      <vt:lpstr>'3-5,3-6'!Print_Area</vt:lpstr>
      <vt:lpstr>'3-7,3-8'!Print_Area</vt:lpstr>
      <vt:lpstr>'3-3,3-4'!印刷範囲</vt:lpstr>
      <vt:lpstr>'3-5,3-6'!印刷範囲</vt:lpstr>
      <vt:lpstr>'3-7,3-8'!印刷範囲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 Tool</dc:creator>
  <cp:lastModifiedBy>Examination Tool</cp:lastModifiedBy>
  <dcterms:created xsi:type="dcterms:W3CDTF">2018-02-01T06:03:29Z</dcterms:created>
  <dcterms:modified xsi:type="dcterms:W3CDTF">2018-02-01T06:26:55Z</dcterms:modified>
</cp:coreProperties>
</file>