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3915" windowWidth="15075" windowHeight="4065" tabRatio="745" activeTab="0"/>
  </bookViews>
  <sheets>
    <sheet name="入力用シート" sheetId="1" r:id="rId1"/>
    <sheet name="取引基本表（37部門）" sheetId="2" r:id="rId2"/>
    <sheet name="投入係数表(37部門)" sheetId="3" r:id="rId3"/>
    <sheet name="逆行列係数表（開放型）(37部門)" sheetId="4" r:id="rId4"/>
    <sheet name="逆行列（開放型）外生化(37)" sheetId="5" r:id="rId5"/>
    <sheet name="各種係数" sheetId="6" r:id="rId6"/>
    <sheet name="雇用表(大分類）" sheetId="7" r:id="rId7"/>
    <sheet name="（参考）取引基本表（購入者）（37）" sheetId="8" r:id="rId8"/>
    <sheet name="平均消費性向" sheetId="9" r:id="rId9"/>
  </sheets>
  <externalReferences>
    <externalReference r:id="rId12"/>
    <externalReference r:id="rId13"/>
    <externalReference r:id="rId14"/>
  </externalReferences>
  <definedNames>
    <definedName name="_Fill" hidden="1">'[1]局移出入取扱'!#REF!</definedName>
    <definedName name="_Order1" hidden="1">255</definedName>
    <definedName name="_xlnm.Print_Area" localSheetId="0">'入力用シート'!$A$1:$J$50</definedName>
    <definedName name="需要区分">'[2]Sheet1'!$A$28:$A$29</definedName>
    <definedName name="全体">#REF!</definedName>
    <definedName name="単位" localSheetId="7">'[3]Sheet1'!$A$2:$A$8</definedName>
    <definedName name="単位" localSheetId="3">'[3]Sheet1'!$A$2:$A$8</definedName>
    <definedName name="単位" localSheetId="6">'[3]Sheet1'!$A$2:$A$8</definedName>
    <definedName name="単位" localSheetId="1">'[3]Sheet1'!$A$2:$A$8</definedName>
    <definedName name="単位">'平均消費性向'!$A$2:$A$8</definedName>
  </definedNames>
  <calcPr fullCalcOnLoad="1"/>
</workbook>
</file>

<file path=xl/sharedStrings.xml><?xml version="1.0" encoding="utf-8"?>
<sst xmlns="http://schemas.openxmlformats.org/spreadsheetml/2006/main" count="1266" uniqueCount="219">
  <si>
    <t>家計外消費支出（列）</t>
  </si>
  <si>
    <t>民間消費支出</t>
  </si>
  <si>
    <t>一般政府消費支出</t>
  </si>
  <si>
    <t>在庫純増</t>
  </si>
  <si>
    <t>最終需要計</t>
  </si>
  <si>
    <t>01</t>
  </si>
  <si>
    <t>06</t>
  </si>
  <si>
    <t>11</t>
  </si>
  <si>
    <t>15</t>
  </si>
  <si>
    <t>16</t>
  </si>
  <si>
    <t>20</t>
  </si>
  <si>
    <t>21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</si>
  <si>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</si>
  <si>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</si>
  <si>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</si>
  <si>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</si>
  <si>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</si>
  <si>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</si>
  <si>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</si>
  <si>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</si>
  <si>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</si>
  <si>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</si>
  <si>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</si>
  <si>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パルプ・紙・木製品</t>
  </si>
  <si>
    <t>対事業所サービス</t>
  </si>
  <si>
    <t>対個人サービス</t>
  </si>
  <si>
    <t>需要合計</t>
  </si>
  <si>
    <t>最終需要部門計</t>
  </si>
  <si>
    <t>その他の製造工業製品</t>
  </si>
  <si>
    <t>自給率</t>
  </si>
  <si>
    <t>電気機械</t>
  </si>
  <si>
    <t>建設</t>
  </si>
  <si>
    <t>鉱業</t>
  </si>
  <si>
    <t>繊維製品</t>
  </si>
  <si>
    <t>化学製品</t>
  </si>
  <si>
    <t>石油・石炭製品</t>
  </si>
  <si>
    <t>窯業・土石製品</t>
  </si>
  <si>
    <t>鉄鋼</t>
  </si>
  <si>
    <t>非鉄金属</t>
  </si>
  <si>
    <t>金属製品</t>
  </si>
  <si>
    <t>輸送機械</t>
  </si>
  <si>
    <t>電力・ガス・熱供給</t>
  </si>
  <si>
    <t>商業</t>
  </si>
  <si>
    <t>金融・保険</t>
  </si>
  <si>
    <t>不動産</t>
  </si>
  <si>
    <t>公務</t>
  </si>
  <si>
    <t>教育・研究</t>
  </si>
  <si>
    <t>事務用品</t>
  </si>
  <si>
    <t>分類不明</t>
  </si>
  <si>
    <t>民間消費支出構成比</t>
  </si>
  <si>
    <t>飲食料品</t>
  </si>
  <si>
    <t>電子部品</t>
  </si>
  <si>
    <t>情報通信</t>
  </si>
  <si>
    <t>内生部門計</t>
  </si>
  <si>
    <t>国内総固定資本形成（公的）</t>
  </si>
  <si>
    <t>国内総固定資本形成（民間）</t>
  </si>
  <si>
    <t>国内最終需要計</t>
  </si>
  <si>
    <t>国内需要合計</t>
  </si>
  <si>
    <t>輸出</t>
  </si>
  <si>
    <t>輸出計</t>
  </si>
  <si>
    <t>（控除）輸入</t>
  </si>
  <si>
    <t>（控除）関税</t>
  </si>
  <si>
    <t>（控除）輸入品商品税</t>
  </si>
  <si>
    <t>（控除）輸入計</t>
  </si>
  <si>
    <t>国内生産額</t>
  </si>
  <si>
    <t>34</t>
  </si>
  <si>
    <t/>
  </si>
  <si>
    <t>行　　　和　</t>
  </si>
  <si>
    <t xml:space="preserve"> 感応度係数　</t>
  </si>
  <si>
    <t>列和</t>
  </si>
  <si>
    <t>影響力係数</t>
  </si>
  <si>
    <t>（単位：人及び千円）</t>
  </si>
  <si>
    <t>　　列符号・名称</t>
  </si>
  <si>
    <t>従業者総数</t>
  </si>
  <si>
    <t>個人業主</t>
  </si>
  <si>
    <t>家族従業者</t>
  </si>
  <si>
    <t>有給役員</t>
  </si>
  <si>
    <t>雇用者</t>
  </si>
  <si>
    <t>ＴＯＴＡＬ</t>
  </si>
  <si>
    <t>雇用係数</t>
  </si>
  <si>
    <t>部　門　名</t>
  </si>
  <si>
    <t>商業マージン率</t>
  </si>
  <si>
    <t>貨物運賃率</t>
  </si>
  <si>
    <t>合　　計</t>
  </si>
  <si>
    <t>商業マージン</t>
  </si>
  <si>
    <t>貨物運賃</t>
  </si>
  <si>
    <t>商業マージン率＝商業マージン額/需要合計</t>
  </si>
  <si>
    <t>貨物運賃率＝貨物運賃額/需要合計</t>
  </si>
  <si>
    <t>家計外消費支出（行）</t>
  </si>
  <si>
    <t>雇用者所得</t>
  </si>
  <si>
    <t>39</t>
  </si>
  <si>
    <t>営業余剰</t>
  </si>
  <si>
    <t>資本減耗引当</t>
  </si>
  <si>
    <t>41</t>
  </si>
  <si>
    <t>（控除）経常補助金</t>
  </si>
  <si>
    <t>粗付加価値部門計</t>
  </si>
  <si>
    <t>57</t>
  </si>
  <si>
    <t>雇用者所得率</t>
  </si>
  <si>
    <t>購入者価格→生産者価格</t>
  </si>
  <si>
    <t>就業係数</t>
  </si>
  <si>
    <t>（（経済波及効果測定ツール））</t>
  </si>
  <si>
    <t>部門名</t>
  </si>
  <si>
    <t>合　　計</t>
  </si>
  <si>
    <t>億円</t>
  </si>
  <si>
    <t>百万円</t>
  </si>
  <si>
    <t>十万円</t>
  </si>
  <si>
    <t>万円</t>
  </si>
  <si>
    <t>千円</t>
  </si>
  <si>
    <t>円</t>
  </si>
  <si>
    <t>千万円</t>
  </si>
  <si>
    <t>分析事例</t>
  </si>
  <si>
    <t>粗付加価値率</t>
  </si>
  <si>
    <t>岡山市</t>
  </si>
  <si>
    <t>中国地方</t>
  </si>
  <si>
    <t>消費支出</t>
  </si>
  <si>
    <t>可処分所得</t>
  </si>
  <si>
    <t>平均消費性向</t>
  </si>
  <si>
    <t>初期価格変化想定率</t>
  </si>
  <si>
    <t>単位：％</t>
  </si>
  <si>
    <t>入力部門の逆行列係数（行）</t>
  </si>
  <si>
    <t>電力料金10％上昇による価格波及</t>
  </si>
  <si>
    <t>部門分類コード</t>
  </si>
  <si>
    <t>交点で割り戻した逆行列</t>
  </si>
  <si>
    <t>価格変化率（直接+第１次間接波及効果）</t>
  </si>
  <si>
    <t>B＝逆行列係数（行）</t>
  </si>
  <si>
    <t>C＝列・行の交点</t>
  </si>
  <si>
    <t>A＝入力値</t>
  </si>
  <si>
    <t>D＝B/C</t>
  </si>
  <si>
    <t>E=A*D</t>
  </si>
  <si>
    <t>波及寄与率</t>
  </si>
  <si>
    <t>価格変化部門における列・行交点の逆行列</t>
  </si>
  <si>
    <t>F</t>
  </si>
  <si>
    <t>平　　均</t>
  </si>
  <si>
    <t>利用方法：赤枠内に、必要事項を入力してください。
              変化想定率は1部門だけ値を入力してください。</t>
  </si>
  <si>
    <t>46</t>
  </si>
  <si>
    <t>47</t>
  </si>
  <si>
    <t>48</t>
  </si>
  <si>
    <t>51</t>
  </si>
  <si>
    <t>53</t>
  </si>
  <si>
    <t>55</t>
  </si>
  <si>
    <t>59</t>
  </si>
  <si>
    <t>61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</si>
  <si>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</si>
  <si>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</si>
  <si>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</si>
  <si>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</si>
  <si>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</si>
  <si>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</si>
  <si>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</si>
  <si>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</si>
  <si>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</si>
  <si>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</si>
  <si>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</si>
  <si>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</si>
  <si>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</si>
  <si>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</si>
  <si>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</si>
  <si>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</si>
  <si>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82</t>
  </si>
  <si>
    <t>83</t>
  </si>
  <si>
    <t>88</t>
  </si>
  <si>
    <t>97</t>
  </si>
  <si>
    <t>はん用機械</t>
  </si>
  <si>
    <t>生産用機械</t>
  </si>
  <si>
    <t>業務用機械</t>
  </si>
  <si>
    <t>水道</t>
  </si>
  <si>
    <t>廃棄物処理</t>
  </si>
  <si>
    <t>運輸・郵便</t>
  </si>
  <si>
    <t>医療・福祉</t>
  </si>
  <si>
    <t>91</t>
  </si>
  <si>
    <t>92</t>
  </si>
  <si>
    <t>93</t>
  </si>
  <si>
    <t>94</t>
  </si>
  <si>
    <t>間接税（関税・輸入品商品税を除く。）</t>
  </si>
  <si>
    <t>95</t>
  </si>
  <si>
    <t>96</t>
  </si>
  <si>
    <t>県内生産額</t>
  </si>
  <si>
    <t>80</t>
  </si>
  <si>
    <t>81</t>
  </si>
  <si>
    <t>84</t>
  </si>
  <si>
    <t>85</t>
  </si>
  <si>
    <t>86</t>
  </si>
  <si>
    <t>87</t>
  </si>
  <si>
    <t>89</t>
  </si>
  <si>
    <t>90</t>
  </si>
  <si>
    <t>雇　　　用　　　表（３７部門）</t>
  </si>
  <si>
    <t>・雇用者</t>
  </si>
  <si>
    <t>常用雇用者</t>
  </si>
  <si>
    <t>臨時雇用者</t>
  </si>
  <si>
    <t>正社員・正職員</t>
  </si>
  <si>
    <t>正社員・正職員以外</t>
  </si>
  <si>
    <t>平成27年（2015年）岡山県産業連関表　取引基本表（生産者価格評価）　（37部門表）</t>
  </si>
  <si>
    <t>平成27年（2015年）産業連関表　投入係数表　（37部門表）</t>
  </si>
  <si>
    <t>平成27年（2015年）産業連関表　逆行列係数表　　　　　　　　　　　　　　　　　　　（37部門表）</t>
  </si>
  <si>
    <t>平成27年（2015年）産業連関表　逆行列係数表　　　　　　　　　　　　　　　　　　　（37部門表）</t>
  </si>
  <si>
    <t>農林漁業</t>
  </si>
  <si>
    <t>プラスチック・ゴム製品</t>
  </si>
  <si>
    <t>情報通信機器</t>
  </si>
  <si>
    <t>他に分類されない会員制団体</t>
  </si>
  <si>
    <t>県内総固定資本形成（公的）</t>
  </si>
  <si>
    <t>県内総固定資本形成（民間）</t>
  </si>
  <si>
    <t>県内最終需要計</t>
  </si>
  <si>
    <t>県内需要合計</t>
  </si>
  <si>
    <t>移輸出</t>
  </si>
  <si>
    <t>（控除）輸移入</t>
  </si>
  <si>
    <t>最終需要部門計</t>
  </si>
  <si>
    <t>県内生産額</t>
  </si>
  <si>
    <t>（平成27年全国表（購入者価格表）より）</t>
  </si>
  <si>
    <t>平成27年(2015年)産業連関表 取引基本表(購入者価格評価表)(統合大分類)</t>
  </si>
  <si>
    <t>勤労者世帯</t>
  </si>
  <si>
    <t>平成27年</t>
  </si>
  <si>
    <t>平成28年</t>
  </si>
  <si>
    <t>平成29年</t>
  </si>
  <si>
    <t>平均消費性向＝消費支出÷可処分所得</t>
  </si>
  <si>
    <t>（出典）</t>
  </si>
  <si>
    <t>家計調査（総務省）　＞　家計収支編　＞　総世帯　＞　詳細結果表　＞　2015年　＞　＜用途分類＞1世帯当たり1か月間の収入と支出 ＞　２　都市階級・地方・都道府県庁所在市別 ＞　総世帯・勤労者世帯・勤労者世帯以外の世帯 ＞　第２表　都市階級・地方・都道府県庁所在市別　＞　１世帯当たり１か月間の収入と支出（総世帯のうち勤労者世帯）</t>
  </si>
  <si>
    <t>家計調査（総務省）　＞　家計収支編　＞　総世帯　＞　詳細結果表　＞　2016年　＞　＜用途分類＞1世帯当たり1か月間の収入と支出 ＞　２　都市階級・地方・都道府県庁所在市別 ＞　総世帯・勤労者世帯・勤労者世帯以外の世帯 ＞　第２表　都市階級・地方・都道府県庁所在市別　＞　１世帯当たり１か月間の収入と支出（総世帯のうち勤労者世帯）</t>
  </si>
  <si>
    <t>家計調査（総務省）　＞　家計収支編　＞　総世帯　＞　詳細結果表　＞　2017年　＞　＜用途分類＞1世帯当たり1か月間の収入と支出 ＞　２　都市階級・地方・都道府県庁所在市別 ＞　総世帯・勤労者世帯・勤労者世帯以外の世帯 ＞　第２表　都市階級・地方・都道府県庁所在市別　＞　１世帯当たり１か月間の収入と支出（総世帯のうち勤労者世帯）</t>
  </si>
  <si>
    <t>（単位：10万円）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</si>
</sst>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000_);[Red]\(#,##0.000000\)"/>
    <numFmt numFmtId="178" formatCode="0_ "/>
    <numFmt numFmtId="179" formatCode="#,##0.000000"/>
    <numFmt numFmtId="180" formatCode="0.000000_ "/>
    <numFmt numFmtId="181" formatCode="0.000000"/>
    <numFmt numFmtId="182" formatCode="#,##0_ "/>
    <numFmt numFmtId="183" formatCode="0.00_ "/>
    <numFmt numFmtId="184" formatCode="#,##0.0;[Red]\-#,##0.0"/>
    <numFmt numFmtId="185" formatCode="0.0_ "/>
    <numFmt numFmtId="186" formatCode="0.0_);[Red]\(0.0\)"/>
    <numFmt numFmtId="187" formatCode="#,##0.000;[Red]\-#,##0.000"/>
    <numFmt numFmtId="188" formatCode="#,##0.0000;[Red]\-#,##0.0000"/>
    <numFmt numFmtId="189" formatCode="0.00_);[Red]\(0.00\)"/>
    <numFmt numFmtId="190" formatCode="0.0000_ "/>
    <numFmt numFmtId="191" formatCode="0.000_ "/>
    <numFmt numFmtId="192" formatCode="0.0%"/>
    <numFmt numFmtId="193" formatCode="#,##0.000000;[Red]\-#,##0.000000"/>
    <numFmt numFmtId="194" formatCode="0.000000_);[Red]\(0.000000\)"/>
    <numFmt numFmtId="195" formatCode="0_);[Red]\(0\)"/>
    <numFmt numFmtId="196" formatCode="#,##0.00000;[Red]\-#,##0.00000"/>
    <numFmt numFmtId="197" formatCode="&quot;　　　　&quot;General"/>
    <numFmt numFmtId="198" formatCode="#,##0;&quot;▲ &quot;#,##0"/>
    <numFmt numFmtId="199" formatCode="0.00;&quot;▲ &quot;0.00"/>
    <numFmt numFmtId="200" formatCode="0.00&quot;百&quot;&quot;万&quot;&quot;円&quot;"/>
    <numFmt numFmtId="201" formatCode="0.0000000_);[Red]\(0.0000000\)"/>
    <numFmt numFmtId="202" formatCode="0.00000_);[Red]\(0.00000\)"/>
    <numFmt numFmtId="203" formatCode="0.0000_);[Red]\(0.0000\)"/>
    <numFmt numFmtId="204" formatCode="0.000_);[Red]\(0.000\)"/>
    <numFmt numFmtId="205" formatCode="#,##0_ ;[Red]\-#,##0\ "/>
    <numFmt numFmtId="206" formatCode="0.00000000_ "/>
    <numFmt numFmtId="207" formatCode="0.0000000_ "/>
    <numFmt numFmtId="208" formatCode="0.00000_ "/>
    <numFmt numFmtId="209" formatCode="0.000000000_ "/>
    <numFmt numFmtId="210" formatCode="#,##0.0000000;[Red]\-#,##0.0000000"/>
    <numFmt numFmtId="211" formatCode="#,##0.00000000;[Red]\-#,##0.00000000"/>
    <numFmt numFmtId="212" formatCode="0.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mediumGray"/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medium"/>
      <right style="medium"/>
      <top style="medium"/>
      <bottom style="medium"/>
      <diagonal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25">
    <xf numFmtId="0" fontId="0" fillId="0" borderId="0" xfId="0" applyAlignment="1">
      <alignment vertical="center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40" fontId="0" fillId="0" borderId="0" xfId="49" applyNumberFormat="1" applyFont="1" applyAlignment="1">
      <alignment vertical="center"/>
    </xf>
    <xf numFmtId="40" fontId="0" fillId="0" borderId="0" xfId="49" applyNumberFormat="1" applyFont="1" applyBorder="1" applyAlignment="1">
      <alignment vertical="center"/>
    </xf>
    <xf numFmtId="49" fontId="0" fillId="0" borderId="11" xfId="67" applyNumberFormat="1" applyFont="1" applyBorder="1" applyAlignment="1">
      <alignment horizontal="center"/>
      <protection/>
    </xf>
    <xf numFmtId="180" fontId="2" fillId="0" borderId="0" xfId="67" applyNumberFormat="1" applyFont="1" applyBorder="1" applyAlignment="1">
      <alignment horizontal="right"/>
      <protection/>
    </xf>
    <xf numFmtId="180" fontId="2" fillId="0" borderId="12" xfId="67" applyNumberFormat="1" applyFont="1" applyBorder="1" applyAlignment="1">
      <alignment horizontal="right"/>
      <protection/>
    </xf>
    <xf numFmtId="49" fontId="0" fillId="0" borderId="13" xfId="67" applyNumberFormat="1" applyFont="1" applyBorder="1" applyAlignment="1">
      <alignment horizontal="center"/>
      <protection/>
    </xf>
    <xf numFmtId="180" fontId="2" fillId="0" borderId="14" xfId="67" applyNumberFormat="1" applyFont="1" applyBorder="1" applyAlignment="1">
      <alignment horizontal="right"/>
      <protection/>
    </xf>
    <xf numFmtId="180" fontId="2" fillId="0" borderId="15" xfId="67" applyNumberFormat="1" applyFont="1" applyBorder="1" applyAlignment="1">
      <alignment horizontal="right"/>
      <protection/>
    </xf>
    <xf numFmtId="49" fontId="0" fillId="0" borderId="0" xfId="61" applyNumberFormat="1" applyAlignment="1">
      <alignment horizontal="center"/>
      <protection/>
    </xf>
    <xf numFmtId="0" fontId="0" fillId="0" borderId="0" xfId="61">
      <alignment/>
      <protection/>
    </xf>
    <xf numFmtId="49" fontId="0" fillId="0" borderId="16" xfId="61" applyNumberFormat="1" applyBorder="1" applyAlignment="1">
      <alignment horizontal="center"/>
      <protection/>
    </xf>
    <xf numFmtId="0" fontId="0" fillId="0" borderId="17" xfId="61" applyBorder="1">
      <alignment/>
      <protection/>
    </xf>
    <xf numFmtId="49" fontId="0" fillId="0" borderId="18" xfId="61" applyNumberFormat="1" applyBorder="1" applyAlignment="1">
      <alignment horizontal="center"/>
      <protection/>
    </xf>
    <xf numFmtId="0" fontId="0" fillId="0" borderId="18" xfId="61" applyBorder="1" applyAlignment="1">
      <alignment horizontal="center"/>
      <protection/>
    </xf>
    <xf numFmtId="49" fontId="0" fillId="0" borderId="17" xfId="61" applyNumberFormat="1" applyBorder="1" applyAlignment="1">
      <alignment horizontal="center"/>
      <protection/>
    </xf>
    <xf numFmtId="49" fontId="0" fillId="0" borderId="19" xfId="61" applyNumberFormat="1" applyBorder="1" applyAlignment="1">
      <alignment horizontal="center"/>
      <protection/>
    </xf>
    <xf numFmtId="49" fontId="0" fillId="0" borderId="20" xfId="61" applyNumberFormat="1" applyBorder="1" applyAlignment="1">
      <alignment horizontal="center"/>
      <protection/>
    </xf>
    <xf numFmtId="0" fontId="0" fillId="0" borderId="21" xfId="61" applyBorder="1">
      <alignment/>
      <protection/>
    </xf>
    <xf numFmtId="0" fontId="0" fillId="0" borderId="20" xfId="61" applyBorder="1" applyAlignment="1">
      <alignment horizontal="center" vertical="center" wrapText="1"/>
      <protection/>
    </xf>
    <xf numFmtId="0" fontId="0" fillId="0" borderId="22" xfId="61" applyBorder="1" applyAlignment="1">
      <alignment horizontal="center" vertical="center" wrapText="1"/>
      <protection/>
    </xf>
    <xf numFmtId="0" fontId="0" fillId="0" borderId="21" xfId="61" applyBorder="1" applyAlignment="1">
      <alignment horizontal="center" vertical="center" wrapText="1"/>
      <protection/>
    </xf>
    <xf numFmtId="0" fontId="0" fillId="0" borderId="23" xfId="61" applyFont="1" applyBorder="1" applyAlignment="1">
      <alignment horizontal="center" vertical="center" wrapText="1"/>
      <protection/>
    </xf>
    <xf numFmtId="0" fontId="0" fillId="0" borderId="23" xfId="61" applyBorder="1" applyAlignment="1">
      <alignment horizontal="center" vertical="center" wrapText="1"/>
      <protection/>
    </xf>
    <xf numFmtId="49" fontId="0" fillId="0" borderId="11" xfId="61" applyNumberFormat="1" applyFont="1" applyBorder="1" applyAlignment="1">
      <alignment horizontal="center"/>
      <protection/>
    </xf>
    <xf numFmtId="0" fontId="0" fillId="0" borderId="12" xfId="61" applyBorder="1" applyAlignment="1">
      <alignment horizontal="distributed"/>
      <protection/>
    </xf>
    <xf numFmtId="180" fontId="2" fillId="0" borderId="11" xfId="61" applyNumberFormat="1" applyFont="1" applyBorder="1" applyAlignment="1">
      <alignment horizontal="right"/>
      <protection/>
    </xf>
    <xf numFmtId="180" fontId="2" fillId="0" borderId="0" xfId="61" applyNumberFormat="1" applyFont="1" applyBorder="1" applyAlignment="1">
      <alignment horizontal="right"/>
      <protection/>
    </xf>
    <xf numFmtId="180" fontId="2" fillId="0" borderId="12" xfId="61" applyNumberFormat="1" applyFont="1" applyBorder="1" applyAlignment="1">
      <alignment horizontal="right"/>
      <protection/>
    </xf>
    <xf numFmtId="180" fontId="2" fillId="0" borderId="24" xfId="61" applyNumberFormat="1" applyFont="1" applyBorder="1" applyAlignment="1">
      <alignment horizontal="right"/>
      <protection/>
    </xf>
    <xf numFmtId="0" fontId="0" fillId="0" borderId="12" xfId="61" applyFill="1" applyBorder="1" applyAlignment="1">
      <alignment horizontal="distributed"/>
      <protection/>
    </xf>
    <xf numFmtId="180" fontId="2" fillId="0" borderId="20" xfId="61" applyNumberFormat="1" applyFont="1" applyBorder="1" applyAlignment="1">
      <alignment horizontal="right"/>
      <protection/>
    </xf>
    <xf numFmtId="180" fontId="2" fillId="0" borderId="22" xfId="61" applyNumberFormat="1" applyFont="1" applyBorder="1" applyAlignment="1">
      <alignment horizontal="right"/>
      <protection/>
    </xf>
    <xf numFmtId="180" fontId="2" fillId="0" borderId="21" xfId="61" applyNumberFormat="1" applyFont="1" applyBorder="1" applyAlignment="1">
      <alignment horizontal="right"/>
      <protection/>
    </xf>
    <xf numFmtId="180" fontId="2" fillId="0" borderId="23" xfId="61" applyNumberFormat="1" applyFont="1" applyBorder="1" applyAlignment="1">
      <alignment horizontal="right"/>
      <protection/>
    </xf>
    <xf numFmtId="49" fontId="0" fillId="0" borderId="13" xfId="61" applyNumberFormat="1" applyBorder="1" applyAlignment="1">
      <alignment horizontal="center"/>
      <protection/>
    </xf>
    <xf numFmtId="0" fontId="0" fillId="0" borderId="15" xfId="61" applyBorder="1" applyAlignment="1">
      <alignment horizontal="distributed"/>
      <protection/>
    </xf>
    <xf numFmtId="180" fontId="2" fillId="0" borderId="14" xfId="61" applyNumberFormat="1" applyFont="1" applyBorder="1" applyAlignment="1">
      <alignment horizontal="right"/>
      <protection/>
    </xf>
    <xf numFmtId="180" fontId="2" fillId="0" borderId="15" xfId="61" applyNumberFormat="1" applyFont="1" applyBorder="1" applyAlignment="1">
      <alignment horizontal="right"/>
      <protection/>
    </xf>
    <xf numFmtId="180" fontId="2" fillId="0" borderId="18" xfId="61" applyNumberFormat="1" applyFont="1" applyBorder="1" applyAlignment="1">
      <alignment horizontal="right"/>
      <protection/>
    </xf>
    <xf numFmtId="180" fontId="2" fillId="0" borderId="16" xfId="61" applyNumberFormat="1" applyFont="1" applyBorder="1" applyAlignment="1">
      <alignment horizontal="right"/>
      <protection/>
    </xf>
    <xf numFmtId="180" fontId="2" fillId="0" borderId="16" xfId="61" applyNumberFormat="1" applyFont="1" applyFill="1" applyBorder="1" applyAlignment="1">
      <alignment horizontal="right"/>
      <protection/>
    </xf>
    <xf numFmtId="180" fontId="2" fillId="0" borderId="0" xfId="61" applyNumberFormat="1" applyFont="1" applyFill="1" applyBorder="1" applyAlignment="1">
      <alignment horizontal="right"/>
      <protection/>
    </xf>
    <xf numFmtId="180" fontId="2" fillId="0" borderId="11" xfId="61" applyNumberFormat="1" applyFont="1" applyFill="1" applyBorder="1" applyAlignment="1">
      <alignment horizontal="right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5" fillId="0" borderId="16" xfId="62" applyFont="1" applyBorder="1" applyAlignment="1">
      <alignment horizontal="center"/>
      <protection/>
    </xf>
    <xf numFmtId="0" fontId="5" fillId="0" borderId="17" xfId="62" applyFont="1" applyBorder="1">
      <alignment/>
      <protection/>
    </xf>
    <xf numFmtId="0" fontId="5" fillId="0" borderId="19" xfId="62" applyFont="1" applyBorder="1">
      <alignment/>
      <protection/>
    </xf>
    <xf numFmtId="0" fontId="5" fillId="0" borderId="16" xfId="62" applyFont="1" applyBorder="1">
      <alignment/>
      <protection/>
    </xf>
    <xf numFmtId="0" fontId="5" fillId="0" borderId="18" xfId="62" applyFont="1" applyBorder="1">
      <alignment/>
      <protection/>
    </xf>
    <xf numFmtId="0" fontId="5" fillId="0" borderId="14" xfId="62" applyFont="1" applyBorder="1">
      <alignment/>
      <protection/>
    </xf>
    <xf numFmtId="0" fontId="5" fillId="0" borderId="15" xfId="62" applyFont="1" applyBorder="1">
      <alignment/>
      <protection/>
    </xf>
    <xf numFmtId="0" fontId="5" fillId="0" borderId="11" xfId="62" applyFont="1" applyBorder="1" applyAlignment="1">
      <alignment horizontal="left"/>
      <protection/>
    </xf>
    <xf numFmtId="0" fontId="5" fillId="0" borderId="12" xfId="62" applyFont="1" applyBorder="1">
      <alignment/>
      <protection/>
    </xf>
    <xf numFmtId="0" fontId="5" fillId="0" borderId="24" xfId="62" applyFont="1" applyBorder="1" applyAlignment="1">
      <alignment horizontal="center"/>
      <protection/>
    </xf>
    <xf numFmtId="0" fontId="5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5" fillId="0" borderId="11" xfId="62" applyFont="1" applyBorder="1" applyAlignment="1">
      <alignment horizontal="center"/>
      <protection/>
    </xf>
    <xf numFmtId="0" fontId="5" fillId="0" borderId="24" xfId="62" applyFont="1" applyBorder="1">
      <alignment/>
      <protection/>
    </xf>
    <xf numFmtId="0" fontId="5" fillId="0" borderId="24" xfId="62" applyFont="1" applyBorder="1" applyAlignment="1">
      <alignment horizontal="center" vertical="top"/>
      <protection/>
    </xf>
    <xf numFmtId="0" fontId="5" fillId="0" borderId="12" xfId="62" applyFont="1" applyBorder="1" applyAlignment="1">
      <alignment horizontal="center" vertical="top"/>
      <protection/>
    </xf>
    <xf numFmtId="0" fontId="4" fillId="0" borderId="14" xfId="62" applyFont="1" applyBorder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92" fontId="0" fillId="0" borderId="0" xfId="42" applyNumberFormat="1" applyFont="1" applyBorder="1" applyAlignment="1">
      <alignment vertical="center"/>
    </xf>
    <xf numFmtId="38" fontId="0" fillId="0" borderId="0" xfId="49" applyFont="1" applyAlignment="1">
      <alignment/>
    </xf>
    <xf numFmtId="38" fontId="0" fillId="0" borderId="13" xfId="49" applyFont="1" applyBorder="1" applyAlignment="1">
      <alignment horizontal="center"/>
    </xf>
    <xf numFmtId="38" fontId="0" fillId="0" borderId="0" xfId="49" applyFont="1" applyFill="1" applyAlignment="1">
      <alignment/>
    </xf>
    <xf numFmtId="49" fontId="0" fillId="0" borderId="11" xfId="63" applyNumberFormat="1" applyFont="1" applyBorder="1" applyAlignment="1">
      <alignment horizontal="center"/>
      <protection/>
    </xf>
    <xf numFmtId="49" fontId="2" fillId="0" borderId="24" xfId="63" applyNumberFormat="1" applyFont="1" applyBorder="1" applyAlignment="1">
      <alignment horizontal="center"/>
      <protection/>
    </xf>
    <xf numFmtId="49" fontId="0" fillId="0" borderId="13" xfId="63" applyNumberFormat="1" applyFont="1" applyBorder="1" applyAlignment="1">
      <alignment horizontal="center"/>
      <protection/>
    </xf>
    <xf numFmtId="49" fontId="2" fillId="0" borderId="25" xfId="63" applyNumberFormat="1" applyFont="1" applyBorder="1" applyAlignment="1">
      <alignment horizontal="center"/>
      <protection/>
    </xf>
    <xf numFmtId="38" fontId="0" fillId="0" borderId="25" xfId="49" applyFont="1" applyFill="1" applyBorder="1" applyAlignment="1">
      <alignment horizontal="center"/>
    </xf>
    <xf numFmtId="38" fontId="0" fillId="0" borderId="0" xfId="49" applyFont="1" applyAlignment="1">
      <alignment horizontal="center"/>
    </xf>
    <xf numFmtId="0" fontId="0" fillId="0" borderId="26" xfId="0" applyFont="1" applyBorder="1" applyAlignment="1">
      <alignment vertical="center"/>
    </xf>
    <xf numFmtId="38" fontId="0" fillId="0" borderId="0" xfId="49" applyFont="1" applyAlignment="1">
      <alignment horizontal="right"/>
    </xf>
    <xf numFmtId="38" fontId="0" fillId="0" borderId="15" xfId="49" applyFont="1" applyBorder="1" applyAlignment="1">
      <alignment/>
    </xf>
    <xf numFmtId="38" fontId="0" fillId="0" borderId="15" xfId="49" applyFont="1" applyFill="1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3" xfId="49" applyFont="1" applyFill="1" applyBorder="1" applyAlignment="1">
      <alignment horizontal="center"/>
    </xf>
    <xf numFmtId="38" fontId="0" fillId="0" borderId="0" xfId="49" applyFont="1" applyFill="1" applyAlignment="1">
      <alignment horizontal="center"/>
    </xf>
    <xf numFmtId="176" fontId="0" fillId="0" borderId="22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 shrinkToFit="1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 quotePrefix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 wrapText="1"/>
    </xf>
    <xf numFmtId="176" fontId="0" fillId="0" borderId="21" xfId="0" applyNumberFormat="1" applyFont="1" applyFill="1" applyBorder="1" applyAlignment="1">
      <alignment horizontal="center" vertical="center" wrapText="1"/>
    </xf>
    <xf numFmtId="176" fontId="0" fillId="0" borderId="23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center" vertical="center" shrinkToFit="1"/>
    </xf>
    <xf numFmtId="176" fontId="0" fillId="0" borderId="18" xfId="0" applyNumberFormat="1" applyFont="1" applyFill="1" applyBorder="1" applyAlignment="1">
      <alignment vertical="center" shrinkToFit="1"/>
    </xf>
    <xf numFmtId="178" fontId="0" fillId="0" borderId="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27" xfId="0" applyNumberFormat="1" applyFont="1" applyFill="1" applyBorder="1" applyAlignment="1">
      <alignment horizontal="center" vertical="center" shrinkToFit="1"/>
    </xf>
    <xf numFmtId="176" fontId="0" fillId="0" borderId="28" xfId="0" applyNumberFormat="1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horizontal="center" vertical="center" shrinkToFit="1"/>
    </xf>
    <xf numFmtId="176" fontId="0" fillId="0" borderId="14" xfId="0" applyNumberFormat="1" applyFont="1" applyFill="1" applyBorder="1" applyAlignment="1">
      <alignment horizontal="center" vertical="center" shrinkToFit="1"/>
    </xf>
    <xf numFmtId="193" fontId="0" fillId="0" borderId="25" xfId="49" applyNumberFormat="1" applyFont="1" applyFill="1" applyBorder="1" applyAlignment="1">
      <alignment horizontal="right"/>
    </xf>
    <xf numFmtId="193" fontId="0" fillId="0" borderId="25" xfId="49" applyNumberFormat="1" applyFont="1" applyFill="1" applyBorder="1" applyAlignment="1">
      <alignment/>
    </xf>
    <xf numFmtId="193" fontId="0" fillId="0" borderId="25" xfId="49" applyNumberFormat="1" applyFont="1" applyBorder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184" fontId="0" fillId="0" borderId="10" xfId="49" applyNumberFormat="1" applyFont="1" applyBorder="1" applyAlignment="1">
      <alignment vertical="center"/>
    </xf>
    <xf numFmtId="38" fontId="0" fillId="0" borderId="25" xfId="49" applyFont="1" applyBorder="1" applyAlignment="1">
      <alignment horizontal="center"/>
    </xf>
    <xf numFmtId="184" fontId="0" fillId="0" borderId="29" xfId="49" applyNumberFormat="1" applyFont="1" applyBorder="1" applyAlignment="1">
      <alignment vertical="center"/>
    </xf>
    <xf numFmtId="40" fontId="0" fillId="0" borderId="30" xfId="49" applyNumberFormat="1" applyFont="1" applyBorder="1" applyAlignment="1">
      <alignment vertical="center"/>
    </xf>
    <xf numFmtId="40" fontId="0" fillId="0" borderId="31" xfId="49" applyNumberFormat="1" applyFont="1" applyBorder="1" applyAlignment="1">
      <alignment vertical="center"/>
    </xf>
    <xf numFmtId="176" fontId="0" fillId="0" borderId="32" xfId="0" applyNumberFormat="1" applyFont="1" applyFill="1" applyBorder="1" applyAlignment="1">
      <alignment horizontal="center" vertical="center" shrinkToFit="1"/>
    </xf>
    <xf numFmtId="176" fontId="0" fillId="0" borderId="33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40" fontId="0" fillId="33" borderId="35" xfId="49" applyNumberFormat="1" applyFont="1" applyFill="1" applyBorder="1" applyAlignment="1">
      <alignment horizontal="center" vertical="center" shrinkToFit="1"/>
    </xf>
    <xf numFmtId="40" fontId="0" fillId="0" borderId="0" xfId="49" applyNumberFormat="1" applyFont="1" applyBorder="1" applyAlignment="1">
      <alignment horizontal="center" vertical="center" shrinkToFit="1"/>
    </xf>
    <xf numFmtId="40" fontId="6" fillId="33" borderId="36" xfId="49" applyNumberFormat="1" applyFont="1" applyFill="1" applyBorder="1" applyAlignment="1">
      <alignment horizontal="center" vertical="center" wrapText="1"/>
    </xf>
    <xf numFmtId="40" fontId="6" fillId="0" borderId="37" xfId="49" applyNumberFormat="1" applyFont="1" applyFill="1" applyBorder="1" applyAlignment="1">
      <alignment horizontal="center" vertical="center" wrapText="1"/>
    </xf>
    <xf numFmtId="40" fontId="6" fillId="0" borderId="38" xfId="49" applyNumberFormat="1" applyFont="1" applyFill="1" applyBorder="1" applyAlignment="1">
      <alignment horizontal="center" vertical="center" wrapText="1"/>
    </xf>
    <xf numFmtId="40" fontId="0" fillId="0" borderId="39" xfId="49" applyNumberFormat="1" applyFont="1" applyFill="1" applyBorder="1" applyAlignment="1">
      <alignment horizontal="center" vertical="center" shrinkToFit="1"/>
    </xf>
    <xf numFmtId="40" fontId="6" fillId="0" borderId="40" xfId="49" applyNumberFormat="1" applyFont="1" applyFill="1" applyBorder="1" applyAlignment="1">
      <alignment horizontal="center" vertical="center" wrapText="1"/>
    </xf>
    <xf numFmtId="40" fontId="0" fillId="0" borderId="41" xfId="49" applyNumberFormat="1" applyFont="1" applyFill="1" applyBorder="1" applyAlignment="1">
      <alignment horizontal="center" vertical="center" shrinkToFit="1"/>
    </xf>
    <xf numFmtId="193" fontId="0" fillId="0" borderId="20" xfId="49" applyNumberFormat="1" applyFont="1" applyBorder="1" applyAlignment="1">
      <alignment vertical="center"/>
    </xf>
    <xf numFmtId="193" fontId="0" fillId="0" borderId="13" xfId="49" applyNumberFormat="1" applyFont="1" applyBorder="1" applyAlignment="1">
      <alignment vertical="center"/>
    </xf>
    <xf numFmtId="40" fontId="0" fillId="0" borderId="42" xfId="49" applyNumberFormat="1" applyFont="1" applyBorder="1" applyAlignment="1">
      <alignment vertical="center"/>
    </xf>
    <xf numFmtId="40" fontId="0" fillId="0" borderId="33" xfId="49" applyNumberFormat="1" applyFont="1" applyBorder="1" applyAlignment="1">
      <alignment vertical="center"/>
    </xf>
    <xf numFmtId="40" fontId="0" fillId="0" borderId="43" xfId="49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93" fontId="0" fillId="0" borderId="16" xfId="49" applyNumberFormat="1" applyFont="1" applyBorder="1" applyAlignment="1">
      <alignment vertical="center"/>
    </xf>
    <xf numFmtId="193" fontId="0" fillId="0" borderId="45" xfId="49" applyNumberFormat="1" applyFont="1" applyBorder="1" applyAlignment="1">
      <alignment vertical="center"/>
    </xf>
    <xf numFmtId="193" fontId="0" fillId="0" borderId="21" xfId="49" applyNumberFormat="1" applyFont="1" applyBorder="1" applyAlignment="1">
      <alignment vertical="center"/>
    </xf>
    <xf numFmtId="193" fontId="0" fillId="0" borderId="15" xfId="49" applyNumberFormat="1" applyFont="1" applyBorder="1" applyAlignment="1">
      <alignment vertical="center"/>
    </xf>
    <xf numFmtId="193" fontId="0" fillId="0" borderId="17" xfId="49" applyNumberFormat="1" applyFont="1" applyBorder="1" applyAlignment="1">
      <alignment vertical="center"/>
    </xf>
    <xf numFmtId="40" fontId="0" fillId="0" borderId="46" xfId="49" applyNumberFormat="1" applyFont="1" applyFill="1" applyBorder="1" applyAlignment="1">
      <alignment horizontal="center" vertical="center" shrinkToFit="1"/>
    </xf>
    <xf numFmtId="184" fontId="0" fillId="0" borderId="47" xfId="49" applyNumberFormat="1" applyFont="1" applyBorder="1" applyAlignment="1">
      <alignment vertical="center"/>
    </xf>
    <xf numFmtId="184" fontId="0" fillId="0" borderId="48" xfId="49" applyNumberFormat="1" applyFont="1" applyBorder="1" applyAlignment="1">
      <alignment vertical="center"/>
    </xf>
    <xf numFmtId="40" fontId="10" fillId="34" borderId="49" xfId="49" applyNumberFormat="1" applyFont="1" applyFill="1" applyBorder="1" applyAlignment="1">
      <alignment horizontal="right" vertical="center"/>
    </xf>
    <xf numFmtId="40" fontId="10" fillId="34" borderId="50" xfId="49" applyNumberFormat="1" applyFont="1" applyFill="1" applyBorder="1" applyAlignment="1">
      <alignment horizontal="center" vertical="center"/>
    </xf>
    <xf numFmtId="40" fontId="0" fillId="0" borderId="10" xfId="49" applyNumberFormat="1" applyFont="1" applyBorder="1" applyAlignment="1">
      <alignment vertical="center"/>
    </xf>
    <xf numFmtId="184" fontId="0" fillId="0" borderId="51" xfId="49" applyNumberFormat="1" applyFont="1" applyBorder="1" applyAlignment="1">
      <alignment vertical="center"/>
    </xf>
    <xf numFmtId="193" fontId="0" fillId="0" borderId="52" xfId="49" applyNumberFormat="1" applyFont="1" applyBorder="1" applyAlignment="1">
      <alignment vertical="center"/>
    </xf>
    <xf numFmtId="193" fontId="0" fillId="0" borderId="53" xfId="49" applyNumberFormat="1" applyFont="1" applyBorder="1" applyAlignment="1">
      <alignment vertical="center"/>
    </xf>
    <xf numFmtId="38" fontId="0" fillId="0" borderId="54" xfId="49" applyNumberFormat="1" applyFont="1" applyBorder="1" applyAlignment="1">
      <alignment vertical="center"/>
    </xf>
    <xf numFmtId="193" fontId="0" fillId="0" borderId="55" xfId="49" applyNumberFormat="1" applyFont="1" applyBorder="1" applyAlignment="1">
      <alignment vertical="center"/>
    </xf>
    <xf numFmtId="184" fontId="0" fillId="0" borderId="56" xfId="49" applyNumberFormat="1" applyFont="1" applyBorder="1" applyAlignment="1">
      <alignment vertical="center"/>
    </xf>
    <xf numFmtId="0" fontId="5" fillId="0" borderId="19" xfId="62" applyFont="1" applyBorder="1" applyAlignment="1">
      <alignment horizontal="center"/>
      <protection/>
    </xf>
    <xf numFmtId="193" fontId="0" fillId="0" borderId="12" xfId="49" applyNumberFormat="1" applyFont="1" applyBorder="1" applyAlignment="1">
      <alignment vertical="center"/>
    </xf>
    <xf numFmtId="193" fontId="0" fillId="0" borderId="11" xfId="49" applyNumberFormat="1" applyFont="1" applyBorder="1" applyAlignment="1">
      <alignment vertical="center"/>
    </xf>
    <xf numFmtId="40" fontId="0" fillId="0" borderId="57" xfId="49" applyNumberFormat="1" applyFont="1" applyBorder="1" applyAlignment="1">
      <alignment vertical="center"/>
    </xf>
    <xf numFmtId="40" fontId="0" fillId="0" borderId="35" xfId="49" applyNumberFormat="1" applyFont="1" applyBorder="1" applyAlignment="1">
      <alignment vertical="center"/>
    </xf>
    <xf numFmtId="184" fontId="0" fillId="0" borderId="58" xfId="49" applyNumberFormat="1" applyFont="1" applyBorder="1" applyAlignment="1">
      <alignment vertical="center"/>
    </xf>
    <xf numFmtId="176" fontId="0" fillId="0" borderId="43" xfId="0" applyNumberFormat="1" applyFont="1" applyFill="1" applyBorder="1" applyAlignment="1">
      <alignment horizontal="center" vertical="center" shrinkToFit="1"/>
    </xf>
    <xf numFmtId="184" fontId="0" fillId="0" borderId="59" xfId="49" applyNumberFormat="1" applyFont="1" applyBorder="1" applyAlignment="1">
      <alignment vertical="center"/>
    </xf>
    <xf numFmtId="176" fontId="0" fillId="0" borderId="35" xfId="0" applyNumberFormat="1" applyFont="1" applyFill="1" applyBorder="1" applyAlignment="1">
      <alignment horizontal="center" vertical="center" shrinkToFit="1"/>
    </xf>
    <xf numFmtId="38" fontId="0" fillId="0" borderId="1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0" fontId="0" fillId="0" borderId="19" xfId="64" applyFont="1" applyBorder="1" applyAlignment="1">
      <alignment/>
      <protection/>
    </xf>
    <xf numFmtId="0" fontId="0" fillId="0" borderId="23" xfId="64" applyFont="1" applyBorder="1" applyAlignment="1">
      <alignment horizontal="center" vertical="center"/>
      <protection/>
    </xf>
    <xf numFmtId="38" fontId="2" fillId="0" borderId="24" xfId="49" applyFont="1" applyBorder="1" applyAlignment="1">
      <alignment horizontal="center"/>
    </xf>
    <xf numFmtId="38" fontId="2" fillId="0" borderId="25" xfId="49" applyFont="1" applyBorder="1" applyAlignment="1">
      <alignment horizontal="center"/>
    </xf>
    <xf numFmtId="49" fontId="0" fillId="0" borderId="0" xfId="64" applyNumberFormat="1" applyFont="1" applyAlignment="1">
      <alignment horizontal="center"/>
      <protection/>
    </xf>
    <xf numFmtId="0" fontId="0" fillId="0" borderId="0" xfId="64" applyFont="1">
      <alignment/>
      <protection/>
    </xf>
    <xf numFmtId="49" fontId="0" fillId="0" borderId="0" xfId="67" applyNumberFormat="1" applyFont="1" applyAlignment="1">
      <alignment horizontal="center"/>
      <protection/>
    </xf>
    <xf numFmtId="0" fontId="0" fillId="0" borderId="0" xfId="67" applyFont="1">
      <alignment/>
      <protection/>
    </xf>
    <xf numFmtId="0" fontId="0" fillId="0" borderId="0" xfId="67" applyFont="1" applyFill="1">
      <alignment/>
      <protection/>
    </xf>
    <xf numFmtId="49" fontId="0" fillId="0" borderId="16" xfId="67" applyNumberFormat="1" applyFont="1" applyBorder="1" applyAlignment="1">
      <alignment horizontal="center"/>
      <protection/>
    </xf>
    <xf numFmtId="0" fontId="0" fillId="0" borderId="18" xfId="67" applyFont="1" applyBorder="1">
      <alignment/>
      <protection/>
    </xf>
    <xf numFmtId="49" fontId="0" fillId="0" borderId="18" xfId="67" applyNumberFormat="1" applyFont="1" applyBorder="1" applyAlignment="1">
      <alignment horizontal="center"/>
      <protection/>
    </xf>
    <xf numFmtId="0" fontId="0" fillId="0" borderId="18" xfId="67" applyFont="1" applyBorder="1" applyAlignment="1">
      <alignment horizontal="center"/>
      <protection/>
    </xf>
    <xf numFmtId="49" fontId="0" fillId="0" borderId="17" xfId="67" applyNumberFormat="1" applyFont="1" applyBorder="1" applyAlignment="1">
      <alignment horizontal="center"/>
      <protection/>
    </xf>
    <xf numFmtId="49" fontId="0" fillId="0" borderId="20" xfId="67" applyNumberFormat="1" applyFont="1" applyBorder="1" applyAlignment="1">
      <alignment horizontal="center"/>
      <protection/>
    </xf>
    <xf numFmtId="0" fontId="0" fillId="0" borderId="22" xfId="67" applyFont="1" applyBorder="1">
      <alignment/>
      <protection/>
    </xf>
    <xf numFmtId="0" fontId="0" fillId="0" borderId="22" xfId="67" applyFont="1" applyBorder="1" applyAlignment="1">
      <alignment horizontal="center" vertical="center" wrapText="1"/>
      <protection/>
    </xf>
    <xf numFmtId="0" fontId="0" fillId="0" borderId="21" xfId="67" applyFont="1" applyBorder="1" applyAlignment="1">
      <alignment horizontal="center" vertical="center" wrapText="1"/>
      <protection/>
    </xf>
    <xf numFmtId="0" fontId="0" fillId="0" borderId="0" xfId="67" applyFont="1" applyBorder="1" applyAlignment="1">
      <alignment horizontal="distributed"/>
      <protection/>
    </xf>
    <xf numFmtId="180" fontId="2" fillId="0" borderId="24" xfId="67" applyNumberFormat="1" applyFont="1" applyFill="1" applyBorder="1" applyAlignment="1">
      <alignment horizontal="right"/>
      <protection/>
    </xf>
    <xf numFmtId="0" fontId="0" fillId="0" borderId="0" xfId="67" applyFont="1" applyFill="1" applyBorder="1" applyAlignment="1">
      <alignment horizontal="distributed"/>
      <protection/>
    </xf>
    <xf numFmtId="0" fontId="0" fillId="0" borderId="14" xfId="67" applyFont="1" applyBorder="1" applyAlignment="1">
      <alignment horizontal="distributed"/>
      <protection/>
    </xf>
    <xf numFmtId="180" fontId="2" fillId="0" borderId="25" xfId="67" applyNumberFormat="1" applyFont="1" applyFill="1" applyBorder="1" applyAlignment="1">
      <alignment horizontal="right"/>
      <protection/>
    </xf>
    <xf numFmtId="0" fontId="0" fillId="0" borderId="0" xfId="67" applyFont="1" applyBorder="1" applyAlignment="1">
      <alignment/>
      <protection/>
    </xf>
    <xf numFmtId="49" fontId="0" fillId="0" borderId="16" xfId="61" applyNumberFormat="1" applyFont="1" applyBorder="1" applyAlignment="1">
      <alignment horizontal="center"/>
      <protection/>
    </xf>
    <xf numFmtId="0" fontId="0" fillId="0" borderId="17" xfId="61" applyFont="1" applyBorder="1">
      <alignment/>
      <protection/>
    </xf>
    <xf numFmtId="49" fontId="0" fillId="0" borderId="18" xfId="61" applyNumberFormat="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49" fontId="0" fillId="0" borderId="17" xfId="61" applyNumberFormat="1" applyFont="1" applyBorder="1" applyAlignment="1">
      <alignment horizontal="center"/>
      <protection/>
    </xf>
    <xf numFmtId="49" fontId="0" fillId="0" borderId="19" xfId="61" applyNumberFormat="1" applyFont="1" applyBorder="1" applyAlignment="1">
      <alignment horizontal="center"/>
      <protection/>
    </xf>
    <xf numFmtId="49" fontId="0" fillId="0" borderId="20" xfId="61" applyNumberFormat="1" applyFont="1" applyBorder="1" applyAlignment="1">
      <alignment horizontal="center"/>
      <protection/>
    </xf>
    <xf numFmtId="0" fontId="0" fillId="0" borderId="21" xfId="61" applyFont="1" applyBorder="1">
      <alignment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22" xfId="61" applyFont="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distributed"/>
      <protection/>
    </xf>
    <xf numFmtId="0" fontId="0" fillId="0" borderId="12" xfId="61" applyFont="1" applyFill="1" applyBorder="1" applyAlignment="1">
      <alignment horizontal="distributed"/>
      <protection/>
    </xf>
    <xf numFmtId="49" fontId="0" fillId="0" borderId="13" xfId="61" applyNumberFormat="1" applyFont="1" applyBorder="1" applyAlignment="1">
      <alignment horizontal="center"/>
      <protection/>
    </xf>
    <xf numFmtId="0" fontId="0" fillId="0" borderId="15" xfId="61" applyFont="1" applyBorder="1" applyAlignment="1">
      <alignment horizontal="distributed"/>
      <protection/>
    </xf>
    <xf numFmtId="49" fontId="0" fillId="0" borderId="16" xfId="63" applyNumberFormat="1" applyFont="1" applyBorder="1" applyAlignment="1">
      <alignment horizontal="center"/>
      <protection/>
    </xf>
    <xf numFmtId="0" fontId="0" fillId="0" borderId="17" xfId="63" applyFont="1" applyBorder="1">
      <alignment/>
      <protection/>
    </xf>
    <xf numFmtId="49" fontId="0" fillId="0" borderId="18" xfId="63" applyNumberFormat="1" applyFont="1" applyBorder="1" applyAlignment="1">
      <alignment horizontal="center"/>
      <protection/>
    </xf>
    <xf numFmtId="0" fontId="0" fillId="0" borderId="18" xfId="63" applyFont="1" applyBorder="1" applyAlignment="1">
      <alignment horizontal="center"/>
      <protection/>
    </xf>
    <xf numFmtId="0" fontId="0" fillId="0" borderId="17" xfId="63" applyFont="1" applyBorder="1" applyAlignment="1">
      <alignment horizontal="center"/>
      <protection/>
    </xf>
    <xf numFmtId="0" fontId="0" fillId="0" borderId="19" xfId="63" applyFont="1" applyBorder="1" applyAlignment="1">
      <alignment horizontal="center"/>
      <protection/>
    </xf>
    <xf numFmtId="49" fontId="0" fillId="0" borderId="19" xfId="63" applyNumberFormat="1" applyFont="1" applyBorder="1" applyAlignment="1">
      <alignment horizontal="center"/>
      <protection/>
    </xf>
    <xf numFmtId="0" fontId="0" fillId="0" borderId="19" xfId="63" applyFont="1" applyBorder="1" applyAlignment="1">
      <alignment/>
      <protection/>
    </xf>
    <xf numFmtId="49" fontId="0" fillId="0" borderId="20" xfId="63" applyNumberFormat="1" applyFont="1" applyBorder="1" applyAlignment="1">
      <alignment horizontal="center"/>
      <protection/>
    </xf>
    <xf numFmtId="0" fontId="0" fillId="0" borderId="21" xfId="63" applyFont="1" applyBorder="1">
      <alignment/>
      <protection/>
    </xf>
    <xf numFmtId="0" fontId="0" fillId="0" borderId="20" xfId="63" applyFont="1" applyBorder="1" applyAlignment="1">
      <alignment horizontal="center" vertical="center" wrapText="1"/>
      <protection/>
    </xf>
    <xf numFmtId="0" fontId="0" fillId="0" borderId="22" xfId="63" applyFont="1" applyBorder="1" applyAlignment="1">
      <alignment horizontal="center" vertical="center" wrapText="1"/>
      <protection/>
    </xf>
    <xf numFmtId="0" fontId="0" fillId="0" borderId="21" xfId="63" applyFont="1" applyBorder="1" applyAlignment="1">
      <alignment horizontal="center" vertical="center" wrapText="1"/>
      <protection/>
    </xf>
    <xf numFmtId="0" fontId="0" fillId="0" borderId="23" xfId="63" applyFont="1" applyBorder="1" applyAlignment="1">
      <alignment horizontal="center" vertical="center" wrapText="1"/>
      <protection/>
    </xf>
    <xf numFmtId="0" fontId="0" fillId="0" borderId="23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distributed"/>
      <protection/>
    </xf>
    <xf numFmtId="38" fontId="2" fillId="0" borderId="11" xfId="49" applyFont="1" applyBorder="1" applyAlignment="1">
      <alignment horizontal="right"/>
    </xf>
    <xf numFmtId="38" fontId="2" fillId="0" borderId="0" xfId="49" applyFont="1" applyBorder="1" applyAlignment="1">
      <alignment horizontal="right"/>
    </xf>
    <xf numFmtId="38" fontId="2" fillId="0" borderId="12" xfId="49" applyFont="1" applyBorder="1" applyAlignment="1">
      <alignment horizontal="right"/>
    </xf>
    <xf numFmtId="38" fontId="2" fillId="0" borderId="24" xfId="49" applyFont="1" applyBorder="1" applyAlignment="1">
      <alignment horizontal="right"/>
    </xf>
    <xf numFmtId="38" fontId="2" fillId="0" borderId="0" xfId="49" applyFont="1" applyAlignment="1">
      <alignment horizontal="right"/>
    </xf>
    <xf numFmtId="0" fontId="0" fillId="0" borderId="12" xfId="63" applyFont="1" applyFill="1" applyBorder="1" applyAlignment="1">
      <alignment horizontal="distributed"/>
      <protection/>
    </xf>
    <xf numFmtId="38" fontId="2" fillId="0" borderId="20" xfId="49" applyFont="1" applyBorder="1" applyAlignment="1">
      <alignment horizontal="right"/>
    </xf>
    <xf numFmtId="38" fontId="2" fillId="0" borderId="22" xfId="49" applyFont="1" applyBorder="1" applyAlignment="1">
      <alignment horizontal="right"/>
    </xf>
    <xf numFmtId="38" fontId="2" fillId="0" borderId="21" xfId="49" applyFont="1" applyBorder="1" applyAlignment="1">
      <alignment horizontal="right"/>
    </xf>
    <xf numFmtId="0" fontId="0" fillId="0" borderId="15" xfId="63" applyFont="1" applyBorder="1" applyAlignment="1">
      <alignment horizontal="distributed"/>
      <protection/>
    </xf>
    <xf numFmtId="38" fontId="2" fillId="0" borderId="13" xfId="49" applyFont="1" applyBorder="1" applyAlignment="1">
      <alignment horizontal="right"/>
    </xf>
    <xf numFmtId="38" fontId="2" fillId="0" borderId="14" xfId="49" applyFont="1" applyBorder="1" applyAlignment="1">
      <alignment horizontal="right"/>
    </xf>
    <xf numFmtId="38" fontId="2" fillId="0" borderId="15" xfId="49" applyFont="1" applyBorder="1" applyAlignment="1">
      <alignment horizontal="right"/>
    </xf>
    <xf numFmtId="38" fontId="2" fillId="0" borderId="25" xfId="49" applyFont="1" applyBorder="1" applyAlignment="1">
      <alignment horizontal="right"/>
    </xf>
    <xf numFmtId="0" fontId="0" fillId="0" borderId="0" xfId="63" applyFont="1">
      <alignment/>
      <protection/>
    </xf>
    <xf numFmtId="0" fontId="0" fillId="0" borderId="12" xfId="63" applyFont="1" applyBorder="1" applyAlignment="1">
      <alignment shrinkToFit="1"/>
      <protection/>
    </xf>
    <xf numFmtId="49" fontId="0" fillId="0" borderId="0" xfId="63" applyNumberFormat="1" applyFont="1" applyAlignment="1">
      <alignment horizontal="center"/>
      <protection/>
    </xf>
    <xf numFmtId="0" fontId="0" fillId="0" borderId="0" xfId="63" applyFont="1" applyAlignment="1">
      <alignment vertical="top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 vertical="center"/>
    </xf>
    <xf numFmtId="0" fontId="0" fillId="0" borderId="0" xfId="62" applyFont="1">
      <alignment/>
      <protection/>
    </xf>
    <xf numFmtId="176" fontId="0" fillId="0" borderId="44" xfId="0" applyNumberFormat="1" applyFont="1" applyFill="1" applyBorder="1" applyAlignment="1">
      <alignment horizontal="center" vertical="center" shrinkToFit="1"/>
    </xf>
    <xf numFmtId="176" fontId="0" fillId="0" borderId="61" xfId="0" applyNumberFormat="1" applyFont="1" applyFill="1" applyBorder="1" applyAlignment="1">
      <alignment horizontal="left" vertical="center" shrinkToFit="1"/>
    </xf>
    <xf numFmtId="38" fontId="0" fillId="0" borderId="19" xfId="49" applyFont="1" applyBorder="1" applyAlignment="1">
      <alignment/>
    </xf>
    <xf numFmtId="180" fontId="0" fillId="0" borderId="19" xfId="62" applyNumberFormat="1" applyFont="1" applyBorder="1">
      <alignment/>
      <protection/>
    </xf>
    <xf numFmtId="176" fontId="0" fillId="0" borderId="62" xfId="0" applyNumberFormat="1" applyFont="1" applyFill="1" applyBorder="1" applyAlignment="1">
      <alignment horizontal="center" vertical="center" shrinkToFit="1"/>
    </xf>
    <xf numFmtId="176" fontId="0" fillId="0" borderId="63" xfId="0" applyNumberFormat="1" applyFont="1" applyFill="1" applyBorder="1" applyAlignment="1">
      <alignment horizontal="left" vertical="center" shrinkToFit="1"/>
    </xf>
    <xf numFmtId="0" fontId="0" fillId="0" borderId="24" xfId="62" applyFont="1" applyBorder="1">
      <alignment/>
      <protection/>
    </xf>
    <xf numFmtId="180" fontId="0" fillId="0" borderId="24" xfId="62" applyNumberFormat="1" applyFont="1" applyBorder="1">
      <alignment/>
      <protection/>
    </xf>
    <xf numFmtId="0" fontId="0" fillId="0" borderId="23" xfId="62" applyFont="1" applyBorder="1">
      <alignment/>
      <protection/>
    </xf>
    <xf numFmtId="180" fontId="0" fillId="0" borderId="23" xfId="62" applyNumberFormat="1" applyFont="1" applyBorder="1">
      <alignment/>
      <protection/>
    </xf>
    <xf numFmtId="0" fontId="0" fillId="0" borderId="13" xfId="62" applyFont="1" applyBorder="1" applyAlignment="1">
      <alignment horizontal="center"/>
      <protection/>
    </xf>
    <xf numFmtId="38" fontId="0" fillId="0" borderId="25" xfId="62" applyNumberFormat="1" applyFont="1" applyBorder="1">
      <alignment/>
      <protection/>
    </xf>
    <xf numFmtId="38" fontId="0" fillId="0" borderId="0" xfId="62" applyNumberFormat="1" applyFont="1" applyBorder="1">
      <alignment/>
      <protection/>
    </xf>
    <xf numFmtId="180" fontId="0" fillId="0" borderId="0" xfId="62" applyNumberFormat="1" applyFont="1">
      <alignment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 horizontal="center"/>
      <protection/>
    </xf>
    <xf numFmtId="180" fontId="0" fillId="0" borderId="0" xfId="62" applyNumberFormat="1" applyFont="1" applyBorder="1">
      <alignment/>
      <protection/>
    </xf>
    <xf numFmtId="0" fontId="0" fillId="0" borderId="0" xfId="62" applyFont="1" applyAlignment="1">
      <alignment horizontal="center"/>
      <protection/>
    </xf>
    <xf numFmtId="0" fontId="0" fillId="0" borderId="23" xfId="63" applyFont="1" applyFill="1" applyBorder="1" applyAlignment="1">
      <alignment horizontal="center" vertical="center" wrapText="1"/>
      <protection/>
    </xf>
    <xf numFmtId="0" fontId="0" fillId="0" borderId="20" xfId="63" applyFont="1" applyFill="1" applyBorder="1" applyAlignment="1">
      <alignment horizontal="center" vertical="center" wrapText="1"/>
      <protection/>
    </xf>
    <xf numFmtId="38" fontId="2" fillId="0" borderId="0" xfId="49" applyFont="1" applyAlignment="1">
      <alignment/>
    </xf>
    <xf numFmtId="38" fontId="0" fillId="0" borderId="24" xfId="49" applyFont="1" applyBorder="1" applyAlignment="1">
      <alignment/>
    </xf>
    <xf numFmtId="38" fontId="10" fillId="0" borderId="0" xfId="49" applyFont="1" applyAlignment="1">
      <alignment vertical="center"/>
    </xf>
    <xf numFmtId="212" fontId="0" fillId="0" borderId="0" xfId="0" applyNumberFormat="1" applyFont="1" applyAlignment="1">
      <alignment vertical="center"/>
    </xf>
    <xf numFmtId="176" fontId="0" fillId="0" borderId="64" xfId="0" applyNumberFormat="1" applyFont="1" applyFill="1" applyBorder="1" applyAlignment="1">
      <alignment horizontal="center" vertical="center" shrinkToFit="1"/>
    </xf>
    <xf numFmtId="176" fontId="0" fillId="0" borderId="20" xfId="0" applyNumberFormat="1" applyFont="1" applyFill="1" applyBorder="1" applyAlignment="1">
      <alignment horizontal="left" vertical="center" shrinkToFit="1"/>
    </xf>
    <xf numFmtId="176" fontId="0" fillId="0" borderId="65" xfId="0" applyNumberFormat="1" applyFont="1" applyFill="1" applyBorder="1" applyAlignment="1">
      <alignment horizontal="center" vertical="center" shrinkToFit="1"/>
    </xf>
    <xf numFmtId="176" fontId="0" fillId="0" borderId="13" xfId="0" applyNumberFormat="1" applyFont="1" applyFill="1" applyBorder="1" applyAlignment="1">
      <alignment horizontal="left" vertical="center" shrinkToFit="1"/>
    </xf>
    <xf numFmtId="176" fontId="0" fillId="0" borderId="66" xfId="0" applyNumberFormat="1" applyFont="1" applyFill="1" applyBorder="1" applyAlignment="1">
      <alignment horizontal="center" vertical="center" shrinkToFit="1"/>
    </xf>
    <xf numFmtId="176" fontId="0" fillId="0" borderId="16" xfId="0" applyNumberFormat="1" applyFont="1" applyFill="1" applyBorder="1" applyAlignment="1">
      <alignment horizontal="left" vertical="center" shrinkToFit="1"/>
    </xf>
    <xf numFmtId="49" fontId="0" fillId="0" borderId="19" xfId="67" applyNumberFormat="1" applyFont="1" applyBorder="1" applyAlignment="1">
      <alignment horizontal="center"/>
      <protection/>
    </xf>
    <xf numFmtId="0" fontId="0" fillId="0" borderId="23" xfId="67" applyFont="1" applyBorder="1" applyAlignment="1">
      <alignment horizontal="center" vertical="center" wrapText="1"/>
      <protection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67" xfId="0" applyNumberFormat="1" applyFont="1" applyFill="1" applyBorder="1" applyAlignment="1">
      <alignment horizontal="center" vertical="center" shrinkToFit="1"/>
    </xf>
    <xf numFmtId="176" fontId="0" fillId="0" borderId="68" xfId="0" applyNumberFormat="1" applyFont="1" applyFill="1" applyBorder="1" applyAlignment="1">
      <alignment horizontal="center" vertical="center" shrinkToFit="1"/>
    </xf>
    <xf numFmtId="0" fontId="0" fillId="0" borderId="69" xfId="0" applyBorder="1" applyAlignment="1">
      <alignment horizontal="left" vertical="center" indent="1"/>
    </xf>
    <xf numFmtId="0" fontId="0" fillId="0" borderId="70" xfId="0" applyBorder="1" applyAlignment="1">
      <alignment horizontal="left" vertical="center" indent="1"/>
    </xf>
    <xf numFmtId="0" fontId="0" fillId="0" borderId="71" xfId="0" applyBorder="1" applyAlignment="1">
      <alignment horizontal="left" vertical="center" indent="1"/>
    </xf>
    <xf numFmtId="0" fontId="0" fillId="0" borderId="72" xfId="0" applyBorder="1" applyAlignment="1">
      <alignment horizontal="left" vertical="center" indent="1"/>
    </xf>
    <xf numFmtId="0" fontId="0" fillId="0" borderId="73" xfId="0" applyBorder="1" applyAlignment="1">
      <alignment horizontal="left" vertical="center" indent="1"/>
    </xf>
    <xf numFmtId="0" fontId="0" fillId="0" borderId="74" xfId="0" applyBorder="1" applyAlignment="1">
      <alignment horizontal="left" vertical="center" indent="1"/>
    </xf>
    <xf numFmtId="0" fontId="0" fillId="0" borderId="4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93" fontId="0" fillId="0" borderId="38" xfId="49" applyNumberFormat="1" applyFont="1" applyBorder="1" applyAlignment="1">
      <alignment horizontal="center" vertical="center"/>
    </xf>
    <xf numFmtId="193" fontId="0" fillId="0" borderId="24" xfId="49" applyNumberFormat="1" applyFont="1" applyBorder="1" applyAlignment="1">
      <alignment horizontal="center" vertical="center"/>
    </xf>
    <xf numFmtId="193" fontId="0" fillId="0" borderId="39" xfId="49" applyNumberFormat="1" applyFont="1" applyBorder="1" applyAlignment="1">
      <alignment horizontal="center" vertical="center"/>
    </xf>
    <xf numFmtId="0" fontId="0" fillId="0" borderId="22" xfId="65" applyFont="1" applyBorder="1" applyAlignment="1">
      <alignment horizontal="center" vertical="center"/>
      <protection/>
    </xf>
    <xf numFmtId="49" fontId="3" fillId="0" borderId="22" xfId="66" applyNumberFormat="1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8" fontId="0" fillId="0" borderId="13" xfId="49" applyFont="1" applyBorder="1" applyAlignment="1">
      <alignment horizontal="center"/>
    </xf>
    <xf numFmtId="38" fontId="0" fillId="0" borderId="15" xfId="49" applyFont="1" applyBorder="1" applyAlignment="1">
      <alignment horizontal="center"/>
    </xf>
    <xf numFmtId="38" fontId="0" fillId="0" borderId="0" xfId="49" applyFont="1" applyAlignment="1">
      <alignment horizontal="center"/>
    </xf>
    <xf numFmtId="38" fontId="0" fillId="0" borderId="14" xfId="49" applyFont="1" applyBorder="1" applyAlignment="1">
      <alignment horizontal="center"/>
    </xf>
    <xf numFmtId="38" fontId="0" fillId="0" borderId="22" xfId="49" applyFont="1" applyBorder="1" applyAlignment="1">
      <alignment horizontal="center"/>
    </xf>
    <xf numFmtId="0" fontId="5" fillId="0" borderId="19" xfId="62" applyFont="1" applyBorder="1" applyAlignment="1">
      <alignment horizontal="center"/>
      <protection/>
    </xf>
    <xf numFmtId="0" fontId="5" fillId="0" borderId="24" xfId="62" applyFont="1" applyBorder="1" applyAlignment="1">
      <alignment horizontal="center"/>
      <protection/>
    </xf>
    <xf numFmtId="0" fontId="5" fillId="0" borderId="23" xfId="62" applyFont="1" applyBorder="1" applyAlignment="1">
      <alignment horizontal="center"/>
      <protection/>
    </xf>
    <xf numFmtId="180" fontId="4" fillId="0" borderId="19" xfId="62" applyNumberFormat="1" applyFont="1" applyBorder="1" applyAlignment="1">
      <alignment horizontal="center"/>
      <protection/>
    </xf>
    <xf numFmtId="180" fontId="4" fillId="0" borderId="24" xfId="62" applyNumberFormat="1" applyFont="1" applyBorder="1" applyAlignment="1">
      <alignment horizontal="center"/>
      <protection/>
    </xf>
    <xf numFmtId="180" fontId="4" fillId="0" borderId="23" xfId="62" applyNumberFormat="1" applyFont="1" applyBorder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VBA版下出力システム（逆行列表・大分類）" xfId="61"/>
    <cellStyle name="標準_VBA版下出力システム（雇用表）" xfId="62"/>
    <cellStyle name="標準_VBA版下出力システム（購入者価格表・大分類）" xfId="63"/>
    <cellStyle name="標準_VBA版下出力システム（生産者価格表・大分類）" xfId="64"/>
    <cellStyle name="標準_VBA版下出力システム（生産者価格表・中分類）" xfId="65"/>
    <cellStyle name="標準_VBA版下出力システム（投入係数表・小分類）" xfId="66"/>
    <cellStyle name="標準_VBA版下出力システム（投入係数表・大分類）" xfId="67"/>
    <cellStyle name="Followed Hyperlink" xfId="68"/>
    <cellStyle name="良い" xfId="69"/>
  </cellStyles>
  <dxfs count="4"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a01ndh001\bunseki_sv\&#29987;&#26989;&#36899;&#38306;&#34920;\&#24179;&#25104;12&#24180;&#34920;\&#26368;&#32066;&#38656;&#35201;\&#31227;&#20986;&#20837;\&#30476;&#12510;&#12540;&#12472;&#12531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381;&#12398;&#65299;&#20225;&#26989;&#35480;&#33268;&#38306;&#2041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2381;&#12398;&#65297;&#28040;&#36027;&#12289;&#25237;&#36039;&#31561;&#12398;&#26368;&#32066;&#38656;&#35201;&#12364;&#22793;&#21270;&#12375;&#12383;&#22580;&#21512;ve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フロー"/>
      <sheetName val="県移出マージン表"/>
      <sheetName val="県表"/>
      <sheetName val="全国表ｂ"/>
      <sheetName val="県CT"/>
      <sheetName val="局移出入取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シート"/>
      <sheetName val="総括表"/>
      <sheetName val="波及効果フロー図"/>
      <sheetName val="計算過程①"/>
      <sheetName val="計算過程②"/>
      <sheetName val="総合効果"/>
      <sheetName val="需要振り分け"/>
      <sheetName val="取引基本表（37部門）"/>
      <sheetName val="投入係数表(37部門)"/>
      <sheetName val="逆行列係数表（開放型）(37部門)"/>
      <sheetName val="H23逆行列（開放型）外生化(37)"/>
      <sheetName val="H23雇用表(大分類）"/>
      <sheetName val="各種係数"/>
      <sheetName val="（参考）H23取引基本表（購入者）（37）"/>
      <sheetName val="Sheet1"/>
      <sheetName val="37部門組替 (値)"/>
      <sheetName val="37部門組替 (率)"/>
    </sheetNames>
    <sheetDataSet>
      <sheetData sheetId="14">
        <row r="28">
          <cell r="A28" t="str">
            <v>県内需要のみ</v>
          </cell>
        </row>
        <row r="29">
          <cell r="A29" t="str">
            <v>県外需要含む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シート"/>
      <sheetName val="総括表"/>
      <sheetName val="波及効果フロー図"/>
      <sheetName val="計算過程"/>
      <sheetName val="取引基本表（37部門）"/>
      <sheetName val="投入係数表(37部門)"/>
      <sheetName val="逆行列係数表（開放型）(37部門)"/>
      <sheetName val="各種係数"/>
      <sheetName val="H23逆行列（開放型）外生化(37)"/>
      <sheetName val="H23雇用表(大分類）"/>
      <sheetName val="（参考）H23取引基本表（購入者）（37）"/>
      <sheetName val="Sheet1"/>
    </sheetNames>
    <sheetDataSet>
      <sheetData sheetId="11">
        <row r="2">
          <cell r="A2" t="str">
            <v>億円</v>
          </cell>
        </row>
        <row r="3">
          <cell r="A3" t="str">
            <v>千万円</v>
          </cell>
        </row>
        <row r="4">
          <cell r="A4" t="str">
            <v>百万円</v>
          </cell>
        </row>
        <row r="5">
          <cell r="A5" t="str">
            <v>十万円</v>
          </cell>
        </row>
        <row r="6">
          <cell r="A6" t="str">
            <v>万円</v>
          </cell>
        </row>
        <row r="7">
          <cell r="A7" t="str">
            <v>千円</v>
          </cell>
        </row>
        <row r="8">
          <cell r="A8" t="str">
            <v>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O89"/>
  <sheetViews>
    <sheetView showGridLines="0" tabSelected="1" zoomScalePageLayoutView="0" workbookViewId="0" topLeftCell="A3">
      <selection activeCell="G48" sqref="G48"/>
    </sheetView>
  </sheetViews>
  <sheetFormatPr defaultColWidth="9.00390625" defaultRowHeight="13.5"/>
  <cols>
    <col min="1" max="1" width="3.625" style="0" customWidth="1"/>
    <col min="2" max="2" width="17.75390625" style="0" customWidth="1"/>
    <col min="3" max="3" width="14.625" style="7" customWidth="1"/>
    <col min="4" max="4" width="14.625" style="5" customWidth="1"/>
    <col min="5" max="6" width="14.50390625" style="0" customWidth="1"/>
    <col min="7" max="8" width="14.625" style="0" customWidth="1"/>
    <col min="9" max="9" width="2.625" style="0" customWidth="1"/>
    <col min="10" max="10" width="9.75390625" style="0" customWidth="1"/>
    <col min="11" max="11" width="15.125" style="0" bestFit="1" customWidth="1"/>
    <col min="12" max="12" width="18.875" style="0" customWidth="1"/>
    <col min="13" max="13" width="16.25390625" style="0" customWidth="1"/>
  </cols>
  <sheetData>
    <row r="1" ht="17.25">
      <c r="A1" s="116" t="s">
        <v>100</v>
      </c>
    </row>
    <row r="2" spans="1:8" ht="31.5" customHeight="1">
      <c r="A2" s="116"/>
      <c r="B2" s="293" t="s">
        <v>133</v>
      </c>
      <c r="C2" s="293"/>
      <c r="D2" s="293"/>
      <c r="E2" s="293"/>
      <c r="F2" s="293"/>
      <c r="G2" s="293"/>
      <c r="H2" s="293"/>
    </row>
    <row r="3" ht="17.25">
      <c r="A3" s="116"/>
    </row>
    <row r="4" spans="1:2" ht="18" thickBot="1">
      <c r="A4" s="116"/>
      <c r="B4" s="119" t="s">
        <v>110</v>
      </c>
    </row>
    <row r="5" spans="1:10" ht="14.25" thickTop="1">
      <c r="A5" s="77"/>
      <c r="B5" s="297" t="s">
        <v>120</v>
      </c>
      <c r="C5" s="298"/>
      <c r="D5" s="298"/>
      <c r="E5" s="298"/>
      <c r="F5" s="298"/>
      <c r="G5" s="299"/>
      <c r="H5" s="129"/>
      <c r="I5" s="77"/>
      <c r="J5" s="4"/>
    </row>
    <row r="6" spans="1:10" ht="14.25" thickBot="1">
      <c r="A6" s="77"/>
      <c r="B6" s="300"/>
      <c r="C6" s="301"/>
      <c r="D6" s="301"/>
      <c r="E6" s="301"/>
      <c r="F6" s="301"/>
      <c r="G6" s="302"/>
      <c r="H6" s="128"/>
      <c r="I6" s="77"/>
      <c r="J6" s="4"/>
    </row>
    <row r="7" spans="1:9" ht="14.25" thickTop="1">
      <c r="A7" s="77"/>
      <c r="B7" s="77"/>
      <c r="C7" s="4"/>
      <c r="D7" s="4"/>
      <c r="I7" s="4"/>
    </row>
    <row r="8" spans="1:8" ht="14.25" thickBot="1">
      <c r="A8" s="78"/>
      <c r="B8" s="78"/>
      <c r="C8" s="76"/>
      <c r="D8" s="4"/>
      <c r="G8" s="118"/>
      <c r="H8" s="118" t="s">
        <v>118</v>
      </c>
    </row>
    <row r="9" spans="1:8" ht="47.25" customHeight="1">
      <c r="A9" s="303" t="s">
        <v>101</v>
      </c>
      <c r="B9" s="304"/>
      <c r="C9" s="133" t="s">
        <v>117</v>
      </c>
      <c r="D9" s="134" t="s">
        <v>119</v>
      </c>
      <c r="E9" s="134" t="s">
        <v>130</v>
      </c>
      <c r="F9" s="136" t="s">
        <v>122</v>
      </c>
      <c r="G9" s="132" t="s">
        <v>123</v>
      </c>
      <c r="H9" s="132" t="s">
        <v>129</v>
      </c>
    </row>
    <row r="10" spans="1:9" s="120" customFormat="1" ht="13.5" customHeight="1" thickBot="1">
      <c r="A10" s="305"/>
      <c r="B10" s="306"/>
      <c r="C10" s="149" t="s">
        <v>126</v>
      </c>
      <c r="D10" s="135" t="s">
        <v>124</v>
      </c>
      <c r="E10" s="135" t="s">
        <v>125</v>
      </c>
      <c r="F10" s="137" t="s">
        <v>127</v>
      </c>
      <c r="G10" s="130" t="s">
        <v>128</v>
      </c>
      <c r="H10" s="130" t="s">
        <v>131</v>
      </c>
      <c r="I10" s="131"/>
    </row>
    <row r="11" spans="1:9" ht="16.5" customHeight="1" thickTop="1">
      <c r="A11" s="284" t="s">
        <v>5</v>
      </c>
      <c r="B11" s="285" t="s">
        <v>195</v>
      </c>
      <c r="C11" s="150"/>
      <c r="D11" s="146">
        <f>VLOOKUP($D$50,'逆行列係数表（開放型）(37部門)'!$A$4:$AM$40,'逆行列係数表（開放型）(37部門)'!$AP4,0)</f>
        <v>0.007080119628485264</v>
      </c>
      <c r="E11" s="307">
        <f>VLOOKUP($D$50,$A$11:$D$47,4,0)</f>
        <v>1.0113256898884202</v>
      </c>
      <c r="F11" s="138">
        <f>D11/$E$11</f>
        <v>0.007000830394476003</v>
      </c>
      <c r="G11" s="140">
        <f>$C$48*F11</f>
        <v>0.07000830394476003</v>
      </c>
      <c r="H11" s="124">
        <f>G11/$G$48*100</f>
        <v>0.4805151912832783</v>
      </c>
      <c r="I11" s="126" t="s">
        <v>5</v>
      </c>
    </row>
    <row r="12" spans="1:9" ht="16.5" customHeight="1">
      <c r="A12" s="286" t="s">
        <v>6</v>
      </c>
      <c r="B12" s="287" t="s">
        <v>32</v>
      </c>
      <c r="C12" s="151"/>
      <c r="D12" s="147">
        <f>VLOOKUP($D$50,'逆行列係数表（開放型）(37部門)'!$A$4:$AM$40,'逆行列係数表（開放型）(37部門)'!$AP5,0)</f>
        <v>0.010811629828955343</v>
      </c>
      <c r="E12" s="308"/>
      <c r="F12" s="139">
        <f aca="true" t="shared" si="0" ref="F12:F44">D12/$E$11</f>
        <v>0.010690551952801865</v>
      </c>
      <c r="G12" s="141">
        <f aca="true" t="shared" si="1" ref="G12:G44">$C$48*F12</f>
        <v>0.10690551952801865</v>
      </c>
      <c r="H12" s="125">
        <f aca="true" t="shared" si="2" ref="H12:H44">G12/$G$48*100</f>
        <v>0.7337661858767118</v>
      </c>
      <c r="I12" s="127" t="s">
        <v>6</v>
      </c>
    </row>
    <row r="13" spans="1:9" ht="16.5" customHeight="1">
      <c r="A13" s="286" t="s">
        <v>7</v>
      </c>
      <c r="B13" s="287" t="s">
        <v>50</v>
      </c>
      <c r="C13" s="151"/>
      <c r="D13" s="147">
        <f>VLOOKUP($D$50,'逆行列係数表（開放型）(37部門)'!$A$4:$AM$40,'逆行列係数表（開放型）(37部門)'!$AP6,0)</f>
        <v>0.008580594537206172</v>
      </c>
      <c r="E13" s="308"/>
      <c r="F13" s="139">
        <f t="shared" si="0"/>
        <v>0.008484501702070745</v>
      </c>
      <c r="G13" s="141">
        <f t="shared" si="1"/>
        <v>0.08484501702070746</v>
      </c>
      <c r="H13" s="125">
        <f t="shared" si="2"/>
        <v>0.5823497683261579</v>
      </c>
      <c r="I13" s="127" t="s">
        <v>7</v>
      </c>
    </row>
    <row r="14" spans="1:9" ht="16.5" customHeight="1">
      <c r="A14" s="286" t="s">
        <v>8</v>
      </c>
      <c r="B14" s="287" t="s">
        <v>33</v>
      </c>
      <c r="C14" s="151"/>
      <c r="D14" s="147">
        <f>VLOOKUP($D$50,'逆行列係数表（開放型）(37部門)'!$A$4:$AM$40,'逆行列係数表（開放型）(37部門)'!$AP7,0)</f>
        <v>0.018574103791251514</v>
      </c>
      <c r="E14" s="308"/>
      <c r="F14" s="139">
        <f t="shared" si="0"/>
        <v>0.01836609509375837</v>
      </c>
      <c r="G14" s="141">
        <f t="shared" si="1"/>
        <v>0.18366095093758372</v>
      </c>
      <c r="H14" s="125">
        <f t="shared" si="2"/>
        <v>1.2605915584053697</v>
      </c>
      <c r="I14" s="127" t="s">
        <v>8</v>
      </c>
    </row>
    <row r="15" spans="1:9" ht="16.5" customHeight="1">
      <c r="A15" s="286" t="s">
        <v>9</v>
      </c>
      <c r="B15" s="287" t="s">
        <v>23</v>
      </c>
      <c r="C15" s="151"/>
      <c r="D15" s="147">
        <f>VLOOKUP($D$50,'逆行列係数表（開放型）(37部門)'!$A$4:$AM$40,'逆行列係数表（開放型）(37部門)'!$AP8,0)</f>
        <v>0.02079205950919485</v>
      </c>
      <c r="E15" s="308"/>
      <c r="F15" s="139">
        <f t="shared" si="0"/>
        <v>0.020559212246935844</v>
      </c>
      <c r="G15" s="141">
        <f t="shared" si="1"/>
        <v>0.20559212246935843</v>
      </c>
      <c r="H15" s="125">
        <f t="shared" si="2"/>
        <v>1.4111202884253444</v>
      </c>
      <c r="I15" s="127" t="s">
        <v>9</v>
      </c>
    </row>
    <row r="16" spans="1:9" ht="16.5" customHeight="1">
      <c r="A16" s="286" t="s">
        <v>10</v>
      </c>
      <c r="B16" s="287" t="s">
        <v>34</v>
      </c>
      <c r="C16" s="151"/>
      <c r="D16" s="147">
        <f>VLOOKUP($D$50,'逆行列係数表（開放型）(37部門)'!$A$4:$AM$40,'逆行列係数表（開放型）(37部門)'!$AP9,0)</f>
        <v>0.021800470960189725</v>
      </c>
      <c r="E16" s="308"/>
      <c r="F16" s="139">
        <f t="shared" si="0"/>
        <v>0.021556330644181478</v>
      </c>
      <c r="G16" s="141">
        <f t="shared" si="1"/>
        <v>0.21556330644181476</v>
      </c>
      <c r="H16" s="125">
        <f t="shared" si="2"/>
        <v>1.479559389272955</v>
      </c>
      <c r="I16" s="127" t="s">
        <v>10</v>
      </c>
    </row>
    <row r="17" spans="1:9" ht="16.5" customHeight="1">
      <c r="A17" s="286" t="s">
        <v>11</v>
      </c>
      <c r="B17" s="287" t="s">
        <v>35</v>
      </c>
      <c r="C17" s="151"/>
      <c r="D17" s="147">
        <f>VLOOKUP($D$50,'逆行列係数表（開放型）(37部門)'!$A$4:$AM$40,'逆行列係数表（開放型）(37部門)'!$AP10,0)</f>
        <v>0.004834912164964146</v>
      </c>
      <c r="E17" s="308"/>
      <c r="F17" s="139">
        <f t="shared" si="0"/>
        <v>0.0047807666840714615</v>
      </c>
      <c r="G17" s="141">
        <f t="shared" si="1"/>
        <v>0.047807666840714615</v>
      </c>
      <c r="H17" s="125">
        <f t="shared" si="2"/>
        <v>0.3281369335114803</v>
      </c>
      <c r="I17" s="127" t="s">
        <v>11</v>
      </c>
    </row>
    <row r="18" spans="1:9" ht="16.5" customHeight="1">
      <c r="A18" s="286" t="s">
        <v>12</v>
      </c>
      <c r="B18" s="287" t="s">
        <v>196</v>
      </c>
      <c r="C18" s="151"/>
      <c r="D18" s="147">
        <f>VLOOKUP($D$50,'逆行列係数表（開放型）(37部門)'!$A$4:$AM$40,'逆行列係数表（開放型）(37部門)'!$AP11,0)</f>
        <v>0.02080208175949659</v>
      </c>
      <c r="E18" s="308"/>
      <c r="F18" s="139">
        <f t="shared" si="0"/>
        <v>0.020569122259508396</v>
      </c>
      <c r="G18" s="141">
        <f t="shared" si="1"/>
        <v>0.20569122259508396</v>
      </c>
      <c r="H18" s="125">
        <f t="shared" si="2"/>
        <v>1.4118004808194748</v>
      </c>
      <c r="I18" s="127" t="s">
        <v>12</v>
      </c>
    </row>
    <row r="19" spans="1:9" ht="16.5" customHeight="1">
      <c r="A19" s="286" t="s">
        <v>13</v>
      </c>
      <c r="B19" s="287" t="s">
        <v>36</v>
      </c>
      <c r="C19" s="151"/>
      <c r="D19" s="147">
        <f>VLOOKUP($D$50,'逆行列係数表（開放型）(37部門)'!$A$4:$AM$40,'逆行列係数表（開放型）(37部門)'!$AP12,0)</f>
        <v>0.027357542414280282</v>
      </c>
      <c r="E19" s="308"/>
      <c r="F19" s="139">
        <f t="shared" si="0"/>
        <v>0.027051169260120987</v>
      </c>
      <c r="G19" s="141">
        <f t="shared" si="1"/>
        <v>0.2705116926012099</v>
      </c>
      <c r="H19" s="125">
        <f t="shared" si="2"/>
        <v>1.8567079959142883</v>
      </c>
      <c r="I19" s="127" t="s">
        <v>13</v>
      </c>
    </row>
    <row r="20" spans="1:9" ht="16.5" customHeight="1">
      <c r="A20" s="286" t="s">
        <v>14</v>
      </c>
      <c r="B20" s="287" t="s">
        <v>37</v>
      </c>
      <c r="C20" s="151"/>
      <c r="D20" s="147">
        <f>VLOOKUP($D$50,'逆行列係数表（開放型）(37部門)'!$A$4:$AM$40,'逆行列係数表（開放型）(37部門)'!$AP13,0)</f>
        <v>0.02730690603377828</v>
      </c>
      <c r="E20" s="308"/>
      <c r="F20" s="139">
        <f t="shared" si="0"/>
        <v>0.027001099949108442</v>
      </c>
      <c r="G20" s="141">
        <f t="shared" si="1"/>
        <v>0.2700109994910844</v>
      </c>
      <c r="H20" s="125">
        <f t="shared" si="2"/>
        <v>1.853271394368049</v>
      </c>
      <c r="I20" s="127" t="s">
        <v>14</v>
      </c>
    </row>
    <row r="21" spans="1:9" ht="16.5" customHeight="1">
      <c r="A21" s="286" t="s">
        <v>15</v>
      </c>
      <c r="B21" s="287" t="s">
        <v>38</v>
      </c>
      <c r="C21" s="151"/>
      <c r="D21" s="147">
        <f>VLOOKUP($D$50,'逆行列係数表（開放型）(37部門)'!$A$4:$AM$40,'逆行列係数表（開放型）(37部門)'!$AP14,0)</f>
        <v>0.01981474109894056</v>
      </c>
      <c r="E21" s="308"/>
      <c r="F21" s="139">
        <f t="shared" si="0"/>
        <v>0.01959283868397205</v>
      </c>
      <c r="G21" s="141">
        <f t="shared" si="1"/>
        <v>0.1959283868397205</v>
      </c>
      <c r="H21" s="125">
        <f t="shared" si="2"/>
        <v>1.3447914172352853</v>
      </c>
      <c r="I21" s="127" t="s">
        <v>15</v>
      </c>
    </row>
    <row r="22" spans="1:9" ht="16.5" customHeight="1">
      <c r="A22" s="286" t="s">
        <v>16</v>
      </c>
      <c r="B22" s="287" t="s">
        <v>39</v>
      </c>
      <c r="C22" s="151"/>
      <c r="D22" s="147">
        <f>VLOOKUP($D$50,'逆行列係数表（開放型）(37部門)'!$A$4:$AM$40,'逆行列係数表（開放型）(37部門)'!$AP15,0)</f>
        <v>0.018918829145342406</v>
      </c>
      <c r="E22" s="308"/>
      <c r="F22" s="139">
        <f t="shared" si="0"/>
        <v>0.018706959918549804</v>
      </c>
      <c r="G22" s="141">
        <f t="shared" si="1"/>
        <v>0.18706959918549804</v>
      </c>
      <c r="H22" s="125">
        <f t="shared" si="2"/>
        <v>1.2839874582140032</v>
      </c>
      <c r="I22" s="127" t="s">
        <v>16</v>
      </c>
    </row>
    <row r="23" spans="1:9" ht="16.5" customHeight="1">
      <c r="A23" s="286" t="s">
        <v>17</v>
      </c>
      <c r="B23" s="287" t="s">
        <v>162</v>
      </c>
      <c r="C23" s="151"/>
      <c r="D23" s="147">
        <f>VLOOKUP($D$50,'逆行列係数表（開放型）(37部門)'!$A$4:$AM$40,'逆行列係数表（開放型）(37部門)'!$AP16,0)</f>
        <v>0.014509123934321147</v>
      </c>
      <c r="E23" s="308"/>
      <c r="F23" s="139">
        <f t="shared" si="0"/>
        <v>0.014346638357344548</v>
      </c>
      <c r="G23" s="141">
        <f t="shared" si="1"/>
        <v>0.1434663835734455</v>
      </c>
      <c r="H23" s="125">
        <f t="shared" si="2"/>
        <v>0.9847085682851225</v>
      </c>
      <c r="I23" s="127" t="s">
        <v>17</v>
      </c>
    </row>
    <row r="24" spans="1:9" ht="16.5" customHeight="1">
      <c r="A24" s="286" t="s">
        <v>18</v>
      </c>
      <c r="B24" s="287" t="s">
        <v>163</v>
      </c>
      <c r="C24" s="151"/>
      <c r="D24" s="147">
        <f>VLOOKUP($D$50,'逆行列係数表（開放型）(37部門)'!$A$4:$AM$40,'逆行列係数表（開放型）(37部門)'!$AP17,0)</f>
        <v>0.009446726913026933</v>
      </c>
      <c r="E24" s="308"/>
      <c r="F24" s="139">
        <f t="shared" si="0"/>
        <v>0.009340934386892904</v>
      </c>
      <c r="G24" s="141">
        <f t="shared" si="1"/>
        <v>0.09340934386892903</v>
      </c>
      <c r="H24" s="125">
        <f t="shared" si="2"/>
        <v>0.6411326400970963</v>
      </c>
      <c r="I24" s="127" t="s">
        <v>18</v>
      </c>
    </row>
    <row r="25" spans="1:9" ht="16.5" customHeight="1">
      <c r="A25" s="286" t="s">
        <v>19</v>
      </c>
      <c r="B25" s="287" t="s">
        <v>164</v>
      </c>
      <c r="C25" s="151"/>
      <c r="D25" s="147">
        <f>VLOOKUP($D$50,'逆行列係数表（開放型）(37部門)'!$A$4:$AM$40,'逆行列係数表（開放型）(37部門)'!$AP18,0)</f>
        <v>0.007190336550438019</v>
      </c>
      <c r="E25" s="308"/>
      <c r="F25" s="139">
        <f t="shared" si="0"/>
        <v>0.00710981301308714</v>
      </c>
      <c r="G25" s="141">
        <f t="shared" si="1"/>
        <v>0.0710981301308714</v>
      </c>
      <c r="H25" s="125">
        <f t="shared" si="2"/>
        <v>0.4879954187531231</v>
      </c>
      <c r="I25" s="127" t="s">
        <v>19</v>
      </c>
    </row>
    <row r="26" spans="1:9" ht="16.5" customHeight="1">
      <c r="A26" s="286" t="s">
        <v>20</v>
      </c>
      <c r="B26" s="287" t="s">
        <v>51</v>
      </c>
      <c r="C26" s="151"/>
      <c r="D26" s="147">
        <f>VLOOKUP($D$50,'逆行列係数表（開放型）(37部門)'!$A$4:$AM$40,'逆行列係数表（開放型）(37部門)'!$AP19,0)</f>
        <v>0.019680669979622437</v>
      </c>
      <c r="E26" s="308"/>
      <c r="F26" s="139">
        <f t="shared" si="0"/>
        <v>0.019460269007696037</v>
      </c>
      <c r="G26" s="141">
        <f t="shared" si="1"/>
        <v>0.19460269007696038</v>
      </c>
      <c r="H26" s="125">
        <f t="shared" si="2"/>
        <v>1.3356922475990098</v>
      </c>
      <c r="I26" s="127" t="s">
        <v>20</v>
      </c>
    </row>
    <row r="27" spans="1:9" ht="16.5" customHeight="1">
      <c r="A27" s="286" t="s">
        <v>21</v>
      </c>
      <c r="B27" s="287" t="s">
        <v>30</v>
      </c>
      <c r="C27" s="151"/>
      <c r="D27" s="147">
        <f>VLOOKUP($D$50,'逆行列係数表（開放型）(37部門)'!$A$4:$AM$40,'逆行列係数表（開放型）(37部門)'!$AP20,0)</f>
        <v>0.007025562935265266</v>
      </c>
      <c r="E27" s="308"/>
      <c r="F27" s="139">
        <f t="shared" si="0"/>
        <v>0.006946884673759646</v>
      </c>
      <c r="G27" s="141">
        <f t="shared" si="1"/>
        <v>0.06946884673759646</v>
      </c>
      <c r="H27" s="125">
        <f t="shared" si="2"/>
        <v>0.4768125250496572</v>
      </c>
      <c r="I27" s="127" t="s">
        <v>21</v>
      </c>
    </row>
    <row r="28" spans="1:9" ht="16.5" customHeight="1">
      <c r="A28" s="286" t="s">
        <v>65</v>
      </c>
      <c r="B28" s="287" t="s">
        <v>197</v>
      </c>
      <c r="C28" s="151"/>
      <c r="D28" s="147">
        <f>VLOOKUP($D$50,'逆行列係数表（開放型）(37部門)'!$A$4:$AM$40,'逆行列係数表（開放型）(37部門)'!$AP21,0)</f>
        <v>0.007628927182824843</v>
      </c>
      <c r="E28" s="308"/>
      <c r="F28" s="139">
        <f t="shared" si="0"/>
        <v>0.007543491932521307</v>
      </c>
      <c r="G28" s="141">
        <f t="shared" si="1"/>
        <v>0.07543491932521307</v>
      </c>
      <c r="H28" s="125">
        <f t="shared" si="2"/>
        <v>0.5177617889099924</v>
      </c>
      <c r="I28" s="127" t="s">
        <v>65</v>
      </c>
    </row>
    <row r="29" spans="1:9" ht="16.5" customHeight="1">
      <c r="A29" s="286" t="s">
        <v>22</v>
      </c>
      <c r="B29" s="287" t="s">
        <v>40</v>
      </c>
      <c r="C29" s="151"/>
      <c r="D29" s="147">
        <f>VLOOKUP($D$50,'逆行列係数表（開放型）(37部門)'!$A$4:$AM$40,'逆行列係数表（開放型）(37部門)'!$AP22,0)</f>
        <v>0.010140167563409755</v>
      </c>
      <c r="E29" s="308"/>
      <c r="F29" s="139">
        <f t="shared" si="0"/>
        <v>0.010026609295892129</v>
      </c>
      <c r="G29" s="141">
        <f t="shared" si="1"/>
        <v>0.10026609295892129</v>
      </c>
      <c r="H29" s="125">
        <f t="shared" si="2"/>
        <v>0.6881952300315534</v>
      </c>
      <c r="I29" s="127" t="s">
        <v>22</v>
      </c>
    </row>
    <row r="30" spans="1:15" ht="16.5" customHeight="1">
      <c r="A30" s="286" t="s">
        <v>90</v>
      </c>
      <c r="B30" s="287" t="s">
        <v>28</v>
      </c>
      <c r="C30" s="151"/>
      <c r="D30" s="147">
        <f>VLOOKUP($D$50,'逆行列係数表（開放型）(37部門)'!$A$4:$AM$40,'逆行列係数表（開放型）(37部門)'!$AP23,0)</f>
        <v>0.013592538342225369</v>
      </c>
      <c r="E30" s="308"/>
      <c r="F30" s="139">
        <f t="shared" si="0"/>
        <v>0.013440317474507186</v>
      </c>
      <c r="G30" s="141">
        <f t="shared" si="1"/>
        <v>0.13440317474507185</v>
      </c>
      <c r="H30" s="125">
        <f t="shared" si="2"/>
        <v>0.9225015259999306</v>
      </c>
      <c r="I30" s="127" t="s">
        <v>90</v>
      </c>
      <c r="O30" s="4"/>
    </row>
    <row r="31" spans="1:9" ht="16.5" customHeight="1">
      <c r="A31" s="286" t="s">
        <v>93</v>
      </c>
      <c r="B31" s="287" t="s">
        <v>31</v>
      </c>
      <c r="C31" s="151"/>
      <c r="D31" s="147">
        <f>VLOOKUP($D$50,'逆行列係数表（開放型）(37部門)'!$A$4:$AM$40,'逆行列係数表（開放型）(37部門)'!$AP24,0)</f>
        <v>0.004751071124495292</v>
      </c>
      <c r="E31" s="308"/>
      <c r="F31" s="139">
        <f t="shared" si="0"/>
        <v>0.00469786456726861</v>
      </c>
      <c r="G31" s="141">
        <f t="shared" si="1"/>
        <v>0.0469786456726861</v>
      </c>
      <c r="H31" s="125">
        <f t="shared" si="2"/>
        <v>0.3224467904472028</v>
      </c>
      <c r="I31" s="127" t="s">
        <v>93</v>
      </c>
    </row>
    <row r="32" spans="1:9" ht="16.5" customHeight="1">
      <c r="A32" s="286" t="s">
        <v>134</v>
      </c>
      <c r="B32" s="287" t="s">
        <v>41</v>
      </c>
      <c r="C32" s="151">
        <v>10</v>
      </c>
      <c r="D32" s="147">
        <f>VLOOKUP($D$50,'逆行列係数表（開放型）(37部門)'!$A$4:$AM$40,'逆行列係数表（開放型）(37部門)'!$AP25,0)</f>
        <v>1.0113256898884202</v>
      </c>
      <c r="E32" s="308"/>
      <c r="F32" s="139">
        <f t="shared" si="0"/>
        <v>1</v>
      </c>
      <c r="G32" s="141">
        <f t="shared" si="1"/>
        <v>10</v>
      </c>
      <c r="H32" s="125">
        <f t="shared" si="2"/>
        <v>68.63688508472198</v>
      </c>
      <c r="I32" s="127" t="s">
        <v>134</v>
      </c>
    </row>
    <row r="33" spans="1:9" ht="16.5" customHeight="1">
      <c r="A33" s="286" t="s">
        <v>135</v>
      </c>
      <c r="B33" s="287" t="s">
        <v>165</v>
      </c>
      <c r="C33" s="151"/>
      <c r="D33" s="147">
        <f>VLOOKUP($D$50,'逆行列係数表（開放型）(37部門)'!$A$4:$AM$40,'逆行列係数表（開放型）(37部門)'!$AP26,0)</f>
        <v>0.019494215489654756</v>
      </c>
      <c r="E33" s="308"/>
      <c r="F33" s="139">
        <f t="shared" si="0"/>
        <v>0.019275902594549494</v>
      </c>
      <c r="G33" s="141">
        <f t="shared" si="1"/>
        <v>0.19275902594549493</v>
      </c>
      <c r="H33" s="125">
        <f t="shared" si="2"/>
        <v>1.323037911286388</v>
      </c>
      <c r="I33" s="127" t="s">
        <v>135</v>
      </c>
    </row>
    <row r="34" spans="1:9" ht="16.5" customHeight="1">
      <c r="A34" s="286" t="s">
        <v>136</v>
      </c>
      <c r="B34" s="287" t="s">
        <v>166</v>
      </c>
      <c r="C34" s="151"/>
      <c r="D34" s="147">
        <f>VLOOKUP($D$50,'逆行列係数表（開放型）(37部門)'!$A$4:$AM$40,'逆行列係数表（開放型）(37部門)'!$AP27,0)</f>
        <v>0.04200867081113901</v>
      </c>
      <c r="E34" s="308"/>
      <c r="F34" s="139">
        <f t="shared" si="0"/>
        <v>0.041538221792599604</v>
      </c>
      <c r="G34" s="141">
        <f t="shared" si="1"/>
        <v>0.41538221792599606</v>
      </c>
      <c r="H34" s="125">
        <f t="shared" si="2"/>
        <v>2.8510541558023537</v>
      </c>
      <c r="I34" s="127" t="s">
        <v>136</v>
      </c>
    </row>
    <row r="35" spans="1:9" ht="16.5" customHeight="1">
      <c r="A35" s="286" t="s">
        <v>137</v>
      </c>
      <c r="B35" s="287" t="s">
        <v>42</v>
      </c>
      <c r="C35" s="151"/>
      <c r="D35" s="147">
        <f>VLOOKUP($D$50,'逆行列係数表（開放型）(37部門)'!$A$4:$AM$40,'逆行列係数表（開放型）(37部門)'!$AP28,0)</f>
        <v>0.013682624391206018</v>
      </c>
      <c r="E35" s="308"/>
      <c r="F35" s="139">
        <f t="shared" si="0"/>
        <v>0.013529394662876235</v>
      </c>
      <c r="G35" s="141">
        <f t="shared" si="1"/>
        <v>0.13529394662876235</v>
      </c>
      <c r="H35" s="125">
        <f t="shared" si="2"/>
        <v>0.9286155067416871</v>
      </c>
      <c r="I35" s="127" t="s">
        <v>137</v>
      </c>
    </row>
    <row r="36" spans="1:9" ht="16.5" customHeight="1">
      <c r="A36" s="286" t="s">
        <v>138</v>
      </c>
      <c r="B36" s="287" t="s">
        <v>43</v>
      </c>
      <c r="C36" s="151"/>
      <c r="D36" s="147">
        <f>VLOOKUP($D$50,'逆行列係数表（開放型）(37部門)'!$A$4:$AM$40,'逆行列係数表（開放型）(37部門)'!$AP29,0)</f>
        <v>0.00401542187772444</v>
      </c>
      <c r="E36" s="308"/>
      <c r="F36" s="139">
        <f t="shared" si="0"/>
        <v>0.003970453749837466</v>
      </c>
      <c r="G36" s="141">
        <f t="shared" si="1"/>
        <v>0.03970453749837466</v>
      </c>
      <c r="H36" s="125">
        <f t="shared" si="2"/>
        <v>0.2725195777617977</v>
      </c>
      <c r="I36" s="127" t="s">
        <v>138</v>
      </c>
    </row>
    <row r="37" spans="1:9" ht="16.5" customHeight="1">
      <c r="A37" s="286" t="s">
        <v>139</v>
      </c>
      <c r="B37" s="287" t="s">
        <v>44</v>
      </c>
      <c r="C37" s="151"/>
      <c r="D37" s="147">
        <f>VLOOKUP($D$50,'逆行列係数表（開放型）(37部門)'!$A$4:$AM$40,'逆行列係数表（開放型）(37部門)'!$AP30,0)</f>
        <v>0.0016724088883158853</v>
      </c>
      <c r="E37" s="308"/>
      <c r="F37" s="139">
        <f t="shared" si="0"/>
        <v>0.0016536798234606327</v>
      </c>
      <c r="G37" s="141">
        <f t="shared" si="1"/>
        <v>0.016536798234606326</v>
      </c>
      <c r="H37" s="125">
        <f t="shared" si="2"/>
        <v>0.11350343200979078</v>
      </c>
      <c r="I37" s="127" t="s">
        <v>139</v>
      </c>
    </row>
    <row r="38" spans="1:9" ht="16.5" customHeight="1">
      <c r="A38" s="286" t="s">
        <v>96</v>
      </c>
      <c r="B38" s="287" t="s">
        <v>167</v>
      </c>
      <c r="C38" s="151"/>
      <c r="D38" s="147">
        <f>VLOOKUP($D$50,'逆行列係数表（開放型）(37部門)'!$A$4:$AM$40,'逆行列係数表（開放型）(37部門)'!$AP31,0)</f>
        <v>0.00608277603842668</v>
      </c>
      <c r="E38" s="308"/>
      <c r="F38" s="139">
        <f t="shared" si="0"/>
        <v>0.006014655910795457</v>
      </c>
      <c r="G38" s="141">
        <f t="shared" si="1"/>
        <v>0.06014655910795457</v>
      </c>
      <c r="H38" s="125">
        <f t="shared" si="2"/>
        <v>0.4128272465734117</v>
      </c>
      <c r="I38" s="127" t="s">
        <v>96</v>
      </c>
    </row>
    <row r="39" spans="1:9" ht="16.5" customHeight="1">
      <c r="A39" s="286" t="s">
        <v>140</v>
      </c>
      <c r="B39" s="287" t="s">
        <v>52</v>
      </c>
      <c r="C39" s="151"/>
      <c r="D39" s="147">
        <f>VLOOKUP($D$50,'逆行列係数表（開放型）(37部門)'!$A$4:$AM$40,'逆行列係数表（開放型）(37部門)'!$AP32,0)</f>
        <v>0.005733974164339038</v>
      </c>
      <c r="E39" s="308"/>
      <c r="F39" s="139">
        <f t="shared" si="0"/>
        <v>0.005669760218364145</v>
      </c>
      <c r="G39" s="141">
        <f t="shared" si="1"/>
        <v>0.05669760218364145</v>
      </c>
      <c r="H39" s="125">
        <f t="shared" si="2"/>
        <v>0.38915468056578806</v>
      </c>
      <c r="I39" s="127" t="s">
        <v>140</v>
      </c>
    </row>
    <row r="40" spans="1:9" ht="16.5" customHeight="1">
      <c r="A40" s="286" t="s">
        <v>141</v>
      </c>
      <c r="B40" s="287" t="s">
        <v>45</v>
      </c>
      <c r="C40" s="151"/>
      <c r="D40" s="147">
        <f>VLOOKUP($D$50,'逆行列係数表（開放型）(37部門)'!$A$4:$AM$40,'逆行列係数表（開放型）(37部門)'!$AP33,0)</f>
        <v>0.007977479693900731</v>
      </c>
      <c r="E40" s="308"/>
      <c r="F40" s="139">
        <f t="shared" si="0"/>
        <v>0.00788814105452111</v>
      </c>
      <c r="G40" s="141">
        <f t="shared" si="1"/>
        <v>0.0788814105452111</v>
      </c>
      <c r="H40" s="125">
        <f t="shared" si="2"/>
        <v>0.5414174310912432</v>
      </c>
      <c r="I40" s="127" t="s">
        <v>141</v>
      </c>
    </row>
    <row r="41" spans="1:9" ht="16.5" customHeight="1">
      <c r="A41" s="286" t="s">
        <v>142</v>
      </c>
      <c r="B41" s="287" t="s">
        <v>46</v>
      </c>
      <c r="C41" s="151"/>
      <c r="D41" s="147">
        <f>VLOOKUP($D$50,'逆行列係数表（開放型）(37部門)'!$A$4:$AM$40,'逆行列係数表（開放型）(37部門)'!$AP34,0)</f>
        <v>0.012220624262023264</v>
      </c>
      <c r="E41" s="308"/>
      <c r="F41" s="139">
        <f t="shared" si="0"/>
        <v>0.012083767261337511</v>
      </c>
      <c r="G41" s="141">
        <f t="shared" si="1"/>
        <v>0.12083767261337511</v>
      </c>
      <c r="H41" s="125">
        <f t="shared" si="2"/>
        <v>0.8293921449069486</v>
      </c>
      <c r="I41" s="127" t="s">
        <v>142</v>
      </c>
    </row>
    <row r="42" spans="1:9" ht="16.5" customHeight="1">
      <c r="A42" s="286" t="s">
        <v>143</v>
      </c>
      <c r="B42" s="287" t="s">
        <v>168</v>
      </c>
      <c r="C42" s="151"/>
      <c r="D42" s="147">
        <f>VLOOKUP($D$50,'逆行列係数表（開放型）(37部門)'!$A$4:$AM$40,'逆行列係数表（開放型）(37部門)'!$AP35,0)</f>
        <v>0.007920807044130968</v>
      </c>
      <c r="E42" s="308"/>
      <c r="F42" s="139">
        <f t="shared" si="0"/>
        <v>0.007832103073545845</v>
      </c>
      <c r="G42" s="141">
        <f t="shared" si="1"/>
        <v>0.07832103073545844</v>
      </c>
      <c r="H42" s="125">
        <f t="shared" si="2"/>
        <v>0.5375711586306641</v>
      </c>
      <c r="I42" s="127" t="s">
        <v>143</v>
      </c>
    </row>
    <row r="43" spans="1:9" ht="16.5" customHeight="1">
      <c r="A43" s="286" t="s">
        <v>144</v>
      </c>
      <c r="B43" s="287" t="s">
        <v>198</v>
      </c>
      <c r="C43" s="151"/>
      <c r="D43" s="147">
        <f>VLOOKUP($D$50,'逆行列係数表（開放型）(37部門)'!$A$4:$AM$40,'逆行列係数表（開放型）(37部門)'!$AP36,0)</f>
        <v>0.00424813014776188</v>
      </c>
      <c r="E43" s="308"/>
      <c r="F43" s="139">
        <f t="shared" si="0"/>
        <v>0.004200555953671638</v>
      </c>
      <c r="G43" s="141">
        <f t="shared" si="1"/>
        <v>0.04200555953671638</v>
      </c>
      <c r="H43" s="125">
        <f t="shared" si="2"/>
        <v>0.288313076284105</v>
      </c>
      <c r="I43" s="127" t="s">
        <v>144</v>
      </c>
    </row>
    <row r="44" spans="1:9" ht="16.5" customHeight="1">
      <c r="A44" s="288" t="s">
        <v>145</v>
      </c>
      <c r="B44" s="289" t="s">
        <v>24</v>
      </c>
      <c r="C44" s="166"/>
      <c r="D44" s="148">
        <f>VLOOKUP($D$50,'逆行列係数表（開放型）(37部門)'!$A$4:$AM$40,'逆行列係数表（開放型）(37部門)'!$AP37,0)</f>
        <v>0.004298060267592416</v>
      </c>
      <c r="E44" s="308"/>
      <c r="F44" s="144">
        <f t="shared" si="0"/>
        <v>0.004249926913323662</v>
      </c>
      <c r="G44" s="142">
        <f t="shared" si="1"/>
        <v>0.042499269133236615</v>
      </c>
      <c r="H44" s="142">
        <f t="shared" si="2"/>
        <v>0.2917017451682634</v>
      </c>
      <c r="I44" s="167" t="s">
        <v>145</v>
      </c>
    </row>
    <row r="45" spans="1:9" ht="16.5" customHeight="1">
      <c r="A45" s="288" t="s">
        <v>146</v>
      </c>
      <c r="B45" s="289" t="s">
        <v>25</v>
      </c>
      <c r="C45" s="151"/>
      <c r="D45" s="147">
        <f>VLOOKUP($D$50,'逆行列係数表（開放型）(37部門)'!$A$4:$AM$40,'逆行列係数表（開放型）(37部門)'!$AP38,0)</f>
        <v>0.019668991404137325</v>
      </c>
      <c r="E45" s="308"/>
      <c r="F45" s="139">
        <f>D45/$E$11</f>
        <v>0.019448721218885884</v>
      </c>
      <c r="G45" s="141">
        <f>$C$48*F45</f>
        <v>0.19448721218885884</v>
      </c>
      <c r="H45" s="141">
        <f>G45/$G$48*100</f>
        <v>1.3348996433454647</v>
      </c>
      <c r="I45" s="127" t="s">
        <v>146</v>
      </c>
    </row>
    <row r="46" spans="1:9" ht="16.5" customHeight="1">
      <c r="A46" s="288" t="s">
        <v>147</v>
      </c>
      <c r="B46" s="289" t="s">
        <v>47</v>
      </c>
      <c r="C46" s="151"/>
      <c r="D46" s="147">
        <f>VLOOKUP($D$50,'逆行列係数表（開放型）(37部門)'!$A$4:$AM$40,'逆行列係数表（開放型）(37部門)'!$AP39,0)</f>
        <v>0.006172642874977472</v>
      </c>
      <c r="E46" s="308"/>
      <c r="F46" s="139">
        <f>D46/$E$11</f>
        <v>0.006103516341662893</v>
      </c>
      <c r="G46" s="141">
        <f>$C$48*F46</f>
        <v>0.06103516341662893</v>
      </c>
      <c r="H46" s="141">
        <f>G46/$G$48*100</f>
        <v>0.4189263497554388</v>
      </c>
      <c r="I46" s="127" t="s">
        <v>147</v>
      </c>
    </row>
    <row r="47" spans="1:9" ht="16.5" customHeight="1" thickBot="1">
      <c r="A47" s="288" t="s">
        <v>148</v>
      </c>
      <c r="B47" s="289" t="s">
        <v>48</v>
      </c>
      <c r="C47" s="168"/>
      <c r="D47" s="162">
        <f>VLOOKUP($D$50,'逆行列係数表（開放型）(37部門)'!$A$4:$AM$40,'逆行列係数表（開放型）(37部門)'!$AP40,0)</f>
        <v>0.006281820743825037</v>
      </c>
      <c r="E47" s="309"/>
      <c r="F47" s="163">
        <f>D47/$E$11</f>
        <v>0.0062114715433740355</v>
      </c>
      <c r="G47" s="164">
        <f>$C$48*F47</f>
        <v>0.06211471543374036</v>
      </c>
      <c r="H47" s="165">
        <f>G47/$G$48*100</f>
        <v>0.42633605852958445</v>
      </c>
      <c r="I47" s="169" t="s">
        <v>148</v>
      </c>
    </row>
    <row r="48" spans="1:9" ht="16.5" customHeight="1" thickBot="1" thickTop="1">
      <c r="A48" s="295" t="s">
        <v>102</v>
      </c>
      <c r="B48" s="296"/>
      <c r="C48" s="123">
        <f>SUM(C11:C47)</f>
        <v>10</v>
      </c>
      <c r="D48" s="145">
        <f>SUM(D11:D47)</f>
        <v>1.4734434533852894</v>
      </c>
      <c r="E48" s="159"/>
      <c r="F48" s="158"/>
      <c r="G48" s="121">
        <f>SUM(G11:G47)</f>
        <v>14.569425736113304</v>
      </c>
      <c r="H48" s="121">
        <f>SUM(H11:H47)</f>
        <v>100.00000000000003</v>
      </c>
      <c r="I48" s="143"/>
    </row>
    <row r="49" spans="1:9" ht="16.5" customHeight="1" thickBot="1">
      <c r="A49" s="295" t="s">
        <v>132</v>
      </c>
      <c r="B49" s="296"/>
      <c r="C49" s="155"/>
      <c r="D49" s="156"/>
      <c r="E49" s="157"/>
      <c r="F49" s="158"/>
      <c r="G49" s="154">
        <f>AVERAGE(G11:G47)</f>
        <v>0.3937682631381974</v>
      </c>
      <c r="H49" s="160"/>
      <c r="I49" s="4"/>
    </row>
    <row r="50" spans="3:8" ht="14.25" thickBot="1">
      <c r="C50" s="152" t="s">
        <v>121</v>
      </c>
      <c r="D50" s="153" t="str">
        <f>VLOOKUP(C48,$C$11:$I$47,7,0)</f>
        <v>46</v>
      </c>
      <c r="H50" s="4"/>
    </row>
    <row r="51" spans="1:4" ht="13.5">
      <c r="A51" s="1"/>
      <c r="B51" s="2"/>
      <c r="C51" s="8"/>
      <c r="D51" s="6"/>
    </row>
    <row r="52" spans="1:4" ht="13.5">
      <c r="A52" s="1"/>
      <c r="B52" s="2"/>
      <c r="C52" s="8"/>
      <c r="D52" s="6"/>
    </row>
    <row r="53" spans="1:4" ht="13.5">
      <c r="A53" s="1"/>
      <c r="B53" s="2"/>
      <c r="C53" s="8"/>
      <c r="D53" s="6"/>
    </row>
    <row r="54" spans="1:4" ht="13.5">
      <c r="A54" s="1"/>
      <c r="B54" s="2"/>
      <c r="C54" s="8"/>
      <c r="D54" s="6"/>
    </row>
    <row r="55" spans="1:4" ht="13.5">
      <c r="A55" s="1"/>
      <c r="B55" s="2"/>
      <c r="C55" s="8"/>
      <c r="D55" s="6"/>
    </row>
    <row r="56" spans="1:4" ht="13.5">
      <c r="A56" s="1"/>
      <c r="B56" s="2"/>
      <c r="C56" s="8"/>
      <c r="D56" s="6"/>
    </row>
    <row r="57" spans="1:4" ht="13.5">
      <c r="A57" s="1"/>
      <c r="B57" s="2"/>
      <c r="C57" s="8"/>
      <c r="D57" s="6"/>
    </row>
    <row r="58" spans="1:4" ht="13.5">
      <c r="A58" s="1"/>
      <c r="B58" s="2"/>
      <c r="C58" s="8"/>
      <c r="D58" s="6"/>
    </row>
    <row r="59" spans="1:4" ht="13.5">
      <c r="A59" s="1"/>
      <c r="B59" s="2"/>
      <c r="C59" s="8"/>
      <c r="D59" s="6"/>
    </row>
    <row r="60" spans="1:4" ht="13.5">
      <c r="A60" s="1"/>
      <c r="B60" s="2"/>
      <c r="C60" s="8"/>
      <c r="D60" s="6"/>
    </row>
    <row r="61" spans="1:4" ht="13.5">
      <c r="A61" s="1"/>
      <c r="B61" s="2"/>
      <c r="C61" s="8"/>
      <c r="D61" s="6"/>
    </row>
    <row r="62" spans="1:4" ht="13.5">
      <c r="A62" s="1"/>
      <c r="B62" s="2"/>
      <c r="C62" s="8"/>
      <c r="D62" s="6"/>
    </row>
    <row r="63" spans="1:4" ht="13.5">
      <c r="A63" s="1"/>
      <c r="B63" s="2"/>
      <c r="C63" s="8"/>
      <c r="D63" s="6"/>
    </row>
    <row r="64" spans="1:4" ht="13.5">
      <c r="A64" s="1"/>
      <c r="B64" s="2"/>
      <c r="C64" s="8"/>
      <c r="D64" s="6"/>
    </row>
    <row r="65" spans="1:4" ht="13.5">
      <c r="A65" s="1"/>
      <c r="B65" s="2"/>
      <c r="C65" s="8"/>
      <c r="D65" s="6"/>
    </row>
    <row r="66" spans="1:4" ht="13.5">
      <c r="A66" s="1"/>
      <c r="B66" s="2"/>
      <c r="C66" s="8"/>
      <c r="D66" s="6"/>
    </row>
    <row r="67" spans="1:4" ht="13.5">
      <c r="A67" s="1"/>
      <c r="B67" s="2"/>
      <c r="C67" s="8"/>
      <c r="D67" s="6"/>
    </row>
    <row r="68" spans="1:4" ht="13.5">
      <c r="A68" s="1"/>
      <c r="B68" s="2"/>
      <c r="C68" s="8"/>
      <c r="D68" s="6"/>
    </row>
    <row r="69" spans="1:4" ht="13.5">
      <c r="A69" s="1"/>
      <c r="B69" s="2"/>
      <c r="C69" s="8"/>
      <c r="D69" s="6"/>
    </row>
    <row r="70" spans="1:4" ht="13.5">
      <c r="A70" s="1"/>
      <c r="B70" s="2"/>
      <c r="C70" s="8"/>
      <c r="D70" s="6"/>
    </row>
    <row r="71" spans="1:4" ht="13.5">
      <c r="A71" s="1"/>
      <c r="B71" s="2"/>
      <c r="C71" s="8"/>
      <c r="D71" s="6"/>
    </row>
    <row r="72" spans="1:4" ht="13.5">
      <c r="A72" s="1"/>
      <c r="B72" s="2"/>
      <c r="C72" s="8"/>
      <c r="D72" s="6"/>
    </row>
    <row r="73" spans="1:4" ht="13.5">
      <c r="A73" s="1"/>
      <c r="B73" s="2"/>
      <c r="C73" s="8"/>
      <c r="D73" s="6"/>
    </row>
    <row r="74" spans="1:4" ht="13.5">
      <c r="A74" s="1"/>
      <c r="B74" s="2"/>
      <c r="C74" s="8"/>
      <c r="D74" s="6"/>
    </row>
    <row r="75" spans="1:4" ht="13.5">
      <c r="A75" s="1"/>
      <c r="B75" s="2"/>
      <c r="C75" s="8"/>
      <c r="D75" s="6"/>
    </row>
    <row r="76" spans="1:4" ht="13.5">
      <c r="A76" s="1"/>
      <c r="B76" s="2"/>
      <c r="C76" s="8"/>
      <c r="D76" s="6"/>
    </row>
    <row r="77" spans="1:4" ht="13.5">
      <c r="A77" s="294"/>
      <c r="B77" s="294"/>
      <c r="C77" s="8"/>
      <c r="D77" s="6"/>
    </row>
    <row r="78" spans="1:4" ht="13.5">
      <c r="A78" s="4"/>
      <c r="B78" s="4"/>
      <c r="C78" s="8"/>
      <c r="D78" s="6"/>
    </row>
    <row r="79" spans="1:4" ht="13.5">
      <c r="A79" s="4"/>
      <c r="B79" s="4"/>
      <c r="C79" s="8"/>
      <c r="D79" s="6"/>
    </row>
    <row r="80" spans="1:4" ht="13.5">
      <c r="A80" s="4"/>
      <c r="B80" s="4"/>
      <c r="C80" s="8"/>
      <c r="D80" s="6"/>
    </row>
    <row r="81" spans="1:4" ht="13.5">
      <c r="A81" s="4"/>
      <c r="B81" s="4"/>
      <c r="C81" s="8"/>
      <c r="D81" s="6"/>
    </row>
    <row r="82" spans="1:4" ht="13.5">
      <c r="A82" s="4"/>
      <c r="B82" s="4"/>
      <c r="C82" s="8"/>
      <c r="D82" s="6"/>
    </row>
    <row r="83" spans="1:4" ht="13.5">
      <c r="A83" s="4"/>
      <c r="B83" s="4"/>
      <c r="C83" s="8"/>
      <c r="D83" s="6"/>
    </row>
    <row r="84" spans="1:4" ht="13.5">
      <c r="A84" s="4"/>
      <c r="B84" s="4"/>
      <c r="C84" s="8"/>
      <c r="D84" s="6"/>
    </row>
    <row r="85" spans="1:4" ht="13.5">
      <c r="A85" s="4"/>
      <c r="B85" s="4"/>
      <c r="C85" s="8"/>
      <c r="D85" s="6"/>
    </row>
    <row r="86" spans="1:4" ht="13.5">
      <c r="A86" s="4"/>
      <c r="B86" s="4"/>
      <c r="C86" s="8"/>
      <c r="D86" s="6"/>
    </row>
    <row r="87" spans="1:4" ht="13.5">
      <c r="A87" s="4"/>
      <c r="B87" s="4"/>
      <c r="C87" s="8"/>
      <c r="D87" s="6"/>
    </row>
    <row r="88" spans="1:4" ht="13.5">
      <c r="A88" s="4"/>
      <c r="B88" s="4"/>
      <c r="C88" s="8"/>
      <c r="D88" s="6"/>
    </row>
    <row r="89" spans="1:4" ht="13.5">
      <c r="A89" s="4"/>
      <c r="B89" s="4"/>
      <c r="C89" s="8"/>
      <c r="D89" s="6"/>
    </row>
  </sheetData>
  <sheetProtection/>
  <mergeCells count="7">
    <mergeCell ref="B2:H2"/>
    <mergeCell ref="A77:B77"/>
    <mergeCell ref="A48:B48"/>
    <mergeCell ref="B5:G6"/>
    <mergeCell ref="A9:B10"/>
    <mergeCell ref="A49:B49"/>
    <mergeCell ref="E11:E47"/>
  </mergeCells>
  <printOptions/>
  <pageMargins left="0.787" right="0.787" top="0.984" bottom="0.984" header="0.512" footer="0.51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BC52"/>
  <sheetViews>
    <sheetView zoomScalePageLayoutView="0" workbookViewId="0" topLeftCell="A1">
      <pane xSplit="3" ySplit="4" topLeftCell="AX5" activePane="bottomRight" state="frozen"/>
      <selection pane="topLeft" activeCell="BF40" sqref="BF40"/>
      <selection pane="topRight" activeCell="BF40" sqref="BF40"/>
      <selection pane="bottomLeft" activeCell="BF40" sqref="BF40"/>
      <selection pane="bottomRight" activeCell="BB1" sqref="BB1"/>
    </sheetView>
  </sheetViews>
  <sheetFormatPr defaultColWidth="9.00390625" defaultRowHeight="13.5"/>
  <cols>
    <col min="1" max="1" width="3.50390625" style="186" bestFit="1" customWidth="1"/>
    <col min="2" max="2" width="29.625" style="187" customWidth="1"/>
    <col min="3" max="54" width="13.125" style="187" customWidth="1"/>
    <col min="55" max="55" width="6.125" style="187" customWidth="1"/>
    <col min="56" max="16384" width="9.00390625" style="187" customWidth="1"/>
  </cols>
  <sheetData>
    <row r="1" spans="3:54" ht="19.5" customHeight="1">
      <c r="C1" s="310" t="s">
        <v>191</v>
      </c>
      <c r="D1" s="310"/>
      <c r="E1" s="310"/>
      <c r="F1" s="310"/>
      <c r="G1" s="310"/>
      <c r="H1" s="310"/>
      <c r="I1" s="310"/>
      <c r="J1" s="310"/>
      <c r="K1" s="310"/>
      <c r="L1" s="310"/>
      <c r="BB1" s="292" t="s">
        <v>218</v>
      </c>
    </row>
    <row r="2" spans="1:55" ht="13.5">
      <c r="A2" s="96"/>
      <c r="B2" s="97"/>
      <c r="C2" s="98" t="s">
        <v>5</v>
      </c>
      <c r="D2" s="98" t="s">
        <v>6</v>
      </c>
      <c r="E2" s="98" t="s">
        <v>7</v>
      </c>
      <c r="F2" s="98" t="s">
        <v>8</v>
      </c>
      <c r="G2" s="98" t="s">
        <v>9</v>
      </c>
      <c r="H2" s="98" t="s">
        <v>10</v>
      </c>
      <c r="I2" s="98" t="s">
        <v>11</v>
      </c>
      <c r="J2" s="98" t="s">
        <v>12</v>
      </c>
      <c r="K2" s="98" t="s">
        <v>13</v>
      </c>
      <c r="L2" s="98" t="s">
        <v>14</v>
      </c>
      <c r="M2" s="98" t="s">
        <v>15</v>
      </c>
      <c r="N2" s="98" t="s">
        <v>16</v>
      </c>
      <c r="O2" s="96" t="s">
        <v>17</v>
      </c>
      <c r="P2" s="96" t="s">
        <v>18</v>
      </c>
      <c r="Q2" s="96" t="s">
        <v>19</v>
      </c>
      <c r="R2" s="96" t="s">
        <v>20</v>
      </c>
      <c r="S2" s="96" t="s">
        <v>21</v>
      </c>
      <c r="T2" s="96" t="s">
        <v>65</v>
      </c>
      <c r="U2" s="96" t="s">
        <v>22</v>
      </c>
      <c r="V2" s="96" t="s">
        <v>90</v>
      </c>
      <c r="W2" s="96" t="s">
        <v>93</v>
      </c>
      <c r="X2" s="96" t="s">
        <v>134</v>
      </c>
      <c r="Y2" s="96" t="s">
        <v>135</v>
      </c>
      <c r="Z2" s="96" t="s">
        <v>136</v>
      </c>
      <c r="AA2" s="96" t="s">
        <v>137</v>
      </c>
      <c r="AB2" s="96" t="s">
        <v>138</v>
      </c>
      <c r="AC2" s="99" t="s">
        <v>139</v>
      </c>
      <c r="AD2" s="96" t="s">
        <v>96</v>
      </c>
      <c r="AE2" s="96" t="s">
        <v>140</v>
      </c>
      <c r="AF2" s="96" t="s">
        <v>141</v>
      </c>
      <c r="AG2" s="96" t="s">
        <v>142</v>
      </c>
      <c r="AH2" s="96" t="s">
        <v>143</v>
      </c>
      <c r="AI2" s="96" t="s">
        <v>144</v>
      </c>
      <c r="AJ2" s="96" t="s">
        <v>145</v>
      </c>
      <c r="AK2" s="96" t="s">
        <v>146</v>
      </c>
      <c r="AL2" s="96" t="s">
        <v>147</v>
      </c>
      <c r="AM2" s="96" t="s">
        <v>148</v>
      </c>
      <c r="AN2" s="98" t="s">
        <v>149</v>
      </c>
      <c r="AO2" s="98" t="s">
        <v>150</v>
      </c>
      <c r="AP2" s="98" t="s">
        <v>151</v>
      </c>
      <c r="AQ2" s="98" t="s">
        <v>152</v>
      </c>
      <c r="AR2" s="98" t="s">
        <v>153</v>
      </c>
      <c r="AS2" s="98" t="s">
        <v>154</v>
      </c>
      <c r="AT2" s="98" t="s">
        <v>155</v>
      </c>
      <c r="AU2" s="98" t="s">
        <v>156</v>
      </c>
      <c r="AV2" s="98" t="s">
        <v>157</v>
      </c>
      <c r="AW2" s="100" t="s">
        <v>178</v>
      </c>
      <c r="AX2" s="98" t="s">
        <v>158</v>
      </c>
      <c r="AY2" s="100" t="s">
        <v>159</v>
      </c>
      <c r="AZ2" s="98" t="s">
        <v>182</v>
      </c>
      <c r="BA2" s="98" t="s">
        <v>160</v>
      </c>
      <c r="BB2" s="98" t="s">
        <v>161</v>
      </c>
      <c r="BC2" s="182"/>
    </row>
    <row r="3" spans="1:55" ht="31.5" customHeight="1">
      <c r="A3" s="101"/>
      <c r="B3" s="102"/>
      <c r="C3" s="103" t="s">
        <v>195</v>
      </c>
      <c r="D3" s="103" t="s">
        <v>32</v>
      </c>
      <c r="E3" s="103" t="s">
        <v>50</v>
      </c>
      <c r="F3" s="103" t="s">
        <v>33</v>
      </c>
      <c r="G3" s="103" t="s">
        <v>23</v>
      </c>
      <c r="H3" s="103" t="s">
        <v>34</v>
      </c>
      <c r="I3" s="103" t="s">
        <v>35</v>
      </c>
      <c r="J3" s="103" t="s">
        <v>196</v>
      </c>
      <c r="K3" s="103" t="s">
        <v>36</v>
      </c>
      <c r="L3" s="103" t="s">
        <v>37</v>
      </c>
      <c r="M3" s="103" t="s">
        <v>38</v>
      </c>
      <c r="N3" s="103" t="s">
        <v>39</v>
      </c>
      <c r="O3" s="101" t="s">
        <v>162</v>
      </c>
      <c r="P3" s="101" t="s">
        <v>163</v>
      </c>
      <c r="Q3" s="101" t="s">
        <v>164</v>
      </c>
      <c r="R3" s="101" t="s">
        <v>51</v>
      </c>
      <c r="S3" s="101" t="s">
        <v>30</v>
      </c>
      <c r="T3" s="101" t="s">
        <v>197</v>
      </c>
      <c r="U3" s="101" t="s">
        <v>40</v>
      </c>
      <c r="V3" s="101" t="s">
        <v>28</v>
      </c>
      <c r="W3" s="101" t="s">
        <v>31</v>
      </c>
      <c r="X3" s="101" t="s">
        <v>41</v>
      </c>
      <c r="Y3" s="101" t="s">
        <v>165</v>
      </c>
      <c r="Z3" s="101" t="s">
        <v>166</v>
      </c>
      <c r="AA3" s="101" t="s">
        <v>42</v>
      </c>
      <c r="AB3" s="101" t="s">
        <v>43</v>
      </c>
      <c r="AC3" s="95" t="s">
        <v>44</v>
      </c>
      <c r="AD3" s="101" t="s">
        <v>167</v>
      </c>
      <c r="AE3" s="101" t="s">
        <v>52</v>
      </c>
      <c r="AF3" s="101" t="s">
        <v>45</v>
      </c>
      <c r="AG3" s="101" t="s">
        <v>46</v>
      </c>
      <c r="AH3" s="101" t="s">
        <v>168</v>
      </c>
      <c r="AI3" s="101" t="s">
        <v>198</v>
      </c>
      <c r="AJ3" s="101" t="s">
        <v>24</v>
      </c>
      <c r="AK3" s="101" t="s">
        <v>25</v>
      </c>
      <c r="AL3" s="101" t="s">
        <v>47</v>
      </c>
      <c r="AM3" s="101" t="s">
        <v>48</v>
      </c>
      <c r="AN3" s="103" t="s">
        <v>53</v>
      </c>
      <c r="AO3" s="103" t="s">
        <v>0</v>
      </c>
      <c r="AP3" s="103" t="s">
        <v>1</v>
      </c>
      <c r="AQ3" s="103" t="s">
        <v>2</v>
      </c>
      <c r="AR3" s="103" t="s">
        <v>199</v>
      </c>
      <c r="AS3" s="101" t="s">
        <v>200</v>
      </c>
      <c r="AT3" s="101" t="s">
        <v>3</v>
      </c>
      <c r="AU3" s="101" t="s">
        <v>201</v>
      </c>
      <c r="AV3" s="101" t="s">
        <v>202</v>
      </c>
      <c r="AW3" s="103" t="s">
        <v>203</v>
      </c>
      <c r="AX3" s="103" t="s">
        <v>4</v>
      </c>
      <c r="AY3" s="103" t="s">
        <v>26</v>
      </c>
      <c r="AZ3" s="103" t="s">
        <v>204</v>
      </c>
      <c r="BA3" s="103" t="s">
        <v>205</v>
      </c>
      <c r="BB3" s="103" t="s">
        <v>206</v>
      </c>
      <c r="BC3" s="183"/>
    </row>
    <row r="4" spans="1:55" ht="14.25">
      <c r="A4" s="104" t="s">
        <v>5</v>
      </c>
      <c r="B4" s="105" t="s">
        <v>195</v>
      </c>
      <c r="C4" s="170">
        <v>196898</v>
      </c>
      <c r="D4" s="171">
        <v>2</v>
      </c>
      <c r="E4" s="171">
        <v>1012001</v>
      </c>
      <c r="F4" s="171">
        <v>12940</v>
      </c>
      <c r="G4" s="171">
        <v>87726</v>
      </c>
      <c r="H4" s="171">
        <v>7511</v>
      </c>
      <c r="I4" s="171">
        <v>0</v>
      </c>
      <c r="J4" s="171">
        <v>7119</v>
      </c>
      <c r="K4" s="171">
        <v>32</v>
      </c>
      <c r="L4" s="171">
        <v>0</v>
      </c>
      <c r="M4" s="171">
        <v>0</v>
      </c>
      <c r="N4" s="171">
        <v>0</v>
      </c>
      <c r="O4" s="171">
        <v>0</v>
      </c>
      <c r="P4" s="171">
        <v>0</v>
      </c>
      <c r="Q4" s="171">
        <v>0</v>
      </c>
      <c r="R4" s="171">
        <v>0</v>
      </c>
      <c r="S4" s="171">
        <v>0</v>
      </c>
      <c r="T4" s="171">
        <v>0</v>
      </c>
      <c r="U4" s="171">
        <v>0</v>
      </c>
      <c r="V4" s="171">
        <v>18599</v>
      </c>
      <c r="W4" s="171">
        <v>6948</v>
      </c>
      <c r="X4" s="171">
        <v>0</v>
      </c>
      <c r="Y4" s="171">
        <v>0</v>
      </c>
      <c r="Z4" s="171">
        <v>0</v>
      </c>
      <c r="AA4" s="171">
        <v>1518</v>
      </c>
      <c r="AB4" s="171">
        <v>0</v>
      </c>
      <c r="AC4" s="171">
        <v>33</v>
      </c>
      <c r="AD4" s="171">
        <v>81</v>
      </c>
      <c r="AE4" s="171">
        <v>0</v>
      </c>
      <c r="AF4" s="171">
        <v>87</v>
      </c>
      <c r="AG4" s="171">
        <v>12949</v>
      </c>
      <c r="AH4" s="171">
        <v>30353</v>
      </c>
      <c r="AI4" s="171">
        <v>1417</v>
      </c>
      <c r="AJ4" s="171">
        <v>49</v>
      </c>
      <c r="AK4" s="171">
        <v>127294</v>
      </c>
      <c r="AL4" s="171">
        <v>0</v>
      </c>
      <c r="AM4" s="171">
        <v>0</v>
      </c>
      <c r="AN4" s="172">
        <v>1523557</v>
      </c>
      <c r="AO4" s="174">
        <v>9959</v>
      </c>
      <c r="AP4" s="174">
        <v>515843</v>
      </c>
      <c r="AQ4" s="174">
        <v>0</v>
      </c>
      <c r="AR4" s="174">
        <v>0</v>
      </c>
      <c r="AS4" s="174">
        <v>13738</v>
      </c>
      <c r="AT4" s="174">
        <v>7700</v>
      </c>
      <c r="AU4" s="172">
        <v>547240</v>
      </c>
      <c r="AV4" s="172">
        <v>2070797</v>
      </c>
      <c r="AW4" s="172">
        <v>912809</v>
      </c>
      <c r="AX4" s="172">
        <v>1460049</v>
      </c>
      <c r="AY4" s="172">
        <v>2983606</v>
      </c>
      <c r="AZ4" s="172">
        <v>-1298975</v>
      </c>
      <c r="BA4" s="172">
        <v>161074</v>
      </c>
      <c r="BB4" s="172">
        <v>1684631</v>
      </c>
      <c r="BC4" s="184" t="s">
        <v>5</v>
      </c>
    </row>
    <row r="5" spans="1:55" ht="14.25">
      <c r="A5" s="107" t="s">
        <v>6</v>
      </c>
      <c r="B5" s="108" t="s">
        <v>32</v>
      </c>
      <c r="C5" s="173">
        <v>36</v>
      </c>
      <c r="D5" s="174">
        <v>105</v>
      </c>
      <c r="E5" s="174">
        <v>2153</v>
      </c>
      <c r="F5" s="174">
        <v>511</v>
      </c>
      <c r="G5" s="174">
        <v>3061</v>
      </c>
      <c r="H5" s="174">
        <v>69219</v>
      </c>
      <c r="I5" s="174">
        <v>8318682</v>
      </c>
      <c r="J5" s="174">
        <v>368</v>
      </c>
      <c r="K5" s="174">
        <v>99960</v>
      </c>
      <c r="L5" s="174">
        <v>1719463</v>
      </c>
      <c r="M5" s="174">
        <v>1264903</v>
      </c>
      <c r="N5" s="174">
        <v>540</v>
      </c>
      <c r="O5" s="174">
        <v>99</v>
      </c>
      <c r="P5" s="174">
        <v>477</v>
      </c>
      <c r="Q5" s="174">
        <v>55</v>
      </c>
      <c r="R5" s="174">
        <v>504</v>
      </c>
      <c r="S5" s="174">
        <v>38</v>
      </c>
      <c r="T5" s="174">
        <v>9</v>
      </c>
      <c r="U5" s="174">
        <v>795</v>
      </c>
      <c r="V5" s="174">
        <v>546</v>
      </c>
      <c r="W5" s="174">
        <v>38927</v>
      </c>
      <c r="X5" s="174">
        <v>359569</v>
      </c>
      <c r="Y5" s="174">
        <v>0</v>
      </c>
      <c r="Z5" s="174">
        <v>2</v>
      </c>
      <c r="AA5" s="174">
        <v>30</v>
      </c>
      <c r="AB5" s="174">
        <v>3</v>
      </c>
      <c r="AC5" s="174">
        <v>5</v>
      </c>
      <c r="AD5" s="174">
        <v>33</v>
      </c>
      <c r="AE5" s="174">
        <v>0</v>
      </c>
      <c r="AF5" s="174">
        <v>22</v>
      </c>
      <c r="AG5" s="174">
        <v>126</v>
      </c>
      <c r="AH5" s="174">
        <v>93</v>
      </c>
      <c r="AI5" s="174">
        <v>40</v>
      </c>
      <c r="AJ5" s="174">
        <v>36</v>
      </c>
      <c r="AK5" s="174">
        <v>71</v>
      </c>
      <c r="AL5" s="174">
        <v>0</v>
      </c>
      <c r="AM5" s="174">
        <v>167</v>
      </c>
      <c r="AN5" s="175">
        <v>11880648</v>
      </c>
      <c r="AO5" s="174">
        <v>-786</v>
      </c>
      <c r="AP5" s="174">
        <v>-851</v>
      </c>
      <c r="AQ5" s="174">
        <v>0</v>
      </c>
      <c r="AR5" s="174">
        <v>0</v>
      </c>
      <c r="AS5" s="174">
        <v>-1309</v>
      </c>
      <c r="AT5" s="174">
        <v>13464</v>
      </c>
      <c r="AU5" s="175">
        <v>10518</v>
      </c>
      <c r="AV5" s="175">
        <v>11891166</v>
      </c>
      <c r="AW5" s="175">
        <v>68284</v>
      </c>
      <c r="AX5" s="175">
        <v>78802</v>
      </c>
      <c r="AY5" s="175">
        <v>11959450</v>
      </c>
      <c r="AZ5" s="175">
        <v>-11873269</v>
      </c>
      <c r="BA5" s="175">
        <v>-11794467</v>
      </c>
      <c r="BB5" s="175">
        <v>86181</v>
      </c>
      <c r="BC5" s="184" t="s">
        <v>6</v>
      </c>
    </row>
    <row r="6" spans="1:55" ht="14.25">
      <c r="A6" s="107" t="s">
        <v>7</v>
      </c>
      <c r="B6" s="108" t="s">
        <v>50</v>
      </c>
      <c r="C6" s="173">
        <v>234455</v>
      </c>
      <c r="D6" s="174">
        <v>0</v>
      </c>
      <c r="E6" s="174">
        <v>1281977</v>
      </c>
      <c r="F6" s="174">
        <v>2397</v>
      </c>
      <c r="G6" s="174">
        <v>3274</v>
      </c>
      <c r="H6" s="174">
        <v>31819</v>
      </c>
      <c r="I6" s="174">
        <v>59</v>
      </c>
      <c r="J6" s="174">
        <v>58</v>
      </c>
      <c r="K6" s="174">
        <v>1614</v>
      </c>
      <c r="L6" s="174">
        <v>5</v>
      </c>
      <c r="M6" s="174">
        <v>0</v>
      </c>
      <c r="N6" s="174">
        <v>0</v>
      </c>
      <c r="O6" s="174">
        <v>0</v>
      </c>
      <c r="P6" s="174">
        <v>0</v>
      </c>
      <c r="Q6" s="174">
        <v>0</v>
      </c>
      <c r="R6" s="174">
        <v>0</v>
      </c>
      <c r="S6" s="174">
        <v>0</v>
      </c>
      <c r="T6" s="174">
        <v>0</v>
      </c>
      <c r="U6" s="174">
        <v>0</v>
      </c>
      <c r="V6" s="174">
        <v>1609</v>
      </c>
      <c r="W6" s="174">
        <v>64</v>
      </c>
      <c r="X6" s="174">
        <v>0</v>
      </c>
      <c r="Y6" s="174">
        <v>0</v>
      </c>
      <c r="Z6" s="174">
        <v>0</v>
      </c>
      <c r="AA6" s="174">
        <v>1409</v>
      </c>
      <c r="AB6" s="174">
        <v>0</v>
      </c>
      <c r="AC6" s="174">
        <v>0</v>
      </c>
      <c r="AD6" s="174">
        <v>319</v>
      </c>
      <c r="AE6" s="174">
        <v>1</v>
      </c>
      <c r="AF6" s="174">
        <v>946</v>
      </c>
      <c r="AG6" s="174">
        <v>34269</v>
      </c>
      <c r="AH6" s="174">
        <v>90077</v>
      </c>
      <c r="AI6" s="174">
        <v>959</v>
      </c>
      <c r="AJ6" s="174">
        <v>29</v>
      </c>
      <c r="AK6" s="174">
        <v>757535</v>
      </c>
      <c r="AL6" s="174">
        <v>0</v>
      </c>
      <c r="AM6" s="174">
        <v>2308</v>
      </c>
      <c r="AN6" s="175">
        <v>2445183</v>
      </c>
      <c r="AO6" s="174">
        <v>127835</v>
      </c>
      <c r="AP6" s="174">
        <v>4120050</v>
      </c>
      <c r="AQ6" s="174">
        <v>0</v>
      </c>
      <c r="AR6" s="174">
        <v>0</v>
      </c>
      <c r="AS6" s="174">
        <v>0</v>
      </c>
      <c r="AT6" s="174">
        <v>10182</v>
      </c>
      <c r="AU6" s="175">
        <v>4258067</v>
      </c>
      <c r="AV6" s="175">
        <v>6703250</v>
      </c>
      <c r="AW6" s="175">
        <v>5240799</v>
      </c>
      <c r="AX6" s="175">
        <v>9498866</v>
      </c>
      <c r="AY6" s="175">
        <v>11944049</v>
      </c>
      <c r="AZ6" s="175">
        <v>-4894676</v>
      </c>
      <c r="BA6" s="175">
        <v>4604190</v>
      </c>
      <c r="BB6" s="175">
        <v>7049373</v>
      </c>
      <c r="BC6" s="184" t="s">
        <v>7</v>
      </c>
    </row>
    <row r="7" spans="1:55" ht="14.25">
      <c r="A7" s="107" t="s">
        <v>8</v>
      </c>
      <c r="B7" s="108" t="s">
        <v>33</v>
      </c>
      <c r="C7" s="173">
        <v>8910</v>
      </c>
      <c r="D7" s="174">
        <v>158</v>
      </c>
      <c r="E7" s="174">
        <v>5889</v>
      </c>
      <c r="F7" s="174">
        <v>560188</v>
      </c>
      <c r="G7" s="174">
        <v>10429</v>
      </c>
      <c r="H7" s="174">
        <v>8303</v>
      </c>
      <c r="I7" s="174">
        <v>287</v>
      </c>
      <c r="J7" s="174">
        <v>21191</v>
      </c>
      <c r="K7" s="174">
        <v>4282</v>
      </c>
      <c r="L7" s="174">
        <v>4491</v>
      </c>
      <c r="M7" s="174">
        <v>526</v>
      </c>
      <c r="N7" s="174">
        <v>2641</v>
      </c>
      <c r="O7" s="174">
        <v>2642</v>
      </c>
      <c r="P7" s="174">
        <v>2193</v>
      </c>
      <c r="Q7" s="174">
        <v>597</v>
      </c>
      <c r="R7" s="174">
        <v>17159</v>
      </c>
      <c r="S7" s="174">
        <v>2480</v>
      </c>
      <c r="T7" s="174">
        <v>561</v>
      </c>
      <c r="U7" s="174">
        <v>17962</v>
      </c>
      <c r="V7" s="174">
        <v>4749</v>
      </c>
      <c r="W7" s="174">
        <v>20779</v>
      </c>
      <c r="X7" s="174">
        <v>354</v>
      </c>
      <c r="Y7" s="174">
        <v>456</v>
      </c>
      <c r="Z7" s="174">
        <v>1890</v>
      </c>
      <c r="AA7" s="174">
        <v>43128</v>
      </c>
      <c r="AB7" s="174">
        <v>4817</v>
      </c>
      <c r="AC7" s="174">
        <v>139</v>
      </c>
      <c r="AD7" s="174">
        <v>15134</v>
      </c>
      <c r="AE7" s="174">
        <v>2646</v>
      </c>
      <c r="AF7" s="174">
        <v>15384</v>
      </c>
      <c r="AG7" s="174">
        <v>2086</v>
      </c>
      <c r="AH7" s="174">
        <v>29236</v>
      </c>
      <c r="AI7" s="174">
        <v>16245</v>
      </c>
      <c r="AJ7" s="174">
        <v>10540</v>
      </c>
      <c r="AK7" s="174">
        <v>18559</v>
      </c>
      <c r="AL7" s="174">
        <v>3438</v>
      </c>
      <c r="AM7" s="174">
        <v>386</v>
      </c>
      <c r="AN7" s="175">
        <v>860855</v>
      </c>
      <c r="AO7" s="174">
        <v>16210</v>
      </c>
      <c r="AP7" s="174">
        <v>611483</v>
      </c>
      <c r="AQ7" s="174">
        <v>0</v>
      </c>
      <c r="AR7" s="174">
        <v>202</v>
      </c>
      <c r="AS7" s="174">
        <v>279368</v>
      </c>
      <c r="AT7" s="174">
        <v>26663</v>
      </c>
      <c r="AU7" s="175">
        <v>933926</v>
      </c>
      <c r="AV7" s="175">
        <v>1794781</v>
      </c>
      <c r="AW7" s="175">
        <v>1906760</v>
      </c>
      <c r="AX7" s="175">
        <v>2840686</v>
      </c>
      <c r="AY7" s="175">
        <v>3701541</v>
      </c>
      <c r="AZ7" s="175">
        <v>-1495965</v>
      </c>
      <c r="BA7" s="175">
        <v>1344721</v>
      </c>
      <c r="BB7" s="175">
        <v>2205576</v>
      </c>
      <c r="BC7" s="184" t="s">
        <v>8</v>
      </c>
    </row>
    <row r="8" spans="1:55" ht="14.25">
      <c r="A8" s="109" t="s">
        <v>9</v>
      </c>
      <c r="B8" s="110" t="s">
        <v>23</v>
      </c>
      <c r="C8" s="176">
        <v>45176</v>
      </c>
      <c r="D8" s="177">
        <v>90</v>
      </c>
      <c r="E8" s="177">
        <v>104101</v>
      </c>
      <c r="F8" s="177">
        <v>11366</v>
      </c>
      <c r="G8" s="177">
        <v>486394</v>
      </c>
      <c r="H8" s="177">
        <v>61595</v>
      </c>
      <c r="I8" s="177">
        <v>168</v>
      </c>
      <c r="J8" s="177">
        <v>25994</v>
      </c>
      <c r="K8" s="177">
        <v>13150</v>
      </c>
      <c r="L8" s="177">
        <v>4107</v>
      </c>
      <c r="M8" s="177">
        <v>535</v>
      </c>
      <c r="N8" s="177">
        <v>6345</v>
      </c>
      <c r="O8" s="177">
        <v>5920</v>
      </c>
      <c r="P8" s="177">
        <v>2870</v>
      </c>
      <c r="Q8" s="177">
        <v>3897</v>
      </c>
      <c r="R8" s="177">
        <v>21753</v>
      </c>
      <c r="S8" s="177">
        <v>8226</v>
      </c>
      <c r="T8" s="177">
        <v>2204</v>
      </c>
      <c r="U8" s="177">
        <v>12022</v>
      </c>
      <c r="V8" s="177">
        <v>241321</v>
      </c>
      <c r="W8" s="177">
        <v>395713</v>
      </c>
      <c r="X8" s="177">
        <v>9162</v>
      </c>
      <c r="Y8" s="177">
        <v>1028</v>
      </c>
      <c r="Z8" s="177">
        <v>3397</v>
      </c>
      <c r="AA8" s="177">
        <v>77980</v>
      </c>
      <c r="AB8" s="177">
        <v>15269</v>
      </c>
      <c r="AC8" s="177">
        <v>4126</v>
      </c>
      <c r="AD8" s="177">
        <v>36475</v>
      </c>
      <c r="AE8" s="177">
        <v>43930</v>
      </c>
      <c r="AF8" s="177">
        <v>5319</v>
      </c>
      <c r="AG8" s="177">
        <v>28530</v>
      </c>
      <c r="AH8" s="177">
        <v>53704</v>
      </c>
      <c r="AI8" s="177">
        <v>12098</v>
      </c>
      <c r="AJ8" s="177">
        <v>23710</v>
      </c>
      <c r="AK8" s="177">
        <v>32875</v>
      </c>
      <c r="AL8" s="177">
        <v>76146</v>
      </c>
      <c r="AM8" s="177">
        <v>918</v>
      </c>
      <c r="AN8" s="178">
        <v>1877614</v>
      </c>
      <c r="AO8" s="177">
        <v>10558</v>
      </c>
      <c r="AP8" s="177">
        <v>67295</v>
      </c>
      <c r="AQ8" s="177">
        <v>438</v>
      </c>
      <c r="AR8" s="177">
        <v>2362</v>
      </c>
      <c r="AS8" s="177">
        <v>80315</v>
      </c>
      <c r="AT8" s="177">
        <v>19687</v>
      </c>
      <c r="AU8" s="178">
        <v>180655</v>
      </c>
      <c r="AV8" s="178">
        <v>2058269</v>
      </c>
      <c r="AW8" s="178">
        <v>1376536</v>
      </c>
      <c r="AX8" s="178">
        <v>1557191</v>
      </c>
      <c r="AY8" s="178">
        <v>3434805</v>
      </c>
      <c r="AZ8" s="178">
        <v>-1573108</v>
      </c>
      <c r="BA8" s="178">
        <v>-15917</v>
      </c>
      <c r="BB8" s="178">
        <v>1861697</v>
      </c>
      <c r="BC8" s="184" t="s">
        <v>9</v>
      </c>
    </row>
    <row r="9" spans="1:55" ht="14.25">
      <c r="A9" s="107" t="s">
        <v>10</v>
      </c>
      <c r="B9" s="108" t="s">
        <v>34</v>
      </c>
      <c r="C9" s="173">
        <v>105979</v>
      </c>
      <c r="D9" s="174">
        <v>883</v>
      </c>
      <c r="E9" s="174">
        <v>68883</v>
      </c>
      <c r="F9" s="174">
        <v>160132</v>
      </c>
      <c r="G9" s="174">
        <v>71635</v>
      </c>
      <c r="H9" s="174">
        <v>5183617</v>
      </c>
      <c r="I9" s="174">
        <v>14572</v>
      </c>
      <c r="J9" s="174">
        <v>662685</v>
      </c>
      <c r="K9" s="174">
        <v>47100</v>
      </c>
      <c r="L9" s="174">
        <v>55240</v>
      </c>
      <c r="M9" s="174">
        <v>3879</v>
      </c>
      <c r="N9" s="174">
        <v>18449</v>
      </c>
      <c r="O9" s="174">
        <v>10980</v>
      </c>
      <c r="P9" s="174">
        <v>9348</v>
      </c>
      <c r="Q9" s="174">
        <v>7571</v>
      </c>
      <c r="R9" s="174">
        <v>55267</v>
      </c>
      <c r="S9" s="174">
        <v>16065</v>
      </c>
      <c r="T9" s="174">
        <v>4487</v>
      </c>
      <c r="U9" s="174">
        <v>83653</v>
      </c>
      <c r="V9" s="174">
        <v>71435</v>
      </c>
      <c r="W9" s="174">
        <v>37143</v>
      </c>
      <c r="X9" s="174">
        <v>1314</v>
      </c>
      <c r="Y9" s="174">
        <v>4481</v>
      </c>
      <c r="Z9" s="174">
        <v>14011</v>
      </c>
      <c r="AA9" s="174">
        <v>97</v>
      </c>
      <c r="AB9" s="174">
        <v>59</v>
      </c>
      <c r="AC9" s="174">
        <v>464</v>
      </c>
      <c r="AD9" s="174">
        <v>3739</v>
      </c>
      <c r="AE9" s="174">
        <v>3822</v>
      </c>
      <c r="AF9" s="174">
        <v>3435</v>
      </c>
      <c r="AG9" s="174">
        <v>25516</v>
      </c>
      <c r="AH9" s="174">
        <v>1172964</v>
      </c>
      <c r="AI9" s="174">
        <v>1555</v>
      </c>
      <c r="AJ9" s="174">
        <v>23750</v>
      </c>
      <c r="AK9" s="174">
        <v>32387</v>
      </c>
      <c r="AL9" s="174">
        <v>1646</v>
      </c>
      <c r="AM9" s="174">
        <v>5521</v>
      </c>
      <c r="AN9" s="175">
        <v>7983764</v>
      </c>
      <c r="AO9" s="174">
        <v>25369</v>
      </c>
      <c r="AP9" s="174">
        <v>353386</v>
      </c>
      <c r="AQ9" s="174">
        <v>0</v>
      </c>
      <c r="AR9" s="174">
        <v>0</v>
      </c>
      <c r="AS9" s="174">
        <v>0</v>
      </c>
      <c r="AT9" s="174">
        <v>-44050</v>
      </c>
      <c r="AU9" s="175">
        <v>334705</v>
      </c>
      <c r="AV9" s="175">
        <v>8318469</v>
      </c>
      <c r="AW9" s="175">
        <v>9977466</v>
      </c>
      <c r="AX9" s="175">
        <v>10312171</v>
      </c>
      <c r="AY9" s="175">
        <v>18295935</v>
      </c>
      <c r="AZ9" s="175">
        <v>-5458905</v>
      </c>
      <c r="BA9" s="175">
        <v>4853266</v>
      </c>
      <c r="BB9" s="175">
        <v>12837030</v>
      </c>
      <c r="BC9" s="184" t="s">
        <v>10</v>
      </c>
    </row>
    <row r="10" spans="1:55" ht="14.25">
      <c r="A10" s="107" t="s">
        <v>11</v>
      </c>
      <c r="B10" s="108" t="s">
        <v>35</v>
      </c>
      <c r="C10" s="173">
        <v>15956</v>
      </c>
      <c r="D10" s="174">
        <v>1096</v>
      </c>
      <c r="E10" s="174">
        <v>36790</v>
      </c>
      <c r="F10" s="174">
        <v>9784</v>
      </c>
      <c r="G10" s="174">
        <v>5698</v>
      </c>
      <c r="H10" s="174">
        <v>2607651</v>
      </c>
      <c r="I10" s="174">
        <v>776049</v>
      </c>
      <c r="J10" s="174">
        <v>6703</v>
      </c>
      <c r="K10" s="174">
        <v>28834</v>
      </c>
      <c r="L10" s="174">
        <v>666897</v>
      </c>
      <c r="M10" s="174">
        <v>7653</v>
      </c>
      <c r="N10" s="174">
        <v>6406</v>
      </c>
      <c r="O10" s="174">
        <v>3575</v>
      </c>
      <c r="P10" s="174">
        <v>2933</v>
      </c>
      <c r="Q10" s="174">
        <v>568</v>
      </c>
      <c r="R10" s="174">
        <v>5547</v>
      </c>
      <c r="S10" s="174">
        <v>1910</v>
      </c>
      <c r="T10" s="174">
        <v>127</v>
      </c>
      <c r="U10" s="174">
        <v>18331</v>
      </c>
      <c r="V10" s="174">
        <v>4271</v>
      </c>
      <c r="W10" s="174">
        <v>79575</v>
      </c>
      <c r="X10" s="174">
        <v>136440</v>
      </c>
      <c r="Y10" s="174">
        <v>3787</v>
      </c>
      <c r="Z10" s="174">
        <v>11288</v>
      </c>
      <c r="AA10" s="174">
        <v>17223</v>
      </c>
      <c r="AB10" s="174">
        <v>1607</v>
      </c>
      <c r="AC10" s="174">
        <v>2320</v>
      </c>
      <c r="AD10" s="174">
        <v>949858</v>
      </c>
      <c r="AE10" s="174">
        <v>2855</v>
      </c>
      <c r="AF10" s="174">
        <v>31057</v>
      </c>
      <c r="AG10" s="174">
        <v>14419</v>
      </c>
      <c r="AH10" s="174">
        <v>22723</v>
      </c>
      <c r="AI10" s="174">
        <v>2314</v>
      </c>
      <c r="AJ10" s="174">
        <v>13889</v>
      </c>
      <c r="AK10" s="174">
        <v>28293</v>
      </c>
      <c r="AL10" s="174">
        <v>0</v>
      </c>
      <c r="AM10" s="174">
        <v>14637</v>
      </c>
      <c r="AN10" s="175">
        <v>5539064</v>
      </c>
      <c r="AO10" s="174">
        <v>2328</v>
      </c>
      <c r="AP10" s="174">
        <v>736239</v>
      </c>
      <c r="AQ10" s="174">
        <v>0</v>
      </c>
      <c r="AR10" s="174">
        <v>0</v>
      </c>
      <c r="AS10" s="174">
        <v>0</v>
      </c>
      <c r="AT10" s="174">
        <v>-83498</v>
      </c>
      <c r="AU10" s="175">
        <v>655069</v>
      </c>
      <c r="AV10" s="175">
        <v>6194133</v>
      </c>
      <c r="AW10" s="175">
        <v>10281722</v>
      </c>
      <c r="AX10" s="175">
        <v>10936791</v>
      </c>
      <c r="AY10" s="175">
        <v>16475855</v>
      </c>
      <c r="AZ10" s="175">
        <v>-3262711</v>
      </c>
      <c r="BA10" s="175">
        <v>7674080</v>
      </c>
      <c r="BB10" s="175">
        <v>13213144</v>
      </c>
      <c r="BC10" s="184" t="s">
        <v>11</v>
      </c>
    </row>
    <row r="11" spans="1:55" ht="14.25">
      <c r="A11" s="107" t="s">
        <v>12</v>
      </c>
      <c r="B11" s="108" t="s">
        <v>196</v>
      </c>
      <c r="C11" s="173">
        <v>12719</v>
      </c>
      <c r="D11" s="174">
        <v>166</v>
      </c>
      <c r="E11" s="174">
        <v>126346</v>
      </c>
      <c r="F11" s="174">
        <v>18758</v>
      </c>
      <c r="G11" s="174">
        <v>39128</v>
      </c>
      <c r="H11" s="174">
        <v>69178</v>
      </c>
      <c r="I11" s="174">
        <v>1690</v>
      </c>
      <c r="J11" s="174">
        <v>794889</v>
      </c>
      <c r="K11" s="174">
        <v>7961</v>
      </c>
      <c r="L11" s="174">
        <v>9872</v>
      </c>
      <c r="M11" s="174">
        <v>913</v>
      </c>
      <c r="N11" s="174">
        <v>8082</v>
      </c>
      <c r="O11" s="174">
        <v>22931</v>
      </c>
      <c r="P11" s="174">
        <v>52894</v>
      </c>
      <c r="Q11" s="174">
        <v>24575</v>
      </c>
      <c r="R11" s="174">
        <v>94301</v>
      </c>
      <c r="S11" s="174">
        <v>52303</v>
      </c>
      <c r="T11" s="174">
        <v>16109</v>
      </c>
      <c r="U11" s="174">
        <v>323070</v>
      </c>
      <c r="V11" s="174">
        <v>113233</v>
      </c>
      <c r="W11" s="174">
        <v>87996</v>
      </c>
      <c r="X11" s="174">
        <v>0</v>
      </c>
      <c r="Y11" s="174">
        <v>18178</v>
      </c>
      <c r="Z11" s="174">
        <v>13573</v>
      </c>
      <c r="AA11" s="174">
        <v>61176</v>
      </c>
      <c r="AB11" s="174">
        <v>11348</v>
      </c>
      <c r="AC11" s="174">
        <v>6114</v>
      </c>
      <c r="AD11" s="174">
        <v>28920</v>
      </c>
      <c r="AE11" s="174">
        <v>7158</v>
      </c>
      <c r="AF11" s="174">
        <v>6701</v>
      </c>
      <c r="AG11" s="174">
        <v>12118</v>
      </c>
      <c r="AH11" s="174">
        <v>21091</v>
      </c>
      <c r="AI11" s="174">
        <v>5072</v>
      </c>
      <c r="AJ11" s="174">
        <v>75176</v>
      </c>
      <c r="AK11" s="174">
        <v>15406</v>
      </c>
      <c r="AL11" s="174">
        <v>8337</v>
      </c>
      <c r="AM11" s="174">
        <v>2969</v>
      </c>
      <c r="AN11" s="175">
        <v>2170451</v>
      </c>
      <c r="AO11" s="174">
        <v>3716</v>
      </c>
      <c r="AP11" s="174">
        <v>125031</v>
      </c>
      <c r="AQ11" s="174">
        <v>254</v>
      </c>
      <c r="AR11" s="174">
        <v>0</v>
      </c>
      <c r="AS11" s="174">
        <v>-64</v>
      </c>
      <c r="AT11" s="174">
        <v>-10070</v>
      </c>
      <c r="AU11" s="175">
        <v>118867</v>
      </c>
      <c r="AV11" s="175">
        <v>2289318</v>
      </c>
      <c r="AW11" s="175">
        <v>3034021</v>
      </c>
      <c r="AX11" s="175">
        <v>3152888</v>
      </c>
      <c r="AY11" s="175">
        <v>5323339</v>
      </c>
      <c r="AZ11" s="175">
        <v>-1772242</v>
      </c>
      <c r="BA11" s="175">
        <v>1380646</v>
      </c>
      <c r="BB11" s="175">
        <v>3551097</v>
      </c>
      <c r="BC11" s="184" t="s">
        <v>12</v>
      </c>
    </row>
    <row r="12" spans="1:55" ht="14.25">
      <c r="A12" s="107" t="s">
        <v>13</v>
      </c>
      <c r="B12" s="108" t="s">
        <v>36</v>
      </c>
      <c r="C12" s="173">
        <v>3583</v>
      </c>
      <c r="D12" s="174">
        <v>4</v>
      </c>
      <c r="E12" s="174">
        <v>25217</v>
      </c>
      <c r="F12" s="174">
        <v>1083</v>
      </c>
      <c r="G12" s="174">
        <v>5053</v>
      </c>
      <c r="H12" s="174">
        <v>33510</v>
      </c>
      <c r="I12" s="174">
        <v>1011</v>
      </c>
      <c r="J12" s="174">
        <v>11181</v>
      </c>
      <c r="K12" s="174">
        <v>134356</v>
      </c>
      <c r="L12" s="174">
        <v>56471</v>
      </c>
      <c r="M12" s="174">
        <v>5562</v>
      </c>
      <c r="N12" s="174">
        <v>7154</v>
      </c>
      <c r="O12" s="174">
        <v>18889</v>
      </c>
      <c r="P12" s="174">
        <v>6286</v>
      </c>
      <c r="Q12" s="174">
        <v>2362</v>
      </c>
      <c r="R12" s="174">
        <v>113930</v>
      </c>
      <c r="S12" s="174">
        <v>9901</v>
      </c>
      <c r="T12" s="174">
        <v>1321</v>
      </c>
      <c r="U12" s="174">
        <v>56835</v>
      </c>
      <c r="V12" s="174">
        <v>5721</v>
      </c>
      <c r="W12" s="174">
        <v>347698</v>
      </c>
      <c r="X12" s="174">
        <v>69</v>
      </c>
      <c r="Y12" s="174">
        <v>1953</v>
      </c>
      <c r="Z12" s="174">
        <v>482</v>
      </c>
      <c r="AA12" s="174">
        <v>2204</v>
      </c>
      <c r="AB12" s="174">
        <v>26</v>
      </c>
      <c r="AC12" s="174">
        <v>1036</v>
      </c>
      <c r="AD12" s="174">
        <v>386</v>
      </c>
      <c r="AE12" s="174">
        <v>28</v>
      </c>
      <c r="AF12" s="174">
        <v>840</v>
      </c>
      <c r="AG12" s="174">
        <v>10247</v>
      </c>
      <c r="AH12" s="174">
        <v>7808</v>
      </c>
      <c r="AI12" s="174">
        <v>296</v>
      </c>
      <c r="AJ12" s="174">
        <v>5635</v>
      </c>
      <c r="AK12" s="174">
        <v>7552</v>
      </c>
      <c r="AL12" s="174">
        <v>879</v>
      </c>
      <c r="AM12" s="174">
        <v>3554</v>
      </c>
      <c r="AN12" s="175">
        <v>890123</v>
      </c>
      <c r="AO12" s="174">
        <v>1723</v>
      </c>
      <c r="AP12" s="174">
        <v>19150</v>
      </c>
      <c r="AQ12" s="174">
        <v>0</v>
      </c>
      <c r="AR12" s="174">
        <v>0</v>
      </c>
      <c r="AS12" s="174">
        <v>0</v>
      </c>
      <c r="AT12" s="174">
        <v>-10013</v>
      </c>
      <c r="AU12" s="175">
        <v>10860</v>
      </c>
      <c r="AV12" s="175">
        <v>900983</v>
      </c>
      <c r="AW12" s="175">
        <v>1341799</v>
      </c>
      <c r="AX12" s="175">
        <v>1352659</v>
      </c>
      <c r="AY12" s="175">
        <v>2242782</v>
      </c>
      <c r="AZ12" s="175">
        <v>-679501</v>
      </c>
      <c r="BA12" s="175">
        <v>673158</v>
      </c>
      <c r="BB12" s="175">
        <v>1563281</v>
      </c>
      <c r="BC12" s="184" t="s">
        <v>13</v>
      </c>
    </row>
    <row r="13" spans="1:55" ht="14.25">
      <c r="A13" s="109" t="s">
        <v>14</v>
      </c>
      <c r="B13" s="110" t="s">
        <v>37</v>
      </c>
      <c r="C13" s="176">
        <v>71</v>
      </c>
      <c r="D13" s="177">
        <v>40</v>
      </c>
      <c r="E13" s="177">
        <v>0</v>
      </c>
      <c r="F13" s="177">
        <v>247</v>
      </c>
      <c r="G13" s="177">
        <v>20452</v>
      </c>
      <c r="H13" s="177">
        <v>550</v>
      </c>
      <c r="I13" s="177">
        <v>0</v>
      </c>
      <c r="J13" s="177">
        <v>9885</v>
      </c>
      <c r="K13" s="177">
        <v>10666</v>
      </c>
      <c r="L13" s="177">
        <v>9438139</v>
      </c>
      <c r="M13" s="177">
        <v>698</v>
      </c>
      <c r="N13" s="177">
        <v>461203</v>
      </c>
      <c r="O13" s="177">
        <v>263002</v>
      </c>
      <c r="P13" s="177">
        <v>238955</v>
      </c>
      <c r="Q13" s="177">
        <v>15919</v>
      </c>
      <c r="R13" s="177">
        <v>16991</v>
      </c>
      <c r="S13" s="177">
        <v>70847</v>
      </c>
      <c r="T13" s="177">
        <v>4897</v>
      </c>
      <c r="U13" s="177">
        <v>511635</v>
      </c>
      <c r="V13" s="177">
        <v>3076</v>
      </c>
      <c r="W13" s="177">
        <v>155980</v>
      </c>
      <c r="X13" s="177">
        <v>0</v>
      </c>
      <c r="Y13" s="177">
        <v>12</v>
      </c>
      <c r="Z13" s="177">
        <v>0</v>
      </c>
      <c r="AA13" s="177">
        <v>0</v>
      </c>
      <c r="AB13" s="177">
        <v>0</v>
      </c>
      <c r="AC13" s="177">
        <v>0</v>
      </c>
      <c r="AD13" s="177">
        <v>1947</v>
      </c>
      <c r="AE13" s="177">
        <v>0</v>
      </c>
      <c r="AF13" s="177">
        <v>71</v>
      </c>
      <c r="AG13" s="177">
        <v>0</v>
      </c>
      <c r="AH13" s="177">
        <v>29</v>
      </c>
      <c r="AI13" s="177">
        <v>3</v>
      </c>
      <c r="AJ13" s="177">
        <v>1019</v>
      </c>
      <c r="AK13" s="177">
        <v>122</v>
      </c>
      <c r="AL13" s="177">
        <v>4</v>
      </c>
      <c r="AM13" s="177">
        <v>3713</v>
      </c>
      <c r="AN13" s="178">
        <v>11230173</v>
      </c>
      <c r="AO13" s="177">
        <v>0</v>
      </c>
      <c r="AP13" s="177">
        <v>5</v>
      </c>
      <c r="AQ13" s="177">
        <v>0</v>
      </c>
      <c r="AR13" s="177">
        <v>0</v>
      </c>
      <c r="AS13" s="177">
        <v>0</v>
      </c>
      <c r="AT13" s="177">
        <v>-77044</v>
      </c>
      <c r="AU13" s="178">
        <v>-77039</v>
      </c>
      <c r="AV13" s="178">
        <v>11153134</v>
      </c>
      <c r="AW13" s="178">
        <v>10046095</v>
      </c>
      <c r="AX13" s="178">
        <v>9969056</v>
      </c>
      <c r="AY13" s="178">
        <v>21199229</v>
      </c>
      <c r="AZ13" s="178">
        <v>-2677853</v>
      </c>
      <c r="BA13" s="178">
        <v>7291203</v>
      </c>
      <c r="BB13" s="178">
        <v>18521376</v>
      </c>
      <c r="BC13" s="184" t="s">
        <v>14</v>
      </c>
    </row>
    <row r="14" spans="1:55" ht="14.25">
      <c r="A14" s="107" t="s">
        <v>15</v>
      </c>
      <c r="B14" s="108" t="s">
        <v>38</v>
      </c>
      <c r="C14" s="173">
        <v>0</v>
      </c>
      <c r="D14" s="174">
        <v>15</v>
      </c>
      <c r="E14" s="174">
        <v>8087</v>
      </c>
      <c r="F14" s="174">
        <v>16</v>
      </c>
      <c r="G14" s="174">
        <v>5218</v>
      </c>
      <c r="H14" s="174">
        <v>54613</v>
      </c>
      <c r="I14" s="174">
        <v>168</v>
      </c>
      <c r="J14" s="174">
        <v>7890</v>
      </c>
      <c r="K14" s="174">
        <v>30177</v>
      </c>
      <c r="L14" s="174">
        <v>116028</v>
      </c>
      <c r="M14" s="174">
        <v>239550</v>
      </c>
      <c r="N14" s="174">
        <v>157867</v>
      </c>
      <c r="O14" s="174">
        <v>65867</v>
      </c>
      <c r="P14" s="174">
        <v>39089</v>
      </c>
      <c r="Q14" s="174">
        <v>21034</v>
      </c>
      <c r="R14" s="174">
        <v>176860</v>
      </c>
      <c r="S14" s="174">
        <v>116432</v>
      </c>
      <c r="T14" s="174">
        <v>18572</v>
      </c>
      <c r="U14" s="174">
        <v>168356</v>
      </c>
      <c r="V14" s="174">
        <v>16037</v>
      </c>
      <c r="W14" s="174">
        <v>64589</v>
      </c>
      <c r="X14" s="174">
        <v>475</v>
      </c>
      <c r="Y14" s="174">
        <v>183</v>
      </c>
      <c r="Z14" s="174">
        <v>4</v>
      </c>
      <c r="AA14" s="174">
        <v>123</v>
      </c>
      <c r="AB14" s="174">
        <v>0</v>
      </c>
      <c r="AC14" s="174">
        <v>0</v>
      </c>
      <c r="AD14" s="174">
        <v>195</v>
      </c>
      <c r="AE14" s="174">
        <v>254</v>
      </c>
      <c r="AF14" s="174">
        <v>458</v>
      </c>
      <c r="AG14" s="174">
        <v>285</v>
      </c>
      <c r="AH14" s="174">
        <v>12227</v>
      </c>
      <c r="AI14" s="174">
        <v>144</v>
      </c>
      <c r="AJ14" s="174">
        <v>3131</v>
      </c>
      <c r="AK14" s="174">
        <v>1834</v>
      </c>
      <c r="AL14" s="174">
        <v>166</v>
      </c>
      <c r="AM14" s="174">
        <v>2875</v>
      </c>
      <c r="AN14" s="175">
        <v>1328819</v>
      </c>
      <c r="AO14" s="174">
        <v>192</v>
      </c>
      <c r="AP14" s="174">
        <v>23510</v>
      </c>
      <c r="AQ14" s="174">
        <v>0</v>
      </c>
      <c r="AR14" s="174">
        <v>0</v>
      </c>
      <c r="AS14" s="174">
        <v>-11793</v>
      </c>
      <c r="AT14" s="174">
        <v>32</v>
      </c>
      <c r="AU14" s="175">
        <v>11941</v>
      </c>
      <c r="AV14" s="175">
        <v>1340760</v>
      </c>
      <c r="AW14" s="175">
        <v>2206946</v>
      </c>
      <c r="AX14" s="175">
        <v>2218887</v>
      </c>
      <c r="AY14" s="175">
        <v>3547706</v>
      </c>
      <c r="AZ14" s="175">
        <v>-1234717</v>
      </c>
      <c r="BA14" s="175">
        <v>984170</v>
      </c>
      <c r="BB14" s="175">
        <v>2312989</v>
      </c>
      <c r="BC14" s="184" t="s">
        <v>15</v>
      </c>
    </row>
    <row r="15" spans="1:55" ht="14.25">
      <c r="A15" s="107" t="s">
        <v>16</v>
      </c>
      <c r="B15" s="108" t="s">
        <v>39</v>
      </c>
      <c r="C15" s="173">
        <v>2903</v>
      </c>
      <c r="D15" s="174">
        <v>782</v>
      </c>
      <c r="E15" s="174">
        <v>108027</v>
      </c>
      <c r="F15" s="174">
        <v>8134</v>
      </c>
      <c r="G15" s="174">
        <v>24517</v>
      </c>
      <c r="H15" s="174">
        <v>53741</v>
      </c>
      <c r="I15" s="174">
        <v>6704</v>
      </c>
      <c r="J15" s="174">
        <v>36042</v>
      </c>
      <c r="K15" s="174">
        <v>16348</v>
      </c>
      <c r="L15" s="174">
        <v>6430</v>
      </c>
      <c r="M15" s="174">
        <v>1505</v>
      </c>
      <c r="N15" s="174">
        <v>121780</v>
      </c>
      <c r="O15" s="174">
        <v>77509</v>
      </c>
      <c r="P15" s="174">
        <v>72519</v>
      </c>
      <c r="Q15" s="174">
        <v>31745</v>
      </c>
      <c r="R15" s="174">
        <v>67662</v>
      </c>
      <c r="S15" s="174">
        <v>59694</v>
      </c>
      <c r="T15" s="174">
        <v>11368</v>
      </c>
      <c r="U15" s="174">
        <v>98327</v>
      </c>
      <c r="V15" s="174">
        <v>14644</v>
      </c>
      <c r="W15" s="174">
        <v>600002</v>
      </c>
      <c r="X15" s="174">
        <v>871</v>
      </c>
      <c r="Y15" s="174">
        <v>462</v>
      </c>
      <c r="Z15" s="174">
        <v>152</v>
      </c>
      <c r="AA15" s="174">
        <v>26092</v>
      </c>
      <c r="AB15" s="174">
        <v>408</v>
      </c>
      <c r="AC15" s="174">
        <v>4228</v>
      </c>
      <c r="AD15" s="174">
        <v>12458</v>
      </c>
      <c r="AE15" s="174">
        <v>1764</v>
      </c>
      <c r="AF15" s="174">
        <v>11813</v>
      </c>
      <c r="AG15" s="174">
        <v>894</v>
      </c>
      <c r="AH15" s="174">
        <v>3312</v>
      </c>
      <c r="AI15" s="174">
        <v>1590</v>
      </c>
      <c r="AJ15" s="174">
        <v>8483</v>
      </c>
      <c r="AK15" s="174">
        <v>13898</v>
      </c>
      <c r="AL15" s="174">
        <v>65</v>
      </c>
      <c r="AM15" s="174">
        <v>4397</v>
      </c>
      <c r="AN15" s="175">
        <v>1511270</v>
      </c>
      <c r="AO15" s="174">
        <v>4421</v>
      </c>
      <c r="AP15" s="174">
        <v>38922</v>
      </c>
      <c r="AQ15" s="174">
        <v>133</v>
      </c>
      <c r="AR15" s="174">
        <v>3226</v>
      </c>
      <c r="AS15" s="174">
        <v>95345</v>
      </c>
      <c r="AT15" s="174">
        <v>12303</v>
      </c>
      <c r="AU15" s="175">
        <v>154350</v>
      </c>
      <c r="AV15" s="175">
        <v>1665620</v>
      </c>
      <c r="AW15" s="175">
        <v>1685922</v>
      </c>
      <c r="AX15" s="175">
        <v>1840272</v>
      </c>
      <c r="AY15" s="175">
        <v>3351542</v>
      </c>
      <c r="AZ15" s="175">
        <v>-1271179</v>
      </c>
      <c r="BA15" s="175">
        <v>569093</v>
      </c>
      <c r="BB15" s="175">
        <v>2080363</v>
      </c>
      <c r="BC15" s="184" t="s">
        <v>16</v>
      </c>
    </row>
    <row r="16" spans="1:55" ht="14.25">
      <c r="A16" s="107" t="s">
        <v>17</v>
      </c>
      <c r="B16" s="108" t="s">
        <v>162</v>
      </c>
      <c r="C16" s="173">
        <v>5</v>
      </c>
      <c r="D16" s="174">
        <v>64</v>
      </c>
      <c r="E16" s="174">
        <v>0</v>
      </c>
      <c r="F16" s="174">
        <v>0</v>
      </c>
      <c r="G16" s="174">
        <v>1325</v>
      </c>
      <c r="H16" s="174">
        <v>157</v>
      </c>
      <c r="I16" s="174">
        <v>0</v>
      </c>
      <c r="J16" s="174">
        <v>1325</v>
      </c>
      <c r="K16" s="174">
        <v>2194</v>
      </c>
      <c r="L16" s="174">
        <v>748</v>
      </c>
      <c r="M16" s="174">
        <v>0</v>
      </c>
      <c r="N16" s="174">
        <v>1955</v>
      </c>
      <c r="O16" s="174">
        <v>252091</v>
      </c>
      <c r="P16" s="174">
        <v>115707</v>
      </c>
      <c r="Q16" s="174">
        <v>14173</v>
      </c>
      <c r="R16" s="174">
        <v>7934</v>
      </c>
      <c r="S16" s="174">
        <v>27328</v>
      </c>
      <c r="T16" s="174">
        <v>1107</v>
      </c>
      <c r="U16" s="174">
        <v>78580</v>
      </c>
      <c r="V16" s="174">
        <v>141</v>
      </c>
      <c r="W16" s="174">
        <v>43122</v>
      </c>
      <c r="X16" s="174">
        <v>0</v>
      </c>
      <c r="Y16" s="174">
        <v>3443</v>
      </c>
      <c r="Z16" s="174">
        <v>0</v>
      </c>
      <c r="AA16" s="174">
        <v>44</v>
      </c>
      <c r="AB16" s="174">
        <v>0</v>
      </c>
      <c r="AC16" s="174">
        <v>0</v>
      </c>
      <c r="AD16" s="174">
        <v>491</v>
      </c>
      <c r="AE16" s="174">
        <v>15</v>
      </c>
      <c r="AF16" s="174">
        <v>767</v>
      </c>
      <c r="AG16" s="174">
        <v>0</v>
      </c>
      <c r="AH16" s="174">
        <v>1</v>
      </c>
      <c r="AI16" s="174">
        <v>0</v>
      </c>
      <c r="AJ16" s="174">
        <v>62677</v>
      </c>
      <c r="AK16" s="174">
        <v>18</v>
      </c>
      <c r="AL16" s="174">
        <v>0</v>
      </c>
      <c r="AM16" s="174">
        <v>0</v>
      </c>
      <c r="AN16" s="175">
        <v>615412</v>
      </c>
      <c r="AO16" s="174">
        <v>0</v>
      </c>
      <c r="AP16" s="174">
        <v>1850</v>
      </c>
      <c r="AQ16" s="174">
        <v>0</v>
      </c>
      <c r="AR16" s="174">
        <v>17354</v>
      </c>
      <c r="AS16" s="174">
        <v>712261</v>
      </c>
      <c r="AT16" s="174">
        <v>42919</v>
      </c>
      <c r="AU16" s="175">
        <v>774384</v>
      </c>
      <c r="AV16" s="175">
        <v>1389796</v>
      </c>
      <c r="AW16" s="175">
        <v>1674642</v>
      </c>
      <c r="AX16" s="175">
        <v>2449026</v>
      </c>
      <c r="AY16" s="175">
        <v>3064438</v>
      </c>
      <c r="AZ16" s="175">
        <v>-1030680</v>
      </c>
      <c r="BA16" s="175">
        <v>1418346</v>
      </c>
      <c r="BB16" s="175">
        <v>2033758</v>
      </c>
      <c r="BC16" s="184" t="s">
        <v>17</v>
      </c>
    </row>
    <row r="17" spans="1:55" ht="14.25">
      <c r="A17" s="107" t="s">
        <v>18</v>
      </c>
      <c r="B17" s="108" t="s">
        <v>163</v>
      </c>
      <c r="C17" s="173">
        <v>19</v>
      </c>
      <c r="D17" s="174">
        <v>94</v>
      </c>
      <c r="E17" s="174">
        <v>0</v>
      </c>
      <c r="F17" s="174">
        <v>0</v>
      </c>
      <c r="G17" s="174">
        <v>195</v>
      </c>
      <c r="H17" s="174">
        <v>0</v>
      </c>
      <c r="I17" s="174">
        <v>173</v>
      </c>
      <c r="J17" s="174">
        <v>8828</v>
      </c>
      <c r="K17" s="174">
        <v>2804</v>
      </c>
      <c r="L17" s="174">
        <v>985</v>
      </c>
      <c r="M17" s="174">
        <v>205</v>
      </c>
      <c r="N17" s="174">
        <v>1021</v>
      </c>
      <c r="O17" s="174">
        <v>11031</v>
      </c>
      <c r="P17" s="174">
        <v>390741</v>
      </c>
      <c r="Q17" s="174">
        <v>1174</v>
      </c>
      <c r="R17" s="174">
        <v>12421</v>
      </c>
      <c r="S17" s="174">
        <v>2209</v>
      </c>
      <c r="T17" s="174">
        <v>318</v>
      </c>
      <c r="U17" s="174">
        <v>7737</v>
      </c>
      <c r="V17" s="174">
        <v>62</v>
      </c>
      <c r="W17" s="174">
        <v>434</v>
      </c>
      <c r="X17" s="174">
        <v>10</v>
      </c>
      <c r="Y17" s="174">
        <v>82</v>
      </c>
      <c r="Z17" s="174">
        <v>0</v>
      </c>
      <c r="AA17" s="174">
        <v>32</v>
      </c>
      <c r="AB17" s="174">
        <v>0</v>
      </c>
      <c r="AC17" s="174">
        <v>0</v>
      </c>
      <c r="AD17" s="174">
        <v>420</v>
      </c>
      <c r="AE17" s="174">
        <v>9</v>
      </c>
      <c r="AF17" s="174">
        <v>43</v>
      </c>
      <c r="AG17" s="174">
        <v>0</v>
      </c>
      <c r="AH17" s="174">
        <v>0</v>
      </c>
      <c r="AI17" s="174">
        <v>0</v>
      </c>
      <c r="AJ17" s="174">
        <v>92536</v>
      </c>
      <c r="AK17" s="174">
        <v>43</v>
      </c>
      <c r="AL17" s="174">
        <v>0</v>
      </c>
      <c r="AM17" s="174">
        <v>0</v>
      </c>
      <c r="AN17" s="175">
        <v>533626</v>
      </c>
      <c r="AO17" s="174">
        <v>0</v>
      </c>
      <c r="AP17" s="174">
        <v>1086</v>
      </c>
      <c r="AQ17" s="174">
        <v>0</v>
      </c>
      <c r="AR17" s="174">
        <v>15983</v>
      </c>
      <c r="AS17" s="174">
        <v>1848015</v>
      </c>
      <c r="AT17" s="174">
        <v>31782</v>
      </c>
      <c r="AU17" s="175">
        <v>1896866</v>
      </c>
      <c r="AV17" s="175">
        <v>2430492</v>
      </c>
      <c r="AW17" s="175">
        <v>1392510</v>
      </c>
      <c r="AX17" s="175">
        <v>3289376</v>
      </c>
      <c r="AY17" s="175">
        <v>3823002</v>
      </c>
      <c r="AZ17" s="175">
        <v>-1395519</v>
      </c>
      <c r="BA17" s="175">
        <v>1893857</v>
      </c>
      <c r="BB17" s="175">
        <v>2427483</v>
      </c>
      <c r="BC17" s="184" t="s">
        <v>18</v>
      </c>
    </row>
    <row r="18" spans="1:55" ht="14.25">
      <c r="A18" s="109" t="s">
        <v>19</v>
      </c>
      <c r="B18" s="110" t="s">
        <v>164</v>
      </c>
      <c r="C18" s="176">
        <v>526</v>
      </c>
      <c r="D18" s="177">
        <v>0</v>
      </c>
      <c r="E18" s="177">
        <v>0</v>
      </c>
      <c r="F18" s="177">
        <v>0</v>
      </c>
      <c r="G18" s="177">
        <v>0</v>
      </c>
      <c r="H18" s="177">
        <v>46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32</v>
      </c>
      <c r="O18" s="177">
        <v>3387</v>
      </c>
      <c r="P18" s="177">
        <v>14876</v>
      </c>
      <c r="Q18" s="177">
        <v>60679</v>
      </c>
      <c r="R18" s="177">
        <v>0</v>
      </c>
      <c r="S18" s="177">
        <v>704</v>
      </c>
      <c r="T18" s="177">
        <v>770</v>
      </c>
      <c r="U18" s="177">
        <v>3554</v>
      </c>
      <c r="V18" s="177">
        <v>258</v>
      </c>
      <c r="W18" s="177">
        <v>1402</v>
      </c>
      <c r="X18" s="177">
        <v>0</v>
      </c>
      <c r="Y18" s="177">
        <v>40</v>
      </c>
      <c r="Z18" s="177">
        <v>27</v>
      </c>
      <c r="AA18" s="177">
        <v>8798</v>
      </c>
      <c r="AB18" s="177">
        <v>31</v>
      </c>
      <c r="AC18" s="177">
        <v>0</v>
      </c>
      <c r="AD18" s="177">
        <v>138</v>
      </c>
      <c r="AE18" s="177">
        <v>463</v>
      </c>
      <c r="AF18" s="177">
        <v>7040</v>
      </c>
      <c r="AG18" s="177">
        <v>0</v>
      </c>
      <c r="AH18" s="177">
        <v>101202</v>
      </c>
      <c r="AI18" s="177">
        <v>0</v>
      </c>
      <c r="AJ18" s="177">
        <v>32049</v>
      </c>
      <c r="AK18" s="177">
        <v>4163</v>
      </c>
      <c r="AL18" s="177">
        <v>4356</v>
      </c>
      <c r="AM18" s="177">
        <v>0</v>
      </c>
      <c r="AN18" s="178">
        <v>244541</v>
      </c>
      <c r="AO18" s="177">
        <v>342</v>
      </c>
      <c r="AP18" s="177">
        <v>14069</v>
      </c>
      <c r="AQ18" s="177">
        <v>21</v>
      </c>
      <c r="AR18" s="177">
        <v>20087</v>
      </c>
      <c r="AS18" s="177">
        <v>713237</v>
      </c>
      <c r="AT18" s="177">
        <v>1254</v>
      </c>
      <c r="AU18" s="178">
        <v>749010</v>
      </c>
      <c r="AV18" s="178">
        <v>993551</v>
      </c>
      <c r="AW18" s="178">
        <v>117020</v>
      </c>
      <c r="AX18" s="178">
        <v>866030</v>
      </c>
      <c r="AY18" s="178">
        <v>1110571</v>
      </c>
      <c r="AZ18" s="178">
        <v>-556381</v>
      </c>
      <c r="BA18" s="178">
        <v>309649</v>
      </c>
      <c r="BB18" s="178">
        <v>554190</v>
      </c>
      <c r="BC18" s="184" t="s">
        <v>19</v>
      </c>
    </row>
    <row r="19" spans="1:55" ht="14.25">
      <c r="A19" s="107" t="s">
        <v>20</v>
      </c>
      <c r="B19" s="108" t="s">
        <v>51</v>
      </c>
      <c r="C19" s="173">
        <v>0</v>
      </c>
      <c r="D19" s="174">
        <v>1</v>
      </c>
      <c r="E19" s="174">
        <v>10</v>
      </c>
      <c r="F19" s="174">
        <v>1</v>
      </c>
      <c r="G19" s="174">
        <v>24</v>
      </c>
      <c r="H19" s="174">
        <v>29</v>
      </c>
      <c r="I19" s="174">
        <v>8</v>
      </c>
      <c r="J19" s="174">
        <v>2</v>
      </c>
      <c r="K19" s="174">
        <v>0</v>
      </c>
      <c r="L19" s="174">
        <v>19</v>
      </c>
      <c r="M19" s="174">
        <v>0</v>
      </c>
      <c r="N19" s="174">
        <v>195</v>
      </c>
      <c r="O19" s="174">
        <v>9322</v>
      </c>
      <c r="P19" s="174">
        <v>15426</v>
      </c>
      <c r="Q19" s="174">
        <v>82657</v>
      </c>
      <c r="R19" s="174">
        <v>928028</v>
      </c>
      <c r="S19" s="174">
        <v>101877</v>
      </c>
      <c r="T19" s="174">
        <v>116471</v>
      </c>
      <c r="U19" s="174">
        <v>87665</v>
      </c>
      <c r="V19" s="174">
        <v>6131</v>
      </c>
      <c r="W19" s="174">
        <v>2339</v>
      </c>
      <c r="X19" s="174">
        <v>9</v>
      </c>
      <c r="Y19" s="174">
        <v>7</v>
      </c>
      <c r="Z19" s="174">
        <v>0</v>
      </c>
      <c r="AA19" s="174">
        <v>277</v>
      </c>
      <c r="AB19" s="174">
        <v>130</v>
      </c>
      <c r="AC19" s="174">
        <v>0</v>
      </c>
      <c r="AD19" s="174">
        <v>27</v>
      </c>
      <c r="AE19" s="174">
        <v>3504</v>
      </c>
      <c r="AF19" s="174">
        <v>4790</v>
      </c>
      <c r="AG19" s="174">
        <v>4658</v>
      </c>
      <c r="AH19" s="174">
        <v>25</v>
      </c>
      <c r="AI19" s="174">
        <v>0</v>
      </c>
      <c r="AJ19" s="174">
        <v>93598</v>
      </c>
      <c r="AK19" s="174">
        <v>54</v>
      </c>
      <c r="AL19" s="174">
        <v>6344</v>
      </c>
      <c r="AM19" s="174">
        <v>0</v>
      </c>
      <c r="AN19" s="175">
        <v>1463628</v>
      </c>
      <c r="AO19" s="174">
        <v>79</v>
      </c>
      <c r="AP19" s="174">
        <v>24562</v>
      </c>
      <c r="AQ19" s="174">
        <v>0</v>
      </c>
      <c r="AR19" s="174">
        <v>0</v>
      </c>
      <c r="AS19" s="174">
        <v>0</v>
      </c>
      <c r="AT19" s="174">
        <v>81156</v>
      </c>
      <c r="AU19" s="175">
        <v>105797</v>
      </c>
      <c r="AV19" s="175">
        <v>1569425</v>
      </c>
      <c r="AW19" s="175">
        <v>2907020</v>
      </c>
      <c r="AX19" s="175">
        <v>3012817</v>
      </c>
      <c r="AY19" s="175">
        <v>4476445</v>
      </c>
      <c r="AZ19" s="175">
        <v>-837088</v>
      </c>
      <c r="BA19" s="175">
        <v>2175729</v>
      </c>
      <c r="BB19" s="175">
        <v>3639357</v>
      </c>
      <c r="BC19" s="184" t="s">
        <v>20</v>
      </c>
    </row>
    <row r="20" spans="1:55" ht="14.25">
      <c r="A20" s="107" t="s">
        <v>21</v>
      </c>
      <c r="B20" s="108" t="s">
        <v>30</v>
      </c>
      <c r="C20" s="173">
        <v>134</v>
      </c>
      <c r="D20" s="174">
        <v>23</v>
      </c>
      <c r="E20" s="174">
        <v>0</v>
      </c>
      <c r="F20" s="174">
        <v>0</v>
      </c>
      <c r="G20" s="174">
        <v>243</v>
      </c>
      <c r="H20" s="174">
        <v>53</v>
      </c>
      <c r="I20" s="174">
        <v>0</v>
      </c>
      <c r="J20" s="174">
        <v>75</v>
      </c>
      <c r="K20" s="174">
        <v>189</v>
      </c>
      <c r="L20" s="174">
        <v>0</v>
      </c>
      <c r="M20" s="174">
        <v>0</v>
      </c>
      <c r="N20" s="174">
        <v>1719</v>
      </c>
      <c r="O20" s="174">
        <v>24804</v>
      </c>
      <c r="P20" s="174">
        <v>49881</v>
      </c>
      <c r="Q20" s="174">
        <v>12708</v>
      </c>
      <c r="R20" s="174">
        <v>77393</v>
      </c>
      <c r="S20" s="174">
        <v>349215</v>
      </c>
      <c r="T20" s="174">
        <v>7768</v>
      </c>
      <c r="U20" s="174">
        <v>271643</v>
      </c>
      <c r="V20" s="174">
        <v>909</v>
      </c>
      <c r="W20" s="174">
        <v>55713</v>
      </c>
      <c r="X20" s="174">
        <v>6</v>
      </c>
      <c r="Y20" s="174">
        <v>59</v>
      </c>
      <c r="Z20" s="174">
        <v>0</v>
      </c>
      <c r="AA20" s="174">
        <v>2049</v>
      </c>
      <c r="AB20" s="174">
        <v>7</v>
      </c>
      <c r="AC20" s="174">
        <v>67</v>
      </c>
      <c r="AD20" s="174">
        <v>1329</v>
      </c>
      <c r="AE20" s="174">
        <v>621</v>
      </c>
      <c r="AF20" s="174">
        <v>4947</v>
      </c>
      <c r="AG20" s="174">
        <v>3171</v>
      </c>
      <c r="AH20" s="174">
        <v>685</v>
      </c>
      <c r="AI20" s="174">
        <v>0</v>
      </c>
      <c r="AJ20" s="174">
        <v>52745</v>
      </c>
      <c r="AK20" s="174">
        <v>1002</v>
      </c>
      <c r="AL20" s="174">
        <v>0</v>
      </c>
      <c r="AM20" s="174">
        <v>876</v>
      </c>
      <c r="AN20" s="175">
        <v>920034</v>
      </c>
      <c r="AO20" s="174">
        <v>9705</v>
      </c>
      <c r="AP20" s="174">
        <v>528214</v>
      </c>
      <c r="AQ20" s="174">
        <v>0</v>
      </c>
      <c r="AR20" s="174">
        <v>10951</v>
      </c>
      <c r="AS20" s="174">
        <v>320260</v>
      </c>
      <c r="AT20" s="174">
        <v>13080</v>
      </c>
      <c r="AU20" s="175">
        <v>882210</v>
      </c>
      <c r="AV20" s="175">
        <v>1802244</v>
      </c>
      <c r="AW20" s="175">
        <v>1253903</v>
      </c>
      <c r="AX20" s="175">
        <v>2136113</v>
      </c>
      <c r="AY20" s="175">
        <v>3056147</v>
      </c>
      <c r="AZ20" s="175">
        <v>-1387432</v>
      </c>
      <c r="BA20" s="175">
        <v>748681</v>
      </c>
      <c r="BB20" s="175">
        <v>1668715</v>
      </c>
      <c r="BC20" s="184" t="s">
        <v>21</v>
      </c>
    </row>
    <row r="21" spans="1:55" ht="14.25">
      <c r="A21" s="107" t="s">
        <v>65</v>
      </c>
      <c r="B21" s="108" t="s">
        <v>197</v>
      </c>
      <c r="C21" s="173">
        <v>21</v>
      </c>
      <c r="D21" s="174">
        <v>1</v>
      </c>
      <c r="E21" s="174">
        <v>159</v>
      </c>
      <c r="F21" s="174">
        <v>10</v>
      </c>
      <c r="G21" s="174">
        <v>14</v>
      </c>
      <c r="H21" s="174">
        <v>129</v>
      </c>
      <c r="I21" s="174">
        <v>38</v>
      </c>
      <c r="J21" s="174">
        <v>4</v>
      </c>
      <c r="K21" s="174">
        <v>15</v>
      </c>
      <c r="L21" s="174">
        <v>12</v>
      </c>
      <c r="M21" s="174">
        <v>2</v>
      </c>
      <c r="N21" s="174">
        <v>123</v>
      </c>
      <c r="O21" s="174">
        <v>294</v>
      </c>
      <c r="P21" s="174">
        <v>420</v>
      </c>
      <c r="Q21" s="174">
        <v>8</v>
      </c>
      <c r="R21" s="174">
        <v>334</v>
      </c>
      <c r="S21" s="174">
        <v>81</v>
      </c>
      <c r="T21" s="174">
        <v>10204</v>
      </c>
      <c r="U21" s="174">
        <v>72165</v>
      </c>
      <c r="V21" s="174">
        <v>48</v>
      </c>
      <c r="W21" s="174">
        <v>11004</v>
      </c>
      <c r="X21" s="174">
        <v>18</v>
      </c>
      <c r="Y21" s="174">
        <v>8</v>
      </c>
      <c r="Z21" s="174">
        <v>19</v>
      </c>
      <c r="AA21" s="174">
        <v>2940</v>
      </c>
      <c r="AB21" s="174">
        <v>475</v>
      </c>
      <c r="AC21" s="174">
        <v>362</v>
      </c>
      <c r="AD21" s="174">
        <v>874</v>
      </c>
      <c r="AE21" s="174">
        <v>601</v>
      </c>
      <c r="AF21" s="174">
        <v>3399</v>
      </c>
      <c r="AG21" s="174">
        <v>401</v>
      </c>
      <c r="AH21" s="174">
        <v>213</v>
      </c>
      <c r="AI21" s="174">
        <v>50</v>
      </c>
      <c r="AJ21" s="174">
        <v>8618</v>
      </c>
      <c r="AK21" s="174">
        <v>875</v>
      </c>
      <c r="AL21" s="174">
        <v>0</v>
      </c>
      <c r="AM21" s="174">
        <v>0</v>
      </c>
      <c r="AN21" s="175">
        <v>113939</v>
      </c>
      <c r="AO21" s="174">
        <v>5466</v>
      </c>
      <c r="AP21" s="174">
        <v>387934</v>
      </c>
      <c r="AQ21" s="174">
        <v>0</v>
      </c>
      <c r="AR21" s="174">
        <v>64985</v>
      </c>
      <c r="AS21" s="174">
        <v>324960</v>
      </c>
      <c r="AT21" s="174">
        <v>-3166</v>
      </c>
      <c r="AU21" s="175">
        <v>780179</v>
      </c>
      <c r="AV21" s="175">
        <v>894118</v>
      </c>
      <c r="AW21" s="175">
        <v>212312</v>
      </c>
      <c r="AX21" s="175">
        <v>992491</v>
      </c>
      <c r="AY21" s="175">
        <v>1106430</v>
      </c>
      <c r="AZ21" s="175">
        <v>-709442</v>
      </c>
      <c r="BA21" s="175">
        <v>283049</v>
      </c>
      <c r="BB21" s="175">
        <v>396988</v>
      </c>
      <c r="BC21" s="184" t="s">
        <v>65</v>
      </c>
    </row>
    <row r="22" spans="1:55" ht="14.25">
      <c r="A22" s="107" t="s">
        <v>22</v>
      </c>
      <c r="B22" s="108" t="s">
        <v>40</v>
      </c>
      <c r="C22" s="173">
        <v>2464</v>
      </c>
      <c r="D22" s="174">
        <v>1</v>
      </c>
      <c r="E22" s="174">
        <v>0</v>
      </c>
      <c r="F22" s="174">
        <v>0</v>
      </c>
      <c r="G22" s="174">
        <v>0</v>
      </c>
      <c r="H22" s="174">
        <v>0</v>
      </c>
      <c r="I22" s="174">
        <v>0</v>
      </c>
      <c r="J22" s="174">
        <v>0</v>
      </c>
      <c r="K22" s="174">
        <v>0</v>
      </c>
      <c r="L22" s="174">
        <v>0</v>
      </c>
      <c r="M22" s="174">
        <v>0</v>
      </c>
      <c r="N22" s="174">
        <v>0</v>
      </c>
      <c r="O22" s="174">
        <v>0</v>
      </c>
      <c r="P22" s="174">
        <v>259</v>
      </c>
      <c r="Q22" s="174">
        <v>0</v>
      </c>
      <c r="R22" s="174">
        <v>0</v>
      </c>
      <c r="S22" s="174">
        <v>0</v>
      </c>
      <c r="T22" s="174">
        <v>0</v>
      </c>
      <c r="U22" s="174">
        <v>3998172</v>
      </c>
      <c r="V22" s="174">
        <v>0</v>
      </c>
      <c r="W22" s="174">
        <v>0</v>
      </c>
      <c r="X22" s="174">
        <v>0</v>
      </c>
      <c r="Y22" s="174">
        <v>0</v>
      </c>
      <c r="Z22" s="174">
        <v>0</v>
      </c>
      <c r="AA22" s="174">
        <v>0</v>
      </c>
      <c r="AB22" s="174">
        <v>0</v>
      </c>
      <c r="AC22" s="174">
        <v>0</v>
      </c>
      <c r="AD22" s="174">
        <v>59488</v>
      </c>
      <c r="AE22" s="174">
        <v>0</v>
      </c>
      <c r="AF22" s="174">
        <v>12046</v>
      </c>
      <c r="AG22" s="174">
        <v>345</v>
      </c>
      <c r="AH22" s="174">
        <v>0</v>
      </c>
      <c r="AI22" s="174">
        <v>0</v>
      </c>
      <c r="AJ22" s="174">
        <v>216401</v>
      </c>
      <c r="AK22" s="174">
        <v>70</v>
      </c>
      <c r="AL22" s="174">
        <v>0</v>
      </c>
      <c r="AM22" s="174">
        <v>0</v>
      </c>
      <c r="AN22" s="175">
        <v>4289246</v>
      </c>
      <c r="AO22" s="174">
        <v>0</v>
      </c>
      <c r="AP22" s="174">
        <v>829719</v>
      </c>
      <c r="AQ22" s="174">
        <v>0</v>
      </c>
      <c r="AR22" s="174">
        <v>124321</v>
      </c>
      <c r="AS22" s="174">
        <v>1082831</v>
      </c>
      <c r="AT22" s="174">
        <v>44166</v>
      </c>
      <c r="AU22" s="175">
        <v>2081037</v>
      </c>
      <c r="AV22" s="175">
        <v>6370283</v>
      </c>
      <c r="AW22" s="175">
        <v>6639891</v>
      </c>
      <c r="AX22" s="175">
        <v>8720928</v>
      </c>
      <c r="AY22" s="175">
        <v>13010174</v>
      </c>
      <c r="AZ22" s="175">
        <v>-4179676</v>
      </c>
      <c r="BA22" s="175">
        <v>4541252</v>
      </c>
      <c r="BB22" s="175">
        <v>8830498</v>
      </c>
      <c r="BC22" s="184" t="s">
        <v>22</v>
      </c>
    </row>
    <row r="23" spans="1:55" ht="14.25">
      <c r="A23" s="109" t="s">
        <v>90</v>
      </c>
      <c r="B23" s="110" t="s">
        <v>28</v>
      </c>
      <c r="C23" s="176">
        <v>2209</v>
      </c>
      <c r="D23" s="177">
        <v>204</v>
      </c>
      <c r="E23" s="177">
        <v>44112</v>
      </c>
      <c r="F23" s="177">
        <v>50642</v>
      </c>
      <c r="G23" s="177">
        <v>25780</v>
      </c>
      <c r="H23" s="177">
        <v>23423</v>
      </c>
      <c r="I23" s="177">
        <v>16167</v>
      </c>
      <c r="J23" s="177">
        <v>7656</v>
      </c>
      <c r="K23" s="177">
        <v>14896</v>
      </c>
      <c r="L23" s="177">
        <v>152195</v>
      </c>
      <c r="M23" s="177">
        <v>11779</v>
      </c>
      <c r="N23" s="177">
        <v>2813</v>
      </c>
      <c r="O23" s="177">
        <v>2810</v>
      </c>
      <c r="P23" s="177">
        <v>5406</v>
      </c>
      <c r="Q23" s="177">
        <v>2120</v>
      </c>
      <c r="R23" s="177">
        <v>18524</v>
      </c>
      <c r="S23" s="177">
        <v>4928</v>
      </c>
      <c r="T23" s="177">
        <v>4372</v>
      </c>
      <c r="U23" s="177">
        <v>15513</v>
      </c>
      <c r="V23" s="177">
        <v>104593</v>
      </c>
      <c r="W23" s="177">
        <v>21970</v>
      </c>
      <c r="X23" s="177">
        <v>21096</v>
      </c>
      <c r="Y23" s="177">
        <v>1714</v>
      </c>
      <c r="Z23" s="177">
        <v>3894</v>
      </c>
      <c r="AA23" s="177">
        <v>66197</v>
      </c>
      <c r="AB23" s="177">
        <v>55681</v>
      </c>
      <c r="AC23" s="177">
        <v>343</v>
      </c>
      <c r="AD23" s="177">
        <v>16345</v>
      </c>
      <c r="AE23" s="177">
        <v>76481</v>
      </c>
      <c r="AF23" s="177">
        <v>33843</v>
      </c>
      <c r="AG23" s="177">
        <v>74232</v>
      </c>
      <c r="AH23" s="177">
        <v>38900</v>
      </c>
      <c r="AI23" s="177">
        <v>31934</v>
      </c>
      <c r="AJ23" s="177">
        <v>50333</v>
      </c>
      <c r="AK23" s="177">
        <v>34907</v>
      </c>
      <c r="AL23" s="177">
        <v>25887</v>
      </c>
      <c r="AM23" s="177">
        <v>1257</v>
      </c>
      <c r="AN23" s="178">
        <v>1065156</v>
      </c>
      <c r="AO23" s="177">
        <v>32205</v>
      </c>
      <c r="AP23" s="177">
        <v>428305</v>
      </c>
      <c r="AQ23" s="177">
        <v>2</v>
      </c>
      <c r="AR23" s="177">
        <v>20143</v>
      </c>
      <c r="AS23" s="177">
        <v>218819</v>
      </c>
      <c r="AT23" s="177">
        <v>5863</v>
      </c>
      <c r="AU23" s="178">
        <v>705337</v>
      </c>
      <c r="AV23" s="178">
        <v>1770493</v>
      </c>
      <c r="AW23" s="178">
        <v>1306485</v>
      </c>
      <c r="AX23" s="178">
        <v>2011822</v>
      </c>
      <c r="AY23" s="178">
        <v>3076978</v>
      </c>
      <c r="AZ23" s="178">
        <v>-817837</v>
      </c>
      <c r="BA23" s="178">
        <v>1193985</v>
      </c>
      <c r="BB23" s="178">
        <v>2259141</v>
      </c>
      <c r="BC23" s="184" t="s">
        <v>90</v>
      </c>
    </row>
    <row r="24" spans="1:55" ht="14.25">
      <c r="A24" s="107" t="s">
        <v>93</v>
      </c>
      <c r="B24" s="108" t="s">
        <v>31</v>
      </c>
      <c r="C24" s="173">
        <v>2669</v>
      </c>
      <c r="D24" s="174">
        <v>112</v>
      </c>
      <c r="E24" s="174">
        <v>1508</v>
      </c>
      <c r="F24" s="174">
        <v>3048</v>
      </c>
      <c r="G24" s="174">
        <v>2659</v>
      </c>
      <c r="H24" s="174">
        <v>21757</v>
      </c>
      <c r="I24" s="174">
        <v>1898</v>
      </c>
      <c r="J24" s="174">
        <v>5774</v>
      </c>
      <c r="K24" s="174">
        <v>4282</v>
      </c>
      <c r="L24" s="174">
        <v>31868</v>
      </c>
      <c r="M24" s="174">
        <v>3396</v>
      </c>
      <c r="N24" s="174">
        <v>4420</v>
      </c>
      <c r="O24" s="174">
        <v>2105</v>
      </c>
      <c r="P24" s="174">
        <v>1905</v>
      </c>
      <c r="Q24" s="174">
        <v>281</v>
      </c>
      <c r="R24" s="174">
        <v>5025</v>
      </c>
      <c r="S24" s="174">
        <v>1755</v>
      </c>
      <c r="T24" s="174">
        <v>272</v>
      </c>
      <c r="U24" s="174">
        <v>2514</v>
      </c>
      <c r="V24" s="174">
        <v>1639</v>
      </c>
      <c r="W24" s="174">
        <v>2160</v>
      </c>
      <c r="X24" s="174">
        <v>10024</v>
      </c>
      <c r="Y24" s="174">
        <v>8381</v>
      </c>
      <c r="Z24" s="174">
        <v>1483</v>
      </c>
      <c r="AA24" s="174">
        <v>17373</v>
      </c>
      <c r="AB24" s="174">
        <v>4300</v>
      </c>
      <c r="AC24" s="174">
        <v>42144</v>
      </c>
      <c r="AD24" s="174">
        <v>26017</v>
      </c>
      <c r="AE24" s="174">
        <v>8163</v>
      </c>
      <c r="AF24" s="174">
        <v>20138</v>
      </c>
      <c r="AG24" s="174">
        <v>13383</v>
      </c>
      <c r="AH24" s="174">
        <v>11788</v>
      </c>
      <c r="AI24" s="174">
        <v>566</v>
      </c>
      <c r="AJ24" s="174">
        <v>3347</v>
      </c>
      <c r="AK24" s="174">
        <v>6553</v>
      </c>
      <c r="AL24" s="174">
        <v>0</v>
      </c>
      <c r="AM24" s="174">
        <v>0</v>
      </c>
      <c r="AN24" s="175">
        <v>274707</v>
      </c>
      <c r="AO24" s="174">
        <v>0</v>
      </c>
      <c r="AP24" s="174">
        <v>0</v>
      </c>
      <c r="AQ24" s="174">
        <v>0</v>
      </c>
      <c r="AR24" s="174">
        <v>2266936</v>
      </c>
      <c r="AS24" s="174">
        <v>4354872</v>
      </c>
      <c r="AT24" s="174">
        <v>0</v>
      </c>
      <c r="AU24" s="175">
        <v>6621808</v>
      </c>
      <c r="AV24" s="175">
        <v>6896515</v>
      </c>
      <c r="AW24" s="175">
        <v>0</v>
      </c>
      <c r="AX24" s="175">
        <v>6621808</v>
      </c>
      <c r="AY24" s="175">
        <v>6896515</v>
      </c>
      <c r="AZ24" s="175">
        <v>0</v>
      </c>
      <c r="BA24" s="175">
        <v>6621808</v>
      </c>
      <c r="BB24" s="175">
        <v>6896515</v>
      </c>
      <c r="BC24" s="184" t="s">
        <v>93</v>
      </c>
    </row>
    <row r="25" spans="1:55" ht="14.25">
      <c r="A25" s="107" t="s">
        <v>134</v>
      </c>
      <c r="B25" s="108" t="s">
        <v>41</v>
      </c>
      <c r="C25" s="173">
        <v>14368</v>
      </c>
      <c r="D25" s="174">
        <v>1425</v>
      </c>
      <c r="E25" s="174">
        <v>84790</v>
      </c>
      <c r="F25" s="174">
        <v>65420</v>
      </c>
      <c r="G25" s="174">
        <v>60513</v>
      </c>
      <c r="H25" s="174">
        <v>420905</v>
      </c>
      <c r="I25" s="174">
        <v>109612</v>
      </c>
      <c r="J25" s="174">
        <v>114664</v>
      </c>
      <c r="K25" s="174">
        <v>73096</v>
      </c>
      <c r="L25" s="174">
        <v>559062</v>
      </c>
      <c r="M25" s="174">
        <v>82063</v>
      </c>
      <c r="N25" s="174">
        <v>50502</v>
      </c>
      <c r="O25" s="174">
        <v>38450</v>
      </c>
      <c r="P25" s="174">
        <v>24770</v>
      </c>
      <c r="Q25" s="174">
        <v>3366</v>
      </c>
      <c r="R25" s="174">
        <v>106918</v>
      </c>
      <c r="S25" s="174">
        <v>11723</v>
      </c>
      <c r="T25" s="174">
        <v>2438</v>
      </c>
      <c r="U25" s="174">
        <v>102930</v>
      </c>
      <c r="V25" s="174">
        <v>45908</v>
      </c>
      <c r="W25" s="174">
        <v>23201</v>
      </c>
      <c r="X25" s="174">
        <v>74729</v>
      </c>
      <c r="Y25" s="174">
        <v>19356</v>
      </c>
      <c r="Z25" s="174">
        <v>76717</v>
      </c>
      <c r="AA25" s="174">
        <v>274111</v>
      </c>
      <c r="AB25" s="174">
        <v>17426</v>
      </c>
      <c r="AC25" s="174">
        <v>21834</v>
      </c>
      <c r="AD25" s="174">
        <v>65195</v>
      </c>
      <c r="AE25" s="174">
        <v>27526</v>
      </c>
      <c r="AF25" s="174">
        <v>47504</v>
      </c>
      <c r="AG25" s="174">
        <v>121976</v>
      </c>
      <c r="AH25" s="174">
        <v>118986</v>
      </c>
      <c r="AI25" s="174">
        <v>3091</v>
      </c>
      <c r="AJ25" s="174">
        <v>33049</v>
      </c>
      <c r="AK25" s="174">
        <v>196676</v>
      </c>
      <c r="AL25" s="174">
        <v>0</v>
      </c>
      <c r="AM25" s="174">
        <v>3429</v>
      </c>
      <c r="AN25" s="175">
        <v>3097729</v>
      </c>
      <c r="AO25" s="174">
        <v>989</v>
      </c>
      <c r="AP25" s="174">
        <v>932809</v>
      </c>
      <c r="AQ25" s="174">
        <v>0</v>
      </c>
      <c r="AR25" s="174">
        <v>0</v>
      </c>
      <c r="AS25" s="174">
        <v>0</v>
      </c>
      <c r="AT25" s="174">
        <v>0</v>
      </c>
      <c r="AU25" s="175">
        <v>933798</v>
      </c>
      <c r="AV25" s="175">
        <v>4031527</v>
      </c>
      <c r="AW25" s="175">
        <v>1585427</v>
      </c>
      <c r="AX25" s="175">
        <v>2519225</v>
      </c>
      <c r="AY25" s="175">
        <v>5616954</v>
      </c>
      <c r="AZ25" s="175">
        <v>-1891704</v>
      </c>
      <c r="BA25" s="175">
        <v>627521</v>
      </c>
      <c r="BB25" s="175">
        <v>3725250</v>
      </c>
      <c r="BC25" s="184" t="s">
        <v>134</v>
      </c>
    </row>
    <row r="26" spans="1:55" ht="14.25">
      <c r="A26" s="107" t="s">
        <v>135</v>
      </c>
      <c r="B26" s="108" t="s">
        <v>165</v>
      </c>
      <c r="C26" s="173">
        <v>1015</v>
      </c>
      <c r="D26" s="174">
        <v>99</v>
      </c>
      <c r="E26" s="174">
        <v>12194</v>
      </c>
      <c r="F26" s="174">
        <v>2442</v>
      </c>
      <c r="G26" s="174">
        <v>2697</v>
      </c>
      <c r="H26" s="174">
        <v>23983</v>
      </c>
      <c r="I26" s="174">
        <v>4741</v>
      </c>
      <c r="J26" s="174">
        <v>3001</v>
      </c>
      <c r="K26" s="174">
        <v>1219</v>
      </c>
      <c r="L26" s="174">
        <v>12375</v>
      </c>
      <c r="M26" s="174">
        <v>1043</v>
      </c>
      <c r="N26" s="174">
        <v>1372</v>
      </c>
      <c r="O26" s="174">
        <v>1533</v>
      </c>
      <c r="P26" s="174">
        <v>1142</v>
      </c>
      <c r="Q26" s="174">
        <v>210</v>
      </c>
      <c r="R26" s="174">
        <v>3895</v>
      </c>
      <c r="S26" s="174">
        <v>536</v>
      </c>
      <c r="T26" s="174">
        <v>78</v>
      </c>
      <c r="U26" s="174">
        <v>2869</v>
      </c>
      <c r="V26" s="174">
        <v>1383</v>
      </c>
      <c r="W26" s="174">
        <v>4881</v>
      </c>
      <c r="X26" s="174">
        <v>1085</v>
      </c>
      <c r="Y26" s="174">
        <v>62996</v>
      </c>
      <c r="Z26" s="174">
        <v>8960</v>
      </c>
      <c r="AA26" s="174">
        <v>27049</v>
      </c>
      <c r="AB26" s="174">
        <v>4539</v>
      </c>
      <c r="AC26" s="174">
        <v>2050</v>
      </c>
      <c r="AD26" s="174">
        <v>29832</v>
      </c>
      <c r="AE26" s="174">
        <v>11267</v>
      </c>
      <c r="AF26" s="174">
        <v>16725</v>
      </c>
      <c r="AG26" s="174">
        <v>49261</v>
      </c>
      <c r="AH26" s="174">
        <v>48505</v>
      </c>
      <c r="AI26" s="174">
        <v>1509</v>
      </c>
      <c r="AJ26" s="174">
        <v>4153</v>
      </c>
      <c r="AK26" s="174">
        <v>47895</v>
      </c>
      <c r="AL26" s="174">
        <v>0</v>
      </c>
      <c r="AM26" s="174">
        <v>1046</v>
      </c>
      <c r="AN26" s="175">
        <v>399580</v>
      </c>
      <c r="AO26" s="174">
        <v>394</v>
      </c>
      <c r="AP26" s="174">
        <v>282124</v>
      </c>
      <c r="AQ26" s="174">
        <v>8983</v>
      </c>
      <c r="AR26" s="174">
        <v>0</v>
      </c>
      <c r="AS26" s="174">
        <v>0</v>
      </c>
      <c r="AT26" s="174">
        <v>0</v>
      </c>
      <c r="AU26" s="175">
        <v>291501</v>
      </c>
      <c r="AV26" s="175">
        <v>691081</v>
      </c>
      <c r="AW26" s="175">
        <v>35728</v>
      </c>
      <c r="AX26" s="175">
        <v>327229</v>
      </c>
      <c r="AY26" s="175">
        <v>726809</v>
      </c>
      <c r="AZ26" s="175">
        <v>-103444</v>
      </c>
      <c r="BA26" s="175">
        <v>223785</v>
      </c>
      <c r="BB26" s="175">
        <v>623365</v>
      </c>
      <c r="BC26" s="184" t="s">
        <v>135</v>
      </c>
    </row>
    <row r="27" spans="1:55" ht="14.25">
      <c r="A27" s="107" t="s">
        <v>136</v>
      </c>
      <c r="B27" s="108" t="s">
        <v>166</v>
      </c>
      <c r="C27" s="173">
        <v>636</v>
      </c>
      <c r="D27" s="174">
        <v>87</v>
      </c>
      <c r="E27" s="174">
        <v>3737</v>
      </c>
      <c r="F27" s="174">
        <v>540</v>
      </c>
      <c r="G27" s="174">
        <v>1650</v>
      </c>
      <c r="H27" s="174">
        <v>25200</v>
      </c>
      <c r="I27" s="174">
        <v>151</v>
      </c>
      <c r="J27" s="174">
        <v>187</v>
      </c>
      <c r="K27" s="174">
        <v>5206</v>
      </c>
      <c r="L27" s="174">
        <v>4505</v>
      </c>
      <c r="M27" s="174">
        <v>2</v>
      </c>
      <c r="N27" s="174">
        <v>187</v>
      </c>
      <c r="O27" s="174">
        <v>659</v>
      </c>
      <c r="P27" s="174">
        <v>51</v>
      </c>
      <c r="Q27" s="174">
        <v>82</v>
      </c>
      <c r="R27" s="174">
        <v>3009</v>
      </c>
      <c r="S27" s="174">
        <v>297</v>
      </c>
      <c r="T27" s="174">
        <v>71</v>
      </c>
      <c r="U27" s="174">
        <v>1359</v>
      </c>
      <c r="V27" s="174">
        <v>964</v>
      </c>
      <c r="W27" s="174">
        <v>12290</v>
      </c>
      <c r="X27" s="174">
        <v>13992</v>
      </c>
      <c r="Y27" s="174">
        <v>1404</v>
      </c>
      <c r="Z27" s="174">
        <v>0</v>
      </c>
      <c r="AA27" s="174">
        <v>13808</v>
      </c>
      <c r="AB27" s="174">
        <v>11800</v>
      </c>
      <c r="AC27" s="174">
        <v>59</v>
      </c>
      <c r="AD27" s="174">
        <v>25820</v>
      </c>
      <c r="AE27" s="174">
        <v>21454</v>
      </c>
      <c r="AF27" s="174">
        <v>133252</v>
      </c>
      <c r="AG27" s="174">
        <v>29529</v>
      </c>
      <c r="AH27" s="174">
        <v>35343</v>
      </c>
      <c r="AI27" s="174">
        <v>24</v>
      </c>
      <c r="AJ27" s="174">
        <v>2016</v>
      </c>
      <c r="AK27" s="174">
        <v>92191</v>
      </c>
      <c r="AL27" s="174">
        <v>0</v>
      </c>
      <c r="AM27" s="174">
        <v>10853</v>
      </c>
      <c r="AN27" s="175">
        <v>452415</v>
      </c>
      <c r="AO27" s="174">
        <v>0</v>
      </c>
      <c r="AP27" s="174">
        <v>40750</v>
      </c>
      <c r="AQ27" s="174">
        <v>129972</v>
      </c>
      <c r="AR27" s="174">
        <v>0</v>
      </c>
      <c r="AS27" s="174">
        <v>0</v>
      </c>
      <c r="AT27" s="174">
        <v>0</v>
      </c>
      <c r="AU27" s="175">
        <v>170722</v>
      </c>
      <c r="AV27" s="175">
        <v>623137</v>
      </c>
      <c r="AW27" s="175">
        <v>388688</v>
      </c>
      <c r="AX27" s="175">
        <v>559410</v>
      </c>
      <c r="AY27" s="175">
        <v>1011825</v>
      </c>
      <c r="AZ27" s="175">
        <v>-460</v>
      </c>
      <c r="BA27" s="175">
        <v>558950</v>
      </c>
      <c r="BB27" s="175">
        <v>1011365</v>
      </c>
      <c r="BC27" s="184" t="s">
        <v>136</v>
      </c>
    </row>
    <row r="28" spans="1:55" ht="14.25">
      <c r="A28" s="109" t="s">
        <v>137</v>
      </c>
      <c r="B28" s="110" t="s">
        <v>42</v>
      </c>
      <c r="C28" s="176">
        <v>116056</v>
      </c>
      <c r="D28" s="177">
        <v>941</v>
      </c>
      <c r="E28" s="177">
        <v>451381</v>
      </c>
      <c r="F28" s="177">
        <v>164362</v>
      </c>
      <c r="G28" s="177">
        <v>146397</v>
      </c>
      <c r="H28" s="177">
        <v>343936</v>
      </c>
      <c r="I28" s="177">
        <v>132284</v>
      </c>
      <c r="J28" s="177">
        <v>202946</v>
      </c>
      <c r="K28" s="177">
        <v>56871</v>
      </c>
      <c r="L28" s="177">
        <v>294883</v>
      </c>
      <c r="M28" s="177">
        <v>47440</v>
      </c>
      <c r="N28" s="177">
        <v>92509</v>
      </c>
      <c r="O28" s="177">
        <v>84968</v>
      </c>
      <c r="P28" s="177">
        <v>94168</v>
      </c>
      <c r="Q28" s="177">
        <v>28266</v>
      </c>
      <c r="R28" s="177">
        <v>146602</v>
      </c>
      <c r="S28" s="177">
        <v>90188</v>
      </c>
      <c r="T28" s="177">
        <v>17148</v>
      </c>
      <c r="U28" s="177">
        <v>312231</v>
      </c>
      <c r="V28" s="177">
        <v>147902</v>
      </c>
      <c r="W28" s="177">
        <v>375941</v>
      </c>
      <c r="X28" s="177">
        <v>28192</v>
      </c>
      <c r="Y28" s="177">
        <v>7748</v>
      </c>
      <c r="Z28" s="177">
        <v>14634</v>
      </c>
      <c r="AA28" s="177">
        <v>105617</v>
      </c>
      <c r="AB28" s="177">
        <v>18838</v>
      </c>
      <c r="AC28" s="177">
        <v>12150</v>
      </c>
      <c r="AD28" s="177">
        <v>276132</v>
      </c>
      <c r="AE28" s="177">
        <v>35441</v>
      </c>
      <c r="AF28" s="177">
        <v>37066</v>
      </c>
      <c r="AG28" s="177">
        <v>79643</v>
      </c>
      <c r="AH28" s="177">
        <v>468129</v>
      </c>
      <c r="AI28" s="177">
        <v>25256</v>
      </c>
      <c r="AJ28" s="177">
        <v>135997</v>
      </c>
      <c r="AK28" s="177">
        <v>440534</v>
      </c>
      <c r="AL28" s="177">
        <v>39986</v>
      </c>
      <c r="AM28" s="177">
        <v>7604</v>
      </c>
      <c r="AN28" s="178">
        <v>5080387</v>
      </c>
      <c r="AO28" s="177">
        <v>243699</v>
      </c>
      <c r="AP28" s="177">
        <v>6700472</v>
      </c>
      <c r="AQ28" s="177">
        <v>1359</v>
      </c>
      <c r="AR28" s="177">
        <v>70632</v>
      </c>
      <c r="AS28" s="177">
        <v>1148698</v>
      </c>
      <c r="AT28" s="177">
        <v>25255</v>
      </c>
      <c r="AU28" s="178">
        <v>8190115</v>
      </c>
      <c r="AV28" s="178">
        <v>13270502</v>
      </c>
      <c r="AW28" s="178">
        <v>3432329</v>
      </c>
      <c r="AX28" s="178">
        <v>11622444</v>
      </c>
      <c r="AY28" s="178">
        <v>16702831</v>
      </c>
      <c r="AZ28" s="178">
        <v>-5000381</v>
      </c>
      <c r="BA28" s="178">
        <v>6622063</v>
      </c>
      <c r="BB28" s="178">
        <v>11702450</v>
      </c>
      <c r="BC28" s="184" t="s">
        <v>137</v>
      </c>
    </row>
    <row r="29" spans="1:55" ht="14.25">
      <c r="A29" s="107" t="s">
        <v>138</v>
      </c>
      <c r="B29" s="108" t="s">
        <v>43</v>
      </c>
      <c r="C29" s="173">
        <v>9167</v>
      </c>
      <c r="D29" s="174">
        <v>1884</v>
      </c>
      <c r="E29" s="174">
        <v>43913</v>
      </c>
      <c r="F29" s="174">
        <v>31826</v>
      </c>
      <c r="G29" s="174">
        <v>13950</v>
      </c>
      <c r="H29" s="174">
        <v>61040</v>
      </c>
      <c r="I29" s="174">
        <v>40158</v>
      </c>
      <c r="J29" s="174">
        <v>12179</v>
      </c>
      <c r="K29" s="174">
        <v>13617</v>
      </c>
      <c r="L29" s="174">
        <v>62096</v>
      </c>
      <c r="M29" s="174">
        <v>11939</v>
      </c>
      <c r="N29" s="174">
        <v>19970</v>
      </c>
      <c r="O29" s="174">
        <v>12795</v>
      </c>
      <c r="P29" s="174">
        <v>13604</v>
      </c>
      <c r="Q29" s="174">
        <v>3953</v>
      </c>
      <c r="R29" s="174">
        <v>17805</v>
      </c>
      <c r="S29" s="174">
        <v>6706</v>
      </c>
      <c r="T29" s="174">
        <v>1605</v>
      </c>
      <c r="U29" s="174">
        <v>38770</v>
      </c>
      <c r="V29" s="174">
        <v>23055</v>
      </c>
      <c r="W29" s="174">
        <v>71070</v>
      </c>
      <c r="X29" s="174">
        <v>13747</v>
      </c>
      <c r="Y29" s="174">
        <v>6965</v>
      </c>
      <c r="Z29" s="174">
        <v>19295</v>
      </c>
      <c r="AA29" s="174">
        <v>145915</v>
      </c>
      <c r="AB29" s="174">
        <v>122113</v>
      </c>
      <c r="AC29" s="174">
        <v>595953</v>
      </c>
      <c r="AD29" s="174">
        <v>180308</v>
      </c>
      <c r="AE29" s="174">
        <v>22292</v>
      </c>
      <c r="AF29" s="174">
        <v>49291</v>
      </c>
      <c r="AG29" s="174">
        <v>31782</v>
      </c>
      <c r="AH29" s="174">
        <v>68304</v>
      </c>
      <c r="AI29" s="174">
        <v>15166</v>
      </c>
      <c r="AJ29" s="174">
        <v>39402</v>
      </c>
      <c r="AK29" s="174">
        <v>33186</v>
      </c>
      <c r="AL29" s="174">
        <v>0</v>
      </c>
      <c r="AM29" s="174">
        <v>1452</v>
      </c>
      <c r="AN29" s="175">
        <v>1856273</v>
      </c>
      <c r="AO29" s="174">
        <v>41</v>
      </c>
      <c r="AP29" s="174">
        <v>2576526</v>
      </c>
      <c r="AQ29" s="174">
        <v>0</v>
      </c>
      <c r="AR29" s="174">
        <v>0</v>
      </c>
      <c r="AS29" s="174">
        <v>0</v>
      </c>
      <c r="AT29" s="174">
        <v>0</v>
      </c>
      <c r="AU29" s="175">
        <v>2576567</v>
      </c>
      <c r="AV29" s="175">
        <v>4432840</v>
      </c>
      <c r="AW29" s="175">
        <v>540567</v>
      </c>
      <c r="AX29" s="175">
        <v>3117134</v>
      </c>
      <c r="AY29" s="175">
        <v>4973407</v>
      </c>
      <c r="AZ29" s="175">
        <v>-1476412</v>
      </c>
      <c r="BA29" s="175">
        <v>1640722</v>
      </c>
      <c r="BB29" s="175">
        <v>3496995</v>
      </c>
      <c r="BC29" s="184" t="s">
        <v>138</v>
      </c>
    </row>
    <row r="30" spans="1:55" ht="14.25">
      <c r="A30" s="107" t="s">
        <v>139</v>
      </c>
      <c r="B30" s="108" t="s">
        <v>44</v>
      </c>
      <c r="C30" s="173">
        <v>4214</v>
      </c>
      <c r="D30" s="174">
        <v>553</v>
      </c>
      <c r="E30" s="174">
        <v>21914</v>
      </c>
      <c r="F30" s="174">
        <v>12878</v>
      </c>
      <c r="G30" s="174">
        <v>5763</v>
      </c>
      <c r="H30" s="174">
        <v>35582</v>
      </c>
      <c r="I30" s="174">
        <v>6830</v>
      </c>
      <c r="J30" s="174">
        <v>16740</v>
      </c>
      <c r="K30" s="174">
        <v>4686</v>
      </c>
      <c r="L30" s="174">
        <v>27585</v>
      </c>
      <c r="M30" s="174">
        <v>2020</v>
      </c>
      <c r="N30" s="174">
        <v>12282</v>
      </c>
      <c r="O30" s="174">
        <v>6988</v>
      </c>
      <c r="P30" s="174">
        <v>8303</v>
      </c>
      <c r="Q30" s="174">
        <v>1101</v>
      </c>
      <c r="R30" s="174">
        <v>8781</v>
      </c>
      <c r="S30" s="174">
        <v>4582</v>
      </c>
      <c r="T30" s="174">
        <v>1580</v>
      </c>
      <c r="U30" s="174">
        <v>10478</v>
      </c>
      <c r="V30" s="174">
        <v>11936</v>
      </c>
      <c r="W30" s="174">
        <v>50296</v>
      </c>
      <c r="X30" s="174">
        <v>11068</v>
      </c>
      <c r="Y30" s="174">
        <v>1263</v>
      </c>
      <c r="Z30" s="174">
        <v>2380</v>
      </c>
      <c r="AA30" s="174">
        <v>384171</v>
      </c>
      <c r="AB30" s="174">
        <v>65560</v>
      </c>
      <c r="AC30" s="174">
        <v>303116</v>
      </c>
      <c r="AD30" s="174">
        <v>312859</v>
      </c>
      <c r="AE30" s="174">
        <v>78260</v>
      </c>
      <c r="AF30" s="174">
        <v>6223</v>
      </c>
      <c r="AG30" s="174">
        <v>36621</v>
      </c>
      <c r="AH30" s="174">
        <v>212763</v>
      </c>
      <c r="AI30" s="174">
        <v>16431</v>
      </c>
      <c r="AJ30" s="174">
        <v>66831</v>
      </c>
      <c r="AK30" s="174">
        <v>104271</v>
      </c>
      <c r="AL30" s="174">
        <v>0</v>
      </c>
      <c r="AM30" s="174">
        <v>34724</v>
      </c>
      <c r="AN30" s="175">
        <v>1891633</v>
      </c>
      <c r="AO30" s="174">
        <v>0</v>
      </c>
      <c r="AP30" s="174">
        <v>8135766</v>
      </c>
      <c r="AQ30" s="174">
        <v>2212</v>
      </c>
      <c r="AR30" s="174">
        <v>0</v>
      </c>
      <c r="AS30" s="174">
        <v>252578</v>
      </c>
      <c r="AT30" s="174">
        <v>0</v>
      </c>
      <c r="AU30" s="175">
        <v>8390556</v>
      </c>
      <c r="AV30" s="175">
        <v>10282189</v>
      </c>
      <c r="AW30" s="175">
        <v>4595</v>
      </c>
      <c r="AX30" s="175">
        <v>8395151</v>
      </c>
      <c r="AY30" s="175">
        <v>10286784</v>
      </c>
      <c r="AZ30" s="175">
        <v>-1289008</v>
      </c>
      <c r="BA30" s="175">
        <v>7106143</v>
      </c>
      <c r="BB30" s="175">
        <v>8997776</v>
      </c>
      <c r="BC30" s="184" t="s">
        <v>139</v>
      </c>
    </row>
    <row r="31" spans="1:55" ht="14.25">
      <c r="A31" s="107" t="s">
        <v>96</v>
      </c>
      <c r="B31" s="108" t="s">
        <v>167</v>
      </c>
      <c r="C31" s="173">
        <v>136967</v>
      </c>
      <c r="D31" s="174">
        <v>24831</v>
      </c>
      <c r="E31" s="174">
        <v>237285</v>
      </c>
      <c r="F31" s="174">
        <v>63397</v>
      </c>
      <c r="G31" s="174">
        <v>81991</v>
      </c>
      <c r="H31" s="174">
        <v>296410</v>
      </c>
      <c r="I31" s="174">
        <v>262183</v>
      </c>
      <c r="J31" s="174">
        <v>73549</v>
      </c>
      <c r="K31" s="174">
        <v>92616</v>
      </c>
      <c r="L31" s="174">
        <v>358593</v>
      </c>
      <c r="M31" s="174">
        <v>114672</v>
      </c>
      <c r="N31" s="174">
        <v>68736</v>
      </c>
      <c r="O31" s="174">
        <v>46070</v>
      </c>
      <c r="P31" s="174">
        <v>51959</v>
      </c>
      <c r="Q31" s="174">
        <v>13095</v>
      </c>
      <c r="R31" s="174">
        <v>75031</v>
      </c>
      <c r="S31" s="174">
        <v>38543</v>
      </c>
      <c r="T31" s="174">
        <v>7888</v>
      </c>
      <c r="U31" s="174">
        <v>146912</v>
      </c>
      <c r="V31" s="174">
        <v>187386</v>
      </c>
      <c r="W31" s="174">
        <v>352825</v>
      </c>
      <c r="X31" s="174">
        <v>50429</v>
      </c>
      <c r="Y31" s="174">
        <v>10001</v>
      </c>
      <c r="Z31" s="174">
        <v>70468</v>
      </c>
      <c r="AA31" s="174">
        <v>707277</v>
      </c>
      <c r="AB31" s="174">
        <v>138265</v>
      </c>
      <c r="AC31" s="174">
        <v>23592</v>
      </c>
      <c r="AD31" s="174">
        <v>1122755</v>
      </c>
      <c r="AE31" s="174">
        <v>109195</v>
      </c>
      <c r="AF31" s="174">
        <v>145366</v>
      </c>
      <c r="AG31" s="174">
        <v>156502</v>
      </c>
      <c r="AH31" s="174">
        <v>166441</v>
      </c>
      <c r="AI31" s="174">
        <v>29195</v>
      </c>
      <c r="AJ31" s="174">
        <v>112438</v>
      </c>
      <c r="AK31" s="174">
        <v>231662</v>
      </c>
      <c r="AL31" s="174">
        <v>8948</v>
      </c>
      <c r="AM31" s="174">
        <v>75972</v>
      </c>
      <c r="AN31" s="175">
        <v>5889445</v>
      </c>
      <c r="AO31" s="174">
        <v>60960</v>
      </c>
      <c r="AP31" s="174">
        <v>1920196</v>
      </c>
      <c r="AQ31" s="174">
        <v>15648</v>
      </c>
      <c r="AR31" s="174">
        <v>13910</v>
      </c>
      <c r="AS31" s="174">
        <v>207835</v>
      </c>
      <c r="AT31" s="174">
        <v>7704</v>
      </c>
      <c r="AU31" s="175">
        <v>2226253</v>
      </c>
      <c r="AV31" s="175">
        <v>8115698</v>
      </c>
      <c r="AW31" s="175">
        <v>2125232</v>
      </c>
      <c r="AX31" s="175">
        <v>4351485</v>
      </c>
      <c r="AY31" s="175">
        <v>10240930</v>
      </c>
      <c r="AZ31" s="175">
        <v>-1641362</v>
      </c>
      <c r="BA31" s="175">
        <v>2710123</v>
      </c>
      <c r="BB31" s="175">
        <v>8599568</v>
      </c>
      <c r="BC31" s="184" t="s">
        <v>96</v>
      </c>
    </row>
    <row r="32" spans="1:55" ht="14.25">
      <c r="A32" s="107" t="s">
        <v>140</v>
      </c>
      <c r="B32" s="108" t="s">
        <v>52</v>
      </c>
      <c r="C32" s="173">
        <v>6446</v>
      </c>
      <c r="D32" s="174">
        <v>252</v>
      </c>
      <c r="E32" s="174">
        <v>31631</v>
      </c>
      <c r="F32" s="174">
        <v>11863</v>
      </c>
      <c r="G32" s="174">
        <v>10051</v>
      </c>
      <c r="H32" s="174">
        <v>74404</v>
      </c>
      <c r="I32" s="174">
        <v>9023</v>
      </c>
      <c r="J32" s="174">
        <v>24530</v>
      </c>
      <c r="K32" s="174">
        <v>11987</v>
      </c>
      <c r="L32" s="174">
        <v>40308</v>
      </c>
      <c r="M32" s="174">
        <v>6154</v>
      </c>
      <c r="N32" s="174">
        <v>13256</v>
      </c>
      <c r="O32" s="174">
        <v>11501</v>
      </c>
      <c r="P32" s="174">
        <v>21186</v>
      </c>
      <c r="Q32" s="174">
        <v>4677</v>
      </c>
      <c r="R32" s="174">
        <v>34545</v>
      </c>
      <c r="S32" s="174">
        <v>28523</v>
      </c>
      <c r="T32" s="174">
        <v>5129</v>
      </c>
      <c r="U32" s="174">
        <v>25195</v>
      </c>
      <c r="V32" s="174">
        <v>15735</v>
      </c>
      <c r="W32" s="174">
        <v>51789</v>
      </c>
      <c r="X32" s="174">
        <v>15248</v>
      </c>
      <c r="Y32" s="174">
        <v>17327</v>
      </c>
      <c r="Z32" s="174">
        <v>9528</v>
      </c>
      <c r="AA32" s="174">
        <v>385028</v>
      </c>
      <c r="AB32" s="174">
        <v>198157</v>
      </c>
      <c r="AC32" s="174">
        <v>20534</v>
      </c>
      <c r="AD32" s="174">
        <v>78910</v>
      </c>
      <c r="AE32" s="174">
        <v>724795</v>
      </c>
      <c r="AF32" s="174">
        <v>113470</v>
      </c>
      <c r="AG32" s="174">
        <v>107339</v>
      </c>
      <c r="AH32" s="174">
        <v>110087</v>
      </c>
      <c r="AI32" s="174">
        <v>46019</v>
      </c>
      <c r="AJ32" s="174">
        <v>350750</v>
      </c>
      <c r="AK32" s="174">
        <v>114270</v>
      </c>
      <c r="AL32" s="174">
        <v>0</v>
      </c>
      <c r="AM32" s="174">
        <v>57100</v>
      </c>
      <c r="AN32" s="175">
        <v>2786747</v>
      </c>
      <c r="AO32" s="174">
        <v>26464</v>
      </c>
      <c r="AP32" s="174">
        <v>1919935</v>
      </c>
      <c r="AQ32" s="174">
        <v>2218</v>
      </c>
      <c r="AR32" s="174">
        <v>44332</v>
      </c>
      <c r="AS32" s="174">
        <v>401130</v>
      </c>
      <c r="AT32" s="174">
        <v>-3820</v>
      </c>
      <c r="AU32" s="175">
        <v>2390259</v>
      </c>
      <c r="AV32" s="175">
        <v>5177006</v>
      </c>
      <c r="AW32" s="175">
        <v>361139</v>
      </c>
      <c r="AX32" s="175">
        <v>2751398</v>
      </c>
      <c r="AY32" s="175">
        <v>5538145</v>
      </c>
      <c r="AZ32" s="175">
        <v>-1520351</v>
      </c>
      <c r="BA32" s="175">
        <v>1231047</v>
      </c>
      <c r="BB32" s="175">
        <v>4017794</v>
      </c>
      <c r="BC32" s="184" t="s">
        <v>140</v>
      </c>
    </row>
    <row r="33" spans="1:55" ht="14.25">
      <c r="A33" s="109" t="s">
        <v>141</v>
      </c>
      <c r="B33" s="110" t="s">
        <v>45</v>
      </c>
      <c r="C33" s="176">
        <v>0</v>
      </c>
      <c r="D33" s="177">
        <v>0</v>
      </c>
      <c r="E33" s="177">
        <v>0</v>
      </c>
      <c r="F33" s="177">
        <v>0</v>
      </c>
      <c r="G33" s="177">
        <v>0</v>
      </c>
      <c r="H33" s="177">
        <v>0</v>
      </c>
      <c r="I33" s="177">
        <v>0</v>
      </c>
      <c r="J33" s="177">
        <v>0</v>
      </c>
      <c r="K33" s="177">
        <v>0</v>
      </c>
      <c r="L33" s="177">
        <v>0</v>
      </c>
      <c r="M33" s="177">
        <v>0</v>
      </c>
      <c r="N33" s="177">
        <v>0</v>
      </c>
      <c r="O33" s="177">
        <v>0</v>
      </c>
      <c r="P33" s="177">
        <v>0</v>
      </c>
      <c r="Q33" s="177">
        <v>0</v>
      </c>
      <c r="R33" s="177">
        <v>0</v>
      </c>
      <c r="S33" s="177">
        <v>0</v>
      </c>
      <c r="T33" s="177">
        <v>0</v>
      </c>
      <c r="U33" s="177">
        <v>0</v>
      </c>
      <c r="V33" s="177">
        <v>0</v>
      </c>
      <c r="W33" s="177">
        <v>0</v>
      </c>
      <c r="X33" s="177">
        <v>0</v>
      </c>
      <c r="Y33" s="177">
        <v>0</v>
      </c>
      <c r="Z33" s="177">
        <v>0</v>
      </c>
      <c r="AA33" s="177">
        <v>0</v>
      </c>
      <c r="AB33" s="177">
        <v>0</v>
      </c>
      <c r="AC33" s="177">
        <v>0</v>
      </c>
      <c r="AD33" s="177">
        <v>0</v>
      </c>
      <c r="AE33" s="177">
        <v>0</v>
      </c>
      <c r="AF33" s="177">
        <v>0</v>
      </c>
      <c r="AG33" s="177">
        <v>0</v>
      </c>
      <c r="AH33" s="177">
        <v>0</v>
      </c>
      <c r="AI33" s="177">
        <v>0</v>
      </c>
      <c r="AJ33" s="177">
        <v>0</v>
      </c>
      <c r="AK33" s="177">
        <v>0</v>
      </c>
      <c r="AL33" s="177">
        <v>0</v>
      </c>
      <c r="AM33" s="177">
        <v>186435</v>
      </c>
      <c r="AN33" s="178">
        <v>186435</v>
      </c>
      <c r="AO33" s="177">
        <v>0</v>
      </c>
      <c r="AP33" s="177">
        <v>173638</v>
      </c>
      <c r="AQ33" s="177">
        <v>4014885</v>
      </c>
      <c r="AR33" s="177">
        <v>0</v>
      </c>
      <c r="AS33" s="177">
        <v>0</v>
      </c>
      <c r="AT33" s="177">
        <v>0</v>
      </c>
      <c r="AU33" s="178">
        <v>4188523</v>
      </c>
      <c r="AV33" s="178">
        <v>4374958</v>
      </c>
      <c r="AW33" s="178">
        <v>0</v>
      </c>
      <c r="AX33" s="178">
        <v>4188523</v>
      </c>
      <c r="AY33" s="178">
        <v>4374958</v>
      </c>
      <c r="AZ33" s="178">
        <v>0</v>
      </c>
      <c r="BA33" s="178">
        <v>4188523</v>
      </c>
      <c r="BB33" s="178">
        <v>4374958</v>
      </c>
      <c r="BC33" s="184" t="s">
        <v>141</v>
      </c>
    </row>
    <row r="34" spans="1:55" ht="14.25" customHeight="1">
      <c r="A34" s="107" t="s">
        <v>142</v>
      </c>
      <c r="B34" s="108" t="s">
        <v>46</v>
      </c>
      <c r="C34" s="173">
        <v>68</v>
      </c>
      <c r="D34" s="174">
        <v>22</v>
      </c>
      <c r="E34" s="174">
        <v>1761</v>
      </c>
      <c r="F34" s="174">
        <v>33</v>
      </c>
      <c r="G34" s="174">
        <v>212</v>
      </c>
      <c r="H34" s="174">
        <v>3457</v>
      </c>
      <c r="I34" s="174">
        <v>98</v>
      </c>
      <c r="J34" s="174">
        <v>468</v>
      </c>
      <c r="K34" s="174">
        <v>652</v>
      </c>
      <c r="L34" s="174">
        <v>765</v>
      </c>
      <c r="M34" s="174">
        <v>35</v>
      </c>
      <c r="N34" s="174">
        <v>867</v>
      </c>
      <c r="O34" s="174">
        <v>1518</v>
      </c>
      <c r="P34" s="174">
        <v>1004</v>
      </c>
      <c r="Q34" s="174">
        <v>175</v>
      </c>
      <c r="R34" s="174">
        <v>4236</v>
      </c>
      <c r="S34" s="174">
        <v>1394</v>
      </c>
      <c r="T34" s="174">
        <v>570</v>
      </c>
      <c r="U34" s="174">
        <v>1989</v>
      </c>
      <c r="V34" s="174">
        <v>70</v>
      </c>
      <c r="W34" s="174">
        <v>1172</v>
      </c>
      <c r="X34" s="174">
        <v>1011</v>
      </c>
      <c r="Y34" s="174">
        <v>75</v>
      </c>
      <c r="Z34" s="174">
        <v>142</v>
      </c>
      <c r="AA34" s="174">
        <v>2192</v>
      </c>
      <c r="AB34" s="174">
        <v>898</v>
      </c>
      <c r="AC34" s="174">
        <v>6</v>
      </c>
      <c r="AD34" s="174">
        <v>4673</v>
      </c>
      <c r="AE34" s="174">
        <v>15856</v>
      </c>
      <c r="AF34" s="174">
        <v>257</v>
      </c>
      <c r="AG34" s="174">
        <v>4</v>
      </c>
      <c r="AH34" s="174">
        <v>822</v>
      </c>
      <c r="AI34" s="174">
        <v>0</v>
      </c>
      <c r="AJ34" s="174">
        <v>2552</v>
      </c>
      <c r="AK34" s="174">
        <v>2526</v>
      </c>
      <c r="AL34" s="174">
        <v>0</v>
      </c>
      <c r="AM34" s="174">
        <v>118</v>
      </c>
      <c r="AN34" s="175">
        <v>51698</v>
      </c>
      <c r="AO34" s="174">
        <v>0</v>
      </c>
      <c r="AP34" s="174">
        <v>1141422</v>
      </c>
      <c r="AQ34" s="174">
        <v>2826480</v>
      </c>
      <c r="AR34" s="174">
        <v>559323</v>
      </c>
      <c r="AS34" s="174">
        <v>1919236</v>
      </c>
      <c r="AT34" s="174">
        <v>0</v>
      </c>
      <c r="AU34" s="175">
        <v>6446461</v>
      </c>
      <c r="AV34" s="175">
        <v>6498159</v>
      </c>
      <c r="AW34" s="175">
        <v>314873</v>
      </c>
      <c r="AX34" s="175">
        <v>6761334</v>
      </c>
      <c r="AY34" s="175">
        <v>6813032</v>
      </c>
      <c r="AZ34" s="175">
        <v>-879248</v>
      </c>
      <c r="BA34" s="175">
        <v>5882086</v>
      </c>
      <c r="BB34" s="175">
        <v>5933784</v>
      </c>
      <c r="BC34" s="184" t="s">
        <v>142</v>
      </c>
    </row>
    <row r="35" spans="1:55" ht="14.25" customHeight="1">
      <c r="A35" s="107" t="s">
        <v>143</v>
      </c>
      <c r="B35" s="108" t="s">
        <v>168</v>
      </c>
      <c r="C35" s="173">
        <v>616</v>
      </c>
      <c r="D35" s="174">
        <v>0</v>
      </c>
      <c r="E35" s="174">
        <v>0</v>
      </c>
      <c r="F35" s="174">
        <v>0</v>
      </c>
      <c r="G35" s="174">
        <v>5</v>
      </c>
      <c r="H35" s="174">
        <v>61</v>
      </c>
      <c r="I35" s="174">
        <v>0</v>
      </c>
      <c r="J35" s="174">
        <v>3</v>
      </c>
      <c r="K35" s="174">
        <v>0</v>
      </c>
      <c r="L35" s="174">
        <v>35</v>
      </c>
      <c r="M35" s="174">
        <v>0</v>
      </c>
      <c r="N35" s="174">
        <v>0</v>
      </c>
      <c r="O35" s="174">
        <v>0</v>
      </c>
      <c r="P35" s="174">
        <v>0</v>
      </c>
      <c r="Q35" s="174">
        <v>0</v>
      </c>
      <c r="R35" s="174">
        <v>0</v>
      </c>
      <c r="S35" s="174">
        <v>0</v>
      </c>
      <c r="T35" s="174">
        <v>0</v>
      </c>
      <c r="U35" s="174">
        <v>0</v>
      </c>
      <c r="V35" s="174">
        <v>36</v>
      </c>
      <c r="W35" s="174">
        <v>10</v>
      </c>
      <c r="X35" s="174">
        <v>58</v>
      </c>
      <c r="Y35" s="174">
        <v>209</v>
      </c>
      <c r="Z35" s="174">
        <v>0</v>
      </c>
      <c r="AA35" s="174">
        <v>273</v>
      </c>
      <c r="AB35" s="174">
        <v>643</v>
      </c>
      <c r="AC35" s="174">
        <v>40</v>
      </c>
      <c r="AD35" s="174">
        <v>9741</v>
      </c>
      <c r="AE35" s="174">
        <v>3259</v>
      </c>
      <c r="AF35" s="174">
        <v>88</v>
      </c>
      <c r="AG35" s="174">
        <v>76</v>
      </c>
      <c r="AH35" s="174">
        <v>147783</v>
      </c>
      <c r="AI35" s="174">
        <v>9</v>
      </c>
      <c r="AJ35" s="174">
        <v>217</v>
      </c>
      <c r="AK35" s="174">
        <v>453</v>
      </c>
      <c r="AL35" s="174">
        <v>0</v>
      </c>
      <c r="AM35" s="174">
        <v>1844</v>
      </c>
      <c r="AN35" s="175">
        <v>165459</v>
      </c>
      <c r="AO35" s="174">
        <v>117335</v>
      </c>
      <c r="AP35" s="174">
        <v>2435792</v>
      </c>
      <c r="AQ35" s="174">
        <v>8214049</v>
      </c>
      <c r="AR35" s="174">
        <v>0</v>
      </c>
      <c r="AS35" s="174">
        <v>0</v>
      </c>
      <c r="AT35" s="174">
        <v>0</v>
      </c>
      <c r="AU35" s="175">
        <v>10767176</v>
      </c>
      <c r="AV35" s="175">
        <v>10932635</v>
      </c>
      <c r="AW35" s="175">
        <v>215615</v>
      </c>
      <c r="AX35" s="175">
        <v>10982791</v>
      </c>
      <c r="AY35" s="175">
        <v>11148250</v>
      </c>
      <c r="AZ35" s="175">
        <v>-161279</v>
      </c>
      <c r="BA35" s="175">
        <v>10821512</v>
      </c>
      <c r="BB35" s="175">
        <v>10986971</v>
      </c>
      <c r="BC35" s="184" t="s">
        <v>143</v>
      </c>
    </row>
    <row r="36" spans="1:55" ht="14.25">
      <c r="A36" s="107" t="s">
        <v>144</v>
      </c>
      <c r="B36" s="108" t="s">
        <v>198</v>
      </c>
      <c r="C36" s="173">
        <v>787</v>
      </c>
      <c r="D36" s="174">
        <v>101</v>
      </c>
      <c r="E36" s="174">
        <v>6483</v>
      </c>
      <c r="F36" s="174">
        <v>1995</v>
      </c>
      <c r="G36" s="174">
        <v>1816</v>
      </c>
      <c r="H36" s="174">
        <v>13429</v>
      </c>
      <c r="I36" s="174">
        <v>1911</v>
      </c>
      <c r="J36" s="174">
        <v>1474</v>
      </c>
      <c r="K36" s="174">
        <v>974</v>
      </c>
      <c r="L36" s="174">
        <v>15222</v>
      </c>
      <c r="M36" s="174">
        <v>755</v>
      </c>
      <c r="N36" s="174">
        <v>1939</v>
      </c>
      <c r="O36" s="174">
        <v>5363</v>
      </c>
      <c r="P36" s="174">
        <v>3133</v>
      </c>
      <c r="Q36" s="174">
        <v>1249</v>
      </c>
      <c r="R36" s="174">
        <v>2748</v>
      </c>
      <c r="S36" s="174">
        <v>683</v>
      </c>
      <c r="T36" s="174">
        <v>268</v>
      </c>
      <c r="U36" s="174">
        <v>1936</v>
      </c>
      <c r="V36" s="174">
        <v>1756</v>
      </c>
      <c r="W36" s="174">
        <v>6044</v>
      </c>
      <c r="X36" s="174">
        <v>1951</v>
      </c>
      <c r="Y36" s="174">
        <v>6495</v>
      </c>
      <c r="Z36" s="174">
        <v>1904</v>
      </c>
      <c r="AA36" s="174">
        <v>6271</v>
      </c>
      <c r="AB36" s="174">
        <v>10583</v>
      </c>
      <c r="AC36" s="174">
        <v>1996</v>
      </c>
      <c r="AD36" s="174">
        <v>10397</v>
      </c>
      <c r="AE36" s="174">
        <v>4726</v>
      </c>
      <c r="AF36" s="174">
        <v>5</v>
      </c>
      <c r="AG36" s="174">
        <v>5900</v>
      </c>
      <c r="AH36" s="174">
        <v>9423</v>
      </c>
      <c r="AI36" s="174">
        <v>0</v>
      </c>
      <c r="AJ36" s="174">
        <v>12100</v>
      </c>
      <c r="AK36" s="174">
        <v>15570</v>
      </c>
      <c r="AL36" s="174">
        <v>0</v>
      </c>
      <c r="AM36" s="174">
        <v>3643</v>
      </c>
      <c r="AN36" s="175">
        <v>161030</v>
      </c>
      <c r="AO36" s="174">
        <v>0</v>
      </c>
      <c r="AP36" s="174">
        <v>400946</v>
      </c>
      <c r="AQ36" s="174">
        <v>0</v>
      </c>
      <c r="AR36" s="174">
        <v>0</v>
      </c>
      <c r="AS36" s="174">
        <v>0</v>
      </c>
      <c r="AT36" s="174">
        <v>0</v>
      </c>
      <c r="AU36" s="175">
        <v>400946</v>
      </c>
      <c r="AV36" s="175">
        <v>561976</v>
      </c>
      <c r="AW36" s="175">
        <v>135198</v>
      </c>
      <c r="AX36" s="175">
        <v>536144</v>
      </c>
      <c r="AY36" s="175">
        <v>697174</v>
      </c>
      <c r="AZ36" s="175">
        <v>-10964</v>
      </c>
      <c r="BA36" s="175">
        <v>525180</v>
      </c>
      <c r="BB36" s="175">
        <v>686210</v>
      </c>
      <c r="BC36" s="184" t="s">
        <v>144</v>
      </c>
    </row>
    <row r="37" spans="1:55" ht="14.25">
      <c r="A37" s="107" t="s">
        <v>145</v>
      </c>
      <c r="B37" s="108" t="s">
        <v>24</v>
      </c>
      <c r="C37" s="173">
        <v>37575</v>
      </c>
      <c r="D37" s="174">
        <v>1797</v>
      </c>
      <c r="E37" s="174">
        <v>226812</v>
      </c>
      <c r="F37" s="174">
        <v>90694</v>
      </c>
      <c r="G37" s="174">
        <v>41149</v>
      </c>
      <c r="H37" s="174">
        <v>316846</v>
      </c>
      <c r="I37" s="174">
        <v>57694</v>
      </c>
      <c r="J37" s="174">
        <v>142607</v>
      </c>
      <c r="K37" s="174">
        <v>81713</v>
      </c>
      <c r="L37" s="174">
        <v>163474</v>
      </c>
      <c r="M37" s="174">
        <v>26037</v>
      </c>
      <c r="N37" s="174">
        <v>63653</v>
      </c>
      <c r="O37" s="174">
        <v>69538</v>
      </c>
      <c r="P37" s="174">
        <v>76566</v>
      </c>
      <c r="Q37" s="174">
        <v>17371</v>
      </c>
      <c r="R37" s="174">
        <v>168902</v>
      </c>
      <c r="S37" s="174">
        <v>60964</v>
      </c>
      <c r="T37" s="174">
        <v>12553</v>
      </c>
      <c r="U37" s="174">
        <v>222027</v>
      </c>
      <c r="V37" s="174">
        <v>89256</v>
      </c>
      <c r="W37" s="174">
        <v>617417</v>
      </c>
      <c r="X37" s="174">
        <v>82117</v>
      </c>
      <c r="Y37" s="174">
        <v>56058</v>
      </c>
      <c r="Z37" s="174">
        <v>60550</v>
      </c>
      <c r="AA37" s="174">
        <v>894376</v>
      </c>
      <c r="AB37" s="174">
        <v>399997</v>
      </c>
      <c r="AC37" s="174">
        <v>166125</v>
      </c>
      <c r="AD37" s="174">
        <v>911339</v>
      </c>
      <c r="AE37" s="174">
        <v>504638</v>
      </c>
      <c r="AF37" s="174">
        <v>346818</v>
      </c>
      <c r="AG37" s="174">
        <v>328127</v>
      </c>
      <c r="AH37" s="174">
        <v>453235</v>
      </c>
      <c r="AI37" s="174">
        <v>51123</v>
      </c>
      <c r="AJ37" s="174">
        <v>718307</v>
      </c>
      <c r="AK37" s="174">
        <v>201958</v>
      </c>
      <c r="AL37" s="174">
        <v>0</v>
      </c>
      <c r="AM37" s="174">
        <v>29152</v>
      </c>
      <c r="AN37" s="175">
        <v>7788565</v>
      </c>
      <c r="AO37" s="174">
        <v>11796</v>
      </c>
      <c r="AP37" s="174">
        <v>571288</v>
      </c>
      <c r="AQ37" s="174">
        <v>0</v>
      </c>
      <c r="AR37" s="174">
        <v>16439</v>
      </c>
      <c r="AS37" s="174">
        <v>193690</v>
      </c>
      <c r="AT37" s="174">
        <v>0</v>
      </c>
      <c r="AU37" s="175">
        <v>793213</v>
      </c>
      <c r="AV37" s="175">
        <v>8581778</v>
      </c>
      <c r="AW37" s="175">
        <v>261683</v>
      </c>
      <c r="AX37" s="175">
        <v>1054896</v>
      </c>
      <c r="AY37" s="175">
        <v>8843461</v>
      </c>
      <c r="AZ37" s="175">
        <v>-2467902</v>
      </c>
      <c r="BA37" s="175">
        <v>-1413006</v>
      </c>
      <c r="BB37" s="175">
        <v>6375559</v>
      </c>
      <c r="BC37" s="184" t="s">
        <v>145</v>
      </c>
    </row>
    <row r="38" spans="1:55" ht="14.25">
      <c r="A38" s="109" t="s">
        <v>146</v>
      </c>
      <c r="B38" s="110" t="s">
        <v>25</v>
      </c>
      <c r="C38" s="176">
        <v>233</v>
      </c>
      <c r="D38" s="177">
        <v>9</v>
      </c>
      <c r="E38" s="177">
        <v>985</v>
      </c>
      <c r="F38" s="177">
        <v>392</v>
      </c>
      <c r="G38" s="177">
        <v>176</v>
      </c>
      <c r="H38" s="177">
        <v>1039</v>
      </c>
      <c r="I38" s="177">
        <v>211</v>
      </c>
      <c r="J38" s="177">
        <v>322</v>
      </c>
      <c r="K38" s="177">
        <v>128</v>
      </c>
      <c r="L38" s="177">
        <v>1028</v>
      </c>
      <c r="M38" s="177">
        <v>108</v>
      </c>
      <c r="N38" s="177">
        <v>205</v>
      </c>
      <c r="O38" s="177">
        <v>258</v>
      </c>
      <c r="P38" s="177">
        <v>288</v>
      </c>
      <c r="Q38" s="177">
        <v>53</v>
      </c>
      <c r="R38" s="177">
        <v>764</v>
      </c>
      <c r="S38" s="177">
        <v>168</v>
      </c>
      <c r="T38" s="177">
        <v>50</v>
      </c>
      <c r="U38" s="177">
        <v>843</v>
      </c>
      <c r="V38" s="177">
        <v>534</v>
      </c>
      <c r="W38" s="177">
        <v>1704</v>
      </c>
      <c r="X38" s="177">
        <v>125</v>
      </c>
      <c r="Y38" s="177">
        <v>132</v>
      </c>
      <c r="Z38" s="177">
        <v>50</v>
      </c>
      <c r="AA38" s="177">
        <v>7956</v>
      </c>
      <c r="AB38" s="177">
        <v>679</v>
      </c>
      <c r="AC38" s="177">
        <v>4756</v>
      </c>
      <c r="AD38" s="177">
        <v>3414</v>
      </c>
      <c r="AE38" s="177">
        <v>29426</v>
      </c>
      <c r="AF38" s="177">
        <v>1640</v>
      </c>
      <c r="AG38" s="177">
        <v>16524</v>
      </c>
      <c r="AH38" s="177">
        <v>127888</v>
      </c>
      <c r="AI38" s="177">
        <v>1730</v>
      </c>
      <c r="AJ38" s="177">
        <v>7372</v>
      </c>
      <c r="AK38" s="177">
        <v>82429</v>
      </c>
      <c r="AL38" s="177">
        <v>0</v>
      </c>
      <c r="AM38" s="177">
        <v>1259</v>
      </c>
      <c r="AN38" s="178">
        <v>294878</v>
      </c>
      <c r="AO38" s="177">
        <v>1494530</v>
      </c>
      <c r="AP38" s="177">
        <v>5411125</v>
      </c>
      <c r="AQ38" s="177">
        <v>0</v>
      </c>
      <c r="AR38" s="177">
        <v>0</v>
      </c>
      <c r="AS38" s="177">
        <v>0</v>
      </c>
      <c r="AT38" s="177">
        <v>0</v>
      </c>
      <c r="AU38" s="178">
        <v>6905655</v>
      </c>
      <c r="AV38" s="178">
        <v>7200533</v>
      </c>
      <c r="AW38" s="178">
        <v>909929</v>
      </c>
      <c r="AX38" s="178">
        <v>7815584</v>
      </c>
      <c r="AY38" s="178">
        <v>8110462</v>
      </c>
      <c r="AZ38" s="178">
        <v>-1959474</v>
      </c>
      <c r="BA38" s="178">
        <v>5856110</v>
      </c>
      <c r="BB38" s="178">
        <v>6150988</v>
      </c>
      <c r="BC38" s="184" t="s">
        <v>146</v>
      </c>
    </row>
    <row r="39" spans="1:55" ht="14.25">
      <c r="A39" s="107" t="s">
        <v>147</v>
      </c>
      <c r="B39" s="108" t="s">
        <v>47</v>
      </c>
      <c r="C39" s="173">
        <v>1272</v>
      </c>
      <c r="D39" s="174">
        <v>40</v>
      </c>
      <c r="E39" s="174">
        <v>3732</v>
      </c>
      <c r="F39" s="174">
        <v>2688</v>
      </c>
      <c r="G39" s="174">
        <v>1338</v>
      </c>
      <c r="H39" s="174">
        <v>4794</v>
      </c>
      <c r="I39" s="174">
        <v>236</v>
      </c>
      <c r="J39" s="174">
        <v>688</v>
      </c>
      <c r="K39" s="174">
        <v>1365</v>
      </c>
      <c r="L39" s="174">
        <v>2250</v>
      </c>
      <c r="M39" s="174">
        <v>343</v>
      </c>
      <c r="N39" s="174">
        <v>885</v>
      </c>
      <c r="O39" s="174">
        <v>1620</v>
      </c>
      <c r="P39" s="174">
        <v>2516</v>
      </c>
      <c r="Q39" s="174">
        <v>504</v>
      </c>
      <c r="R39" s="174">
        <v>2449</v>
      </c>
      <c r="S39" s="174">
        <v>1580</v>
      </c>
      <c r="T39" s="174">
        <v>327</v>
      </c>
      <c r="U39" s="174">
        <v>2518</v>
      </c>
      <c r="V39" s="174">
        <v>2087</v>
      </c>
      <c r="W39" s="174">
        <v>6527</v>
      </c>
      <c r="X39" s="174">
        <v>72</v>
      </c>
      <c r="Y39" s="174">
        <v>367</v>
      </c>
      <c r="Z39" s="174">
        <v>3194</v>
      </c>
      <c r="AA39" s="174">
        <v>21133</v>
      </c>
      <c r="AB39" s="174">
        <v>12901</v>
      </c>
      <c r="AC39" s="174">
        <v>1777</v>
      </c>
      <c r="AD39" s="174">
        <v>14578</v>
      </c>
      <c r="AE39" s="174">
        <v>8403</v>
      </c>
      <c r="AF39" s="174">
        <v>12405</v>
      </c>
      <c r="AG39" s="174">
        <v>16898</v>
      </c>
      <c r="AH39" s="174">
        <v>22685</v>
      </c>
      <c r="AI39" s="174">
        <v>3320</v>
      </c>
      <c r="AJ39" s="174">
        <v>8351</v>
      </c>
      <c r="AK39" s="174">
        <v>10270</v>
      </c>
      <c r="AL39" s="174">
        <v>0</v>
      </c>
      <c r="AM39" s="174">
        <v>178</v>
      </c>
      <c r="AN39" s="175">
        <v>176291</v>
      </c>
      <c r="AO39" s="174">
        <v>0</v>
      </c>
      <c r="AP39" s="174">
        <v>0</v>
      </c>
      <c r="AQ39" s="174">
        <v>0</v>
      </c>
      <c r="AR39" s="174">
        <v>0</v>
      </c>
      <c r="AS39" s="174">
        <v>0</v>
      </c>
      <c r="AT39" s="174">
        <v>0</v>
      </c>
      <c r="AU39" s="175">
        <v>0</v>
      </c>
      <c r="AV39" s="175">
        <v>176291</v>
      </c>
      <c r="AW39" s="175">
        <v>0</v>
      </c>
      <c r="AX39" s="175">
        <v>0</v>
      </c>
      <c r="AY39" s="175">
        <v>176291</v>
      </c>
      <c r="AZ39" s="175">
        <v>0</v>
      </c>
      <c r="BA39" s="175">
        <v>0</v>
      </c>
      <c r="BB39" s="175">
        <v>176291</v>
      </c>
      <c r="BC39" s="184" t="s">
        <v>147</v>
      </c>
    </row>
    <row r="40" spans="1:55" ht="14.25">
      <c r="A40" s="107" t="s">
        <v>148</v>
      </c>
      <c r="B40" s="108" t="s">
        <v>48</v>
      </c>
      <c r="C40" s="173">
        <v>7276</v>
      </c>
      <c r="D40" s="174">
        <v>273</v>
      </c>
      <c r="E40" s="174">
        <v>32411</v>
      </c>
      <c r="F40" s="174">
        <v>7233</v>
      </c>
      <c r="G40" s="174">
        <v>9613</v>
      </c>
      <c r="H40" s="174">
        <v>10837</v>
      </c>
      <c r="I40" s="174">
        <v>3495</v>
      </c>
      <c r="J40" s="174">
        <v>8965</v>
      </c>
      <c r="K40" s="174">
        <v>9673</v>
      </c>
      <c r="L40" s="174">
        <v>46415</v>
      </c>
      <c r="M40" s="174">
        <v>6928</v>
      </c>
      <c r="N40" s="174">
        <v>8232</v>
      </c>
      <c r="O40" s="174">
        <v>13496</v>
      </c>
      <c r="P40" s="174">
        <v>14283</v>
      </c>
      <c r="Q40" s="174">
        <v>1456</v>
      </c>
      <c r="R40" s="174">
        <v>1955</v>
      </c>
      <c r="S40" s="174">
        <v>5365</v>
      </c>
      <c r="T40" s="174">
        <v>542</v>
      </c>
      <c r="U40" s="174">
        <v>14003</v>
      </c>
      <c r="V40" s="174">
        <v>5330</v>
      </c>
      <c r="W40" s="174">
        <v>96495</v>
      </c>
      <c r="X40" s="174">
        <v>2964</v>
      </c>
      <c r="Y40" s="174">
        <v>5218</v>
      </c>
      <c r="Z40" s="174">
        <v>19988</v>
      </c>
      <c r="AA40" s="174">
        <v>78062</v>
      </c>
      <c r="AB40" s="174">
        <v>17413</v>
      </c>
      <c r="AC40" s="174">
        <v>10696</v>
      </c>
      <c r="AD40" s="174">
        <v>72585</v>
      </c>
      <c r="AE40" s="174">
        <v>10848</v>
      </c>
      <c r="AF40" s="174">
        <v>1661</v>
      </c>
      <c r="AG40" s="174">
        <v>52943</v>
      </c>
      <c r="AH40" s="174">
        <v>37776</v>
      </c>
      <c r="AI40" s="174">
        <v>2879</v>
      </c>
      <c r="AJ40" s="174">
        <v>19965</v>
      </c>
      <c r="AK40" s="174">
        <v>15315</v>
      </c>
      <c r="AL40" s="174">
        <v>89</v>
      </c>
      <c r="AM40" s="174">
        <v>0</v>
      </c>
      <c r="AN40" s="175">
        <v>652678</v>
      </c>
      <c r="AO40" s="174">
        <v>0</v>
      </c>
      <c r="AP40" s="174">
        <v>1537</v>
      </c>
      <c r="AQ40" s="174">
        <v>0</v>
      </c>
      <c r="AR40" s="174">
        <v>0</v>
      </c>
      <c r="AS40" s="174">
        <v>0</v>
      </c>
      <c r="AT40" s="174">
        <v>0</v>
      </c>
      <c r="AU40" s="175">
        <v>1537</v>
      </c>
      <c r="AV40" s="175">
        <v>654215</v>
      </c>
      <c r="AW40" s="175">
        <v>129359</v>
      </c>
      <c r="AX40" s="175">
        <v>130896</v>
      </c>
      <c r="AY40" s="175">
        <v>783574</v>
      </c>
      <c r="AZ40" s="175">
        <v>-4327</v>
      </c>
      <c r="BA40" s="175">
        <v>126569</v>
      </c>
      <c r="BB40" s="175">
        <v>779247</v>
      </c>
      <c r="BC40" s="184" t="s">
        <v>148</v>
      </c>
    </row>
    <row r="41" spans="1:55" ht="14.25">
      <c r="A41" s="111" t="s">
        <v>149</v>
      </c>
      <c r="B41" s="112" t="s">
        <v>53</v>
      </c>
      <c r="C41" s="179">
        <v>971429</v>
      </c>
      <c r="D41" s="180">
        <v>36155</v>
      </c>
      <c r="E41" s="180">
        <v>3984289</v>
      </c>
      <c r="F41" s="180">
        <v>1295020</v>
      </c>
      <c r="G41" s="180">
        <v>1170146</v>
      </c>
      <c r="H41" s="180">
        <v>9858824</v>
      </c>
      <c r="I41" s="180">
        <v>9766301</v>
      </c>
      <c r="J41" s="180">
        <v>2209992</v>
      </c>
      <c r="K41" s="180">
        <v>772663</v>
      </c>
      <c r="L41" s="180">
        <v>13851566</v>
      </c>
      <c r="M41" s="180">
        <v>1840645</v>
      </c>
      <c r="N41" s="180">
        <v>1137340</v>
      </c>
      <c r="O41" s="180">
        <v>1072015</v>
      </c>
      <c r="P41" s="180">
        <v>1335158</v>
      </c>
      <c r="Q41" s="180">
        <v>357681</v>
      </c>
      <c r="R41" s="180">
        <v>2197273</v>
      </c>
      <c r="S41" s="180">
        <v>1077245</v>
      </c>
      <c r="T41" s="180">
        <v>251184</v>
      </c>
      <c r="U41" s="180">
        <v>6712589</v>
      </c>
      <c r="V41" s="180">
        <v>1142360</v>
      </c>
      <c r="W41" s="180">
        <v>3645220</v>
      </c>
      <c r="X41" s="180">
        <v>836205</v>
      </c>
      <c r="Y41" s="180">
        <v>239888</v>
      </c>
      <c r="Z41" s="180">
        <v>338032</v>
      </c>
      <c r="AA41" s="180">
        <v>3381929</v>
      </c>
      <c r="AB41" s="180">
        <v>1113973</v>
      </c>
      <c r="AC41" s="180">
        <v>1226065</v>
      </c>
      <c r="AD41" s="180">
        <v>4273212</v>
      </c>
      <c r="AE41" s="180">
        <v>1759701</v>
      </c>
      <c r="AF41" s="180">
        <v>1074917</v>
      </c>
      <c r="AG41" s="180">
        <v>1270754</v>
      </c>
      <c r="AH41" s="180">
        <v>3624601</v>
      </c>
      <c r="AI41" s="180">
        <v>270035</v>
      </c>
      <c r="AJ41" s="180">
        <v>2291251</v>
      </c>
      <c r="AK41" s="180">
        <v>2672717</v>
      </c>
      <c r="AL41" s="180">
        <v>176291</v>
      </c>
      <c r="AM41" s="180">
        <v>458387</v>
      </c>
      <c r="AN41" s="181">
        <v>89693053</v>
      </c>
      <c r="AO41" s="180">
        <v>2205530</v>
      </c>
      <c r="AP41" s="180">
        <v>41470128</v>
      </c>
      <c r="AQ41" s="180">
        <v>15216654</v>
      </c>
      <c r="AR41" s="180">
        <v>3251186</v>
      </c>
      <c r="AS41" s="180">
        <v>14154022</v>
      </c>
      <c r="AT41" s="180">
        <v>111549</v>
      </c>
      <c r="AU41" s="181">
        <v>76409069</v>
      </c>
      <c r="AV41" s="181">
        <v>166102122</v>
      </c>
      <c r="AW41" s="181">
        <v>74023304</v>
      </c>
      <c r="AX41" s="181">
        <v>150432373</v>
      </c>
      <c r="AY41" s="181">
        <v>240125426</v>
      </c>
      <c r="AZ41" s="181">
        <v>-66813472</v>
      </c>
      <c r="BA41" s="181">
        <v>83618901</v>
      </c>
      <c r="BB41" s="181">
        <v>173311954</v>
      </c>
      <c r="BC41" s="185" t="s">
        <v>149</v>
      </c>
    </row>
    <row r="42" spans="1:54" ht="14.25" customHeight="1">
      <c r="A42" s="107" t="s">
        <v>150</v>
      </c>
      <c r="B42" s="108" t="s">
        <v>88</v>
      </c>
      <c r="C42" s="173">
        <v>6693</v>
      </c>
      <c r="D42" s="174">
        <v>4437</v>
      </c>
      <c r="E42" s="174">
        <v>59909</v>
      </c>
      <c r="F42" s="174">
        <v>28667</v>
      </c>
      <c r="G42" s="174">
        <v>28781</v>
      </c>
      <c r="H42" s="174">
        <v>100924</v>
      </c>
      <c r="I42" s="174">
        <v>42275</v>
      </c>
      <c r="J42" s="174">
        <v>66504</v>
      </c>
      <c r="K42" s="174">
        <v>33486</v>
      </c>
      <c r="L42" s="174">
        <v>166755</v>
      </c>
      <c r="M42" s="174">
        <v>48019</v>
      </c>
      <c r="N42" s="174">
        <v>32385</v>
      </c>
      <c r="O42" s="174">
        <v>32750</v>
      </c>
      <c r="P42" s="174">
        <v>35029</v>
      </c>
      <c r="Q42" s="174">
        <v>10698</v>
      </c>
      <c r="R42" s="174">
        <v>69933</v>
      </c>
      <c r="S42" s="174">
        <v>26356</v>
      </c>
      <c r="T42" s="174">
        <v>4958</v>
      </c>
      <c r="U42" s="174">
        <v>74200</v>
      </c>
      <c r="V42" s="174">
        <v>44125</v>
      </c>
      <c r="W42" s="174">
        <v>148425</v>
      </c>
      <c r="X42" s="174">
        <v>33660</v>
      </c>
      <c r="Y42" s="174">
        <v>9694</v>
      </c>
      <c r="Z42" s="174">
        <v>24637</v>
      </c>
      <c r="AA42" s="174">
        <v>267282</v>
      </c>
      <c r="AB42" s="174">
        <v>104014</v>
      </c>
      <c r="AC42" s="174">
        <v>24828</v>
      </c>
      <c r="AD42" s="174">
        <v>149018</v>
      </c>
      <c r="AE42" s="174">
        <v>62701</v>
      </c>
      <c r="AF42" s="174">
        <v>40978</v>
      </c>
      <c r="AG42" s="174">
        <v>50512</v>
      </c>
      <c r="AH42" s="174">
        <v>112761</v>
      </c>
      <c r="AI42" s="174">
        <v>25537</v>
      </c>
      <c r="AJ42" s="174">
        <v>97834</v>
      </c>
      <c r="AK42" s="174">
        <v>133517</v>
      </c>
      <c r="AL42" s="174">
        <v>0</v>
      </c>
      <c r="AM42" s="174">
        <v>3248</v>
      </c>
      <c r="AN42" s="175">
        <v>2205530</v>
      </c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</row>
    <row r="43" spans="1:54" ht="14.25" customHeight="1">
      <c r="A43" s="107" t="s">
        <v>169</v>
      </c>
      <c r="B43" s="108" t="s">
        <v>89</v>
      </c>
      <c r="C43" s="173">
        <v>225429</v>
      </c>
      <c r="D43" s="174">
        <v>34742</v>
      </c>
      <c r="E43" s="174">
        <v>1512371</v>
      </c>
      <c r="F43" s="174">
        <v>600098</v>
      </c>
      <c r="G43" s="174">
        <v>365856</v>
      </c>
      <c r="H43" s="174">
        <v>988282</v>
      </c>
      <c r="I43" s="174">
        <v>172491</v>
      </c>
      <c r="J43" s="174">
        <v>178450</v>
      </c>
      <c r="K43" s="174">
        <v>306798</v>
      </c>
      <c r="L43" s="174">
        <v>1217107</v>
      </c>
      <c r="M43" s="174">
        <v>112056</v>
      </c>
      <c r="N43" s="174">
        <v>477385</v>
      </c>
      <c r="O43" s="174">
        <v>487348</v>
      </c>
      <c r="P43" s="174">
        <v>627919</v>
      </c>
      <c r="Q43" s="174">
        <v>94555</v>
      </c>
      <c r="R43" s="174">
        <v>738117</v>
      </c>
      <c r="S43" s="174">
        <v>248566</v>
      </c>
      <c r="T43" s="174">
        <v>33708</v>
      </c>
      <c r="U43" s="174">
        <v>1078875</v>
      </c>
      <c r="V43" s="174">
        <v>455667</v>
      </c>
      <c r="W43" s="174">
        <v>2569683</v>
      </c>
      <c r="X43" s="174">
        <v>167008</v>
      </c>
      <c r="Y43" s="174">
        <v>65566</v>
      </c>
      <c r="Z43" s="174">
        <v>348471</v>
      </c>
      <c r="AA43" s="174">
        <v>4617442</v>
      </c>
      <c r="AB43" s="174">
        <v>1294235</v>
      </c>
      <c r="AC43" s="174">
        <v>439427</v>
      </c>
      <c r="AD43" s="174">
        <v>2675397</v>
      </c>
      <c r="AE43" s="174">
        <v>728232</v>
      </c>
      <c r="AF43" s="174">
        <v>2309908</v>
      </c>
      <c r="AG43" s="174">
        <v>3378816</v>
      </c>
      <c r="AH43" s="174">
        <v>6880584</v>
      </c>
      <c r="AI43" s="174">
        <v>345467</v>
      </c>
      <c r="AJ43" s="174">
        <v>2324320</v>
      </c>
      <c r="AK43" s="174">
        <v>1807336</v>
      </c>
      <c r="AL43" s="174">
        <v>0</v>
      </c>
      <c r="AM43" s="174">
        <v>17110</v>
      </c>
      <c r="AN43" s="175">
        <v>39924822</v>
      </c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</row>
    <row r="44" spans="1:54" ht="14.25" customHeight="1">
      <c r="A44" s="107" t="s">
        <v>170</v>
      </c>
      <c r="B44" s="108" t="s">
        <v>91</v>
      </c>
      <c r="C44" s="173">
        <v>251768</v>
      </c>
      <c r="D44" s="174">
        <v>-16494.420826517853</v>
      </c>
      <c r="E44" s="174">
        <v>756565.4468584427</v>
      </c>
      <c r="F44" s="174">
        <v>-1437.0352790894485</v>
      </c>
      <c r="G44" s="174">
        <v>139061.42192091368</v>
      </c>
      <c r="H44" s="174">
        <v>91787</v>
      </c>
      <c r="I44" s="174">
        <v>380893</v>
      </c>
      <c r="J44" s="174">
        <v>896543</v>
      </c>
      <c r="K44" s="174">
        <v>-567342</v>
      </c>
      <c r="L44" s="174">
        <v>2560764</v>
      </c>
      <c r="M44" s="174">
        <v>194761</v>
      </c>
      <c r="N44" s="174">
        <v>249567</v>
      </c>
      <c r="O44" s="174">
        <v>116945</v>
      </c>
      <c r="P44" s="174">
        <v>216705</v>
      </c>
      <c r="Q44" s="174">
        <v>-440109</v>
      </c>
      <c r="R44" s="174">
        <v>311835</v>
      </c>
      <c r="S44" s="174">
        <v>-15701</v>
      </c>
      <c r="T44" s="174">
        <v>-258088</v>
      </c>
      <c r="U44" s="174">
        <v>160269</v>
      </c>
      <c r="V44" s="174">
        <v>507278</v>
      </c>
      <c r="W44" s="174">
        <v>17021</v>
      </c>
      <c r="X44" s="174">
        <v>1781652</v>
      </c>
      <c r="Y44" s="174">
        <v>167970</v>
      </c>
      <c r="Z44" s="174">
        <v>190113</v>
      </c>
      <c r="AA44" s="174">
        <v>2131592</v>
      </c>
      <c r="AB44" s="174">
        <v>690780</v>
      </c>
      <c r="AC44" s="174">
        <v>3239585</v>
      </c>
      <c r="AD44" s="174">
        <v>282625</v>
      </c>
      <c r="AE44" s="174">
        <v>718327</v>
      </c>
      <c r="AF44" s="174">
        <v>92073</v>
      </c>
      <c r="AG44" s="174">
        <v>408914</v>
      </c>
      <c r="AH44" s="174">
        <v>-494992</v>
      </c>
      <c r="AI44" s="174">
        <v>-226</v>
      </c>
      <c r="AJ44" s="174">
        <v>657973</v>
      </c>
      <c r="AK44" s="174">
        <v>686429</v>
      </c>
      <c r="AL44" s="174">
        <v>0</v>
      </c>
      <c r="AM44" s="174">
        <v>275824.1828265928</v>
      </c>
      <c r="AN44" s="175">
        <v>16381230.595500343</v>
      </c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</row>
    <row r="45" spans="1:54" ht="14.25" customHeight="1">
      <c r="A45" s="107" t="s">
        <v>171</v>
      </c>
      <c r="B45" s="108" t="s">
        <v>92</v>
      </c>
      <c r="C45" s="173">
        <v>271058</v>
      </c>
      <c r="D45" s="174">
        <v>23710.420826517853</v>
      </c>
      <c r="E45" s="174">
        <v>329627.5531415574</v>
      </c>
      <c r="F45" s="174">
        <v>233889.03527908944</v>
      </c>
      <c r="G45" s="174">
        <v>115869.57807908634</v>
      </c>
      <c r="H45" s="174">
        <v>1567379</v>
      </c>
      <c r="I45" s="174">
        <v>261747</v>
      </c>
      <c r="J45" s="174">
        <v>112093</v>
      </c>
      <c r="K45" s="174">
        <v>982926</v>
      </c>
      <c r="L45" s="174">
        <v>318128</v>
      </c>
      <c r="M45" s="174">
        <v>66723</v>
      </c>
      <c r="N45" s="174">
        <v>137298</v>
      </c>
      <c r="O45" s="174">
        <v>279942</v>
      </c>
      <c r="P45" s="174">
        <v>159240</v>
      </c>
      <c r="Q45" s="174">
        <v>519120</v>
      </c>
      <c r="R45" s="174">
        <v>242204</v>
      </c>
      <c r="S45" s="174">
        <v>295569</v>
      </c>
      <c r="T45" s="174">
        <v>356533</v>
      </c>
      <c r="U45" s="174">
        <v>610920</v>
      </c>
      <c r="V45" s="174">
        <v>54039</v>
      </c>
      <c r="W45" s="174">
        <v>265605</v>
      </c>
      <c r="X45" s="174">
        <v>799366</v>
      </c>
      <c r="Y45" s="174">
        <v>163115</v>
      </c>
      <c r="Z45" s="174">
        <v>85078</v>
      </c>
      <c r="AA45" s="174">
        <v>779323</v>
      </c>
      <c r="AB45" s="174">
        <v>263895</v>
      </c>
      <c r="AC45" s="174">
        <v>3188459</v>
      </c>
      <c r="AD45" s="174">
        <v>932616</v>
      </c>
      <c r="AE45" s="174">
        <v>577539</v>
      </c>
      <c r="AF45" s="174">
        <v>820188</v>
      </c>
      <c r="AG45" s="174">
        <v>762509</v>
      </c>
      <c r="AH45" s="174">
        <v>889339</v>
      </c>
      <c r="AI45" s="174">
        <v>38138</v>
      </c>
      <c r="AJ45" s="174">
        <v>632958</v>
      </c>
      <c r="AK45" s="174">
        <v>570164</v>
      </c>
      <c r="AL45" s="174">
        <v>0</v>
      </c>
      <c r="AM45" s="174">
        <v>22923.81717340726</v>
      </c>
      <c r="AN45" s="175">
        <v>17729231.404499657</v>
      </c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</row>
    <row r="46" spans="1:54" ht="14.25" customHeight="1">
      <c r="A46" s="107" t="s">
        <v>172</v>
      </c>
      <c r="B46" s="108" t="s">
        <v>173</v>
      </c>
      <c r="C46" s="173">
        <v>69613</v>
      </c>
      <c r="D46" s="174">
        <v>3631</v>
      </c>
      <c r="E46" s="174">
        <v>419289</v>
      </c>
      <c r="F46" s="174">
        <v>49360</v>
      </c>
      <c r="G46" s="174">
        <v>41998</v>
      </c>
      <c r="H46" s="174">
        <v>281624</v>
      </c>
      <c r="I46" s="174">
        <v>2589449</v>
      </c>
      <c r="J46" s="174">
        <v>87521</v>
      </c>
      <c r="K46" s="174">
        <v>34769</v>
      </c>
      <c r="L46" s="174">
        <v>407088</v>
      </c>
      <c r="M46" s="174">
        <v>50791</v>
      </c>
      <c r="N46" s="174">
        <v>46397</v>
      </c>
      <c r="O46" s="174">
        <v>44774</v>
      </c>
      <c r="P46" s="174">
        <v>53441</v>
      </c>
      <c r="Q46" s="174">
        <v>12258</v>
      </c>
      <c r="R46" s="174">
        <v>80006</v>
      </c>
      <c r="S46" s="174">
        <v>36684</v>
      </c>
      <c r="T46" s="174">
        <v>8701</v>
      </c>
      <c r="U46" s="174">
        <v>193678</v>
      </c>
      <c r="V46" s="174">
        <v>55677</v>
      </c>
      <c r="W46" s="174">
        <v>284302</v>
      </c>
      <c r="X46" s="174">
        <v>107993</v>
      </c>
      <c r="Y46" s="174">
        <v>14018</v>
      </c>
      <c r="Z46" s="174">
        <v>25039</v>
      </c>
      <c r="AA46" s="174">
        <v>530690</v>
      </c>
      <c r="AB46" s="174">
        <v>75949</v>
      </c>
      <c r="AC46" s="174">
        <v>881768</v>
      </c>
      <c r="AD46" s="174">
        <v>309549</v>
      </c>
      <c r="AE46" s="174">
        <v>171339</v>
      </c>
      <c r="AF46" s="174">
        <v>36894</v>
      </c>
      <c r="AG46" s="174">
        <v>67388</v>
      </c>
      <c r="AH46" s="174">
        <v>109825</v>
      </c>
      <c r="AI46" s="174">
        <v>22907</v>
      </c>
      <c r="AJ46" s="174">
        <v>371520</v>
      </c>
      <c r="AK46" s="174">
        <v>280864</v>
      </c>
      <c r="AL46" s="174">
        <v>0</v>
      </c>
      <c r="AM46" s="174">
        <v>5790</v>
      </c>
      <c r="AN46" s="175">
        <v>7862584</v>
      </c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</row>
    <row r="47" spans="1:54" ht="14.25" customHeight="1">
      <c r="A47" s="107" t="s">
        <v>174</v>
      </c>
      <c r="B47" s="108" t="s">
        <v>94</v>
      </c>
      <c r="C47" s="173">
        <v>-111359</v>
      </c>
      <c r="D47" s="174">
        <v>0</v>
      </c>
      <c r="E47" s="174">
        <v>-12678</v>
      </c>
      <c r="F47" s="174">
        <v>-21</v>
      </c>
      <c r="G47" s="174">
        <v>-15</v>
      </c>
      <c r="H47" s="174">
        <v>-51790</v>
      </c>
      <c r="I47" s="174">
        <v>-12</v>
      </c>
      <c r="J47" s="174">
        <v>-6</v>
      </c>
      <c r="K47" s="174">
        <v>-19</v>
      </c>
      <c r="L47" s="174">
        <v>-32</v>
      </c>
      <c r="M47" s="174">
        <v>-6</v>
      </c>
      <c r="N47" s="174">
        <v>-9</v>
      </c>
      <c r="O47" s="174">
        <v>-16</v>
      </c>
      <c r="P47" s="174">
        <v>-9</v>
      </c>
      <c r="Q47" s="174">
        <v>-13</v>
      </c>
      <c r="R47" s="174">
        <v>-11</v>
      </c>
      <c r="S47" s="174">
        <v>-4</v>
      </c>
      <c r="T47" s="174">
        <v>-8</v>
      </c>
      <c r="U47" s="174">
        <v>-33</v>
      </c>
      <c r="V47" s="174">
        <v>-5</v>
      </c>
      <c r="W47" s="174">
        <v>-33741</v>
      </c>
      <c r="X47" s="174">
        <v>-634</v>
      </c>
      <c r="Y47" s="174">
        <v>-36886</v>
      </c>
      <c r="Z47" s="174">
        <v>-5</v>
      </c>
      <c r="AA47" s="174">
        <v>-5808</v>
      </c>
      <c r="AB47" s="174">
        <v>-45851</v>
      </c>
      <c r="AC47" s="174">
        <v>-2356</v>
      </c>
      <c r="AD47" s="174">
        <v>-22849</v>
      </c>
      <c r="AE47" s="174">
        <v>-45</v>
      </c>
      <c r="AF47" s="174">
        <v>0</v>
      </c>
      <c r="AG47" s="174">
        <v>-5109</v>
      </c>
      <c r="AH47" s="174">
        <v>-135147</v>
      </c>
      <c r="AI47" s="174">
        <v>-15648</v>
      </c>
      <c r="AJ47" s="174">
        <v>-297</v>
      </c>
      <c r="AK47" s="174">
        <v>-39</v>
      </c>
      <c r="AL47" s="174">
        <v>0</v>
      </c>
      <c r="AM47" s="174">
        <v>-4036</v>
      </c>
      <c r="AN47" s="175">
        <v>-484497</v>
      </c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</row>
    <row r="48" spans="1:54" ht="14.25" customHeight="1">
      <c r="A48" s="111" t="s">
        <v>175</v>
      </c>
      <c r="B48" s="112" t="s">
        <v>95</v>
      </c>
      <c r="C48" s="179">
        <v>713202</v>
      </c>
      <c r="D48" s="180">
        <v>50026</v>
      </c>
      <c r="E48" s="180">
        <v>3065084</v>
      </c>
      <c r="F48" s="180">
        <v>910556</v>
      </c>
      <c r="G48" s="180">
        <v>691551</v>
      </c>
      <c r="H48" s="180">
        <v>2978206</v>
      </c>
      <c r="I48" s="180">
        <v>3446843</v>
      </c>
      <c r="J48" s="180">
        <v>1341105</v>
      </c>
      <c r="K48" s="180">
        <v>790618</v>
      </c>
      <c r="L48" s="180">
        <v>4669810</v>
      </c>
      <c r="M48" s="180">
        <v>472344</v>
      </c>
      <c r="N48" s="180">
        <v>943023</v>
      </c>
      <c r="O48" s="180">
        <v>961743</v>
      </c>
      <c r="P48" s="180">
        <v>1092325</v>
      </c>
      <c r="Q48" s="180">
        <v>196509</v>
      </c>
      <c r="R48" s="180">
        <v>1442084</v>
      </c>
      <c r="S48" s="180">
        <v>591470</v>
      </c>
      <c r="T48" s="180">
        <v>145804</v>
      </c>
      <c r="U48" s="180">
        <v>2117909</v>
      </c>
      <c r="V48" s="180">
        <v>1116781</v>
      </c>
      <c r="W48" s="180">
        <v>3251295</v>
      </c>
      <c r="X48" s="180">
        <v>2889045</v>
      </c>
      <c r="Y48" s="180">
        <v>383477</v>
      </c>
      <c r="Z48" s="180">
        <v>673333</v>
      </c>
      <c r="AA48" s="180">
        <v>8320521</v>
      </c>
      <c r="AB48" s="180">
        <v>2383022</v>
      </c>
      <c r="AC48" s="180">
        <v>7771711</v>
      </c>
      <c r="AD48" s="180">
        <v>4326356</v>
      </c>
      <c r="AE48" s="180">
        <v>2258093</v>
      </c>
      <c r="AF48" s="180">
        <v>3300041</v>
      </c>
      <c r="AG48" s="180">
        <v>4663030</v>
      </c>
      <c r="AH48" s="180">
        <v>7362370</v>
      </c>
      <c r="AI48" s="180">
        <v>416175</v>
      </c>
      <c r="AJ48" s="180">
        <v>4084308</v>
      </c>
      <c r="AK48" s="180">
        <v>3478271</v>
      </c>
      <c r="AL48" s="180">
        <v>0</v>
      </c>
      <c r="AM48" s="180">
        <v>320860.00000000006</v>
      </c>
      <c r="AN48" s="181">
        <v>83618901</v>
      </c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</row>
    <row r="49" spans="1:54" ht="13.5">
      <c r="A49" s="111" t="s">
        <v>161</v>
      </c>
      <c r="B49" s="112" t="s">
        <v>176</v>
      </c>
      <c r="C49" s="179">
        <v>1684631</v>
      </c>
      <c r="D49" s="180">
        <v>86181</v>
      </c>
      <c r="E49" s="180">
        <v>7049373</v>
      </c>
      <c r="F49" s="180">
        <v>2205576</v>
      </c>
      <c r="G49" s="180">
        <v>1861697</v>
      </c>
      <c r="H49" s="180">
        <v>12837030</v>
      </c>
      <c r="I49" s="180">
        <v>13213144</v>
      </c>
      <c r="J49" s="180">
        <v>3551097</v>
      </c>
      <c r="K49" s="180">
        <v>1563281</v>
      </c>
      <c r="L49" s="180">
        <v>18521376</v>
      </c>
      <c r="M49" s="180">
        <v>2312989</v>
      </c>
      <c r="N49" s="180">
        <v>2080363</v>
      </c>
      <c r="O49" s="180">
        <v>2033758</v>
      </c>
      <c r="P49" s="180">
        <v>2427483</v>
      </c>
      <c r="Q49" s="180">
        <v>554190</v>
      </c>
      <c r="R49" s="180">
        <v>3639357</v>
      </c>
      <c r="S49" s="180">
        <v>1668715</v>
      </c>
      <c r="T49" s="180">
        <v>396988</v>
      </c>
      <c r="U49" s="180">
        <v>8830498</v>
      </c>
      <c r="V49" s="180">
        <v>2259141</v>
      </c>
      <c r="W49" s="180">
        <v>6896515</v>
      </c>
      <c r="X49" s="180">
        <v>3725250</v>
      </c>
      <c r="Y49" s="180">
        <v>623365</v>
      </c>
      <c r="Z49" s="180">
        <v>1011365</v>
      </c>
      <c r="AA49" s="180">
        <v>11702450</v>
      </c>
      <c r="AB49" s="180">
        <v>3496995</v>
      </c>
      <c r="AC49" s="180">
        <v>8997776</v>
      </c>
      <c r="AD49" s="180">
        <v>8599568</v>
      </c>
      <c r="AE49" s="180">
        <v>4017794</v>
      </c>
      <c r="AF49" s="180">
        <v>4374958</v>
      </c>
      <c r="AG49" s="180">
        <v>5933784</v>
      </c>
      <c r="AH49" s="180">
        <v>10986971</v>
      </c>
      <c r="AI49" s="180">
        <v>686210</v>
      </c>
      <c r="AJ49" s="180">
        <v>6375559</v>
      </c>
      <c r="AK49" s="180">
        <v>6150988</v>
      </c>
      <c r="AL49" s="180">
        <v>176291</v>
      </c>
      <c r="AM49" s="180">
        <v>779247</v>
      </c>
      <c r="AN49" s="181">
        <v>173311954</v>
      </c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</row>
    <row r="51" spans="2:40" ht="13.5">
      <c r="B51" s="187" t="s">
        <v>111</v>
      </c>
      <c r="C51" s="187">
        <f>C48/C49</f>
        <v>0.42335799353092757</v>
      </c>
      <c r="D51" s="187">
        <f aca="true" t="shared" si="0" ref="D51:AN51">D48/D49</f>
        <v>0.5804759749828848</v>
      </c>
      <c r="E51" s="187">
        <f t="shared" si="0"/>
        <v>0.43480235759974684</v>
      </c>
      <c r="F51" s="187">
        <f t="shared" si="0"/>
        <v>0.4128427222639347</v>
      </c>
      <c r="G51" s="187">
        <f t="shared" si="0"/>
        <v>0.3714627031144166</v>
      </c>
      <c r="H51" s="187">
        <f t="shared" si="0"/>
        <v>0.23200117161056724</v>
      </c>
      <c r="I51" s="187">
        <f t="shared" si="0"/>
        <v>0.2608647116840625</v>
      </c>
      <c r="J51" s="187">
        <f t="shared" si="0"/>
        <v>0.3776593542784103</v>
      </c>
      <c r="K51" s="187">
        <f t="shared" si="0"/>
        <v>0.5057427295540597</v>
      </c>
      <c r="L51" s="187">
        <f t="shared" si="0"/>
        <v>0.25213083520360474</v>
      </c>
      <c r="M51" s="187">
        <f t="shared" si="0"/>
        <v>0.20421368195006548</v>
      </c>
      <c r="N51" s="187">
        <f t="shared" si="0"/>
        <v>0.45329733320579146</v>
      </c>
      <c r="O51" s="187">
        <f t="shared" si="0"/>
        <v>0.47288959650066525</v>
      </c>
      <c r="P51" s="187">
        <f t="shared" si="0"/>
        <v>0.4499825539457949</v>
      </c>
      <c r="Q51" s="187">
        <f t="shared" si="0"/>
        <v>0.3545877767552644</v>
      </c>
      <c r="R51" s="187">
        <f t="shared" si="0"/>
        <v>0.3962469194420883</v>
      </c>
      <c r="S51" s="187">
        <f t="shared" si="0"/>
        <v>0.3544463853923528</v>
      </c>
      <c r="T51" s="187">
        <f t="shared" si="0"/>
        <v>0.3672755851562264</v>
      </c>
      <c r="U51" s="187">
        <f t="shared" si="0"/>
        <v>0.23984026721935728</v>
      </c>
      <c r="V51" s="187">
        <f t="shared" si="0"/>
        <v>0.4943387774379731</v>
      </c>
      <c r="W51" s="187">
        <f t="shared" si="0"/>
        <v>0.4714402854195199</v>
      </c>
      <c r="X51" s="187">
        <f t="shared" si="0"/>
        <v>0.775530501308637</v>
      </c>
      <c r="Y51" s="187">
        <f t="shared" si="0"/>
        <v>0.6151724912370762</v>
      </c>
      <c r="Z51" s="187">
        <f t="shared" si="0"/>
        <v>0.6657665630113757</v>
      </c>
      <c r="AA51" s="187">
        <f t="shared" si="0"/>
        <v>0.7110067549957487</v>
      </c>
      <c r="AB51" s="187">
        <f t="shared" si="0"/>
        <v>0.6814485007842448</v>
      </c>
      <c r="AC51" s="187">
        <f t="shared" si="0"/>
        <v>0.8637368834254153</v>
      </c>
      <c r="AD51" s="187">
        <f t="shared" si="0"/>
        <v>0.5030899226565799</v>
      </c>
      <c r="AE51" s="187">
        <f t="shared" si="0"/>
        <v>0.5620230902828767</v>
      </c>
      <c r="AF51" s="187">
        <f t="shared" si="0"/>
        <v>0.754302327016625</v>
      </c>
      <c r="AG51" s="187">
        <f t="shared" si="0"/>
        <v>0.7858442437405878</v>
      </c>
      <c r="AH51" s="187">
        <f t="shared" si="0"/>
        <v>0.6701000667062833</v>
      </c>
      <c r="AI51" s="187">
        <f t="shared" si="0"/>
        <v>0.6064834380146019</v>
      </c>
      <c r="AJ51" s="187">
        <f t="shared" si="0"/>
        <v>0.6406195911605554</v>
      </c>
      <c r="AK51" s="187">
        <f t="shared" si="0"/>
        <v>0.5654816754641694</v>
      </c>
      <c r="AL51" s="187">
        <f t="shared" si="0"/>
        <v>0</v>
      </c>
      <c r="AM51" s="187">
        <f t="shared" si="0"/>
        <v>0.41175647772785784</v>
      </c>
      <c r="AN51" s="187">
        <f t="shared" si="0"/>
        <v>0.48247624627208346</v>
      </c>
    </row>
    <row r="52" spans="2:40" ht="13.5">
      <c r="B52" s="187" t="s">
        <v>97</v>
      </c>
      <c r="C52" s="187">
        <f>C43/C49</f>
        <v>0.1338150609836813</v>
      </c>
      <c r="D52" s="187">
        <f aca="true" t="shared" si="1" ref="D52:AN52">D43/D49</f>
        <v>0.40312829974124226</v>
      </c>
      <c r="E52" s="187">
        <f t="shared" si="1"/>
        <v>0.21453978956710051</v>
      </c>
      <c r="F52" s="187">
        <f t="shared" si="1"/>
        <v>0.2720822134444698</v>
      </c>
      <c r="G52" s="187">
        <f t="shared" si="1"/>
        <v>0.19651747840814052</v>
      </c>
      <c r="H52" s="187">
        <f t="shared" si="1"/>
        <v>0.07698681081215826</v>
      </c>
      <c r="I52" s="187">
        <f t="shared" si="1"/>
        <v>0.013054500881849165</v>
      </c>
      <c r="J52" s="187">
        <f t="shared" si="1"/>
        <v>0.05025207703422351</v>
      </c>
      <c r="K52" s="187">
        <f t="shared" si="1"/>
        <v>0.19625262508787608</v>
      </c>
      <c r="L52" s="187">
        <f t="shared" si="1"/>
        <v>0.06571363812278311</v>
      </c>
      <c r="M52" s="187">
        <f t="shared" si="1"/>
        <v>0.04844640419820414</v>
      </c>
      <c r="N52" s="187">
        <f t="shared" si="1"/>
        <v>0.2294719719587399</v>
      </c>
      <c r="O52" s="187">
        <f t="shared" si="1"/>
        <v>0.23962929709434455</v>
      </c>
      <c r="P52" s="187">
        <f t="shared" si="1"/>
        <v>0.2586708125247427</v>
      </c>
      <c r="Q52" s="187">
        <f t="shared" si="1"/>
        <v>0.1706183799779859</v>
      </c>
      <c r="R52" s="187">
        <f t="shared" si="1"/>
        <v>0.2028152225791534</v>
      </c>
      <c r="S52" s="187">
        <f t="shared" si="1"/>
        <v>0.1489565324216538</v>
      </c>
      <c r="T52" s="187">
        <f t="shared" si="1"/>
        <v>0.08490936753755782</v>
      </c>
      <c r="U52" s="187">
        <f t="shared" si="1"/>
        <v>0.12217600864639797</v>
      </c>
      <c r="V52" s="187">
        <f t="shared" si="1"/>
        <v>0.20169922992854364</v>
      </c>
      <c r="W52" s="187">
        <f t="shared" si="1"/>
        <v>0.3726060191270518</v>
      </c>
      <c r="X52" s="187">
        <f t="shared" si="1"/>
        <v>0.0448313536004295</v>
      </c>
      <c r="Y52" s="187">
        <f t="shared" si="1"/>
        <v>0.10518075284945418</v>
      </c>
      <c r="Z52" s="187">
        <f t="shared" si="1"/>
        <v>0.3445551309369021</v>
      </c>
      <c r="AA52" s="187">
        <f t="shared" si="1"/>
        <v>0.39457053864789</v>
      </c>
      <c r="AB52" s="187">
        <f t="shared" si="1"/>
        <v>0.3700991851575424</v>
      </c>
      <c r="AC52" s="187">
        <f t="shared" si="1"/>
        <v>0.04883729045933129</v>
      </c>
      <c r="AD52" s="187">
        <f t="shared" si="1"/>
        <v>0.3111083021844818</v>
      </c>
      <c r="AE52" s="187">
        <f t="shared" si="1"/>
        <v>0.18125170180452257</v>
      </c>
      <c r="AF52" s="187">
        <f t="shared" si="1"/>
        <v>0.5279840400753562</v>
      </c>
      <c r="AG52" s="187">
        <f t="shared" si="1"/>
        <v>0.5694201204492783</v>
      </c>
      <c r="AH52" s="187">
        <f t="shared" si="1"/>
        <v>0.6262494003124246</v>
      </c>
      <c r="AI52" s="187">
        <f t="shared" si="1"/>
        <v>0.5034420949855001</v>
      </c>
      <c r="AJ52" s="187">
        <f t="shared" si="1"/>
        <v>0.3645672481424766</v>
      </c>
      <c r="AK52" s="187">
        <f t="shared" si="1"/>
        <v>0.2938285686787228</v>
      </c>
      <c r="AL52" s="187">
        <f t="shared" si="1"/>
        <v>0</v>
      </c>
      <c r="AM52" s="187">
        <f t="shared" si="1"/>
        <v>0.02195709447710418</v>
      </c>
      <c r="AN52" s="187">
        <f t="shared" si="1"/>
        <v>0.23036392515659943</v>
      </c>
    </row>
  </sheetData>
  <sheetProtection selectLockedCells="1" selectUnlockedCells="1"/>
  <mergeCells count="1">
    <mergeCell ref="C1:L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N49"/>
  <sheetViews>
    <sheetView zoomScalePageLayoutView="0" workbookViewId="0" topLeftCell="A1">
      <pane xSplit="3" ySplit="4" topLeftCell="AG5" activePane="bottomRight" state="frozen"/>
      <selection pane="topLeft" activeCell="BF40" sqref="BF40"/>
      <selection pane="topRight" activeCell="BF40" sqref="BF40"/>
      <selection pane="bottomLeft" activeCell="BF40" sqref="BF40"/>
      <selection pane="bottomRight" activeCell="AN2" sqref="AN2:AN3"/>
    </sheetView>
  </sheetViews>
  <sheetFormatPr defaultColWidth="9.00390625" defaultRowHeight="13.5"/>
  <cols>
    <col min="1" max="1" width="3.50390625" style="188" bestFit="1" customWidth="1"/>
    <col min="2" max="2" width="29.625" style="189" customWidth="1"/>
    <col min="3" max="39" width="13.125" style="189" customWidth="1"/>
    <col min="40" max="40" width="13.125" style="190" customWidth="1"/>
    <col min="41" max="16384" width="9.00390625" style="189" customWidth="1"/>
  </cols>
  <sheetData>
    <row r="1" spans="3:12" ht="18.75" customHeight="1">
      <c r="C1" s="311" t="s">
        <v>192</v>
      </c>
      <c r="D1" s="312"/>
      <c r="E1" s="312"/>
      <c r="F1" s="312"/>
      <c r="G1" s="312"/>
      <c r="H1" s="312"/>
      <c r="I1" s="312"/>
      <c r="J1" s="312"/>
      <c r="K1" s="312"/>
      <c r="L1" s="312"/>
    </row>
    <row r="2" spans="1:40" ht="13.5">
      <c r="A2" s="191"/>
      <c r="B2" s="192"/>
      <c r="C2" s="193" t="s">
        <v>5</v>
      </c>
      <c r="D2" s="193" t="s">
        <v>6</v>
      </c>
      <c r="E2" s="193" t="s">
        <v>7</v>
      </c>
      <c r="F2" s="193" t="s">
        <v>8</v>
      </c>
      <c r="G2" s="193" t="s">
        <v>9</v>
      </c>
      <c r="H2" s="193" t="s">
        <v>10</v>
      </c>
      <c r="I2" s="193" t="s">
        <v>11</v>
      </c>
      <c r="J2" s="193" t="s">
        <v>12</v>
      </c>
      <c r="K2" s="193" t="s">
        <v>13</v>
      </c>
      <c r="L2" s="193" t="s">
        <v>14</v>
      </c>
      <c r="M2" s="193" t="s">
        <v>15</v>
      </c>
      <c r="N2" s="193" t="s">
        <v>16</v>
      </c>
      <c r="O2" s="194" t="s">
        <v>17</v>
      </c>
      <c r="P2" s="194" t="s">
        <v>18</v>
      </c>
      <c r="Q2" s="194" t="s">
        <v>19</v>
      </c>
      <c r="R2" s="194" t="s">
        <v>20</v>
      </c>
      <c r="S2" s="194" t="s">
        <v>21</v>
      </c>
      <c r="T2" s="194" t="s">
        <v>65</v>
      </c>
      <c r="U2" s="194" t="s">
        <v>22</v>
      </c>
      <c r="V2" s="194" t="s">
        <v>90</v>
      </c>
      <c r="W2" s="194" t="s">
        <v>93</v>
      </c>
      <c r="X2" s="194" t="s">
        <v>134</v>
      </c>
      <c r="Y2" s="194" t="s">
        <v>135</v>
      </c>
      <c r="Z2" s="194" t="s">
        <v>136</v>
      </c>
      <c r="AA2" s="194" t="s">
        <v>137</v>
      </c>
      <c r="AB2" s="194" t="s">
        <v>138</v>
      </c>
      <c r="AC2" s="194" t="s">
        <v>139</v>
      </c>
      <c r="AD2" s="193" t="s">
        <v>96</v>
      </c>
      <c r="AE2" s="193" t="s">
        <v>140</v>
      </c>
      <c r="AF2" s="193" t="s">
        <v>141</v>
      </c>
      <c r="AG2" s="193" t="s">
        <v>142</v>
      </c>
      <c r="AH2" s="193" t="s">
        <v>143</v>
      </c>
      <c r="AI2" s="193" t="s">
        <v>144</v>
      </c>
      <c r="AJ2" s="193" t="s">
        <v>145</v>
      </c>
      <c r="AK2" s="193" t="s">
        <v>146</v>
      </c>
      <c r="AL2" s="193" t="s">
        <v>147</v>
      </c>
      <c r="AM2" s="195" t="s">
        <v>148</v>
      </c>
      <c r="AN2" s="290" t="s">
        <v>149</v>
      </c>
    </row>
    <row r="3" spans="1:40" ht="27">
      <c r="A3" s="196"/>
      <c r="B3" s="197"/>
      <c r="C3" s="198" t="s">
        <v>195</v>
      </c>
      <c r="D3" s="198" t="s">
        <v>32</v>
      </c>
      <c r="E3" s="198" t="s">
        <v>50</v>
      </c>
      <c r="F3" s="198" t="s">
        <v>33</v>
      </c>
      <c r="G3" s="198" t="s">
        <v>23</v>
      </c>
      <c r="H3" s="198" t="s">
        <v>34</v>
      </c>
      <c r="I3" s="198" t="s">
        <v>35</v>
      </c>
      <c r="J3" s="198" t="s">
        <v>196</v>
      </c>
      <c r="K3" s="198" t="s">
        <v>36</v>
      </c>
      <c r="L3" s="198" t="s">
        <v>37</v>
      </c>
      <c r="M3" s="198" t="s">
        <v>38</v>
      </c>
      <c r="N3" s="198" t="s">
        <v>39</v>
      </c>
      <c r="O3" s="198" t="s">
        <v>162</v>
      </c>
      <c r="P3" s="198" t="s">
        <v>163</v>
      </c>
      <c r="Q3" s="198" t="s">
        <v>164</v>
      </c>
      <c r="R3" s="198" t="s">
        <v>51</v>
      </c>
      <c r="S3" s="198" t="s">
        <v>30</v>
      </c>
      <c r="T3" s="198" t="s">
        <v>197</v>
      </c>
      <c r="U3" s="198" t="s">
        <v>40</v>
      </c>
      <c r="V3" s="198" t="s">
        <v>28</v>
      </c>
      <c r="W3" s="198" t="s">
        <v>31</v>
      </c>
      <c r="X3" s="198" t="s">
        <v>41</v>
      </c>
      <c r="Y3" s="198" t="s">
        <v>165</v>
      </c>
      <c r="Z3" s="198" t="s">
        <v>166</v>
      </c>
      <c r="AA3" s="198" t="s">
        <v>42</v>
      </c>
      <c r="AB3" s="198" t="s">
        <v>43</v>
      </c>
      <c r="AC3" s="198" t="s">
        <v>44</v>
      </c>
      <c r="AD3" s="198" t="s">
        <v>167</v>
      </c>
      <c r="AE3" s="198" t="s">
        <v>52</v>
      </c>
      <c r="AF3" s="198" t="s">
        <v>45</v>
      </c>
      <c r="AG3" s="198" t="s">
        <v>46</v>
      </c>
      <c r="AH3" s="198" t="s">
        <v>168</v>
      </c>
      <c r="AI3" s="198" t="s">
        <v>198</v>
      </c>
      <c r="AJ3" s="198" t="s">
        <v>24</v>
      </c>
      <c r="AK3" s="198" t="s">
        <v>25</v>
      </c>
      <c r="AL3" s="198" t="s">
        <v>47</v>
      </c>
      <c r="AM3" s="199" t="s">
        <v>48</v>
      </c>
      <c r="AN3" s="291" t="s">
        <v>53</v>
      </c>
    </row>
    <row r="4" spans="1:40" ht="14.25">
      <c r="A4" s="9" t="s">
        <v>5</v>
      </c>
      <c r="B4" s="200" t="s">
        <v>195</v>
      </c>
      <c r="C4" s="10">
        <f>'取引基本表（37部門）'!C4/'取引基本表（37部門）'!C$49</f>
        <v>0.11687900792517768</v>
      </c>
      <c r="D4" s="10">
        <f>'取引基本表（37部門）'!D4/'取引基本表（37部門）'!D$49</f>
        <v>2.320697137420081E-05</v>
      </c>
      <c r="E4" s="10">
        <f>'取引基本表（37部門）'!E4/'取引基本表（37部門）'!E$49</f>
        <v>0.14355900872318716</v>
      </c>
      <c r="F4" s="10">
        <f>'取引基本表（37部門）'!F4/'取引基本表（37部門）'!F$49</f>
        <v>0.005866948135090335</v>
      </c>
      <c r="G4" s="10">
        <f>'取引基本表（37部門）'!G4/'取引基本表（37部門）'!G$49</f>
        <v>0.047121524071854874</v>
      </c>
      <c r="H4" s="10">
        <f>'取引基本表（37部門）'!H4/'取引基本表（37部門）'!H$49</f>
        <v>0.0005851041868718855</v>
      </c>
      <c r="I4" s="10">
        <f>'取引基本表（37部門）'!I4/'取引基本表（37部門）'!I$49</f>
        <v>0</v>
      </c>
      <c r="J4" s="10">
        <f>'取引基本表（37部門）'!J4/'取引基本表（37部門）'!J$49</f>
        <v>0.002004732622060169</v>
      </c>
      <c r="K4" s="10">
        <f>'取引基本表（37部門）'!K4/'取引基本表（37部門）'!K$49</f>
        <v>2.0469768390967458E-05</v>
      </c>
      <c r="L4" s="10">
        <f>'取引基本表（37部門）'!L4/'取引基本表（37部門）'!L$49</f>
        <v>0</v>
      </c>
      <c r="M4" s="10">
        <f>'取引基本表（37部門）'!M4/'取引基本表（37部門）'!M$49</f>
        <v>0</v>
      </c>
      <c r="N4" s="10">
        <f>'取引基本表（37部門）'!N4/'取引基本表（37部門）'!N$49</f>
        <v>0</v>
      </c>
      <c r="O4" s="10">
        <f>'取引基本表（37部門）'!O4/'取引基本表（37部門）'!O$49</f>
        <v>0</v>
      </c>
      <c r="P4" s="10">
        <f>'取引基本表（37部門）'!P4/'取引基本表（37部門）'!P$49</f>
        <v>0</v>
      </c>
      <c r="Q4" s="10">
        <f>'取引基本表（37部門）'!Q4/'取引基本表（37部門）'!Q$49</f>
        <v>0</v>
      </c>
      <c r="R4" s="10">
        <f>'取引基本表（37部門）'!R4/'取引基本表（37部門）'!R$49</f>
        <v>0</v>
      </c>
      <c r="S4" s="10">
        <f>'取引基本表（37部門）'!S4/'取引基本表（37部門）'!S$49</f>
        <v>0</v>
      </c>
      <c r="T4" s="10">
        <f>'取引基本表（37部門）'!T4/'取引基本表（37部門）'!T$49</f>
        <v>0</v>
      </c>
      <c r="U4" s="10">
        <f>'取引基本表（37部門）'!U4/'取引基本表（37部門）'!U$49</f>
        <v>0</v>
      </c>
      <c r="V4" s="10">
        <f>'取引基本表（37部門）'!V4/'取引基本表（37部門）'!V$49</f>
        <v>0.008232775200839612</v>
      </c>
      <c r="W4" s="10">
        <f>'取引基本表（37部門）'!W4/'取引基本表（37部門）'!W$49</f>
        <v>0.0010074653647530673</v>
      </c>
      <c r="X4" s="10">
        <f>'取引基本表（37部門）'!X4/'取引基本表（37部門）'!X$49</f>
        <v>0</v>
      </c>
      <c r="Y4" s="10">
        <f>'取引基本表（37部門）'!Y4/'取引基本表（37部門）'!Y$49</f>
        <v>0</v>
      </c>
      <c r="Z4" s="10">
        <f>'取引基本表（37部門）'!Z4/'取引基本表（37部門）'!Z$49</f>
        <v>0</v>
      </c>
      <c r="AA4" s="10">
        <f>'取引基本表（37部門）'!AA4/'取引基本表（37部門）'!AA$49</f>
        <v>0.00012971642690205897</v>
      </c>
      <c r="AB4" s="10">
        <f>'取引基本表（37部門）'!AB4/'取引基本表（37部門）'!AB$49</f>
        <v>0</v>
      </c>
      <c r="AC4" s="10">
        <f>'取引基本表（37部門）'!AC4/'取引基本表（37部門）'!AC$49</f>
        <v>3.667572964697054E-06</v>
      </c>
      <c r="AD4" s="10">
        <f>'取引基本表（37部門）'!AD4/'取引基本表（37部門）'!AD$49</f>
        <v>9.419077795535776E-06</v>
      </c>
      <c r="AE4" s="10">
        <f>'取引基本表（37部門）'!AE4/'取引基本表（37部門）'!AE$49</f>
        <v>0</v>
      </c>
      <c r="AF4" s="10">
        <f>'取引基本表（37部門）'!AF4/'取引基本表（37部門）'!AF$49</f>
        <v>1.9885905190404115E-05</v>
      </c>
      <c r="AG4" s="10">
        <f>'取引基本表（37部門）'!AG4/'取引基本表（37部門）'!AG$49</f>
        <v>0.0021822499774174454</v>
      </c>
      <c r="AH4" s="10">
        <f>'取引基本表（37部門）'!AH4/'取引基本表（37部門）'!AH$49</f>
        <v>0.002762635852957107</v>
      </c>
      <c r="AI4" s="10">
        <f>'取引基本表（37部門）'!AI4/'取引基本表（37部門）'!AI$49</f>
        <v>0.0020649655353317496</v>
      </c>
      <c r="AJ4" s="10">
        <f>'取引基本表（37部門）'!AJ4/'取引基本表（37部門）'!AJ$49</f>
        <v>7.685600588120979E-06</v>
      </c>
      <c r="AK4" s="10">
        <f>'取引基本表（37部門）'!AK4/'取引基本表（37部門）'!AK$49</f>
        <v>0.02069488674014646</v>
      </c>
      <c r="AL4" s="10">
        <f>'取引基本表（37部門）'!AL4/'取引基本表（37部門）'!AL$49</f>
        <v>0</v>
      </c>
      <c r="AM4" s="11">
        <f>'取引基本表（37部門）'!AM4/'取引基本表（37部門）'!AM$49</f>
        <v>0</v>
      </c>
      <c r="AN4" s="201">
        <f>'取引基本表（37部門）'!AN4/'取引基本表（37部門）'!AN$49</f>
        <v>0.008790836205101005</v>
      </c>
    </row>
    <row r="5" spans="1:40" ht="14.25">
      <c r="A5" s="9" t="s">
        <v>6</v>
      </c>
      <c r="B5" s="200" t="s">
        <v>32</v>
      </c>
      <c r="C5" s="10">
        <f>'取引基本表（37部門）'!C5/'取引基本表（37部門）'!C$49</f>
        <v>2.1369664929589923E-05</v>
      </c>
      <c r="D5" s="10">
        <f>'取引基本表（37部門）'!D5/'取引基本表（37部門）'!D$49</f>
        <v>0.0012183659971455425</v>
      </c>
      <c r="E5" s="10">
        <f>'取引基本表（37部門）'!E5/'取引基本表（37部門）'!E$49</f>
        <v>0.0003054172335610557</v>
      </c>
      <c r="F5" s="10">
        <f>'取引基本表（37部門）'!F5/'取引基本表（37部門）'!F$49</f>
        <v>0.00023168550981693672</v>
      </c>
      <c r="G5" s="10">
        <f>'取引基本表（37部門）'!G5/'取引基本表（37部門）'!G$49</f>
        <v>0.0016441988143075913</v>
      </c>
      <c r="H5" s="10">
        <f>'取引基本表（37部門）'!H5/'取引基本表（37部門）'!H$49</f>
        <v>0.005392135096669557</v>
      </c>
      <c r="I5" s="10">
        <f>'取引基本表（37部門）'!I5/'取引基本表（37部門）'!I$49</f>
        <v>0.6295762764713682</v>
      </c>
      <c r="J5" s="10">
        <f>'取引基本表（37部門）'!J5/'取引基本表（37部門）'!J$49</f>
        <v>0.00010362994871725555</v>
      </c>
      <c r="K5" s="10">
        <f>'取引基本表（37部門）'!K5/'取引基本表（37部門）'!K$49</f>
        <v>0.0639424390112846</v>
      </c>
      <c r="L5" s="10">
        <f>'取引基本表（37部門）'!L5/'取引基本表（37部門）'!L$49</f>
        <v>0.09283667692940309</v>
      </c>
      <c r="M5" s="10">
        <f>'取引基本表（37部門）'!M5/'取引基本表（37部門）'!M$49</f>
        <v>0.5468694403648267</v>
      </c>
      <c r="N5" s="10">
        <f>'取引基本表（37部門）'!N5/'取引基本表（37部門）'!N$49</f>
        <v>0.00025957008464388184</v>
      </c>
      <c r="O5" s="10">
        <f>'取引基本表（37部門）'!O5/'取引基本表（37部門）'!O$49</f>
        <v>4.8678357995395715E-05</v>
      </c>
      <c r="P5" s="10">
        <f>'取引基本表（37部門）'!P5/'取引基本表（37部門）'!P$49</f>
        <v>0.0001964998313067486</v>
      </c>
      <c r="Q5" s="10">
        <f>'取引基本表（37部門）'!Q5/'取引基本表（37部門）'!Q$49</f>
        <v>9.924394160847363E-05</v>
      </c>
      <c r="R5" s="10">
        <f>'取引基本表（37部門）'!R5/'取引基本表（37部門）'!R$49</f>
        <v>0.00013848600178548024</v>
      </c>
      <c r="S5" s="10">
        <f>'取引基本表（37部門）'!S5/'取引基本表（37部門）'!S$49</f>
        <v>2.2772013195782383E-05</v>
      </c>
      <c r="T5" s="10">
        <f>'取引基本表（37部門）'!T5/'取引基本表（37部門）'!T$49</f>
        <v>2.2670710449686136E-05</v>
      </c>
      <c r="U5" s="10">
        <f>'取引基本表（37部門）'!U5/'取引基本表（37部門）'!U$49</f>
        <v>9.002889757746392E-05</v>
      </c>
      <c r="V5" s="10">
        <f>'取引基本表（37部門）'!V5/'取引基本表（37部門）'!V$49</f>
        <v>0.00024168478195916058</v>
      </c>
      <c r="W5" s="10">
        <f>'取引基本表（37部門）'!W5/'取引基本表（37部門）'!W$49</f>
        <v>0.005644445056669927</v>
      </c>
      <c r="X5" s="10">
        <f>'取引基本表（37部門）'!X5/'取引基本表（37部門）'!X$49</f>
        <v>0.09652211260989195</v>
      </c>
      <c r="Y5" s="10">
        <f>'取引基本表（37部門）'!Y5/'取引基本表（37部門）'!Y$49</f>
        <v>0</v>
      </c>
      <c r="Z5" s="10">
        <f>'取引基本表（37部門）'!Z5/'取引基本表（37部門）'!Z$49</f>
        <v>1.977525423561227E-06</v>
      </c>
      <c r="AA5" s="10">
        <f>'取引基本表（37部門）'!AA5/'取引基本表（37部門）'!AA$49</f>
        <v>2.5635657490525487E-06</v>
      </c>
      <c r="AB5" s="10">
        <f>'取引基本表（37部門）'!AB5/'取引基本表（37部門）'!AB$49</f>
        <v>8.578794078916326E-07</v>
      </c>
      <c r="AC5" s="10">
        <f>'取引基本表（37部門）'!AC5/'取引基本表（37部門）'!AC$49</f>
        <v>5.556928734389476E-07</v>
      </c>
      <c r="AD5" s="10">
        <f>'取引基本表（37部門）'!AD5/'取引基本表（37部門）'!AD$49</f>
        <v>3.8374020648479085E-06</v>
      </c>
      <c r="AE5" s="10">
        <f>'取引基本表（37部門）'!AE5/'取引基本表（37部門）'!AE$49</f>
        <v>0</v>
      </c>
      <c r="AF5" s="10">
        <f>'取引基本表（37部門）'!AF5/'取引基本表（37部門）'!AF$49</f>
        <v>5.02861970332058E-06</v>
      </c>
      <c r="AG5" s="10">
        <f>'取引基本表（37部門）'!AG5/'取引基本表（37部門）'!AG$49</f>
        <v>2.1234342200524993E-05</v>
      </c>
      <c r="AH5" s="10">
        <f>'取引基本表（37部門）'!AH5/'取引基本表（37部門）'!AH$49</f>
        <v>8.464571354561689E-06</v>
      </c>
      <c r="AI5" s="10">
        <f>'取引基本表（37部門）'!AI5/'取引基本表（37部門）'!AI$49</f>
        <v>5.829119365791813E-05</v>
      </c>
      <c r="AJ5" s="10">
        <f>'取引基本表（37部門）'!AJ5/'取引基本表（37部門）'!AJ$49</f>
        <v>5.646563697395005E-06</v>
      </c>
      <c r="AK5" s="10">
        <f>'取引基本表（37部門）'!AK5/'取引基本表（37部門）'!AK$49</f>
        <v>1.1542861081829455E-05</v>
      </c>
      <c r="AL5" s="10">
        <f>'取引基本表（37部門）'!AL5/'取引基本表（37部門）'!AL$49</f>
        <v>0</v>
      </c>
      <c r="AM5" s="11">
        <f>'取引基本表（37部門）'!AM5/'取引基本表（37部門）'!AM$49</f>
        <v>0.00021430945515350076</v>
      </c>
      <c r="AN5" s="201">
        <f>'取引基本表（37部門）'!AN5/'取引基本表（37部門）'!AN$49</f>
        <v>0.0685506551960057</v>
      </c>
    </row>
    <row r="6" spans="1:40" ht="14.25">
      <c r="A6" s="9" t="s">
        <v>7</v>
      </c>
      <c r="B6" s="200" t="s">
        <v>50</v>
      </c>
      <c r="C6" s="10">
        <f>'取引基本表（37部門）'!C6/'取引基本表（37部門）'!C$49</f>
        <v>0.13917291086297237</v>
      </c>
      <c r="D6" s="10">
        <f>'取引基本表（37部門）'!D6/'取引基本表（37部門）'!D$49</f>
        <v>0</v>
      </c>
      <c r="E6" s="10">
        <f>'取引基本表（37部門）'!E6/'取引基本表（37部門）'!E$49</f>
        <v>0.18185688287454785</v>
      </c>
      <c r="F6" s="10">
        <f>'取引基本表（37部門）'!F6/'取引基本表（37部門）'!F$49</f>
        <v>0.001086790933524848</v>
      </c>
      <c r="G6" s="10">
        <f>'取引基本表（37部門）'!G6/'取引基本表（37部門）'!G$49</f>
        <v>0.0017586105580016513</v>
      </c>
      <c r="H6" s="10">
        <f>'取引基本表（37部門）'!H6/'取引基本表（37部門）'!H$49</f>
        <v>0.0024786886063209324</v>
      </c>
      <c r="I6" s="10">
        <f>'取引基本表（37部門）'!I6/'取引基本表（37部門）'!I$49</f>
        <v>4.465250662522107E-06</v>
      </c>
      <c r="J6" s="10">
        <f>'取引基本表（37部門）'!J6/'取引基本表（37部門）'!J$49</f>
        <v>1.6332981047828317E-05</v>
      </c>
      <c r="K6" s="10">
        <f>'取引基本表（37部門）'!K6/'取引基本表（37部門）'!K$49</f>
        <v>0.0010324439432194213</v>
      </c>
      <c r="L6" s="10">
        <f>'取引基本表（37部門）'!L6/'取引基本表（37部門）'!L$49</f>
        <v>2.699583443476338E-07</v>
      </c>
      <c r="M6" s="10">
        <f>'取引基本表（37部門）'!M6/'取引基本表（37部門）'!M$49</f>
        <v>0</v>
      </c>
      <c r="N6" s="10">
        <f>'取引基本表（37部門）'!N6/'取引基本表（37部門）'!N$49</f>
        <v>0</v>
      </c>
      <c r="O6" s="10">
        <f>'取引基本表（37部門）'!O6/'取引基本表（37部門）'!O$49</f>
        <v>0</v>
      </c>
      <c r="P6" s="10">
        <f>'取引基本表（37部門）'!P6/'取引基本表（37部門）'!P$49</f>
        <v>0</v>
      </c>
      <c r="Q6" s="10">
        <f>'取引基本表（37部門）'!Q6/'取引基本表（37部門）'!Q$49</f>
        <v>0</v>
      </c>
      <c r="R6" s="10">
        <f>'取引基本表（37部門）'!R6/'取引基本表（37部門）'!R$49</f>
        <v>0</v>
      </c>
      <c r="S6" s="10">
        <f>'取引基本表（37部門）'!S6/'取引基本表（37部門）'!S$49</f>
        <v>0</v>
      </c>
      <c r="T6" s="10">
        <f>'取引基本表（37部門）'!T6/'取引基本表（37部門）'!T$49</f>
        <v>0</v>
      </c>
      <c r="U6" s="10">
        <f>'取引基本表（37部門）'!U6/'取引基本表（37部門）'!U$49</f>
        <v>0</v>
      </c>
      <c r="V6" s="10">
        <f>'取引基本表（37部門）'!V6/'取引基本表（37部門）'!V$49</f>
        <v>0.0007122176083741564</v>
      </c>
      <c r="W6" s="10">
        <f>'取引基本表（37部門）'!W6/'取引基本表（37部門）'!W$49</f>
        <v>9.280049416263142E-06</v>
      </c>
      <c r="X6" s="10">
        <f>'取引基本表（37部門）'!X6/'取引基本表（37部門）'!X$49</f>
        <v>0</v>
      </c>
      <c r="Y6" s="10">
        <f>'取引基本表（37部門）'!Y6/'取引基本表（37部門）'!Y$49</f>
        <v>0</v>
      </c>
      <c r="Z6" s="10">
        <f>'取引基本表（37部門）'!Z6/'取引基本表（37部門）'!Z$49</f>
        <v>0</v>
      </c>
      <c r="AA6" s="10">
        <f>'取引基本表（37部門）'!AA6/'取引基本表（37部門）'!AA$49</f>
        <v>0.00012040213801383471</v>
      </c>
      <c r="AB6" s="10">
        <f>'取引基本表（37部門）'!AB6/'取引基本表（37部門）'!AB$49</f>
        <v>0</v>
      </c>
      <c r="AC6" s="10">
        <f>'取引基本表（37部門）'!AC6/'取引基本表（37部門）'!AC$49</f>
        <v>0</v>
      </c>
      <c r="AD6" s="10">
        <f>'取引基本表（37部門）'!AD6/'取引基本表（37部門）'!AD$49</f>
        <v>3.7094886626863115E-05</v>
      </c>
      <c r="AE6" s="10">
        <f>'取引基本表（37部門）'!AE6/'取引基本表（37部門）'!AE$49</f>
        <v>2.488928003775206E-07</v>
      </c>
      <c r="AF6" s="10">
        <f>'取引基本表（37部門）'!AF6/'取引基本表（37部門）'!AF$49</f>
        <v>0.00021623064724278496</v>
      </c>
      <c r="AG6" s="10">
        <f>'取引基本表（37部門）'!AG6/'取引基本表（37部門）'!AG$49</f>
        <v>0.0057752354989665956</v>
      </c>
      <c r="AH6" s="10">
        <f>'取引基本表（37部門）'!AH6/'取引基本表（37部門）'!AH$49</f>
        <v>0.008198528966718853</v>
      </c>
      <c r="AI6" s="10">
        <f>'取引基本表（37部門）'!AI6/'取引基本表（37部門）'!AI$49</f>
        <v>0.0013975313679485872</v>
      </c>
      <c r="AJ6" s="10">
        <f>'取引基本表（37部門）'!AJ6/'取引基本表（37部門）'!AJ$49</f>
        <v>4.548620756234865E-06</v>
      </c>
      <c r="AK6" s="10">
        <f>'取引基本表（37部門）'!AK6/'取引基本表（37部門）'!AK$49</f>
        <v>0.12315663760033348</v>
      </c>
      <c r="AL6" s="10">
        <f>'取引基本表（37部門）'!AL6/'取引基本表（37部門）'!AL$49</f>
        <v>0</v>
      </c>
      <c r="AM6" s="11">
        <f>'取引基本表（37部門）'!AM6/'取引基本表（37部門）'!AM$49</f>
        <v>0.0029618336676304176</v>
      </c>
      <c r="AN6" s="201">
        <f>'取引基本表（37部門）'!AN6/'取引基本表（37部門）'!AN$49</f>
        <v>0.014108565182987897</v>
      </c>
    </row>
    <row r="7" spans="1:40" ht="14.25">
      <c r="A7" s="9" t="s">
        <v>8</v>
      </c>
      <c r="B7" s="200" t="s">
        <v>33</v>
      </c>
      <c r="C7" s="10">
        <f>'取引基本表（37部門）'!C7/'取引基本表（37部門）'!C$49</f>
        <v>0.005288992070073505</v>
      </c>
      <c r="D7" s="10">
        <f>'取引基本表（37部門）'!D7/'取引基本表（37部門）'!D$49</f>
        <v>0.0018333507385618639</v>
      </c>
      <c r="E7" s="10">
        <f>'取引基本表（37部門）'!E7/'取引基本表（37部門）'!E$49</f>
        <v>0.0008353934456298453</v>
      </c>
      <c r="F7" s="10">
        <f>'取引基本表（37部門）'!F7/'取引基本表（37部門）'!F$49</f>
        <v>0.25398716707109614</v>
      </c>
      <c r="G7" s="10">
        <f>'取引基本表（37部門）'!G7/'取引基本表（37部門）'!G$49</f>
        <v>0.005601878286316194</v>
      </c>
      <c r="H7" s="10">
        <f>'取引基本表（37部門）'!H7/'取引基本表（37部門）'!H$49</f>
        <v>0.0006468007007851505</v>
      </c>
      <c r="I7" s="10">
        <f>'取引基本表（37部門）'!I7/'取引基本表（37部門）'!I$49</f>
        <v>2.1720795595658383E-05</v>
      </c>
      <c r="J7" s="10">
        <f>'取引基本表（37部門）'!J7/'取引基本表（37部門）'!J$49</f>
        <v>0.005967451748009137</v>
      </c>
      <c r="K7" s="10">
        <f>'取引基本表（37部門）'!K7/'取引基本表（37部門）'!K$49</f>
        <v>0.002739110882816333</v>
      </c>
      <c r="L7" s="10">
        <f>'取引基本表（37部門）'!L7/'取引基本表（37部門）'!L$49</f>
        <v>0.00024247658489304466</v>
      </c>
      <c r="M7" s="10">
        <f>'取引基本表（37部門）'!M7/'取引基本表（37部門）'!M$49</f>
        <v>0.00022741137117383611</v>
      </c>
      <c r="N7" s="10">
        <f>'取引基本表（37部門）'!N7/'取引基本表（37部門）'!N$49</f>
        <v>0.0012694899880453555</v>
      </c>
      <c r="O7" s="10">
        <f>'取引基本表（37部門）'!O7/'取引基本表（37部門）'!O$49</f>
        <v>0.0012990729477155099</v>
      </c>
      <c r="P7" s="10">
        <f>'取引基本表（37部門）'!P7/'取引基本表（37部門）'!P$49</f>
        <v>0.0009034048848127876</v>
      </c>
      <c r="Q7" s="10">
        <f>'取引基本表（37部門）'!Q7/'取引基本表（37部門）'!Q$49</f>
        <v>0.0010772478752774318</v>
      </c>
      <c r="R7" s="10">
        <f>'取引基本表（37部門）'!R7/'取引基本表（37部門）'!R$49</f>
        <v>0.004714843858406856</v>
      </c>
      <c r="S7" s="10">
        <f>'取引基本表（37部門）'!S7/'取引基本表（37部門）'!S$49</f>
        <v>0.0014861734927773766</v>
      </c>
      <c r="T7" s="10">
        <f>'取引基本表（37部門）'!T7/'取引基本表（37部門）'!T$49</f>
        <v>0.0014131409513637692</v>
      </c>
      <c r="U7" s="10">
        <f>'取引基本表（37部門）'!U7/'取引基本表（37部門）'!U$49</f>
        <v>0.0020340868657690654</v>
      </c>
      <c r="V7" s="10">
        <f>'取引基本表（37部門）'!V7/'取引基本表（37部門）'!V$49</f>
        <v>0.0021021264276997317</v>
      </c>
      <c r="W7" s="10">
        <f>'取引基本表（37部門）'!W7/'取引基本表（37部門）'!W$49</f>
        <v>0.0030129710440708096</v>
      </c>
      <c r="X7" s="10">
        <f>'取引基本表（37部門）'!X7/'取引基本表（37部門）'!X$49</f>
        <v>9.502717938393396E-05</v>
      </c>
      <c r="Y7" s="10">
        <f>'取引基本表（37部門）'!Y7/'取引基本表（37部門）'!Y$49</f>
        <v>0.0007315136396814065</v>
      </c>
      <c r="Z7" s="10">
        <f>'取引基本表（37部門）'!Z7/'取引基本表（37部門）'!Z$49</f>
        <v>0.0018687615252653592</v>
      </c>
      <c r="AA7" s="10">
        <f>'取引基本表（37部門）'!AA7/'取引基本表（37部門）'!AA$49</f>
        <v>0.0036853821208379443</v>
      </c>
      <c r="AB7" s="10">
        <f>'取引基本表（37部門）'!AB7/'取引基本表（37部門）'!AB$49</f>
        <v>0.0013774683692713316</v>
      </c>
      <c r="AC7" s="10">
        <f>'取引基本表（37部門）'!AC7/'取引基本表（37部門）'!AC$49</f>
        <v>1.5448261881602743E-05</v>
      </c>
      <c r="AD7" s="10">
        <f>'取引基本表（37部門）'!AD7/'取引基本表（37部門）'!AD$49</f>
        <v>0.001759855843921462</v>
      </c>
      <c r="AE7" s="10">
        <f>'取引基本表（37部門）'!AE7/'取引基本表（37部門）'!AE$49</f>
        <v>0.0006585703497989195</v>
      </c>
      <c r="AF7" s="10">
        <f>'取引基本表（37部門）'!AF7/'取引基本表（37部門）'!AF$49</f>
        <v>0.003516376614358355</v>
      </c>
      <c r="AG7" s="10">
        <f>'取引基本表（37部門）'!AG7/'取引基本表（37部門）'!AG$49</f>
        <v>0.00035154633198646935</v>
      </c>
      <c r="AH7" s="10">
        <f>'取引基本表（37部門）'!AH7/'取引基本表（37部門）'!AH$49</f>
        <v>0.0026609699798060813</v>
      </c>
      <c r="AI7" s="10">
        <f>'取引基本表（37部門）'!AI7/'取引基本表（37部門）'!AI$49</f>
        <v>0.023673511024322</v>
      </c>
      <c r="AJ7" s="10">
        <f>'取引基本表（37部門）'!AJ7/'取引基本表（37部門）'!AJ$49</f>
        <v>0.0016531883714039819</v>
      </c>
      <c r="AK7" s="10">
        <f>'取引基本表（37部門）'!AK7/'取引基本表（37部門）'!AK$49</f>
        <v>0.0030172388565869418</v>
      </c>
      <c r="AL7" s="10">
        <f>'取引基本表（37部門）'!AL7/'取引基本表（37部門）'!AL$49</f>
        <v>0.01950184637899836</v>
      </c>
      <c r="AM7" s="11">
        <f>'取引基本表（37部門）'!AM7/'取引基本表（37部門）'!AM$49</f>
        <v>0.0004953499981392293</v>
      </c>
      <c r="AN7" s="201">
        <f>'取引基本表（37部門）'!AN7/'取引基本表（37部門）'!AN$49</f>
        <v>0.004967083805425216</v>
      </c>
    </row>
    <row r="8" spans="1:40" ht="14.25">
      <c r="A8" s="9" t="s">
        <v>9</v>
      </c>
      <c r="B8" s="200" t="s">
        <v>23</v>
      </c>
      <c r="C8" s="10">
        <f>'取引基本表（37部門）'!C8/'取引基本表（37部門）'!C$49</f>
        <v>0.026816555079420955</v>
      </c>
      <c r="D8" s="10">
        <f>'取引基本表（37部門）'!D8/'取引基本表（37部門）'!D$49</f>
        <v>0.0010443137118390363</v>
      </c>
      <c r="E8" s="10">
        <f>'取引基本表（37部門）'!E8/'取引基本表（37部門）'!E$49</f>
        <v>0.014767412647904998</v>
      </c>
      <c r="F8" s="10">
        <f>'取引基本表（37部門）'!F8/'取引基本表（37部門）'!F$49</f>
        <v>0.005153302357298048</v>
      </c>
      <c r="G8" s="10">
        <f>'取引基本表（37部門）'!G8/'取引基本表（37部門）'!G$49</f>
        <v>0.2612637824522465</v>
      </c>
      <c r="H8" s="10">
        <f>'取引基本表（37部門）'!H8/'取引基本表（37部門）'!H$49</f>
        <v>0.004798228250615602</v>
      </c>
      <c r="I8" s="10">
        <f>'取引基本表（37部門）'!I8/'取引基本表（37部門）'!I$49</f>
        <v>1.2714612055995152E-05</v>
      </c>
      <c r="J8" s="10">
        <f>'取引基本表（37部門）'!J8/'取引基本表（37部門）'!J$49</f>
        <v>0.007319991540642229</v>
      </c>
      <c r="K8" s="10">
        <f>'取引基本表（37部門）'!K8/'取引基本表（37部門）'!K$49</f>
        <v>0.00841179544816319</v>
      </c>
      <c r="L8" s="10">
        <f>'取引基本表（37部門）'!L8/'取引基本表（37部門）'!L$49</f>
        <v>0.0002217437840471464</v>
      </c>
      <c r="M8" s="10">
        <f>'取引基本表（37部門）'!M8/'取引基本表（37部門）'!M$49</f>
        <v>0.00023130244026236182</v>
      </c>
      <c r="N8" s="10">
        <f>'取引基本表（37部門）'!N8/'取引基本表（37部門）'!N$49</f>
        <v>0.003049948494565612</v>
      </c>
      <c r="O8" s="10">
        <f>'取引基本表（37部門）'!O8/'取引基本表（37部門）'!O$49</f>
        <v>0.0029108674680075014</v>
      </c>
      <c r="P8" s="10">
        <f>'取引基本表（37部門）'!P8/'取引基本表（37部門）'!P$49</f>
        <v>0.0011822945824955314</v>
      </c>
      <c r="Q8" s="10">
        <f>'取引基本表（37部門）'!Q8/'取引基本表（37部門）'!Q$49</f>
        <v>0.00703188437178585</v>
      </c>
      <c r="R8" s="10">
        <f>'取引基本表（37部門）'!R8/'取引基本表（37部門）'!R$49</f>
        <v>0.005977154755634031</v>
      </c>
      <c r="S8" s="10">
        <f>'取引基本表（37部門）'!S8/'取引基本表（37部門）'!S$49</f>
        <v>0.0049295415933817335</v>
      </c>
      <c r="T8" s="10">
        <f>'取引基本表（37部門）'!T8/'取引基本表（37部門）'!T$49</f>
        <v>0.0055518050923453605</v>
      </c>
      <c r="U8" s="10">
        <f>'取引基本表（37部門）'!U8/'取引基本表（37部門）'!U$49</f>
        <v>0.0013614181216053726</v>
      </c>
      <c r="V8" s="10">
        <f>'取引基本表（37部門）'!V8/'取引基本表（37部門）'!V$49</f>
        <v>0.10681980451862014</v>
      </c>
      <c r="W8" s="10">
        <f>'取引基本表（37部門）'!W8/'取引基本表（37部門）'!W$49</f>
        <v>0.05737869054152713</v>
      </c>
      <c r="X8" s="10">
        <f>'取引基本表（37部門）'!X8/'取引基本表（37部門）'!X$49</f>
        <v>0.002459432252868935</v>
      </c>
      <c r="Y8" s="10">
        <f>'取引基本表（37部門）'!Y8/'取引基本表（37部門）'!Y$49</f>
        <v>0.0016491140824396622</v>
      </c>
      <c r="Z8" s="10">
        <f>'取引基本表（37部門）'!Z8/'取引基本表（37部門）'!Z$49</f>
        <v>0.0033588269319187436</v>
      </c>
      <c r="AA8" s="10">
        <f>'取引基本表（37部門）'!AA8/'取引基本表（37部門）'!AA$49</f>
        <v>0.006663561903703925</v>
      </c>
      <c r="AB8" s="10">
        <f>'取引基本表（37部門）'!AB8/'取引基本表（37部門）'!AB$49</f>
        <v>0.004366320226365779</v>
      </c>
      <c r="AC8" s="10">
        <f>'取引基本表（37部門）'!AC8/'取引基本表（37部門）'!AC$49</f>
        <v>0.00045855775916181957</v>
      </c>
      <c r="AD8" s="10">
        <f>'取引基本表（37部門）'!AD8/'取引基本表（37部門）'!AD$49</f>
        <v>0.004241492130767499</v>
      </c>
      <c r="AE8" s="10">
        <f>'取引基本表（37部門）'!AE8/'取引基本表（37部門）'!AE$49</f>
        <v>0.01093386072058448</v>
      </c>
      <c r="AF8" s="10">
        <f>'取引基本表（37部門）'!AF8/'取引基本表（37部門）'!AF$49</f>
        <v>0.0012157831000891893</v>
      </c>
      <c r="AG8" s="10">
        <f>'取引基本表（37部門）'!AG8/'取引基本表（37部門）'!AG$49</f>
        <v>0.004808061769690303</v>
      </c>
      <c r="AH8" s="10">
        <f>'取引基本表（37部門）'!AH8/'取引基本表（37部門）'!AH$49</f>
        <v>0.004887971398122376</v>
      </c>
      <c r="AI8" s="10">
        <f>'取引基本表（37部門）'!AI8/'取引基本表（37部門）'!AI$49</f>
        <v>0.017630171521837337</v>
      </c>
      <c r="AJ8" s="10">
        <f>'取引基本表（37部門）'!AJ8/'取引基本表（37部門）'!AJ$49</f>
        <v>0.003718889590700988</v>
      </c>
      <c r="AK8" s="10">
        <f>'取引基本表（37部門）'!AK8/'取引基本表（37部門）'!AK$49</f>
        <v>0.005344669831903428</v>
      </c>
      <c r="AL8" s="10">
        <f>'取引基本表（37部門）'!AL8/'取引基本表（37部門）'!AL$49</f>
        <v>0.4319335643906949</v>
      </c>
      <c r="AM8" s="11">
        <f>'取引基本表（37部門）'!AM8/'取引基本表（37部門）'!AM$49</f>
        <v>0.0011780603582689443</v>
      </c>
      <c r="AN8" s="201">
        <f>'取引基本表（37部門）'!AN8/'取引基本表（37部門）'!AN$49</f>
        <v>0.010833724718146101</v>
      </c>
    </row>
    <row r="9" spans="1:40" ht="14.25">
      <c r="A9" s="9" t="s">
        <v>10</v>
      </c>
      <c r="B9" s="200" t="s">
        <v>34</v>
      </c>
      <c r="C9" s="10">
        <f>'取引基本表（37部門）'!C9/'取引基本表（37部門）'!C$49</f>
        <v>0.06290932554369473</v>
      </c>
      <c r="D9" s="10">
        <f>'取引基本表（37部門）'!D9/'取引基本表（37部門）'!D$49</f>
        <v>0.010245877861709657</v>
      </c>
      <c r="E9" s="10">
        <f>'取引基本表（37部門）'!E9/'取引基本表（37部門）'!E$49</f>
        <v>0.009771507338312216</v>
      </c>
      <c r="F9" s="10">
        <f>'取引基本表（37部門）'!F9/'取引基本表（37部門）'!F$49</f>
        <v>0.07260325647359239</v>
      </c>
      <c r="G9" s="10">
        <f>'取引基本表（37部門）'!G9/'取引基本表（37部門）'!G$49</f>
        <v>0.038478334551755734</v>
      </c>
      <c r="H9" s="10">
        <f>'取引基本表（37部門）'!H9/'取引基本表（37部門）'!H$49</f>
        <v>0.40380189187062737</v>
      </c>
      <c r="I9" s="10">
        <f>'取引基本表（37部門）'!I9/'取引基本表（37部門）'!I$49</f>
        <v>0.0011028412314283414</v>
      </c>
      <c r="J9" s="10">
        <f>'取引基本表（37部門）'!J9/'取引基本表（37部門）'!J$49</f>
        <v>0.18661416458069155</v>
      </c>
      <c r="K9" s="10">
        <f>'取引基本表（37部門）'!K9/'取引基本表（37部門）'!K$49</f>
        <v>0.030128940350455227</v>
      </c>
      <c r="L9" s="10">
        <f>'取引基本表（37部門）'!L9/'取引基本表（37部門）'!L$49</f>
        <v>0.002982499788352658</v>
      </c>
      <c r="M9" s="10">
        <f>'取引基本表（37部門）'!M9/'取引基本表（37部門）'!M$49</f>
        <v>0.0016770507771545822</v>
      </c>
      <c r="N9" s="10">
        <f>'取引基本表（37部門）'!N9/'取引基本表（37部門）'!N$49</f>
        <v>0.008868163873324031</v>
      </c>
      <c r="O9" s="10">
        <f>'取引基本表（37部門）'!O9/'取引基本表（37部門）'!O$49</f>
        <v>0.005398872432216616</v>
      </c>
      <c r="P9" s="10">
        <f>'取引基本表（37部門）'!P9/'取引基本表（37部門）'!P$49</f>
        <v>0.0038509023544140166</v>
      </c>
      <c r="Q9" s="10">
        <f>'取引基本表（37部門）'!Q9/'取引基本表（37部門）'!Q$49</f>
        <v>0.013661379671231887</v>
      </c>
      <c r="R9" s="10">
        <f>'取引基本表（37部門）'!R9/'取引基本表（37部門）'!R$49</f>
        <v>0.015185924326742335</v>
      </c>
      <c r="S9" s="10">
        <f>'取引基本表（37部門）'!S9/'取引基本表（37部門）'!S$49</f>
        <v>0.009627168210269578</v>
      </c>
      <c r="T9" s="10">
        <f>'取引基本表（37部門）'!T9/'取引基本表（37部門）'!T$49</f>
        <v>0.01130260864308241</v>
      </c>
      <c r="U9" s="10">
        <f>'取引基本表（37部門）'!U9/'取引基本表（37部門）'!U$49</f>
        <v>0.009473191659179358</v>
      </c>
      <c r="V9" s="10">
        <f>'取引基本表（37部門）'!V9/'取引基本表（37部門）'!V$49</f>
        <v>0.03162042563965684</v>
      </c>
      <c r="W9" s="10">
        <f>'取引基本表（37部門）'!W9/'取引基本表（37部門）'!W$49</f>
        <v>0.005385763679191592</v>
      </c>
      <c r="X9" s="10">
        <f>'取引基本表（37部門）'!X9/'取引基本表（37部門）'!X$49</f>
        <v>0.0003527280048318905</v>
      </c>
      <c r="Y9" s="10">
        <f>'取引基本表（37部門）'!Y9/'取引基本表（37部門）'!Y$49</f>
        <v>0.007188404867132419</v>
      </c>
      <c r="Z9" s="10">
        <f>'取引基本表（37部門）'!Z9/'取引基本表（37部門）'!Z$49</f>
        <v>0.013853554354758173</v>
      </c>
      <c r="AA9" s="10">
        <f>'取引基本表（37部門）'!AA9/'取引基本表（37部門）'!AA$49</f>
        <v>8.288862588603241E-06</v>
      </c>
      <c r="AB9" s="10">
        <f>'取引基本表（37部門）'!AB9/'取引基本表（37部門）'!AB$49</f>
        <v>1.687162835520211E-05</v>
      </c>
      <c r="AC9" s="10">
        <f>'取引基本表（37部門）'!AC9/'取引基本表（37部門）'!AC$49</f>
        <v>5.156829865513433E-05</v>
      </c>
      <c r="AD9" s="10">
        <f>'取引基本表（37部門）'!AD9/'取引基本表（37部門）'!AD$49</f>
        <v>0.0004347892824383737</v>
      </c>
      <c r="AE9" s="10">
        <f>'取引基本表（37部門）'!AE9/'取引基本表（37部門）'!AE$49</f>
        <v>0.0009512682830428837</v>
      </c>
      <c r="AF9" s="10">
        <f>'取引基本表（37部門）'!AF9/'取引基本表（37部門）'!AF$49</f>
        <v>0.0007851503945866451</v>
      </c>
      <c r="AG9" s="10">
        <f>'取引基本表（37部門）'!AG9/'取引基本表（37部門）'!AG$49</f>
        <v>0.0043001228221317125</v>
      </c>
      <c r="AH9" s="10">
        <f>'取引基本表（37部門）'!AH9/'取引基本表（37部門）'!AH$49</f>
        <v>0.10675954273475374</v>
      </c>
      <c r="AI9" s="10">
        <f>'取引基本表（37部門）'!AI9/'取引基本表（37部門）'!AI$49</f>
        <v>0.0022660701534515672</v>
      </c>
      <c r="AJ9" s="10">
        <f>'取引基本表（37部門）'!AJ9/'取引基本表（37部門）'!AJ$49</f>
        <v>0.0037251635503647604</v>
      </c>
      <c r="AK9" s="10">
        <f>'取引基本表（37部門）'!AK9/'取引基本表（37部門）'!AK$49</f>
        <v>0.005265332983904375</v>
      </c>
      <c r="AL9" s="10">
        <f>'取引基本表（37部門）'!AL9/'取引基本表（37部門）'!AL$49</f>
        <v>0.009336835119206313</v>
      </c>
      <c r="AM9" s="11">
        <f>'取引基本表（37部門）'!AM9/'取引基本表（37部門）'!AM$49</f>
        <v>0.007085044921571722</v>
      </c>
      <c r="AN9" s="201">
        <f>'取引基本表（37部門）'!AN9/'取引基本表（37部門）'!AN$49</f>
        <v>0.046065858792406204</v>
      </c>
    </row>
    <row r="10" spans="1:40" ht="14.25">
      <c r="A10" s="9" t="s">
        <v>11</v>
      </c>
      <c r="B10" s="200" t="s">
        <v>35</v>
      </c>
      <c r="C10" s="10">
        <f>'取引基本表（37部門）'!C10/'取引基本表（37部門）'!C$49</f>
        <v>0.009471510378237133</v>
      </c>
      <c r="D10" s="10">
        <f>'取引基本表（37部門）'!D10/'取引基本表（37部門）'!D$49</f>
        <v>0.012717420313062043</v>
      </c>
      <c r="E10" s="10">
        <f>'取引基本表（37部門）'!E10/'取引基本表（37部門）'!E$49</f>
        <v>0.005218903865634575</v>
      </c>
      <c r="F10" s="10">
        <f>'取引基本表（37部門）'!F10/'取引基本表（37部門）'!F$49</f>
        <v>0.004436029409097669</v>
      </c>
      <c r="G10" s="10">
        <f>'取引基本表（37部門）'!G10/'取引基本表（37部門）'!G$49</f>
        <v>0.003060648429900247</v>
      </c>
      <c r="H10" s="10">
        <f>'取引基本表（37部門）'!H10/'取引基本表（37部門）'!H$49</f>
        <v>0.20313507096267594</v>
      </c>
      <c r="I10" s="10">
        <f>'取引基本表（37部門）'!I10/'取引基本表（37部門）'!I$49</f>
        <v>0.05873310697287489</v>
      </c>
      <c r="J10" s="10">
        <f>'取引基本表（37部門）'!J10/'取引基本表（37部門）'!J$49</f>
        <v>0.0018875857235102279</v>
      </c>
      <c r="K10" s="10">
        <f>'取引基本表（37部門）'!K10/'取引基本表（37部門）'!K$49</f>
        <v>0.018444540680786117</v>
      </c>
      <c r="L10" s="10">
        <f>'取引基本表（37部門）'!L10/'取引基本表（37部門）'!L$49</f>
        <v>0.03600688199408079</v>
      </c>
      <c r="M10" s="10">
        <f>'取引基本表（37部門）'!M10/'取引基本表（37部門）'!M$49</f>
        <v>0.0033087057482763644</v>
      </c>
      <c r="N10" s="10">
        <f>'取引基本表（37部門）'!N10/'取引基本表（37部門）'!N$49</f>
        <v>0.003079270300423532</v>
      </c>
      <c r="O10" s="10">
        <f>'取引基本表（37部門）'!O10/'取引基本表（37部門）'!O$49</f>
        <v>0.0017578295942781786</v>
      </c>
      <c r="P10" s="10">
        <f>'取引基本表（37部門）'!P10/'取引基本表（37部門）'!P$49</f>
        <v>0.00120824739040397</v>
      </c>
      <c r="Q10" s="10">
        <f>'取引基本表（37部門）'!Q10/'取引基本表（37部門）'!Q$49</f>
        <v>0.0010249192515202367</v>
      </c>
      <c r="R10" s="10">
        <f>'取引基本表（37部門）'!R10/'取引基本表（37部門）'!R$49</f>
        <v>0.001524170341079482</v>
      </c>
      <c r="S10" s="10">
        <f>'取引基本表（37部門）'!S10/'取引基本表（37部門）'!S$49</f>
        <v>0.0011445932948406408</v>
      </c>
      <c r="T10" s="10">
        <f>'取引基本表（37部門）'!T10/'取引基本表（37部門）'!T$49</f>
        <v>0.00031990891412334884</v>
      </c>
      <c r="U10" s="10">
        <f>'取引基本表（37部門）'!U10/'取引基本表（37部門）'!U$49</f>
        <v>0.0020758738635125677</v>
      </c>
      <c r="V10" s="10">
        <f>'取引基本表（37部門）'!V10/'取引基本表（37部門）'!V$49</f>
        <v>0.0018905415819552654</v>
      </c>
      <c r="W10" s="10">
        <f>'取引基本表（37部門）'!W10/'取引基本表（37部門）'!W$49</f>
        <v>0.011538436442174055</v>
      </c>
      <c r="X10" s="10">
        <f>'取引基本表（37部門）'!X10/'取引基本表（37部門）'!X$49</f>
        <v>0.03662572981679082</v>
      </c>
      <c r="Y10" s="10">
        <f>'取引基本表（37部門）'!Y10/'取引基本表（37部門）'!Y$49</f>
        <v>0.0060750924418278215</v>
      </c>
      <c r="Z10" s="10">
        <f>'取引基本表（37部門）'!Z10/'取引基本表（37部門）'!Z$49</f>
        <v>0.011161153490579563</v>
      </c>
      <c r="AA10" s="10">
        <f>'取引基本表（37部門）'!AA10/'取引基本表（37部門）'!AA$49</f>
        <v>0.0014717430965310683</v>
      </c>
      <c r="AB10" s="10">
        <f>'取引基本表（37部門）'!AB10/'取引基本表（37部門）'!AB$49</f>
        <v>0.0004595374028272846</v>
      </c>
      <c r="AC10" s="10">
        <f>'取引基本表（37部門）'!AC10/'取引基本表（37部門）'!AC$49</f>
        <v>0.0002578414932756717</v>
      </c>
      <c r="AD10" s="10">
        <f>'取引基本表（37部門）'!AD10/'取引基本表（37部門）'!AD$49</f>
        <v>0.11045415304582742</v>
      </c>
      <c r="AE10" s="10">
        <f>'取引基本表（37部門）'!AE10/'取引基本表（37部門）'!AE$49</f>
        <v>0.0007105889450778213</v>
      </c>
      <c r="AF10" s="10">
        <f>'取引基本表（37部門）'!AF10/'取引基本表（37部門）'!AF$49</f>
        <v>0.007098811005728512</v>
      </c>
      <c r="AG10" s="10">
        <f>'取引基本表（37部門）'!AG10/'取引基本表（37部門）'!AG$49</f>
        <v>0.002429983969756904</v>
      </c>
      <c r="AH10" s="10">
        <f>'取引基本表（37部門）'!AH10/'取引基本表（37部門）'!AH$49</f>
        <v>0.002068176934297906</v>
      </c>
      <c r="AI10" s="10">
        <f>'取引基本表（37部門）'!AI10/'取引基本表（37部門）'!AI$49</f>
        <v>0.003372145553110564</v>
      </c>
      <c r="AJ10" s="10">
        <f>'取引基本表（37部門）'!AJ10/'取引基本表（37部門）'!AJ$49</f>
        <v>0.0021784756442533118</v>
      </c>
      <c r="AK10" s="10">
        <f>'取引基本表（37部門）'!AK10/'取引基本表（37部門）'!AK$49</f>
        <v>0.00459974885335494</v>
      </c>
      <c r="AL10" s="10">
        <f>'取引基本表（37部門）'!AL10/'取引基本表（37部門）'!AL$49</f>
        <v>0</v>
      </c>
      <c r="AM10" s="11">
        <f>'取引基本表（37部門）'!AM10/'取引基本表（37部門）'!AM$49</f>
        <v>0.0187835179346215</v>
      </c>
      <c r="AN10" s="201">
        <f>'取引基本表（37部門）'!AN10/'取引基本表（37部門）'!AN$49</f>
        <v>0.03196008049162033</v>
      </c>
    </row>
    <row r="11" spans="1:40" ht="14.25">
      <c r="A11" s="9" t="s">
        <v>12</v>
      </c>
      <c r="B11" s="200" t="s">
        <v>196</v>
      </c>
      <c r="C11" s="10">
        <f>'取引基本表（37部門）'!C11/'取引基本表（37部門）'!C$49</f>
        <v>0.007550021339984839</v>
      </c>
      <c r="D11" s="10">
        <f>'取引基本表（37部門）'!D11/'取引基本表（37部門）'!D$49</f>
        <v>0.0019261786240586671</v>
      </c>
      <c r="E11" s="10">
        <f>'取引基本表（37部門）'!E11/'取引基本表（37部門）'!E$49</f>
        <v>0.01792301244380174</v>
      </c>
      <c r="F11" s="10">
        <f>'取引基本表（37部門）'!F11/'取引基本表（37部門）'!F$49</f>
        <v>0.008504807814375927</v>
      </c>
      <c r="G11" s="10">
        <f>'取引基本表（37部門）'!G11/'取引基本表（37部門）'!G$49</f>
        <v>0.02101738360216512</v>
      </c>
      <c r="H11" s="10">
        <f>'取引基本表（37部門）'!H11/'取引基本表（37部門）'!H$49</f>
        <v>0.0053889412114796024</v>
      </c>
      <c r="I11" s="10">
        <f>'取引基本表（37部門）'!I11/'取引基本表（37部門）'!I$49</f>
        <v>0.00012790294270614171</v>
      </c>
      <c r="J11" s="10">
        <f>'取引基本表（37部門）'!J11/'取引基本表（37部門）'!J$49</f>
        <v>0.2238432236573656</v>
      </c>
      <c r="K11" s="10">
        <f>'取引基本表（37部門）'!K11/'取引基本表（37部門）'!K$49</f>
        <v>0.005092494567515373</v>
      </c>
      <c r="L11" s="10">
        <f>'取引基本表（37部門）'!L11/'取引基本表（37部門）'!L$49</f>
        <v>0.0005330057550799682</v>
      </c>
      <c r="M11" s="10">
        <f>'取引基本表（37部門）'!M11/'取引基本表（37部門）'!M$49</f>
        <v>0.00039472734198044173</v>
      </c>
      <c r="N11" s="10">
        <f>'取引基本表（37部門）'!N11/'取引基本表（37部門）'!N$49</f>
        <v>0.003884898933503432</v>
      </c>
      <c r="O11" s="10">
        <f>'取引基本表（37部門）'!O11/'取引基本表（37部門）'!O$49</f>
        <v>0.01127518613325676</v>
      </c>
      <c r="P11" s="10">
        <f>'取引基本表（37部門）'!P11/'取引基本表（37部門）'!P$49</f>
        <v>0.021789647960459454</v>
      </c>
      <c r="Q11" s="10">
        <f>'取引基本表（37部門）'!Q11/'取引基本表（37部門）'!Q$49</f>
        <v>0.04434399754596799</v>
      </c>
      <c r="R11" s="10">
        <f>'取引基本表（37部門）'!R11/'取引基本表（37部門）'!R$49</f>
        <v>0.025911445345977325</v>
      </c>
      <c r="S11" s="10">
        <f>'取引基本表（37部門）'!S11/'取引基本表（37部門）'!S$49</f>
        <v>0.031343279109973844</v>
      </c>
      <c r="T11" s="10">
        <f>'取引基本表（37部門）'!T11/'取引基本表（37部門）'!T$49</f>
        <v>0.04057805273711044</v>
      </c>
      <c r="U11" s="10">
        <f>'取引基本表（37部門）'!U11/'取引基本表（37部門）'!U$49</f>
        <v>0.03658570558534751</v>
      </c>
      <c r="V11" s="10">
        <f>'取引基本表（37部門）'!V11/'取引基本表（37部門）'!V$49</f>
        <v>0.050122148197035955</v>
      </c>
      <c r="W11" s="10">
        <f>'取引基本表（37部門）'!W11/'取引基本表（37部門）'!W$49</f>
        <v>0.012759487944273304</v>
      </c>
      <c r="X11" s="10">
        <f>'取引基本表（37部門）'!X11/'取引基本表（37部門）'!X$49</f>
        <v>0</v>
      </c>
      <c r="Y11" s="10">
        <f>'取引基本表（37部門）'!Y11/'取引基本表（37部門）'!Y$49</f>
        <v>0.029161085399404842</v>
      </c>
      <c r="Z11" s="10">
        <f>'取引基本表（37部門）'!Z11/'取引基本表（37部門）'!Z$49</f>
        <v>0.013420476286998264</v>
      </c>
      <c r="AA11" s="10">
        <f>'取引基本表（37部門）'!AA11/'取引基本表（37部門）'!AA$49</f>
        <v>0.005227623275467957</v>
      </c>
      <c r="AB11" s="10">
        <f>'取引基本表（37部門）'!AB11/'取引基本表（37部門）'!AB$49</f>
        <v>0.0032450718402514157</v>
      </c>
      <c r="AC11" s="10">
        <f>'取引基本表（37部門）'!AC11/'取引基本表（37部門）'!AC$49</f>
        <v>0.0006795012456411451</v>
      </c>
      <c r="AD11" s="10">
        <f>'取引基本表（37部門）'!AD11/'取引基本表（37部門）'!AD$49</f>
        <v>0.00336295962773944</v>
      </c>
      <c r="AE11" s="10">
        <f>'取引基本表（37部門）'!AE11/'取引基本表（37部門）'!AE$49</f>
        <v>0.0017815746651022924</v>
      </c>
      <c r="AF11" s="10">
        <f>'取引基本表（37部門）'!AF11/'取引基本表（37部門）'!AF$49</f>
        <v>0.0015316718469068733</v>
      </c>
      <c r="AG11" s="10">
        <f>'取引基本表（37部門）'!AG11/'取引基本表（37部門）'!AG$49</f>
        <v>0.0020422044348092213</v>
      </c>
      <c r="AH11" s="10">
        <f>'取引基本表（37部門）'!AH11/'取引基本表（37部門）'!AH$49</f>
        <v>0.0019196373595597913</v>
      </c>
      <c r="AI11" s="10">
        <f>'取引基本表（37部門）'!AI11/'取引基本表（37部門）'!AI$49</f>
        <v>0.007391323355824019</v>
      </c>
      <c r="AJ11" s="10">
        <f>'取引基本表（37部門）'!AJ11/'取引基本表（37部門）'!AJ$49</f>
        <v>0.011791279792093524</v>
      </c>
      <c r="AK11" s="10">
        <f>'取引基本表（37部門）'!AK11/'取引基本表（37部門）'!AK$49</f>
        <v>0.0025046382792487973</v>
      </c>
      <c r="AL11" s="10">
        <f>'取引基本表（37部門）'!AL11/'取引基本表（37部門）'!AL$49</f>
        <v>0.04729112660317316</v>
      </c>
      <c r="AM11" s="11">
        <f>'取引基本表（37部門）'!AM11/'取引基本表（37部門）'!AM$49</f>
        <v>0.0038100884571900823</v>
      </c>
      <c r="AN11" s="201">
        <f>'取引基本表（37部門）'!AN11/'取引基本表（37部門）'!AN$49</f>
        <v>0.012523377354570707</v>
      </c>
    </row>
    <row r="12" spans="1:40" ht="14.25">
      <c r="A12" s="9" t="s">
        <v>13</v>
      </c>
      <c r="B12" s="200" t="s">
        <v>36</v>
      </c>
      <c r="C12" s="10">
        <f>'取引基本表（37部門）'!C12/'取引基本表（37部門）'!C$49</f>
        <v>0.002126875262297797</v>
      </c>
      <c r="D12" s="10">
        <f>'取引基本表（37部門）'!D12/'取引基本表（37部門）'!D$49</f>
        <v>4.641394274840162E-05</v>
      </c>
      <c r="E12" s="10">
        <f>'取引基本表（37部門）'!E12/'取引基本表（37部門）'!E$49</f>
        <v>0.0035771975748765173</v>
      </c>
      <c r="F12" s="10">
        <f>'取引基本表（37部門）'!F12/'取引基本表（37部門）'!F$49</f>
        <v>0.0004910281939955821</v>
      </c>
      <c r="G12" s="10">
        <f>'取引基本表（37部門）'!G12/'取引基本表（37部門）'!G$49</f>
        <v>0.0027141903327985166</v>
      </c>
      <c r="H12" s="10">
        <f>'取引基本表（37部門）'!H12/'取引基本表（37部門）'!H$49</f>
        <v>0.0026104168954968554</v>
      </c>
      <c r="I12" s="10">
        <f>'取引基本表（37部門）'!I12/'取引基本表（37部門）'!I$49</f>
        <v>7.651471897982796E-05</v>
      </c>
      <c r="J12" s="10">
        <f>'取引基本表（37部門）'!J12/'取引基本表（37部門）'!J$49</f>
        <v>0.00314860450165118</v>
      </c>
      <c r="K12" s="10">
        <f>'取引基本表（37部門）'!K12/'取引基本表（37部門）'!K$49</f>
        <v>0.08594488131052574</v>
      </c>
      <c r="L12" s="10">
        <f>'取引基本表（37部門）'!L12/'取引基本表（37部門）'!L$49</f>
        <v>0.0030489635327310455</v>
      </c>
      <c r="M12" s="10">
        <f>'取引基本表（37部門）'!M12/'取引基本表（37部門）'!M$49</f>
        <v>0.0024046806967088904</v>
      </c>
      <c r="N12" s="10">
        <f>'取引基本表（37部門）'!N12/'取引基本表（37部門）'!N$49</f>
        <v>0.0034388229361895016</v>
      </c>
      <c r="O12" s="10">
        <f>'取引基本表（37部門）'!O12/'取引基本表（37部門）'!O$49</f>
        <v>0.00928773236540434</v>
      </c>
      <c r="P12" s="10">
        <f>'取引基本表（37部門）'!P12/'取引基本表（37部門）'!P$49</f>
        <v>0.0025895135001975295</v>
      </c>
      <c r="Q12" s="10">
        <f>'取引基本表（37部門）'!Q12/'取引基本表（37部門）'!Q$49</f>
        <v>0.004262076183258449</v>
      </c>
      <c r="R12" s="10">
        <f>'取引基本表（37部門）'!R12/'取引基本表（37部門）'!R$49</f>
        <v>0.03130498052265826</v>
      </c>
      <c r="S12" s="10">
        <f>'取引基本表（37部門）'!S12/'取引基本表（37部門）'!S$49</f>
        <v>0.005933307964511615</v>
      </c>
      <c r="T12" s="10">
        <f>'取引基本表（37部門）'!T12/'取引基本表（37部門）'!T$49</f>
        <v>0.003327556500448376</v>
      </c>
      <c r="U12" s="10">
        <f>'取引基本表（37部門）'!U12/'取引基本表（37部門）'!U$49</f>
        <v>0.006436216847566242</v>
      </c>
      <c r="V12" s="10">
        <f>'取引基本表（37部門）'!V12/'取引基本表（37部門）'!V$49</f>
        <v>0.0025323784571215343</v>
      </c>
      <c r="W12" s="10">
        <f>'取引基本表（37部門）'!W12/'取引基本表（37部門）'!W$49</f>
        <v>0.05041647846774784</v>
      </c>
      <c r="X12" s="10">
        <f>'取引基本表（37部門）'!X12/'取引基本表（37部門）'!X$49</f>
        <v>1.8522246829071874E-05</v>
      </c>
      <c r="Y12" s="10">
        <f>'取引基本表（37部門）'!Y12/'取引基本表（37部門）'!Y$49</f>
        <v>0.0031329959173197084</v>
      </c>
      <c r="Z12" s="10">
        <f>'取引基本表（37部門）'!Z12/'取引基本表（37部門）'!Z$49</f>
        <v>0.00047658362707825563</v>
      </c>
      <c r="AA12" s="10">
        <f>'取引基本表（37部門）'!AA12/'取引基本表（37部門）'!AA$49</f>
        <v>0.00018833663036372725</v>
      </c>
      <c r="AB12" s="10">
        <f>'取引基本表（37部門）'!AB12/'取引基本表（37部門）'!AB$49</f>
        <v>7.43495486839415E-06</v>
      </c>
      <c r="AC12" s="10">
        <f>'取引基本表（37部門）'!AC12/'取引基本表（37部門）'!AC$49</f>
        <v>0.00011513956337654994</v>
      </c>
      <c r="AD12" s="10">
        <f>'取引基本表（37部門）'!AD12/'取引基本表（37部門）'!AD$49</f>
        <v>4.488597566761493E-05</v>
      </c>
      <c r="AE12" s="10">
        <f>'取引基本表（37部門）'!AE12/'取引基本表（37部門）'!AE$49</f>
        <v>6.968998410570577E-06</v>
      </c>
      <c r="AF12" s="10">
        <f>'取引基本表（37部門）'!AF12/'取引基本表（37部門）'!AF$49</f>
        <v>0.00019200184321769488</v>
      </c>
      <c r="AG12" s="10">
        <f>'取引基本表（37部門）'!AG12/'取引基本表（37部門）'!AG$49</f>
        <v>0.0017268913057839651</v>
      </c>
      <c r="AH12" s="10">
        <f>'取引基本表（37部門）'!AH12/'取引基本表（37部門）'!AH$49</f>
        <v>0.0007106599261980395</v>
      </c>
      <c r="AI12" s="10">
        <f>'取引基本表（37部門）'!AI12/'取引基本表（37部門）'!AI$49</f>
        <v>0.00043135483306859415</v>
      </c>
      <c r="AJ12" s="10">
        <f>'取引基本表（37部門）'!AJ12/'取引基本表（37部門）'!AJ$49</f>
        <v>0.0008838440676339125</v>
      </c>
      <c r="AK12" s="10">
        <f>'取引基本表（37部門）'!AK12/'取引基本表（37部門）'!AK$49</f>
        <v>0.0012277702378869866</v>
      </c>
      <c r="AL12" s="10">
        <f>'取引基本表（37部門）'!AL12/'取引基本表（37部門）'!AL$49</f>
        <v>0.004986074161471657</v>
      </c>
      <c r="AM12" s="11">
        <f>'取引基本表（37部門）'!AM12/'取引基本表（37部門）'!AM$49</f>
        <v>0.004560813195302645</v>
      </c>
      <c r="AN12" s="201">
        <f>'取引基本表（37部門）'!AN12/'取引基本表（37部門）'!AN$49</f>
        <v>0.0051359584809712545</v>
      </c>
    </row>
    <row r="13" spans="1:40" ht="14.25">
      <c r="A13" s="9" t="s">
        <v>14</v>
      </c>
      <c r="B13" s="200" t="s">
        <v>37</v>
      </c>
      <c r="C13" s="10">
        <f>'取引基本表（37部門）'!C13/'取引基本表（37部門）'!C$49</f>
        <v>4.214572805558012E-05</v>
      </c>
      <c r="D13" s="10">
        <f>'取引基本表（37部門）'!D13/'取引基本表（37部門）'!D$49</f>
        <v>0.0004641394274840162</v>
      </c>
      <c r="E13" s="10">
        <f>'取引基本表（37部門）'!E13/'取引基本表（37部門）'!E$49</f>
        <v>0</v>
      </c>
      <c r="F13" s="10">
        <f>'取引基本表（37部門）'!F13/'取引基本表（37部門）'!F$49</f>
        <v>0.0001119888863498696</v>
      </c>
      <c r="G13" s="10">
        <f>'取引基本表（37部門）'!G13/'取引基本表（37部門）'!G$49</f>
        <v>0.010985675971976106</v>
      </c>
      <c r="H13" s="10">
        <f>'取引基本表（37部門）'!H13/'取引基本表（37部門）'!H$49</f>
        <v>4.284480132865624E-05</v>
      </c>
      <c r="I13" s="10">
        <f>'取引基本表（37部門）'!I13/'取引基本表（37部門）'!I$49</f>
        <v>0</v>
      </c>
      <c r="J13" s="10">
        <f>'取引基本表（37部門）'!J13/'取引基本表（37部門）'!J$49</f>
        <v>0.0027836468561686714</v>
      </c>
      <c r="K13" s="10">
        <f>'取引基本表（37部門）'!K13/'取引基本表（37部門）'!K$49</f>
        <v>0.006822829676814341</v>
      </c>
      <c r="L13" s="10">
        <f>'取引基本表（37部門）'!L13/'取引基本表（37部門）'!L$49</f>
        <v>0.5095808756325664</v>
      </c>
      <c r="M13" s="10">
        <f>'取引基本表（37部門）'!M13/'取引基本表（37部門）'!M$49</f>
        <v>0.00030177402486566084</v>
      </c>
      <c r="N13" s="10">
        <f>'取引基本表（37部門）'!N13/'取引基本表（37部門）'!N$49</f>
        <v>0.22169352175557824</v>
      </c>
      <c r="O13" s="10">
        <f>'取引基本表（37部門）'!O13/'取引基本表（37部門）'!O$49</f>
        <v>0.12931823746974813</v>
      </c>
      <c r="P13" s="10">
        <f>'取引基本表（37部門）'!P13/'取引基本表（37部門）'!P$49</f>
        <v>0.09843735259937969</v>
      </c>
      <c r="Q13" s="10">
        <f>'取引基本表（37部門）'!Q13/'取引基本表（37部門）'!Q$49</f>
        <v>0.028724805572096213</v>
      </c>
      <c r="R13" s="10">
        <f>'取引基本表（37部門）'!R13/'取引基本表（37部門）'!R$49</f>
        <v>0.004668681857811696</v>
      </c>
      <c r="S13" s="10">
        <f>'取引基本表（37部門）'!S13/'取引基本表（37部門）'!S$49</f>
        <v>0.042456021549515645</v>
      </c>
      <c r="T13" s="10">
        <f>'取引基本表（37部門）'!T13/'取引基本表（37部門）'!T$49</f>
        <v>0.012335385452457001</v>
      </c>
      <c r="U13" s="10">
        <f>'取引基本表（37部門）'!U13/'取引基本表（37部門）'!U$49</f>
        <v>0.057939540895655034</v>
      </c>
      <c r="V13" s="10">
        <f>'取引基本表（37部門）'!V13/'取引基本表（37部門）'!V$49</f>
        <v>0.0013615794675940988</v>
      </c>
      <c r="W13" s="10">
        <f>'取引基本表（37部門）'!W13/'取引基本表（37部門）'!W$49</f>
        <v>0.022617220436698827</v>
      </c>
      <c r="X13" s="10">
        <f>'取引基本表（37部門）'!X13/'取引基本表（37部門）'!X$49</f>
        <v>0</v>
      </c>
      <c r="Y13" s="10">
        <f>'取引基本表（37部門）'!Y13/'取引基本表（37部門）'!Y$49</f>
        <v>1.9250358938984384E-05</v>
      </c>
      <c r="Z13" s="10">
        <f>'取引基本表（37部門）'!Z13/'取引基本表（37部門）'!Z$49</f>
        <v>0</v>
      </c>
      <c r="AA13" s="10">
        <f>'取引基本表（37部門）'!AA13/'取引基本表（37部門）'!AA$49</f>
        <v>0</v>
      </c>
      <c r="AB13" s="10">
        <f>'取引基本表（37部門）'!AB13/'取引基本表（37部門）'!AB$49</f>
        <v>0</v>
      </c>
      <c r="AC13" s="10">
        <f>'取引基本表（37部門）'!AC13/'取引基本表（37部門）'!AC$49</f>
        <v>0</v>
      </c>
      <c r="AD13" s="10">
        <f>'取引基本表（37部門）'!AD13/'取引基本表（37部門）'!AD$49</f>
        <v>0.00022640672182602662</v>
      </c>
      <c r="AE13" s="10">
        <f>'取引基本表（37部門）'!AE13/'取引基本表（37部門）'!AE$49</f>
        <v>0</v>
      </c>
      <c r="AF13" s="10">
        <f>'取引基本表（37部門）'!AF13/'取引基本表（37部門）'!AF$49</f>
        <v>1.6228727224352783E-05</v>
      </c>
      <c r="AG13" s="10">
        <f>'取引基本表（37部門）'!AG13/'取引基本表（37部門）'!AG$49</f>
        <v>0</v>
      </c>
      <c r="AH13" s="10">
        <f>'取引基本表（37部門）'!AH13/'取引基本表（37部門）'!AH$49</f>
        <v>2.6394899922826773E-06</v>
      </c>
      <c r="AI13" s="10">
        <f>'取引基本表（37部門）'!AI13/'取引基本表（37部門）'!AI$49</f>
        <v>4.37183952434386E-06</v>
      </c>
      <c r="AJ13" s="10">
        <f>'取引基本表（37部門）'!AJ13/'取引基本表（37部門）'!AJ$49</f>
        <v>0.0001598291224345975</v>
      </c>
      <c r="AK13" s="10">
        <f>'取引基本表（37部門）'!AK13/'取引基本表（37部門）'!AK$49</f>
        <v>1.983421199976329E-05</v>
      </c>
      <c r="AL13" s="10">
        <f>'取引基本表（37部門）'!AL13/'取引基本表（37部門）'!AL$49</f>
        <v>2.2689757276321538E-05</v>
      </c>
      <c r="AM13" s="11">
        <f>'取引基本表（37部門）'!AM13/'取引基本表（37部門）'!AM$49</f>
        <v>0.0047648563292511876</v>
      </c>
      <c r="AN13" s="201">
        <f>'取引基本表（37部門）'!AN13/'取引基本表（37部門）'!AN$49</f>
        <v>0.0647974518826324</v>
      </c>
    </row>
    <row r="14" spans="1:40" ht="14.25">
      <c r="A14" s="9" t="s">
        <v>15</v>
      </c>
      <c r="B14" s="200" t="s">
        <v>38</v>
      </c>
      <c r="C14" s="10">
        <f>'取引基本表（37部門）'!C14/'取引基本表（37部門）'!C$49</f>
        <v>0</v>
      </c>
      <c r="D14" s="10">
        <f>'取引基本表（37部門）'!D14/'取引基本表（37部門）'!D$49</f>
        <v>0.00017405228530650607</v>
      </c>
      <c r="E14" s="10">
        <f>'取引基本表（37部門）'!E14/'取引基本表（37部門）'!E$49</f>
        <v>0.0011471942256424791</v>
      </c>
      <c r="F14" s="10">
        <f>'取引基本表（37部門）'!F14/'取引基本表（37部門）'!F$49</f>
        <v>7.254340816185886E-06</v>
      </c>
      <c r="G14" s="10">
        <f>'取引基本表（37部門）'!G14/'取引基本表（37部門）'!G$49</f>
        <v>0.0028028191483361687</v>
      </c>
      <c r="H14" s="10">
        <f>'取引基本表（37部門）'!H14/'取引基本表（37部門）'!H$49</f>
        <v>0.004254332972658006</v>
      </c>
      <c r="I14" s="10">
        <f>'取引基本表（37部門）'!I14/'取引基本表（37部門）'!I$49</f>
        <v>1.2714612055995152E-05</v>
      </c>
      <c r="J14" s="10">
        <f>'取引基本表（37部門）'!J14/'取引基本表（37部門）'!J$49</f>
        <v>0.00222184862874768</v>
      </c>
      <c r="K14" s="10">
        <f>'取引基本表（37部門）'!K14/'取引基本表（37部門）'!K$49</f>
        <v>0.01930363127294453</v>
      </c>
      <c r="L14" s="10">
        <f>'取引基本表（37部門）'!L14/'取引基本表（37部門）'!L$49</f>
        <v>0.00626454535559345</v>
      </c>
      <c r="M14" s="10">
        <f>'取引基本表（37部門）'!M14/'取引基本表（37部門）'!M$49</f>
        <v>0.1035672889062594</v>
      </c>
      <c r="N14" s="10">
        <f>'取引基本表（37部門）'!N14/'取引基本表（37部門）'!N$49</f>
        <v>0.075884352874955</v>
      </c>
      <c r="O14" s="10">
        <f>'取引基本表（37部門）'!O14/'取引基本表（37部門）'!O$49</f>
        <v>0.03238684248568414</v>
      </c>
      <c r="P14" s="10">
        <f>'取引基本表（37部門）'!P14/'取引基本表（37部門）'!P$49</f>
        <v>0.016102687433856386</v>
      </c>
      <c r="Q14" s="10">
        <f>'取引基本表（37部門）'!Q14/'取引基本表（37部門）'!Q$49</f>
        <v>0.03795449214168426</v>
      </c>
      <c r="R14" s="10">
        <f>'取引基本表（37部門）'!R14/'取引基本表（37部門）'!R$49</f>
        <v>0.04859649657892864</v>
      </c>
      <c r="S14" s="10">
        <f>'取引基本表（37部門）'!S14/'取引基本表（37部門）'!S$49</f>
        <v>0.06977344843187722</v>
      </c>
      <c r="T14" s="10">
        <f>'取引基本表（37部門）'!T14/'取引基本表（37部門）'!T$49</f>
        <v>0.046782270496841215</v>
      </c>
      <c r="U14" s="10">
        <f>'取引基本表（37部門）'!U14/'取引基本表（37部門）'!U$49</f>
        <v>0.01906528940949876</v>
      </c>
      <c r="V14" s="10">
        <f>'取引基本表（37部門）'!V14/'取引基本表（37部門）'!V$49</f>
        <v>0.0070987158393389345</v>
      </c>
      <c r="W14" s="10">
        <f>'取引基本表（37部門）'!W14/'取引基本表（37部門）'!W$49</f>
        <v>0.009365454871047188</v>
      </c>
      <c r="X14" s="10">
        <f>'取引基本表（37部門）'!X14/'取引基本表（37部門）'!X$49</f>
        <v>0.00012750822092477015</v>
      </c>
      <c r="Y14" s="10">
        <f>'取引基本表（37部門）'!Y14/'取引基本表（37部門）'!Y$49</f>
        <v>0.00029356797381951185</v>
      </c>
      <c r="Z14" s="10">
        <f>'取引基本表（37部門）'!Z14/'取引基本表（37部門）'!Z$49</f>
        <v>3.955050847122454E-06</v>
      </c>
      <c r="AA14" s="10">
        <f>'取引基本表（37部門）'!AA14/'取引基本表（37部門）'!AA$49</f>
        <v>1.051061957111545E-05</v>
      </c>
      <c r="AB14" s="10">
        <f>'取引基本表（37部門）'!AB14/'取引基本表（37部門）'!AB$49</f>
        <v>0</v>
      </c>
      <c r="AC14" s="10">
        <f>'取引基本表（37部門）'!AC14/'取引基本表（37部門）'!AC$49</f>
        <v>0</v>
      </c>
      <c r="AD14" s="10">
        <f>'取引基本表（37部門）'!AD14/'取引基本表（37部門）'!AD$49</f>
        <v>2.267555765591946E-05</v>
      </c>
      <c r="AE14" s="10">
        <f>'取引基本表（37部門）'!AE14/'取引基本表（37部門）'!AE$49</f>
        <v>6.321877129589024E-05</v>
      </c>
      <c r="AF14" s="10">
        <f>'取引基本表（37部門）'!AF14/'取引基本表（37部門）'!AF$49</f>
        <v>0.00010468671927821936</v>
      </c>
      <c r="AG14" s="10">
        <f>'取引基本表（37部門）'!AG14/'取引基本表（37部門）'!AG$49</f>
        <v>4.803005973928273E-05</v>
      </c>
      <c r="AH14" s="10">
        <f>'取引基本表（37部門）'!AH14/'取引基本表（37部門）'!AH$49</f>
        <v>0.0011128635908841482</v>
      </c>
      <c r="AI14" s="10">
        <f>'取引基本表（37部門）'!AI14/'取引基本表（37部門）'!AI$49</f>
        <v>0.00020984829716850527</v>
      </c>
      <c r="AJ14" s="10">
        <f>'取引基本表（37部門）'!AJ14/'取引基本表（37部門）'!AJ$49</f>
        <v>0.0004910941926817711</v>
      </c>
      <c r="AK14" s="10">
        <f>'取引基本表（37部門）'!AK14/'取引基本表（37部門）'!AK$49</f>
        <v>0.0002981634820292285</v>
      </c>
      <c r="AL14" s="10">
        <f>'取引基本表（37部門）'!AL14/'取引基本表（37部門）'!AL$49</f>
        <v>0.0009416249269673438</v>
      </c>
      <c r="AM14" s="11">
        <f>'取引基本表（37部門）'!AM14/'取引基本表（37部門）'!AM$49</f>
        <v>0.0036894591830318245</v>
      </c>
      <c r="AN14" s="201">
        <f>'取引基本表（37部門）'!AN14/'取引基本表（37部門）'!AN$49</f>
        <v>0.007667209152808928</v>
      </c>
    </row>
    <row r="15" spans="1:40" ht="14.25">
      <c r="A15" s="9" t="s">
        <v>16</v>
      </c>
      <c r="B15" s="200" t="s">
        <v>39</v>
      </c>
      <c r="C15" s="10">
        <f>'取引基本表（37部門）'!C15/'取引基本表（37部門）'!C$49</f>
        <v>0.0017232260358499873</v>
      </c>
      <c r="D15" s="10">
        <f>'取引基本表（37部門）'!D15/'取引基本表（37部門）'!D$49</f>
        <v>0.009073925807312517</v>
      </c>
      <c r="E15" s="10">
        <f>'取引基本表（37部門）'!E15/'取引基本表（37部門）'!E$49</f>
        <v>0.015324341611658228</v>
      </c>
      <c r="F15" s="10">
        <f>'取引基本表（37部門）'!F15/'取引基本表（37部門）'!F$49</f>
        <v>0.0036879255124284993</v>
      </c>
      <c r="G15" s="10">
        <f>'取引基本表（37部門）'!G15/'取引基本表（37部門）'!G$49</f>
        <v>0.013169167700221895</v>
      </c>
      <c r="H15" s="10">
        <f>'取引基本表（37部門）'!H15/'取引基本表（37部門）'!H$49</f>
        <v>0.004186404487642391</v>
      </c>
      <c r="I15" s="10">
        <f>'取引基本表（37部門）'!I15/'取引基本表（37部門）'!I$49</f>
        <v>0.0005073735668059018</v>
      </c>
      <c r="J15" s="10">
        <f>'取引基本表（37部門）'!J15/'取引基本表（37部門）'!J$49</f>
        <v>0.010149539705617728</v>
      </c>
      <c r="K15" s="10">
        <f>'取引基本表（37部門）'!K15/'取引基本表（37部門）'!K$49</f>
        <v>0.010457492926735501</v>
      </c>
      <c r="L15" s="10">
        <f>'取引基本表（37部門）'!L15/'取引基本表（37部門）'!L$49</f>
        <v>0.00034716643083105707</v>
      </c>
      <c r="M15" s="10">
        <f>'取引基本表（37部門）'!M15/'取引基本表（37部門）'!M$49</f>
        <v>0.0006506732198034664</v>
      </c>
      <c r="N15" s="10">
        <f>'取引基本表（37部門）'!N15/'取引基本表（37部門）'!N$49</f>
        <v>0.05853786094061469</v>
      </c>
      <c r="O15" s="10">
        <f>'取引基本表（37部門）'!O15/'取引基本表（37部門）'!O$49</f>
        <v>0.03811122070570835</v>
      </c>
      <c r="P15" s="10">
        <f>'取引基本表（37部門）'!P15/'取引基本表（37部門）'!P$49</f>
        <v>0.029874153598603986</v>
      </c>
      <c r="Q15" s="10">
        <f>'取引基本表（37部門）'!Q15/'取引基本表（37部門）'!Q$49</f>
        <v>0.057281798661109</v>
      </c>
      <c r="R15" s="10">
        <f>'取引基本表（37部門）'!R15/'取引基本表（37部門）'!R$49</f>
        <v>0.01859174573970072</v>
      </c>
      <c r="S15" s="10">
        <f>'取引基本表（37部門）'!S15/'取引基本表（37部門）'!S$49</f>
        <v>0.03577243567655351</v>
      </c>
      <c r="T15" s="10">
        <f>'取引基本表（37部門）'!T15/'取引基本表（37部門）'!T$49</f>
        <v>0.028635626265781332</v>
      </c>
      <c r="U15" s="10">
        <f>'取引基本表（37部門）'!U15/'取引基本表（37部門）'!U$49</f>
        <v>0.011134932593835592</v>
      </c>
      <c r="V15" s="10">
        <f>'取引基本表（37部門）'!V15/'取引基本表（37部門）'!V$49</f>
        <v>0.006482109793058512</v>
      </c>
      <c r="W15" s="10">
        <f>'取引基本表（37部門）'!W15/'取引基本表（37部門）'!W$49</f>
        <v>0.08700075327901122</v>
      </c>
      <c r="X15" s="10">
        <f>'取引基本表（37部門）'!X15/'取引基本表（37部門）'!X$49</f>
        <v>0.0002338098114220522</v>
      </c>
      <c r="Y15" s="10">
        <f>'取引基本表（37部門）'!Y15/'取引基本表（37部門）'!Y$49</f>
        <v>0.0007411388191508987</v>
      </c>
      <c r="Z15" s="10">
        <f>'取引基本表（37部門）'!Z15/'取引基本表（37部門）'!Z$49</f>
        <v>0.00015029193219065322</v>
      </c>
      <c r="AA15" s="10">
        <f>'取引基本表（37部門）'!AA15/'取引基本表（37部門）'!AA$49</f>
        <v>0.0022296185841426367</v>
      </c>
      <c r="AB15" s="10">
        <f>'取引基本表（37部門）'!AB15/'取引基本表（37部門）'!AB$49</f>
        <v>0.00011667159947326204</v>
      </c>
      <c r="AC15" s="10">
        <f>'取引基本表（37部門）'!AC15/'取引基本表（37部門）'!AC$49</f>
        <v>0.00046989389377997406</v>
      </c>
      <c r="AD15" s="10">
        <f>'取引基本表（37部門）'!AD15/'取引基本表（37部門）'!AD$49</f>
        <v>0.0014486774219356136</v>
      </c>
      <c r="AE15" s="10">
        <f>'取引基本表（37部門）'!AE15/'取引基本表（37部門）'!AE$49</f>
        <v>0.00043904689986594636</v>
      </c>
      <c r="AF15" s="10">
        <f>'取引基本表（37部門）'!AF15/'取引基本表（37部門）'!AF$49</f>
        <v>0.0027001402070602736</v>
      </c>
      <c r="AG15" s="10">
        <f>'取引基本表（37部門）'!AG15/'取引基本表（37部門）'!AG$49</f>
        <v>0.00015066271370848687</v>
      </c>
      <c r="AH15" s="10">
        <f>'取引基本表（37部門）'!AH15/'取引基本表（37部門）'!AH$49</f>
        <v>0.0003014479604979389</v>
      </c>
      <c r="AI15" s="10">
        <f>'取引基本表（37部門）'!AI15/'取引基本表（37部門）'!AI$49</f>
        <v>0.0023170749479022455</v>
      </c>
      <c r="AJ15" s="10">
        <f>'取引基本表（37部門）'!AJ15/'取引基本表（37部門）'!AJ$49</f>
        <v>0.0013305499956944953</v>
      </c>
      <c r="AK15" s="10">
        <f>'取引基本表（37部門）'!AK15/'取引基本表（37部門）'!AK$49</f>
        <v>0.0022594744128910673</v>
      </c>
      <c r="AL15" s="10">
        <f>'取引基本表（37部門）'!AL15/'取引基本表（37部門）'!AL$49</f>
        <v>0.000368708555740225</v>
      </c>
      <c r="AM15" s="11">
        <f>'取引基本表（37部門）'!AM15/'取引基本表（37部門）'!AM$49</f>
        <v>0.005642626792275106</v>
      </c>
      <c r="AN15" s="201">
        <f>'取引基本表（37部門）'!AN15/'取引基本表（37部門）'!AN$49</f>
        <v>0.008719940922251675</v>
      </c>
    </row>
    <row r="16" spans="1:40" ht="14.25">
      <c r="A16" s="9" t="s">
        <v>17</v>
      </c>
      <c r="B16" s="200" t="s">
        <v>162</v>
      </c>
      <c r="C16" s="10">
        <f>'取引基本表（37部門）'!C16/'取引基本表（37部門）'!C$49</f>
        <v>2.9680090179986004E-06</v>
      </c>
      <c r="D16" s="10">
        <f>'取引基本表（37部門）'!D16/'取引基本表（37部門）'!D$49</f>
        <v>0.0007426230839744259</v>
      </c>
      <c r="E16" s="10">
        <f>'取引基本表（37部門）'!E16/'取引基本表（37部門）'!E$49</f>
        <v>0</v>
      </c>
      <c r="F16" s="10">
        <f>'取引基本表（37部門）'!F16/'取引基本表（37部門）'!F$49</f>
        <v>0</v>
      </c>
      <c r="G16" s="10">
        <f>'取引基本表（37部門）'!G16/'取引基本表（37部門）'!G$49</f>
        <v>0.0007117162459841747</v>
      </c>
      <c r="H16" s="10">
        <f>'取引基本表（37部門）'!H16/'取引基本表（37部門）'!H$49</f>
        <v>1.2230243288361872E-05</v>
      </c>
      <c r="I16" s="10">
        <f>'取引基本表（37部門）'!I16/'取引基本表（37部門）'!I$49</f>
        <v>0</v>
      </c>
      <c r="J16" s="10">
        <f>'取引基本表（37部門）'!J16/'取引基本表（37部門）'!J$49</f>
        <v>0.0003731241360064228</v>
      </c>
      <c r="K16" s="10">
        <f>'取引基本表（37部門）'!K16/'取引基本表（37部門）'!K$49</f>
        <v>0.0014034584953057064</v>
      </c>
      <c r="L16" s="10">
        <f>'取引基本表（37部門）'!L16/'取引基本表（37部門）'!L$49</f>
        <v>4.0385768314406014E-05</v>
      </c>
      <c r="M16" s="10">
        <f>'取引基本表（37部門）'!M16/'取引基本表（37部門）'!M$49</f>
        <v>0</v>
      </c>
      <c r="N16" s="10">
        <f>'取引基本表（37部門）'!N16/'取引基本表（37部門）'!N$49</f>
        <v>0.0009397398434792389</v>
      </c>
      <c r="O16" s="10">
        <f>'取引基本表（37部門）'!O16/'取引基本表（37部門）'!O$49</f>
        <v>0.12395329237795254</v>
      </c>
      <c r="P16" s="10">
        <f>'取引基本表（37部門）'!P16/'取引基本表（37部門）'!P$49</f>
        <v>0.047665421343836396</v>
      </c>
      <c r="Q16" s="10">
        <f>'取引基本表（37部門）'!Q16/'取引基本表（37部門）'!Q$49</f>
        <v>0.025574261534852667</v>
      </c>
      <c r="R16" s="10">
        <f>'取引基本表（37部門）'!R16/'取引基本表（37部門）'!R$49</f>
        <v>0.002180055432869048</v>
      </c>
      <c r="S16" s="10">
        <f>'取引基本表（37部門）'!S16/'取引基本表（37部門）'!S$49</f>
        <v>0.016376673068798447</v>
      </c>
      <c r="T16" s="10">
        <f>'取引基本表（37部門）'!T16/'取引基本表（37部門）'!T$49</f>
        <v>0.002788497385311395</v>
      </c>
      <c r="U16" s="10">
        <f>'取引基本表（37部門）'!U16/'取引基本表（37部門）'!U$49</f>
        <v>0.008898705373128446</v>
      </c>
      <c r="V16" s="10">
        <f>'取引基本表（37部門）'!V16/'取引基本表（37部門）'!V$49</f>
        <v>6.24131030334096E-05</v>
      </c>
      <c r="W16" s="10">
        <f>'取引基本表（37部門）'!W16/'取引基本表（37部門）'!W$49</f>
        <v>0.00625272329575155</v>
      </c>
      <c r="X16" s="10">
        <f>'取引基本表（37部門）'!X16/'取引基本表（37部門）'!X$49</f>
        <v>0</v>
      </c>
      <c r="Y16" s="10">
        <f>'取引基本表（37部門）'!Y16/'取引基本表（37部門）'!Y$49</f>
        <v>0.005523248818910269</v>
      </c>
      <c r="Z16" s="10">
        <f>'取引基本表（37部門）'!Z16/'取引基本表（37部門）'!Z$49</f>
        <v>0</v>
      </c>
      <c r="AA16" s="10">
        <f>'取引基本表（37部門）'!AA16/'取引基本表（37部門）'!AA$49</f>
        <v>3.7598964319437383E-06</v>
      </c>
      <c r="AB16" s="10">
        <f>'取引基本表（37部門）'!AB16/'取引基本表（37部門）'!AB$49</f>
        <v>0</v>
      </c>
      <c r="AC16" s="10">
        <f>'取引基本表（37部門）'!AC16/'取引基本表（37部門）'!AC$49</f>
        <v>0</v>
      </c>
      <c r="AD16" s="10">
        <f>'取引基本表（37部門）'!AD16/'取引基本表（37部門）'!AD$49</f>
        <v>5.709589132849464E-05</v>
      </c>
      <c r="AE16" s="10">
        <f>'取引基本表（37部門）'!AE16/'取引基本表（37部門）'!AE$49</f>
        <v>3.733392005662809E-06</v>
      </c>
      <c r="AF16" s="10">
        <f>'取引基本表（37部門）'!AF16/'取引基本表（37部門）'!AF$49</f>
        <v>0.0001753159687475857</v>
      </c>
      <c r="AG16" s="10">
        <f>'取引基本表（37部門）'!AG16/'取引基本表（37部門）'!AG$49</f>
        <v>0</v>
      </c>
      <c r="AH16" s="10">
        <f>'取引基本表（37部門）'!AH16/'取引基本表（37部門）'!AH$49</f>
        <v>9.101689628560956E-08</v>
      </c>
      <c r="AI16" s="10">
        <f>'取引基本表（37部門）'!AI16/'取引基本表（37部門）'!AI$49</f>
        <v>0</v>
      </c>
      <c r="AJ16" s="10">
        <f>'取引基本表（37部門）'!AJ16/'取引基本表（37部門）'!AJ$49</f>
        <v>0.009830824246156299</v>
      </c>
      <c r="AK16" s="10">
        <f>'取引基本表（37部門）'!AK16/'取引基本表（37部門）'!AK$49</f>
        <v>2.926359147506059E-06</v>
      </c>
      <c r="AL16" s="10">
        <f>'取引基本表（37部門）'!AL16/'取引基本表（37部門）'!AL$49</f>
        <v>0</v>
      </c>
      <c r="AM16" s="11">
        <f>'取引基本表（37部門）'!AM16/'取引基本表（37部門）'!AM$49</f>
        <v>0</v>
      </c>
      <c r="AN16" s="201">
        <f>'取引基本表（37部門）'!AN16/'取引基本表（37部門）'!AN$49</f>
        <v>0.0035508918213454565</v>
      </c>
    </row>
    <row r="17" spans="1:40" ht="14.25">
      <c r="A17" s="9" t="s">
        <v>18</v>
      </c>
      <c r="B17" s="202" t="s">
        <v>163</v>
      </c>
      <c r="C17" s="10">
        <f>'取引基本表（37部門）'!C17/'取引基本表（37部門）'!C$49</f>
        <v>1.1278434268394681E-05</v>
      </c>
      <c r="D17" s="10">
        <f>'取引基本表（37部門）'!D17/'取引基本表（37部門）'!D$49</f>
        <v>0.001090727654587438</v>
      </c>
      <c r="E17" s="10">
        <f>'取引基本表（37部門）'!E17/'取引基本表（37部門）'!E$49</f>
        <v>0</v>
      </c>
      <c r="F17" s="10">
        <f>'取引基本表（37部門）'!F17/'取引基本表（37部門）'!F$49</f>
        <v>0</v>
      </c>
      <c r="G17" s="10">
        <f>'取引基本表（37部門）'!G17/'取引基本表（37部門）'!G$49</f>
        <v>0.00010474314563540683</v>
      </c>
      <c r="H17" s="10">
        <f>'取引基本表（37部門）'!H17/'取引基本表（37部門）'!H$49</f>
        <v>0</v>
      </c>
      <c r="I17" s="10">
        <f>'取引基本表（37部門）'!I17/'取引基本表（37部門）'!I$49</f>
        <v>1.3093023129090245E-05</v>
      </c>
      <c r="J17" s="10">
        <f>'取引基本表（37部門）'!J17/'取引基本表（37部門）'!J$49</f>
        <v>0.0024859923567280757</v>
      </c>
      <c r="K17" s="10">
        <f>'取引基本表（37部門）'!K17/'取引基本表（37部門）'!K$49</f>
        <v>0.0017936634552585236</v>
      </c>
      <c r="L17" s="10">
        <f>'取引基本表（37部門）'!L17/'取引基本表（37部門）'!L$49</f>
        <v>5.318179383648386E-05</v>
      </c>
      <c r="M17" s="10">
        <f>'取引基本表（37部門）'!M17/'取引基本表（37部門）'!M$49</f>
        <v>8.862990701641901E-05</v>
      </c>
      <c r="N17" s="10">
        <f>'取引基本表（37部門）'!N17/'取引基本表（37部門）'!N$49</f>
        <v>0.0004907797341137099</v>
      </c>
      <c r="O17" s="10">
        <f>'取引基本表（37部門）'!O17/'取引基本表（37部門）'!O$49</f>
        <v>0.005423949162093032</v>
      </c>
      <c r="P17" s="10">
        <f>'取引基本表（37部門）'!P17/'取引基本表（37部門）'!P$49</f>
        <v>0.16096549388811374</v>
      </c>
      <c r="Q17" s="10">
        <f>'取引基本表（37部門）'!Q17/'取引基本表（37部門）'!Q$49</f>
        <v>0.002118407044515419</v>
      </c>
      <c r="R17" s="10">
        <f>'取引基本表（37部門）'!R17/'取引基本表（37部門）'!R$49</f>
        <v>0.003412965532098115</v>
      </c>
      <c r="S17" s="10">
        <f>'取引基本表（37部門）'!S17/'取引基本表（37部門）'!S$49</f>
        <v>0.0013237730828811391</v>
      </c>
      <c r="T17" s="10">
        <f>'取引基本表（37部門）'!T17/'取引基本表（37部門）'!T$49</f>
        <v>0.0008010317692222435</v>
      </c>
      <c r="U17" s="10">
        <f>'取引基本表（37部門）'!U17/'取引基本表（37部門）'!U$49</f>
        <v>0.0008761680258576583</v>
      </c>
      <c r="V17" s="10">
        <f>'取引基本表（37部門）'!V17/'取引基本表（37部門）'!V$49</f>
        <v>2.7444059489868052E-05</v>
      </c>
      <c r="W17" s="10">
        <f>'取引基本表（37部門）'!W17/'取引基本表（37部門）'!W$49</f>
        <v>6.293033510403443E-05</v>
      </c>
      <c r="X17" s="10">
        <f>'取引基本表（37部門）'!X17/'取引基本表（37部門）'!X$49</f>
        <v>2.684383598416214E-06</v>
      </c>
      <c r="Y17" s="10">
        <f>'取引基本表（37部門）'!Y17/'取引基本表（37部門）'!Y$49</f>
        <v>0.0001315441194163933</v>
      </c>
      <c r="Z17" s="10">
        <f>'取引基本表（37部門）'!Z17/'取引基本表（37部門）'!Z$49</f>
        <v>0</v>
      </c>
      <c r="AA17" s="10">
        <f>'取引基本表（37部門）'!AA17/'取引基本表（37部門）'!AA$49</f>
        <v>2.7344701323227186E-06</v>
      </c>
      <c r="AB17" s="10">
        <f>'取引基本表（37部門）'!AB17/'取引基本表（37部門）'!AB$49</f>
        <v>0</v>
      </c>
      <c r="AC17" s="10">
        <f>'取引基本表（37部門）'!AC17/'取引基本表（37部門）'!AC$49</f>
        <v>0</v>
      </c>
      <c r="AD17" s="10">
        <f>'取引基本表（37部門）'!AD17/'取引基本表（37部門）'!AD$49</f>
        <v>4.883966264351884E-05</v>
      </c>
      <c r="AE17" s="10">
        <f>'取引基本表（37部門）'!AE17/'取引基本表（37部門）'!AE$49</f>
        <v>2.2400352033976854E-06</v>
      </c>
      <c r="AF17" s="10">
        <f>'取引基本表（37部門）'!AF17/'取引基本表（37部門）'!AF$49</f>
        <v>9.828665783762953E-06</v>
      </c>
      <c r="AG17" s="10">
        <f>'取引基本表（37部門）'!AG17/'取引基本表（37部門）'!AG$49</f>
        <v>0</v>
      </c>
      <c r="AH17" s="10">
        <f>'取引基本表（37部門）'!AH17/'取引基本表（37部門）'!AH$49</f>
        <v>0</v>
      </c>
      <c r="AI17" s="10">
        <f>'取引基本表（37部門）'!AI17/'取引基本表（37部門）'!AI$49</f>
        <v>0</v>
      </c>
      <c r="AJ17" s="10">
        <f>'取引基本表（37部門）'!AJ17/'取引基本表（37部門）'!AJ$49</f>
        <v>0.014514178286170671</v>
      </c>
      <c r="AK17" s="10">
        <f>'取引基本表（37部門）'!AK17/'取引基本表（37部門）'!AK$49</f>
        <v>6.990746852375586E-06</v>
      </c>
      <c r="AL17" s="10">
        <f>'取引基本表（37部門）'!AL17/'取引基本表（37部門）'!AL$49</f>
        <v>0</v>
      </c>
      <c r="AM17" s="11">
        <f>'取引基本表（37部門）'!AM17/'取引基本表（37部門）'!AM$49</f>
        <v>0</v>
      </c>
      <c r="AN17" s="201">
        <f>'取引基本表（37部門）'!AN17/'取引基本表（37部門）'!AN$49</f>
        <v>0.0030789913083548756</v>
      </c>
    </row>
    <row r="18" spans="1:40" ht="14.25">
      <c r="A18" s="9" t="s">
        <v>19</v>
      </c>
      <c r="B18" s="202" t="s">
        <v>164</v>
      </c>
      <c r="C18" s="10">
        <f>'取引基本表（37部門）'!C18/'取引基本表（37部門）'!C$49</f>
        <v>0.00031223454869345275</v>
      </c>
      <c r="D18" s="10">
        <f>'取引基本表（37部門）'!D18/'取引基本表（37部門）'!D$49</f>
        <v>0</v>
      </c>
      <c r="E18" s="10">
        <f>'取引基本表（37部門）'!E18/'取引基本表（37部門）'!E$49</f>
        <v>0</v>
      </c>
      <c r="F18" s="10">
        <f>'取引基本表（37部門）'!F18/'取引基本表（37部門）'!F$49</f>
        <v>0</v>
      </c>
      <c r="G18" s="10">
        <f>'取引基本表（37部門）'!G18/'取引基本表（37部門）'!G$49</f>
        <v>0</v>
      </c>
      <c r="H18" s="10">
        <f>'取引基本表（37部門）'!H18/'取引基本表（37部門）'!H$49</f>
        <v>3.583383383851249E-06</v>
      </c>
      <c r="I18" s="10">
        <f>'取引基本表（37部門）'!I18/'取引基本表（37部門）'!I$49</f>
        <v>0</v>
      </c>
      <c r="J18" s="10">
        <f>'取引基本表（37部門）'!J18/'取引基本表（37部門）'!J$49</f>
        <v>0</v>
      </c>
      <c r="K18" s="10">
        <f>'取引基本表（37部門）'!K18/'取引基本表（37部門）'!K$49</f>
        <v>0</v>
      </c>
      <c r="L18" s="10">
        <f>'取引基本表（37部門）'!L18/'取引基本表（37部門）'!L$49</f>
        <v>0</v>
      </c>
      <c r="M18" s="10">
        <f>'取引基本表（37部門）'!M18/'取引基本表（37部門）'!M$49</f>
        <v>0</v>
      </c>
      <c r="N18" s="10">
        <f>'取引基本表（37部門）'!N18/'取引基本表（37部門）'!N$49</f>
        <v>1.5381930941859666E-05</v>
      </c>
      <c r="O18" s="10">
        <f>'取引基本表（37部門）'!O18/'取引基本表（37部門）'!O$49</f>
        <v>0.0016653898841455079</v>
      </c>
      <c r="P18" s="10">
        <f>'取引基本表（37部門）'!P18/'取引基本表（37部門）'!P$49</f>
        <v>0.0061281582610465245</v>
      </c>
      <c r="Q18" s="10">
        <f>'取引基本表（37部門）'!Q18/'取引基本表（37部門）'!Q$49</f>
        <v>0.10949132968837402</v>
      </c>
      <c r="R18" s="10">
        <f>'取引基本表（37部門）'!R18/'取引基本表（37部門）'!R$49</f>
        <v>0</v>
      </c>
      <c r="S18" s="10">
        <f>'取引基本表（37部門）'!S18/'取引基本表（37部門）'!S$49</f>
        <v>0.00042188150762712624</v>
      </c>
      <c r="T18" s="10">
        <f>'取引基本表（37部門）'!T18/'取引基本表（37部門）'!T$49</f>
        <v>0.0019396052273620362</v>
      </c>
      <c r="U18" s="10">
        <f>'取引基本表（37部門）'!U18/'取引基本表（37部門）'!U$49</f>
        <v>0.0004024688075349771</v>
      </c>
      <c r="V18" s="10">
        <f>'取引基本表（37部門）'!V18/'取引基本表（37部門）'!V$49</f>
        <v>0.00011420269916751544</v>
      </c>
      <c r="W18" s="10">
        <f>'取引基本表（37部門）'!W18/'取引基本表（37部門）'!W$49</f>
        <v>0.00020329108252501444</v>
      </c>
      <c r="X18" s="10">
        <f>'取引基本表（37部門）'!X18/'取引基本表（37部門）'!X$49</f>
        <v>0</v>
      </c>
      <c r="Y18" s="10">
        <f>'取引基本表（37部門）'!Y18/'取引基本表（37部門）'!Y$49</f>
        <v>6.416786312994794E-05</v>
      </c>
      <c r="Z18" s="10">
        <f>'取引基本表（37部門）'!Z18/'取引基本表（37部門）'!Z$49</f>
        <v>2.669659321807656E-05</v>
      </c>
      <c r="AA18" s="10">
        <f>'取引基本表（37部門）'!AA18/'取引基本表（37部門）'!AA$49</f>
        <v>0.0007518083820054775</v>
      </c>
      <c r="AB18" s="10">
        <f>'取引基本表（37部門）'!AB18/'取引基本表（37部門）'!AB$49</f>
        <v>8.864753881546872E-06</v>
      </c>
      <c r="AC18" s="10">
        <f>'取引基本表（37部門）'!AC18/'取引基本表（37部門）'!AC$49</f>
        <v>0</v>
      </c>
      <c r="AD18" s="10">
        <f>'取引基本表（37部門）'!AD18/'取引基本表（37部門）'!AD$49</f>
        <v>1.604731772572762E-05</v>
      </c>
      <c r="AE18" s="10">
        <f>'取引基本表（37部門）'!AE18/'取引基本表（37部門）'!AE$49</f>
        <v>0.00011523736657479204</v>
      </c>
      <c r="AF18" s="10">
        <f>'取引基本表（37部門）'!AF18/'取引基本表（37部門）'!AF$49</f>
        <v>0.0016091583050625857</v>
      </c>
      <c r="AG18" s="10">
        <f>'取引基本表（37部門）'!AG18/'取引基本表（37部門）'!AG$49</f>
        <v>0</v>
      </c>
      <c r="AH18" s="10">
        <f>'取引基本表（37部門）'!AH18/'取引基本表（37部門）'!AH$49</f>
        <v>0.009211091937896258</v>
      </c>
      <c r="AI18" s="10">
        <f>'取引基本表（37部門）'!AI18/'取引基本表（37部門）'!AI$49</f>
        <v>0</v>
      </c>
      <c r="AJ18" s="10">
        <f>'取引基本表（37部門）'!AJ18/'取引基本表（37部門）'!AJ$49</f>
        <v>0.005026853331605903</v>
      </c>
      <c r="AK18" s="10">
        <f>'取引基本表（37部門）'!AK18/'取引基本表（37部門）'!AK$49</f>
        <v>0.0006768018406148736</v>
      </c>
      <c r="AL18" s="10">
        <f>'取引基本表（37部門）'!AL18/'取引基本表（37部門）'!AL$49</f>
        <v>0.024709145673914152</v>
      </c>
      <c r="AM18" s="11">
        <f>'取引基本表（37部門）'!AM18/'取引基本表（37部門）'!AM$49</f>
        <v>0</v>
      </c>
      <c r="AN18" s="201">
        <f>'取引基本表（37部門）'!AN18/'取引基本表（37部門）'!AN$49</f>
        <v>0.0014109874959923423</v>
      </c>
    </row>
    <row r="19" spans="1:40" ht="14.25">
      <c r="A19" s="9" t="s">
        <v>20</v>
      </c>
      <c r="B19" s="200" t="s">
        <v>51</v>
      </c>
      <c r="C19" s="10">
        <f>'取引基本表（37部門）'!C19/'取引基本表（37部門）'!C$49</f>
        <v>0</v>
      </c>
      <c r="D19" s="10">
        <f>'取引基本表（37部門）'!D19/'取引基本表（37部門）'!D$49</f>
        <v>1.1603485687100405E-05</v>
      </c>
      <c r="E19" s="10">
        <f>'取引基本表（37部門）'!E19/'取引基本表（37部門）'!E$49</f>
        <v>1.418565878128452E-06</v>
      </c>
      <c r="F19" s="10">
        <f>'取引基本表（37部門）'!F19/'取引基本表（37部門）'!F$49</f>
        <v>4.5339630101161785E-07</v>
      </c>
      <c r="G19" s="10">
        <f>'取引基本表（37部門）'!G19/'取引基本表（37部門）'!G$49</f>
        <v>1.2891464078203918E-05</v>
      </c>
      <c r="H19" s="10">
        <f>'取引基本表（37部門）'!H19/'取引基本表（37部門）'!H$49</f>
        <v>2.2590895246018743E-06</v>
      </c>
      <c r="I19" s="10">
        <f>'取引基本表（37部門）'!I19/'取引基本表（37部門）'!I$49</f>
        <v>6.0545771695215E-07</v>
      </c>
      <c r="J19" s="10">
        <f>'取引基本表（37部門）'!J19/'取引基本表（37部門）'!J$49</f>
        <v>5.632062430285627E-07</v>
      </c>
      <c r="K19" s="10">
        <f>'取引基本表（37部門）'!K19/'取引基本表（37部門）'!K$49</f>
        <v>0</v>
      </c>
      <c r="L19" s="10">
        <f>'取引基本表（37部門）'!L19/'取引基本表（37部門）'!L$49</f>
        <v>1.0258417085210084E-06</v>
      </c>
      <c r="M19" s="10">
        <f>'取引基本表（37部門）'!M19/'取引基本表（37部門）'!M$49</f>
        <v>0</v>
      </c>
      <c r="N19" s="10">
        <f>'取引基本表（37部門）'!N19/'取引基本表（37部門）'!N$49</f>
        <v>9.373364167695734E-05</v>
      </c>
      <c r="O19" s="10">
        <f>'取引基本表（37部門）'!O19/'取引基本表（37部門）'!O$49</f>
        <v>0.0045836328609401905</v>
      </c>
      <c r="P19" s="10">
        <f>'取引基本表（37部門）'!P19/'取引基本表（37部門）'!P$49</f>
        <v>0.006354730393580511</v>
      </c>
      <c r="Q19" s="10">
        <f>'取引基本表（37部門）'!Q19/'取引基本表（37部門）'!Q$49</f>
        <v>0.14914920875512008</v>
      </c>
      <c r="R19" s="10">
        <f>'取引基本表（37部門）'!R19/'取引基本表（37部門）'!R$49</f>
        <v>0.25499779219241203</v>
      </c>
      <c r="S19" s="10">
        <f>'取引基本表（37部門）'!S19/'取引基本表（37部門）'!S$49</f>
        <v>0.06105116811438742</v>
      </c>
      <c r="T19" s="10">
        <f>'取引基本表（37部門）'!T19/'取引基本表（37部門）'!T$49</f>
        <v>0.2933867018650438</v>
      </c>
      <c r="U19" s="10">
        <f>'取引基本表（37部門）'!U19/'取引基本表（37部門）'!U$49</f>
        <v>0.00992752617123066</v>
      </c>
      <c r="V19" s="10">
        <f>'取引基本表（37部門）'!V19/'取引基本表（37部門）'!V$49</f>
        <v>0.002713863366651307</v>
      </c>
      <c r="W19" s="10">
        <f>'取引基本表（37部門）'!W19/'取引基本表（37部門）'!W$49</f>
        <v>0.000339156806009992</v>
      </c>
      <c r="X19" s="10">
        <f>'取引基本表（37部門）'!X19/'取引基本表（37部門）'!X$49</f>
        <v>2.4159452385745924E-06</v>
      </c>
      <c r="Y19" s="10">
        <f>'取引基本表（37部門）'!Y19/'取引基本表（37部門）'!Y$49</f>
        <v>1.122937604774089E-05</v>
      </c>
      <c r="Z19" s="10">
        <f>'取引基本表（37部門）'!Z19/'取引基本表（37部門）'!Z$49</f>
        <v>0</v>
      </c>
      <c r="AA19" s="10">
        <f>'取引基本表（37部門）'!AA19/'取引基本表（37部門）'!AA$49</f>
        <v>2.3670257082918534E-05</v>
      </c>
      <c r="AB19" s="10">
        <f>'取引基本表（37部門）'!AB19/'取引基本表（37部門）'!AB$49</f>
        <v>3.717477434197075E-05</v>
      </c>
      <c r="AC19" s="10">
        <f>'取引基本表（37部門）'!AC19/'取引基本表（37部門）'!AC$49</f>
        <v>0</v>
      </c>
      <c r="AD19" s="10">
        <f>'取引基本表（37部門）'!AD19/'取引基本表（37部門）'!AD$49</f>
        <v>3.1396925985119254E-06</v>
      </c>
      <c r="AE19" s="10">
        <f>'取引基本表（37部門）'!AE19/'取引基本表（37部門）'!AE$49</f>
        <v>0.0008721203725228322</v>
      </c>
      <c r="AF19" s="10">
        <f>'取引基本表（37部門）'!AF19/'取引基本表（37部門）'!AF$49</f>
        <v>0.0010948676535866174</v>
      </c>
      <c r="AG19" s="10">
        <f>'取引基本表（37部門）'!AG19/'取引基本表（37部門）'!AG$49</f>
        <v>0.0007849965553178209</v>
      </c>
      <c r="AH19" s="10">
        <f>'取引基本表（37部門）'!AH19/'取引基本表（37部門）'!AH$49</f>
        <v>2.275422407140239E-06</v>
      </c>
      <c r="AI19" s="10">
        <f>'取引基本表（37部門）'!AI19/'取引基本表（37部門）'!AI$49</f>
        <v>0</v>
      </c>
      <c r="AJ19" s="10">
        <f>'取引基本表（37部門）'!AJ19/'取引基本表（37部門）'!AJ$49</f>
        <v>0.014680751915243824</v>
      </c>
      <c r="AK19" s="10">
        <f>'取引基本表（37部門）'!AK19/'取引基本表（37部門）'!AK$49</f>
        <v>8.779077442518178E-06</v>
      </c>
      <c r="AL19" s="10">
        <f>'取引基本表（37部門）'!AL19/'取引基本表（37部門）'!AL$49</f>
        <v>0.03598595504024596</v>
      </c>
      <c r="AM19" s="11">
        <f>'取引基本表（37部門）'!AM19/'取引基本表（37部門）'!AM$49</f>
        <v>0</v>
      </c>
      <c r="AN19" s="201">
        <f>'取引基本表（37部門）'!AN19/'取引基本表（37部門）'!AN$49</f>
        <v>0.008445049324179912</v>
      </c>
    </row>
    <row r="20" spans="1:40" ht="14.25">
      <c r="A20" s="9" t="s">
        <v>21</v>
      </c>
      <c r="B20" s="200" t="s">
        <v>30</v>
      </c>
      <c r="C20" s="10">
        <f>'取引基本表（37部門）'!C20/'取引基本表（37部門）'!C$49</f>
        <v>7.954264168236248E-05</v>
      </c>
      <c r="D20" s="10">
        <f>'取引基本表（37部門）'!D20/'取引基本表（37部門）'!D$49</f>
        <v>0.0002668801708033093</v>
      </c>
      <c r="E20" s="10">
        <f>'取引基本表（37部門）'!E20/'取引基本表（37部門）'!E$49</f>
        <v>0</v>
      </c>
      <c r="F20" s="10">
        <f>'取引基本表（37部門）'!F20/'取引基本表（37部門）'!F$49</f>
        <v>0</v>
      </c>
      <c r="G20" s="10">
        <f>'取引基本表（37部門）'!G20/'取引基本表（37部門）'!G$49</f>
        <v>0.00013052607379181468</v>
      </c>
      <c r="H20" s="10">
        <f>'取引基本表（37部門）'!H20/'取引基本表（37部門）'!H$49</f>
        <v>4.128680855306874E-06</v>
      </c>
      <c r="I20" s="10">
        <f>'取引基本表（37部門）'!I20/'取引基本表（37部門）'!I$49</f>
        <v>0</v>
      </c>
      <c r="J20" s="10">
        <f>'取引基本表（37部門）'!J20/'取引基本表（37部門）'!J$49</f>
        <v>2.1120234113571104E-05</v>
      </c>
      <c r="K20" s="10">
        <f>'取引基本表（37部門）'!K20/'取引基本表（37部門）'!K$49</f>
        <v>0.00012089956955915156</v>
      </c>
      <c r="L20" s="10">
        <f>'取引基本表（37部門）'!L20/'取引基本表（37部門）'!L$49</f>
        <v>0</v>
      </c>
      <c r="M20" s="10">
        <f>'取引基本表（37部門）'!M20/'取引基本表（37部門）'!M$49</f>
        <v>0</v>
      </c>
      <c r="N20" s="10">
        <f>'取引基本表（37部門）'!N20/'取引基本表（37部門）'!N$49</f>
        <v>0.0008262981027830239</v>
      </c>
      <c r="O20" s="10">
        <f>'取引基本表（37部門）'!O20/'取引基本表（37部門）'!O$49</f>
        <v>0.01219614133048278</v>
      </c>
      <c r="P20" s="10">
        <f>'取引基本表（37部門）'!P20/'取引基本表（37部門）'!P$49</f>
        <v>0.020548444623505087</v>
      </c>
      <c r="Q20" s="10">
        <f>'取引基本表（37部門）'!Q20/'取引基本表（37部門）'!Q$49</f>
        <v>0.022930763817463326</v>
      </c>
      <c r="R20" s="10">
        <f>'取引基本表（37部門）'!R20/'取引基本表（37部門）'!R$49</f>
        <v>0.021265569714650143</v>
      </c>
      <c r="S20" s="10">
        <f>'取引基本表（37部門）'!S20/'取引基本表（37部門）'!S$49</f>
        <v>0.20927180495171435</v>
      </c>
      <c r="T20" s="10">
        <f>'取引基本表（37部門）'!T20/'取引基本表（37部門）'!T$49</f>
        <v>0.01956734208590688</v>
      </c>
      <c r="U20" s="10">
        <f>'取引基本表（37部門）'!U20/'取引基本表（37部門）'!U$49</f>
        <v>0.030761911729100668</v>
      </c>
      <c r="V20" s="10">
        <f>'取引基本表（37部門）'!V20/'取引基本表（37部門）'!V$49</f>
        <v>0.00040236532381113</v>
      </c>
      <c r="W20" s="10">
        <f>'取引基本表（37部門）'!W20/'取引基本表（37部門）'!W$49</f>
        <v>0.008078428017629194</v>
      </c>
      <c r="X20" s="10">
        <f>'取引基本表（37部門）'!X20/'取引基本表（37部門）'!X$49</f>
        <v>1.6106301590497282E-06</v>
      </c>
      <c r="Y20" s="10">
        <f>'取引基本表（37部門）'!Y20/'取引基本表（37部門）'!Y$49</f>
        <v>9.464759811667322E-05</v>
      </c>
      <c r="Z20" s="10">
        <f>'取引基本表（37部門）'!Z20/'取引基本表（37部門）'!Z$49</f>
        <v>0</v>
      </c>
      <c r="AA20" s="10">
        <f>'取引基本表（37部門）'!AA20/'取引基本表（37部門）'!AA$49</f>
        <v>0.00017509154066028908</v>
      </c>
      <c r="AB20" s="10">
        <f>'取引基本表（37部門）'!AB20/'取引基本表（37部門）'!AB$49</f>
        <v>2.0017186184138097E-06</v>
      </c>
      <c r="AC20" s="10">
        <f>'取引基本表（37部門）'!AC20/'取引基本表（37部門）'!AC$49</f>
        <v>7.446284504081898E-06</v>
      </c>
      <c r="AD20" s="10">
        <f>'取引基本表（37部門）'!AD20/'取引基本表（37部門）'!AD$49</f>
        <v>0.0001545426467934203</v>
      </c>
      <c r="AE20" s="10">
        <f>'取引基本表（37部門）'!AE20/'取引基本表（37部門）'!AE$49</f>
        <v>0.0001545624290344403</v>
      </c>
      <c r="AF20" s="10">
        <f>'取引基本表（37部門）'!AF20/'取引基本表（37部門）'!AF$49</f>
        <v>0.001130753712378496</v>
      </c>
      <c r="AG20" s="10">
        <f>'取引基本表（37部門）'!AG20/'取引基本表（37部門）'!AG$49</f>
        <v>0.0005343976120465456</v>
      </c>
      <c r="AH20" s="10">
        <f>'取引基本表（37部門）'!AH20/'取引基本表（37部門）'!AH$49</f>
        <v>6.234657395564255E-05</v>
      </c>
      <c r="AI20" s="10">
        <f>'取引基本表（37部門）'!AI20/'取引基本表（37部門）'!AI$49</f>
        <v>0</v>
      </c>
      <c r="AJ20" s="10">
        <f>'取引基本表（37部門）'!AJ20/'取引基本表（37部門）'!AJ$49</f>
        <v>0.008273000061641654</v>
      </c>
      <c r="AK20" s="10">
        <f>'取引基本表（37部門）'!AK20/'取引基本表（37部門）'!AK$49</f>
        <v>0.00016290065921117062</v>
      </c>
      <c r="AL20" s="10">
        <f>'取引基本表（37部門）'!AL20/'取引基本表（37部門）'!AL$49</f>
        <v>0</v>
      </c>
      <c r="AM20" s="11">
        <f>'取引基本表（37部門）'!AM20/'取引基本表（37部門）'!AM$49</f>
        <v>0.001124162171942914</v>
      </c>
      <c r="AN20" s="201">
        <f>'取引基本表（37部門）'!AN20/'取引基本表（37部門）'!AN$49</f>
        <v>0.005308543229510874</v>
      </c>
    </row>
    <row r="21" spans="1:40" ht="14.25">
      <c r="A21" s="9" t="s">
        <v>65</v>
      </c>
      <c r="B21" s="200" t="s">
        <v>197</v>
      </c>
      <c r="C21" s="10">
        <f>'取引基本表（37部門）'!C21/'取引基本表（37部門）'!C$49</f>
        <v>1.2465637875594122E-05</v>
      </c>
      <c r="D21" s="10">
        <f>'取引基本表（37部門）'!D21/'取引基本表（37部門）'!D$49</f>
        <v>1.1603485687100405E-05</v>
      </c>
      <c r="E21" s="10">
        <f>'取引基本表（37部門）'!E21/'取引基本表（37部門）'!E$49</f>
        <v>2.2555197462242385E-05</v>
      </c>
      <c r="F21" s="10">
        <f>'取引基本表（37部門）'!F21/'取引基本表（37部門）'!F$49</f>
        <v>4.533963010116179E-06</v>
      </c>
      <c r="G21" s="10">
        <f>'取引基本表（37部門）'!G21/'取引基本表（37部門）'!G$49</f>
        <v>7.520020712285619E-06</v>
      </c>
      <c r="H21" s="10">
        <f>'取引基本表（37部門）'!H21/'取引基本表（37部門）'!H$49</f>
        <v>1.0049053402539372E-05</v>
      </c>
      <c r="I21" s="10">
        <f>'取引基本表（37部門）'!I21/'取引基本表（37部門）'!I$49</f>
        <v>2.875924155522713E-06</v>
      </c>
      <c r="J21" s="10">
        <f>'取引基本表（37部門）'!J21/'取引基本表（37部門）'!J$49</f>
        <v>1.1264124860571255E-06</v>
      </c>
      <c r="K21" s="10">
        <f>'取引基本表（37部門）'!K21/'取引基本表（37部門）'!K$49</f>
        <v>9.595203933265996E-06</v>
      </c>
      <c r="L21" s="10">
        <f>'取引基本表（37部門）'!L21/'取引基本表（37部門）'!L$49</f>
        <v>6.479000264343211E-07</v>
      </c>
      <c r="M21" s="10">
        <f>'取引基本表（37部門）'!M21/'取引基本表（37部門）'!M$49</f>
        <v>8.646820196723806E-07</v>
      </c>
      <c r="N21" s="10">
        <f>'取引基本表（37部門）'!N21/'取引基本表（37部門）'!N$49</f>
        <v>5.912429705777309E-05</v>
      </c>
      <c r="O21" s="10">
        <f>'取引基本表（37部門）'!O21/'取引基本表（37部門）'!O$49</f>
        <v>0.00014455997222875093</v>
      </c>
      <c r="P21" s="10">
        <f>'取引基本表（37部門）'!P21/'取引基本表（37部門）'!P$49</f>
        <v>0.00017301871938958996</v>
      </c>
      <c r="Q21" s="10">
        <f>'取引基本表（37部門）'!Q21/'取引基本表（37部門）'!Q$49</f>
        <v>1.4435482415777982E-05</v>
      </c>
      <c r="R21" s="10">
        <f>'取引基本表（37部門）'!R21/'取引基本表（37部門）'!R$49</f>
        <v>9.17744535641873E-05</v>
      </c>
      <c r="S21" s="10">
        <f>'取引基本表（37部門）'!S21/'取引基本表（37部門）'!S$49</f>
        <v>4.854034391732561E-05</v>
      </c>
      <c r="T21" s="10">
        <f>'取引基本表（37部門）'!T21/'取引基本表（37部門）'!T$49</f>
        <v>0.025703547714288594</v>
      </c>
      <c r="U21" s="10">
        <f>'取引基本表（37部門）'!U21/'取引基本表（37部門）'!U$49</f>
        <v>0.008172245778210923</v>
      </c>
      <c r="V21" s="10">
        <f>'取引基本表（37部門）'!V21/'取引基本表（37部門）'!V$49</f>
        <v>2.1247013798607525E-05</v>
      </c>
      <c r="W21" s="10">
        <f>'取引基本表（37部門）'!W21/'取引基本表（37部門）'!W$49</f>
        <v>0.0015955884965087438</v>
      </c>
      <c r="X21" s="10">
        <f>'取引基本表（37部門）'!X21/'取引基本表（37部門）'!X$49</f>
        <v>4.831890477149185E-06</v>
      </c>
      <c r="Y21" s="10">
        <f>'取引基本表（37部門）'!Y21/'取引基本表（37部門）'!Y$49</f>
        <v>1.2833572625989588E-05</v>
      </c>
      <c r="Z21" s="10">
        <f>'取引基本表（37部門）'!Z21/'取引基本表（37部門）'!Z$49</f>
        <v>1.8786491523831652E-05</v>
      </c>
      <c r="AA21" s="10">
        <f>'取引基本表（37部門）'!AA21/'取引基本表（37部門）'!AA$49</f>
        <v>0.00025122944340714976</v>
      </c>
      <c r="AB21" s="10">
        <f>'取引基本表（37部門）'!AB21/'取引基本表（37部門）'!AB$49</f>
        <v>0.0001358309062495085</v>
      </c>
      <c r="AC21" s="10">
        <f>'取引基本表（37部門）'!AC21/'取引基本表（37部門）'!AC$49</f>
        <v>4.0232164036979804E-05</v>
      </c>
      <c r="AD21" s="10">
        <f>'取引基本表（37部門）'!AD21/'取引基本表（37部門）'!AD$49</f>
        <v>0.00010163301226294158</v>
      </c>
      <c r="AE21" s="10">
        <f>'取引基本表（37部門）'!AE21/'取引基本表（37部門）'!AE$49</f>
        <v>0.00014958457302688988</v>
      </c>
      <c r="AF21" s="10">
        <f>'取引基本表（37部門）'!AF21/'取引基本表（37部門）'!AF$49</f>
        <v>0.0007769217441630297</v>
      </c>
      <c r="AG21" s="10">
        <f>'取引基本表（37部門）'!AG21/'取引基本表（37部門）'!AG$49</f>
        <v>6.75791366857978E-05</v>
      </c>
      <c r="AH21" s="10">
        <f>'取引基本表（37部門）'!AH21/'取引基本表（37部門）'!AH$49</f>
        <v>1.9386598908834836E-05</v>
      </c>
      <c r="AI21" s="10">
        <f>'取引基本表（37部門）'!AI21/'取引基本表（37部門）'!AI$49</f>
        <v>7.286399207239766E-05</v>
      </c>
      <c r="AJ21" s="10">
        <f>'取引基本表（37部門）'!AJ21/'取引基本表（37部門）'!AJ$49</f>
        <v>0.0013517246095597264</v>
      </c>
      <c r="AK21" s="10">
        <f>'取引基本表（37部門）'!AK21/'取引基本表（37部門）'!AK$49</f>
        <v>0.00014225356967043342</v>
      </c>
      <c r="AL21" s="10">
        <f>'取引基本表（37部門）'!AL21/'取引基本表（37部門）'!AL$49</f>
        <v>0</v>
      </c>
      <c r="AM21" s="11">
        <f>'取引基本表（37部門）'!AM21/'取引基本表（37部門）'!AM$49</f>
        <v>0</v>
      </c>
      <c r="AN21" s="201">
        <f>'取引基本表（37部門）'!AN21/'取引基本表（37部門）'!AN$49</f>
        <v>0.0006574214724969289</v>
      </c>
    </row>
    <row r="22" spans="1:40" ht="14.25">
      <c r="A22" s="9" t="s">
        <v>22</v>
      </c>
      <c r="B22" s="200" t="s">
        <v>40</v>
      </c>
      <c r="C22" s="10">
        <f>'取引基本表（37部門）'!C22/'取引基本表（37部門）'!C$49</f>
        <v>0.0014626348440697102</v>
      </c>
      <c r="D22" s="10">
        <f>'取引基本表（37部門）'!D22/'取引基本表（37部門）'!D$49</f>
        <v>1.1603485687100405E-05</v>
      </c>
      <c r="E22" s="10">
        <f>'取引基本表（37部門）'!E22/'取引基本表（37部門）'!E$49</f>
        <v>0</v>
      </c>
      <c r="F22" s="10">
        <f>'取引基本表（37部門）'!F22/'取引基本表（37部門）'!F$49</f>
        <v>0</v>
      </c>
      <c r="G22" s="10">
        <f>'取引基本表（37部門）'!G22/'取引基本表（37部門）'!G$49</f>
        <v>0</v>
      </c>
      <c r="H22" s="10">
        <f>'取引基本表（37部門）'!H22/'取引基本表（37部門）'!H$49</f>
        <v>0</v>
      </c>
      <c r="I22" s="10">
        <f>'取引基本表（37部門）'!I22/'取引基本表（37部門）'!I$49</f>
        <v>0</v>
      </c>
      <c r="J22" s="10">
        <f>'取引基本表（37部門）'!J22/'取引基本表（37部門）'!J$49</f>
        <v>0</v>
      </c>
      <c r="K22" s="10">
        <f>'取引基本表（37部門）'!K22/'取引基本表（37部門）'!K$49</f>
        <v>0</v>
      </c>
      <c r="L22" s="10">
        <f>'取引基本表（37部門）'!L22/'取引基本表（37部門）'!L$49</f>
        <v>0</v>
      </c>
      <c r="M22" s="10">
        <f>'取引基本表（37部門）'!M22/'取引基本表（37部門）'!M$49</f>
        <v>0</v>
      </c>
      <c r="N22" s="10">
        <f>'取引基本表（37部門）'!N22/'取引基本表（37部門）'!N$49</f>
        <v>0</v>
      </c>
      <c r="O22" s="10">
        <f>'取引基本表（37部門）'!O22/'取引基本表（37部門）'!O$49</f>
        <v>0</v>
      </c>
      <c r="P22" s="10">
        <f>'取引基本表（37部門）'!P22/'取引基本表（37部門）'!P$49</f>
        <v>0.0001066948769569138</v>
      </c>
      <c r="Q22" s="10">
        <f>'取引基本表（37部門）'!Q22/'取引基本表（37部門）'!Q$49</f>
        <v>0</v>
      </c>
      <c r="R22" s="10">
        <f>'取引基本表（37部門）'!R22/'取引基本表（37部門）'!R$49</f>
        <v>0</v>
      </c>
      <c r="S22" s="10">
        <f>'取引基本表（37部門）'!S22/'取引基本表（37部門）'!S$49</f>
        <v>0</v>
      </c>
      <c r="T22" s="10">
        <f>'取引基本表（37部門）'!T22/'取引基本表（37部門）'!T$49</f>
        <v>0</v>
      </c>
      <c r="U22" s="10">
        <f>'取引基本表（37部門）'!U22/'取引基本表（37部門）'!U$49</f>
        <v>0.452768575452936</v>
      </c>
      <c r="V22" s="10">
        <f>'取引基本表（37部門）'!V22/'取引基本表（37部門）'!V$49</f>
        <v>0</v>
      </c>
      <c r="W22" s="10">
        <f>'取引基本表（37部門）'!W22/'取引基本表（37部門）'!W$49</f>
        <v>0</v>
      </c>
      <c r="X22" s="10">
        <f>'取引基本表（37部門）'!X22/'取引基本表（37部門）'!X$49</f>
        <v>0</v>
      </c>
      <c r="Y22" s="10">
        <f>'取引基本表（37部門）'!Y22/'取引基本表（37部門）'!Y$49</f>
        <v>0</v>
      </c>
      <c r="Z22" s="10">
        <f>'取引基本表（37部門）'!Z22/'取引基本表（37部門）'!Z$49</f>
        <v>0</v>
      </c>
      <c r="AA22" s="10">
        <f>'取引基本表（37部門）'!AA22/'取引基本表（37部門）'!AA$49</f>
        <v>0</v>
      </c>
      <c r="AB22" s="10">
        <f>'取引基本表（37部門）'!AB22/'取引基本表（37部門）'!AB$49</f>
        <v>0</v>
      </c>
      <c r="AC22" s="10">
        <f>'取引基本表（37部門）'!AC22/'取引基本表（37部門）'!AC$49</f>
        <v>0</v>
      </c>
      <c r="AD22" s="10">
        <f>'取引基本表（37部門）'!AD22/'取引基本表（37部門）'!AD$49</f>
        <v>0.006917556788899163</v>
      </c>
      <c r="AE22" s="10">
        <f>'取引基本表（37部門）'!AE22/'取引基本表（37部門）'!AE$49</f>
        <v>0</v>
      </c>
      <c r="AF22" s="10">
        <f>'取引基本表（37部門）'!AF22/'取引基本表（37部門）'!AF$49</f>
        <v>0.002753397861190896</v>
      </c>
      <c r="AG22" s="10">
        <f>'取引基本表（37部門）'!AG22/'取引基本表（37部門）'!AG$49</f>
        <v>5.8141651263342244E-05</v>
      </c>
      <c r="AH22" s="10">
        <f>'取引基本表（37部門）'!AH22/'取引基本表（37部門）'!AH$49</f>
        <v>0</v>
      </c>
      <c r="AI22" s="10">
        <f>'取引基本表（37部門）'!AI22/'取引基本表（37部門）'!AI$49</f>
        <v>0</v>
      </c>
      <c r="AJ22" s="10">
        <f>'取引基本表（37部門）'!AJ22/'取引基本表（37部門）'!AJ$49</f>
        <v>0.033942278629999344</v>
      </c>
      <c r="AK22" s="10">
        <f>'取引基本表（37部門）'!AK22/'取引基本表（37部門）'!AK$49</f>
        <v>1.1380285573634675E-05</v>
      </c>
      <c r="AL22" s="10">
        <f>'取引基本表（37部門）'!AL22/'取引基本表（37部門）'!AL$49</f>
        <v>0</v>
      </c>
      <c r="AM22" s="11">
        <f>'取引基本表（37部門）'!AM22/'取引基本表（37部門）'!AM$49</f>
        <v>0</v>
      </c>
      <c r="AN22" s="201">
        <f>'取引基本表（37部門）'!AN22/'取引基本表（37部門）'!AN$49</f>
        <v>0.0247487025620864</v>
      </c>
    </row>
    <row r="23" spans="1:40" ht="14.25">
      <c r="A23" s="9" t="s">
        <v>90</v>
      </c>
      <c r="B23" s="200" t="s">
        <v>28</v>
      </c>
      <c r="C23" s="10">
        <f>'取引基本表（37部門）'!C23/'取引基本表（37部門）'!C$49</f>
        <v>0.0013112663841517815</v>
      </c>
      <c r="D23" s="10">
        <f>'取引基本表（37部門）'!D23/'取引基本表（37部門）'!D$49</f>
        <v>0.0023671110801684824</v>
      </c>
      <c r="E23" s="10">
        <f>'取引基本表（37部門）'!E23/'取引基本表（37部門）'!E$49</f>
        <v>0.0062575778016002274</v>
      </c>
      <c r="F23" s="10">
        <f>'取引基本表（37部門）'!F23/'取引基本表（37部門）'!F$49</f>
        <v>0.02296089547583035</v>
      </c>
      <c r="G23" s="10">
        <f>'取引基本表（37部門）'!G23/'取引基本表（37部門）'!G$49</f>
        <v>0.013847580997337376</v>
      </c>
      <c r="H23" s="10">
        <f>'取引基本表（37部門）'!H23/'取引基本表（37部門）'!H$49</f>
        <v>0.0018246432391293</v>
      </c>
      <c r="I23" s="10">
        <f>'取引基本表（37部門）'!I23/'取引基本表（37部門）'!I$49</f>
        <v>0.0012235543637456763</v>
      </c>
      <c r="J23" s="10">
        <f>'取引基本表（37部門）'!J23/'取引基本表（37部門）'!J$49</f>
        <v>0.002155953498313338</v>
      </c>
      <c r="K23" s="10">
        <f>'取引基本表（37部門）'!K23/'取引基本表（37部門）'!K$49</f>
        <v>0.009528677185995352</v>
      </c>
      <c r="L23" s="10">
        <f>'取引基本表（37部門）'!L23/'取引基本表（37部門）'!L$49</f>
        <v>0.008217262043597625</v>
      </c>
      <c r="M23" s="10">
        <f>'取引基本表（37部門）'!M23/'取引基本表（37部門）'!M$49</f>
        <v>0.005092544754860486</v>
      </c>
      <c r="N23" s="10">
        <f>'取引基本表（37部門）'!N23/'取引基本表（37部門）'!N$49</f>
        <v>0.0013521678668578512</v>
      </c>
      <c r="O23" s="10">
        <f>'取引基本表（37部門）'!O23/'取引基本表（37部門）'!O$49</f>
        <v>0.001381678646131939</v>
      </c>
      <c r="P23" s="10">
        <f>'取引基本表（37部門）'!P23/'取引基本表（37部門）'!P$49</f>
        <v>0.0022269980881431508</v>
      </c>
      <c r="Q23" s="10">
        <f>'取引基本表（37部門）'!Q23/'取引基本表（37部門）'!Q$49</f>
        <v>0.0038254028401811654</v>
      </c>
      <c r="R23" s="10">
        <f>'取引基本表（37部門）'!R23/'取引基本表（37部門）'!R$49</f>
        <v>0.005089910113242531</v>
      </c>
      <c r="S23" s="10">
        <f>'取引基本表（37部門）'!S23/'取引基本表（37部門）'!S$49</f>
        <v>0.002953170553389884</v>
      </c>
      <c r="T23" s="10">
        <f>'取引基本表（37部門）'!T23/'取引基本表（37部門）'!T$49</f>
        <v>0.011012927342891977</v>
      </c>
      <c r="U23" s="10">
        <f>'取引基本表（37部門）'!U23/'取引基本表（37部門）'!U$49</f>
        <v>0.0017567525636719469</v>
      </c>
      <c r="V23" s="10">
        <f>'取引基本表（37部門）'!V23/'取引基本表（37部門）'!V$49</f>
        <v>0.0462976857132866</v>
      </c>
      <c r="W23" s="10">
        <f>'取引基本表（37部門）'!W23/'取引基本表（37部門）'!W$49</f>
        <v>0.0031856669636765814</v>
      </c>
      <c r="X23" s="10">
        <f>'取引基本表（37部門）'!X23/'取引基本表（37部門）'!X$49</f>
        <v>0.005662975639218844</v>
      </c>
      <c r="Y23" s="10">
        <f>'取引基本表（37部門）'!Y23/'取引基本表（37部門）'!Y$49</f>
        <v>0.002749592935118269</v>
      </c>
      <c r="Z23" s="10">
        <f>'取引基本表（37部門）'!Z23/'取引基本表（37部門）'!Z$49</f>
        <v>0.0038502419996737083</v>
      </c>
      <c r="AA23" s="10">
        <f>'取引基本表（37部門）'!AA23/'取引基本表（37部門）'!AA$49</f>
        <v>0.0056566787296677195</v>
      </c>
      <c r="AB23" s="10">
        <f>'取引基本表（37部門）'!AB23/'取引基本表（37部門）'!AB$49</f>
        <v>0.01592252777027133</v>
      </c>
      <c r="AC23" s="10">
        <f>'取引基本表（37部門）'!AC23/'取引基本表（37部門）'!AC$49</f>
        <v>3.8120531117911804E-05</v>
      </c>
      <c r="AD23" s="10">
        <f>'取引基本表（37部門）'!AD23/'取引基本表（37部門）'!AD$49</f>
        <v>0.0019006768712102747</v>
      </c>
      <c r="AE23" s="10">
        <f>'取引基本表（37部門）'!AE23/'取引基本表（37部門）'!AE$49</f>
        <v>0.019035570265673152</v>
      </c>
      <c r="AF23" s="10">
        <f>'取引基本表（37部門）'!AF23/'取引基本表（37部門）'!AF$49</f>
        <v>0.0077356171190672</v>
      </c>
      <c r="AG23" s="10">
        <f>'取引基本表（37部門）'!AG23/'取引基本表（37部門）'!AG$49</f>
        <v>0.012510061033566439</v>
      </c>
      <c r="AH23" s="10">
        <f>'取引基本表（37部門）'!AH23/'取引基本表（37部門）'!AH$49</f>
        <v>0.003540557265510212</v>
      </c>
      <c r="AI23" s="10">
        <f>'取引基本表（37部門）'!AI23/'取引基本表（37部門）'!AI$49</f>
        <v>0.04653677445679894</v>
      </c>
      <c r="AJ23" s="10">
        <f>'取引基本表（37部門）'!AJ23/'取引基本表（37部門）'!AJ$49</f>
        <v>0.007894680293916188</v>
      </c>
      <c r="AK23" s="10">
        <f>'取引基本表（37部門）'!AK23/'取引基本表（37部門）'!AK$49</f>
        <v>0.005675023264555223</v>
      </c>
      <c r="AL23" s="10">
        <f>'取引基本表（37部門）'!AL23/'取引基本表（37部門）'!AL$49</f>
        <v>0.1468424366530339</v>
      </c>
      <c r="AM23" s="11">
        <f>'取引基本表（37部門）'!AM23/'取引基本表（37部門）'!AM$49</f>
        <v>0.0016130957193290446</v>
      </c>
      <c r="AN23" s="201">
        <f>'取引基本表（37部門）'!AN23/'取引基本表（37部門）'!AN$49</f>
        <v>0.00614588881734032</v>
      </c>
    </row>
    <row r="24" spans="1:40" ht="14.25">
      <c r="A24" s="9" t="s">
        <v>93</v>
      </c>
      <c r="B24" s="200" t="s">
        <v>31</v>
      </c>
      <c r="C24" s="10">
        <f>'取引基本表（37部門）'!C24/'取引基本表（37部門）'!C$49</f>
        <v>0.001584323213807653</v>
      </c>
      <c r="D24" s="10">
        <f>'取引基本表（37部門）'!D24/'取引基本表（37部門）'!D$49</f>
        <v>0.0012995903969552454</v>
      </c>
      <c r="E24" s="10">
        <f>'取引基本表（37部門）'!E24/'取引基本表（37部門）'!E$49</f>
        <v>0.00021391973442177057</v>
      </c>
      <c r="F24" s="10">
        <f>'取引基本表（37部門）'!F24/'取引基本表（37部門）'!F$49</f>
        <v>0.0013819519254834112</v>
      </c>
      <c r="G24" s="10">
        <f>'取引基本表（37部門）'!G24/'取引基本表（37部門）'!G$49</f>
        <v>0.0014282667909976759</v>
      </c>
      <c r="H24" s="10">
        <f>'取引基本表（37部門）'!H24/'取引基本表（37部門）'!H$49</f>
        <v>0.0016948624409228615</v>
      </c>
      <c r="I24" s="10">
        <f>'取引基本表（37部門）'!I24/'取引基本表（37部門）'!I$49</f>
        <v>0.00014364484334689762</v>
      </c>
      <c r="J24" s="10">
        <f>'取引基本表（37部門）'!J24/'取引基本表（37部門）'!J$49</f>
        <v>0.0016259764236234606</v>
      </c>
      <c r="K24" s="10">
        <f>'取引基本表（37部門）'!K24/'取引基本表（37部門）'!K$49</f>
        <v>0.002739110882816333</v>
      </c>
      <c r="L24" s="10">
        <f>'取引基本表（37部門）'!L24/'取引基本表（37部門）'!L$49</f>
        <v>0.0017206065035340788</v>
      </c>
      <c r="M24" s="10">
        <f>'取引基本表（37部門）'!M24/'取引基本表（37部門）'!M$49</f>
        <v>0.0014682300694037022</v>
      </c>
      <c r="N24" s="10">
        <f>'取引基本表（37部門）'!N24/'取引基本表（37部門）'!N$49</f>
        <v>0.0021246292113443663</v>
      </c>
      <c r="O24" s="10">
        <f>'取引基本表（37部門）'!O24/'取引基本表（37部門）'!O$49</f>
        <v>0.001035029733134424</v>
      </c>
      <c r="P24" s="10">
        <f>'取引基本表（37部門）'!P24/'取引基本表（37部門）'!P$49</f>
        <v>0.0007847634772313544</v>
      </c>
      <c r="Q24" s="10">
        <f>'取引基本表（37部門）'!Q24/'取引基本表（37部門）'!Q$49</f>
        <v>0.0005070463198542016</v>
      </c>
      <c r="R24" s="10">
        <f>'取引基本表（37部門）'!R24/'取引基本表（37部門）'!R$49</f>
        <v>0.0013807384106588058</v>
      </c>
      <c r="S24" s="10">
        <f>'取引基本表（37部門）'!S24/'取引基本表（37部門）'!S$49</f>
        <v>0.0010517074515420549</v>
      </c>
      <c r="T24" s="10">
        <f>'取引基本表（37部門）'!T24/'取引基本表（37部門）'!T$49</f>
        <v>0.00068515924914607</v>
      </c>
      <c r="U24" s="10">
        <f>'取引基本表（37部門）'!U24/'取引基本表（37部門）'!U$49</f>
        <v>0.00028469515535816894</v>
      </c>
      <c r="V24" s="10">
        <f>'取引基本表（37部門）'!V24/'取引基本表（37部門）'!V$49</f>
        <v>0.0007254969919982861</v>
      </c>
      <c r="W24" s="10">
        <f>'取引基本表（37部門）'!W24/'取引基本表（37部門）'!W$49</f>
        <v>0.000313201667798881</v>
      </c>
      <c r="X24" s="10">
        <f>'取引基本表（37部門）'!X24/'取引基本表（37部門）'!X$49</f>
        <v>0.002690826119052413</v>
      </c>
      <c r="Y24" s="10">
        <f>'取引基本表（37部門）'!Y24/'取引基本表（37部門）'!Y$49</f>
        <v>0.013444771522302343</v>
      </c>
      <c r="Z24" s="10">
        <f>'取引基本表（37部門）'!Z24/'取引基本表（37部門）'!Z$49</f>
        <v>0.0014663351015706495</v>
      </c>
      <c r="AA24" s="10">
        <f>'取引基本表（37部門）'!AA24/'取引基本表（37部門）'!AA$49</f>
        <v>0.001484560925276331</v>
      </c>
      <c r="AB24" s="10">
        <f>'取引基本表（37部門）'!AB24/'取引基本表（37部門）'!AB$49</f>
        <v>0.0012296271513113403</v>
      </c>
      <c r="AC24" s="10">
        <f>'取引基本表（37部門）'!AC24/'取引基本表（37部門）'!AC$49</f>
        <v>0.004683824091642201</v>
      </c>
      <c r="AD24" s="10">
        <f>'取引基本表（37部門）'!AD24/'取引基本表（37部門）'!AD$49</f>
        <v>0.00302538453094388</v>
      </c>
      <c r="AE24" s="10">
        <f>'取引基本表（37部門）'!AE24/'取引基本表（37部門）'!AE$49</f>
        <v>0.0020317119294817007</v>
      </c>
      <c r="AF24" s="10">
        <f>'取引基本表（37部門）'!AF24/'取引基本表（37部門）'!AF$49</f>
        <v>0.004603015617521357</v>
      </c>
      <c r="AG24" s="10">
        <f>'取引基本表（37部門）'!AG24/'取引基本表（37部門）'!AG$49</f>
        <v>0.002255390489441476</v>
      </c>
      <c r="AH24" s="10">
        <f>'取引基本表（37部門）'!AH24/'取引基本表（37部門）'!AH$49</f>
        <v>0.0010729071734147655</v>
      </c>
      <c r="AI24" s="10">
        <f>'取引基本表（37部門）'!AI24/'取引基本表（37部門）'!AI$49</f>
        <v>0.0008248203902595416</v>
      </c>
      <c r="AJ24" s="10">
        <f>'取引基本表（37部門）'!AJ24/'取引基本表（37部門）'!AJ$49</f>
        <v>0.0005249735748661411</v>
      </c>
      <c r="AK24" s="10">
        <f>'取引基本表（37部門）'!AK24/'取引基本表（37部門）'!AK$49</f>
        <v>0.0010653573052004004</v>
      </c>
      <c r="AL24" s="10">
        <f>'取引基本表（37部門）'!AL24/'取引基本表（37部門）'!AL$49</f>
        <v>0</v>
      </c>
      <c r="AM24" s="11">
        <f>'取引基本表（37部門）'!AM24/'取引基本表（37部門）'!AM$49</f>
        <v>0</v>
      </c>
      <c r="AN24" s="201">
        <f>'取引基本表（37部門）'!AN24/'取引基本表（37部門）'!AN$49</f>
        <v>0.0015850435798560093</v>
      </c>
    </row>
    <row r="25" spans="1:40" ht="14.25">
      <c r="A25" s="9" t="s">
        <v>134</v>
      </c>
      <c r="B25" s="200" t="s">
        <v>41</v>
      </c>
      <c r="C25" s="10">
        <f>'取引基本表（37部門）'!C25/'取引基本表（37部門）'!C$49</f>
        <v>0.008528870714120777</v>
      </c>
      <c r="D25" s="10">
        <f>'取引基本表（37部門）'!D25/'取引基本表（37部門）'!D$49</f>
        <v>0.016534967104118076</v>
      </c>
      <c r="E25" s="10">
        <f>'取引基本表（37部門）'!E25/'取引基本表（37部門）'!E$49</f>
        <v>0.012028020080651144</v>
      </c>
      <c r="F25" s="10">
        <f>'取引基本表（37部門）'!F25/'取引基本表（37部門）'!F$49</f>
        <v>0.029661186012180037</v>
      </c>
      <c r="G25" s="10">
        <f>'取引基本表（37部門）'!G25/'取引基本表（37部門）'!G$49</f>
        <v>0.032504215240181406</v>
      </c>
      <c r="H25" s="10">
        <f>'取引基本表（37部門）'!H25/'取引基本表（37部門）'!H$49</f>
        <v>0.032788347460432826</v>
      </c>
      <c r="I25" s="10">
        <f>'取引基本表（37部門）'!I25/'取引基本表（37部門）'!I$49</f>
        <v>0.008295678908819885</v>
      </c>
      <c r="J25" s="10">
        <f>'取引基本表（37部門）'!J25/'取引基本表（37部門）'!J$49</f>
        <v>0.03228974032531356</v>
      </c>
      <c r="K25" s="10">
        <f>'取引基本表（37部門）'!K25/'取引基本表（37部門）'!K$49</f>
        <v>0.04675806844706742</v>
      </c>
      <c r="L25" s="10">
        <f>'取引基本表（37部門）'!L25/'取引基本表（37部門）'!L$49</f>
        <v>0.030184690381535366</v>
      </c>
      <c r="M25" s="10">
        <f>'取引基本表（37部門）'!M25/'取引基本表（37部門）'!M$49</f>
        <v>0.035479200290187286</v>
      </c>
      <c r="N25" s="10">
        <f>'取引基本表（37部門）'!N25/'取引基本表（37部門）'!N$49</f>
        <v>0.02427557113830615</v>
      </c>
      <c r="O25" s="10">
        <f>'取引基本表（37部門）'!O25/'取引基本表（37部門）'!O$49</f>
        <v>0.018905887524474398</v>
      </c>
      <c r="P25" s="10">
        <f>'取引基本表（37部門）'!P25/'取引基本表（37部門）'!P$49</f>
        <v>0.010203984950667008</v>
      </c>
      <c r="Q25" s="10">
        <f>'取引基本表（37部門）'!Q25/'取引基本表（37部門）'!Q$49</f>
        <v>0.006073729226438586</v>
      </c>
      <c r="R25" s="10">
        <f>'取引基本表（37部門）'!R25/'取引基本表（37部門）'!R$49</f>
        <v>0.02937826654543646</v>
      </c>
      <c r="S25" s="10">
        <f>'取引基本表（37部門）'!S25/'取引基本表（37部門）'!S$49</f>
        <v>0.007025166070898865</v>
      </c>
      <c r="T25" s="10">
        <f>'取引基本表（37部門）'!T25/'取引基本表（37部門）'!T$49</f>
        <v>0.0061412435640372</v>
      </c>
      <c r="U25" s="10">
        <f>'取引基本表（37部門）'!U25/'取引基本表（37部門）'!U$49</f>
        <v>0.01165619424861429</v>
      </c>
      <c r="V25" s="10">
        <f>'取引基本表（37部門）'!V25/'取引基本表（37部門）'!V$49</f>
        <v>0.02032099811388488</v>
      </c>
      <c r="W25" s="10">
        <f>'取引基本表（37部門）'!W25/'取引基本表（37部門）'!W$49</f>
        <v>0.003364162914167518</v>
      </c>
      <c r="X25" s="10">
        <f>'取引基本表（37部門）'!X25/'取引基本表（37部門）'!X$49</f>
        <v>0.02006013019260452</v>
      </c>
      <c r="Y25" s="10">
        <f>'取引基本表（37部門）'!Y25/'取引基本表（37部門）'!Y$49</f>
        <v>0.03105082896858181</v>
      </c>
      <c r="Z25" s="10">
        <f>'取引基本表（37部門）'!Z25/'取引基本表（37部門）'!Z$49</f>
        <v>0.07585490895967331</v>
      </c>
      <c r="AA25" s="10">
        <f>'取引基本表（37部門）'!AA25/'取引基本表（37部門）'!AA$49</f>
        <v>0.023423385701284775</v>
      </c>
      <c r="AB25" s="10">
        <f>'取引基本表（37部門）'!AB25/'取引基本表（37部門）'!AB$49</f>
        <v>0.004983135520639863</v>
      </c>
      <c r="AC25" s="10">
        <f>'取引基本表（37部門）'!AC25/'取引基本表（37部門）'!AC$49</f>
        <v>0.0024265996397331963</v>
      </c>
      <c r="AD25" s="10">
        <f>'取引基本表（37部門）'!AD25/'取引基本表（37部門）'!AD$49</f>
        <v>0.00758119477629574</v>
      </c>
      <c r="AE25" s="10">
        <f>'取引基本表（37部門）'!AE25/'取引基本表（37部門）'!AE$49</f>
        <v>0.006851023223191632</v>
      </c>
      <c r="AF25" s="10">
        <f>'取引基本表（37部門）'!AF25/'取引基本表（37部門）'!AF$49</f>
        <v>0.010858161381206403</v>
      </c>
      <c r="AG25" s="10">
        <f>'取引基本表（37部門）'!AG25/'取引基本表（37部門）'!AG$49</f>
        <v>0.020556191462311402</v>
      </c>
      <c r="AH25" s="10">
        <f>'取引基本表（37部門）'!AH25/'取引基本表（37部門）'!AH$49</f>
        <v>0.010829736421439539</v>
      </c>
      <c r="AI25" s="10">
        <f>'取引基本表（37部門）'!AI25/'取引基本表（37部門）'!AI$49</f>
        <v>0.004504451989915624</v>
      </c>
      <c r="AJ25" s="10">
        <f>'取引基本表（37部門）'!AJ25/'取引基本表（37部門）'!AJ$49</f>
        <v>0.005183702323200209</v>
      </c>
      <c r="AK25" s="10">
        <f>'取引基本表（37部門）'!AK25/'取引基本表（37部門）'!AK$49</f>
        <v>0.03197470064971676</v>
      </c>
      <c r="AL25" s="10">
        <f>'取引基本表（37部門）'!AL25/'取引基本表（37部門）'!AL$49</f>
        <v>0</v>
      </c>
      <c r="AM25" s="11">
        <f>'取引基本表（37部門）'!AM25/'取引基本表（37部門）'!AM$49</f>
        <v>0.004400401926475174</v>
      </c>
      <c r="AN25" s="201">
        <f>'取引基本表（37部門）'!AN25/'取引基本表（37部門）'!AN$49</f>
        <v>0.017873718047169442</v>
      </c>
    </row>
    <row r="26" spans="1:40" ht="14.25">
      <c r="A26" s="9" t="s">
        <v>135</v>
      </c>
      <c r="B26" s="200" t="s">
        <v>165</v>
      </c>
      <c r="C26" s="10">
        <f>'取引基本表（37部門）'!C26/'取引基本表（37部門）'!C$49</f>
        <v>0.0006025058306537159</v>
      </c>
      <c r="D26" s="10">
        <f>'取引基本表（37部門）'!D26/'取引基本表（37部門）'!D$49</f>
        <v>0.0011487450830229401</v>
      </c>
      <c r="E26" s="10">
        <f>'取引基本表（37部門）'!E26/'取引基本表（37部門）'!E$49</f>
        <v>0.0017297992317898343</v>
      </c>
      <c r="F26" s="10">
        <f>'取引基本表（37部門）'!F26/'取引基本表（37部門）'!F$49</f>
        <v>0.0011071937670703708</v>
      </c>
      <c r="G26" s="10">
        <f>'取引基本表（37部門）'!G26/'取引基本表（37部門）'!G$49</f>
        <v>0.0014486782757881652</v>
      </c>
      <c r="H26" s="10">
        <f>'取引基本表（37部門）'!H26/'取引基本表（37部門）'!H$49</f>
        <v>0.0018682670368457503</v>
      </c>
      <c r="I26" s="10">
        <f>'取引基本表（37部門）'!I26/'取引基本表（37部門）'!I$49</f>
        <v>0.0003588093795087679</v>
      </c>
      <c r="J26" s="10">
        <f>'取引基本表（37部門）'!J26/'取引基本表（37部門）'!J$49</f>
        <v>0.0008450909676643584</v>
      </c>
      <c r="K26" s="10">
        <f>'取引基本表（37部門）'!K26/'取引基本表（37部門）'!K$49</f>
        <v>0.0007797702396434166</v>
      </c>
      <c r="L26" s="10">
        <f>'取引基本表（37部門）'!L26/'取引基本表（37部門）'!L$49</f>
        <v>0.0006681469022603936</v>
      </c>
      <c r="M26" s="10">
        <f>'取引基本表（37部門）'!M26/'取引基本表（37部門）'!M$49</f>
        <v>0.0004509316732591465</v>
      </c>
      <c r="N26" s="10">
        <f>'取引基本表（37部門）'!N26/'取引基本表（37部門）'!N$49</f>
        <v>0.0006595002891322332</v>
      </c>
      <c r="O26" s="10">
        <f>'取引基本表（37部門）'!O26/'取引基本表（37部門）'!O$49</f>
        <v>0.0007537769980499154</v>
      </c>
      <c r="P26" s="10">
        <f>'取引基本表（37部門）'!P26/'取引基本表（37部門）'!P$49</f>
        <v>0.00047044613700693267</v>
      </c>
      <c r="Q26" s="10">
        <f>'取引基本表（37部門）'!Q26/'取引基本表（37部門）'!Q$49</f>
        <v>0.00037893141341417203</v>
      </c>
      <c r="R26" s="10">
        <f>'取引基本表（37部門）'!R26/'取引基本表（37部門）'!R$49</f>
        <v>0.0010702440018937412</v>
      </c>
      <c r="S26" s="10">
        <f>'取引基本表（37部門）'!S26/'取引基本表（37部門）'!S$49</f>
        <v>0.00032120523876156203</v>
      </c>
      <c r="T26" s="10">
        <f>'取引基本表（37部門）'!T26/'取引基本表（37部門）'!T$49</f>
        <v>0.0001964794905639465</v>
      </c>
      <c r="U26" s="10">
        <f>'取引基本表（37部門）'!U26/'取引基本表（37部門）'!U$49</f>
        <v>0.0003248967385531371</v>
      </c>
      <c r="V26" s="10">
        <f>'取引基本表（37部門）'!V26/'取引基本表（37部門）'!V$49</f>
        <v>0.0006121795850723792</v>
      </c>
      <c r="W26" s="10">
        <f>'取引基本表（37部門）'!W26/'取引基本表（37部門）'!W$49</f>
        <v>0.0007077487687621937</v>
      </c>
      <c r="X26" s="10">
        <f>'取引基本表（37部門）'!X26/'取引基本表（37部門）'!X$49</f>
        <v>0.0002912556204281592</v>
      </c>
      <c r="Y26" s="10">
        <f>'取引基本表（37部門）'!Y26/'取引基本表（37部門）'!Y$49</f>
        <v>0.10105796764335502</v>
      </c>
      <c r="Z26" s="10">
        <f>'取引基本表（37部門）'!Z26/'取引基本表（37部門）'!Z$49</f>
        <v>0.008859313897554295</v>
      </c>
      <c r="AA26" s="10">
        <f>'取引基本表（37部門）'!AA26/'取引基本表（37部門）'!AA$49</f>
        <v>0.0023113963315374133</v>
      </c>
      <c r="AB26" s="10">
        <f>'取引基本表（37部門）'!AB26/'取引基本表（37部門）'!AB$49</f>
        <v>0.0012979715441400403</v>
      </c>
      <c r="AC26" s="10">
        <f>'取引基本表（37部門）'!AC26/'取引基本表（37部門）'!AC$49</f>
        <v>0.0002278340781099685</v>
      </c>
      <c r="AD26" s="10">
        <f>'取引基本表（37部門）'!AD26/'取引基本表（37部門）'!AD$49</f>
        <v>0.0034690114666225094</v>
      </c>
      <c r="AE26" s="10">
        <f>'取引基本表（37部門）'!AE26/'取引基本表（37部門）'!AE$49</f>
        <v>0.0028042751818535246</v>
      </c>
      <c r="AF26" s="10">
        <f>'取引基本表（37部門）'!AF26/'取引基本表（37部門）'!AF$49</f>
        <v>0.0038228938426380322</v>
      </c>
      <c r="AG26" s="10">
        <f>'取引基本表（37部門）'!AG26/'取引基本表（37部門）'!AG$49</f>
        <v>0.008301785167778268</v>
      </c>
      <c r="AH26" s="10">
        <f>'取引基本表（37部門）'!AH26/'取引基本表（37部門）'!AH$49</f>
        <v>0.004414774554333492</v>
      </c>
      <c r="AI26" s="10">
        <f>'取引基本表（37部門）'!AI26/'取引基本表（37部門）'!AI$49</f>
        <v>0.0021990352807449614</v>
      </c>
      <c r="AJ26" s="10">
        <f>'取引基本表（37部門）'!AJ26/'取引基本表（37部門）'!AJ$49</f>
        <v>0.0006513938620911515</v>
      </c>
      <c r="AK26" s="10">
        <f>'取引基本表（37部門）'!AK26/'取引基本表（37部門）'!AK$49</f>
        <v>0.007786553964989039</v>
      </c>
      <c r="AL26" s="10">
        <f>'取引基本表（37部門）'!AL26/'取引基本表（37部門）'!AL$49</f>
        <v>0</v>
      </c>
      <c r="AM26" s="11">
        <f>'取引基本表（37部門）'!AM26/'取引基本表（37部門）'!AM$49</f>
        <v>0.0013423214975482741</v>
      </c>
      <c r="AN26" s="201">
        <f>'取引基本表（37部門）'!AN26/'取引基本表（37部門）'!AN$49</f>
        <v>0.0023055536030711418</v>
      </c>
    </row>
    <row r="27" spans="1:40" ht="14.25">
      <c r="A27" s="9" t="s">
        <v>136</v>
      </c>
      <c r="B27" s="200" t="s">
        <v>166</v>
      </c>
      <c r="C27" s="10">
        <f>'取引基本表（37部門）'!C27/'取引基本表（37部門）'!C$49</f>
        <v>0.00037753074708942195</v>
      </c>
      <c r="D27" s="10">
        <f>'取引基本表（37部門）'!D27/'取引基本表（37部門）'!D$49</f>
        <v>0.0010095032547777353</v>
      </c>
      <c r="E27" s="10">
        <f>'取引基本表（37部門）'!E27/'取引基本表（37部門）'!E$49</f>
        <v>0.0005301180686566025</v>
      </c>
      <c r="F27" s="10">
        <f>'取引基本表（37部門）'!F27/'取引基本表（37部門）'!F$49</f>
        <v>0.0002448340025462736</v>
      </c>
      <c r="G27" s="10">
        <f>'取引基本表（37部門）'!G27/'取引基本表（37部門）'!G$49</f>
        <v>0.0008862881553765194</v>
      </c>
      <c r="H27" s="10">
        <f>'取引基本表（37部門）'!H27/'取引基本表（37部門）'!H$49</f>
        <v>0.0019630708972402495</v>
      </c>
      <c r="I27" s="10">
        <f>'取引基本表（37部門）'!I27/'取引基本表（37部門）'!I$49</f>
        <v>1.1428014407471833E-05</v>
      </c>
      <c r="J27" s="10">
        <f>'取引基本表（37部門）'!J27/'取引基本表（37部門）'!J$49</f>
        <v>5.2659783723170615E-05</v>
      </c>
      <c r="K27" s="10">
        <f>'取引基本表（37部門）'!K27/'取引基本表（37部門）'!K$49</f>
        <v>0.0033301754451055183</v>
      </c>
      <c r="L27" s="10">
        <f>'取引基本表（37部門）'!L27/'取引基本表（37部門）'!L$49</f>
        <v>0.00024323246825721804</v>
      </c>
      <c r="M27" s="10">
        <f>'取引基本表（37部門）'!M27/'取引基本表（37部門）'!M$49</f>
        <v>8.646820196723806E-07</v>
      </c>
      <c r="N27" s="10">
        <f>'取引基本表（37部門）'!N27/'取引基本表（37部門）'!N$49</f>
        <v>8.988815894149242E-05</v>
      </c>
      <c r="O27" s="10">
        <f>'取引基本表（37部門）'!O27/'取引基本表（37部門）'!O$49</f>
        <v>0.00032403068605015934</v>
      </c>
      <c r="P27" s="10">
        <f>'取引基本表（37部門）'!P27/'取引基本表（37部門）'!P$49</f>
        <v>2.100941592587878E-05</v>
      </c>
      <c r="Q27" s="10">
        <f>'取引基本表（37部門）'!Q27/'取引基本表（37部門）'!Q$49</f>
        <v>0.0001479636947617243</v>
      </c>
      <c r="R27" s="10">
        <f>'取引基本表（37部門）'!R27/'取引基本表（37部門）'!R$49</f>
        <v>0.000826794403516885</v>
      </c>
      <c r="S27" s="10">
        <f>'取引基本表（37部門）'!S27/'取引基本表（37部門）'!S$49</f>
        <v>0.0001779812610301939</v>
      </c>
      <c r="T27" s="10">
        <f>'取引基本表（37部門）'!T27/'取引基本表（37部門）'!T$49</f>
        <v>0.00017884671576974618</v>
      </c>
      <c r="U27" s="10">
        <f>'取引基本表（37部門）'!U27/'取引基本表（37部門）'!U$49</f>
        <v>0.00015389845510411758</v>
      </c>
      <c r="V27" s="10">
        <f>'取引基本表（37部門）'!V27/'取引基本表（37部門）'!V$49</f>
        <v>0.0004267108604553678</v>
      </c>
      <c r="W27" s="10">
        <f>'取引基本表（37部門）'!W27/'取引基本表（37部門）'!W$49</f>
        <v>0.0017820594894667815</v>
      </c>
      <c r="X27" s="10">
        <f>'取引基本表（37部門）'!X27/'取引基本表（37部門）'!X$49</f>
        <v>0.003755989530903966</v>
      </c>
      <c r="Y27" s="10">
        <f>'取引基本表（37部門）'!Y27/'取引基本表（37部門）'!Y$49</f>
        <v>0.0022522919958611726</v>
      </c>
      <c r="Z27" s="10">
        <f>'取引基本表（37部門）'!Z27/'取引基本表（37部門）'!Z$49</f>
        <v>0</v>
      </c>
      <c r="AA27" s="10">
        <f>'取引基本表（37部門）'!AA27/'取引基本表（37部門）'!AA$49</f>
        <v>0.0011799238620972532</v>
      </c>
      <c r="AB27" s="10">
        <f>'取引基本表（37部門）'!AB27/'取引基本表（37部門）'!AB$49</f>
        <v>0.0033743256710404216</v>
      </c>
      <c r="AC27" s="10">
        <f>'取引基本表（37部門）'!AC27/'取引基本表（37部門）'!AC$49</f>
        <v>6.557175906579582E-06</v>
      </c>
      <c r="AD27" s="10">
        <f>'取引基本表（37部門）'!AD27/'取引基本表（37部門）'!AD$49</f>
        <v>0.0030024764034658484</v>
      </c>
      <c r="AE27" s="10">
        <f>'取引基本表（37部門）'!AE27/'取引基本表（37部門）'!AE$49</f>
        <v>0.005339746139299327</v>
      </c>
      <c r="AF27" s="10">
        <f>'取引基本表（37部門）'!AF27/'取引基本表（37部門）'!AF$49</f>
        <v>0.030457892395767</v>
      </c>
      <c r="AG27" s="10">
        <f>'取引基本表（37部門）'!AG27/'取引基本表（37部門）'!AG$49</f>
        <v>0.004976419768565893</v>
      </c>
      <c r="AH27" s="10">
        <f>'取引基本表（37部門）'!AH27/'取引基本表（37部門）'!AH$49</f>
        <v>0.0032168101654222988</v>
      </c>
      <c r="AI27" s="10">
        <f>'取引基本表（37部門）'!AI27/'取引基本表（37部門）'!AI$49</f>
        <v>3.497471619475088E-05</v>
      </c>
      <c r="AJ27" s="10">
        <f>'取引基本表（37部門）'!AJ27/'取引基本表（37部門）'!AJ$49</f>
        <v>0.0003162075670541203</v>
      </c>
      <c r="AK27" s="10">
        <f>'取引基本表（37部門）'!AK27/'取引基本表（37部門）'!AK$49</f>
        <v>0.014987998675985062</v>
      </c>
      <c r="AL27" s="10">
        <f>'取引基本表（37部門）'!AL27/'取引基本表（37部門）'!AL$49</f>
        <v>0</v>
      </c>
      <c r="AM27" s="11">
        <f>'取引基本表（37部門）'!AM27/'取引基本表（37部門）'!AM$49</f>
        <v>0.01392754800467631</v>
      </c>
      <c r="AN27" s="201">
        <f>'取引基本表（37部門）'!AN27/'取引基本表（37部門）'!AN$49</f>
        <v>0.0026104085122714616</v>
      </c>
    </row>
    <row r="28" spans="1:40" ht="14.25">
      <c r="A28" s="9" t="s">
        <v>137</v>
      </c>
      <c r="B28" s="200" t="s">
        <v>42</v>
      </c>
      <c r="C28" s="10">
        <f>'取引基本表（37部門）'!C28/'取引基本表（37部門）'!C$49</f>
        <v>0.0688910509185691</v>
      </c>
      <c r="D28" s="10">
        <f>'取引基本表（37部門）'!D28/'取引基本表（37部門）'!D$49</f>
        <v>0.010918880031561481</v>
      </c>
      <c r="E28" s="10">
        <f>'取引基本表（37部門）'!E28/'取引基本表（37部門）'!E$49</f>
        <v>0.06403136846354988</v>
      </c>
      <c r="F28" s="10">
        <f>'取引基本表（37部門）'!F28/'取引基本表（37部門）'!F$49</f>
        <v>0.07452112282687152</v>
      </c>
      <c r="G28" s="10">
        <f>'取引基本表（37部門）'!G28/'取引基本表（37部門）'!G$49</f>
        <v>0.07863631944403413</v>
      </c>
      <c r="H28" s="10">
        <f>'取引基本表（37部門）'!H28/'取引基本表（37部門）'!H$49</f>
        <v>0.026792490163223114</v>
      </c>
      <c r="I28" s="10">
        <f>'取引基本表（37部門）'!I28/'取引基本表（37部門）'!I$49</f>
        <v>0.010011546078662278</v>
      </c>
      <c r="J28" s="10">
        <f>'取引基本表（37部門）'!J28/'取引基本表（37部門）'!J$49</f>
        <v>0.057150227098837346</v>
      </c>
      <c r="K28" s="10">
        <f>'取引基本表（37部門）'!K28/'取引基本表（37部門）'!K$49</f>
        <v>0.0363792561925847</v>
      </c>
      <c r="L28" s="10">
        <f>'取引基本表（37部門）'!L28/'取引基本表（37部門）'!L$49</f>
        <v>0.015921225291252658</v>
      </c>
      <c r="M28" s="10">
        <f>'取引基本表（37部門）'!M28/'取引基本表（37部門）'!M$49</f>
        <v>0.020510257506628868</v>
      </c>
      <c r="N28" s="10">
        <f>'取引基本表（37部門）'!N28/'取引基本表（37部門）'!N$49</f>
        <v>0.044467720296890494</v>
      </c>
      <c r="O28" s="10">
        <f>'取引基本表（37部門）'!O28/'取引基本表（37部門）'!O$49</f>
        <v>0.04177881537528064</v>
      </c>
      <c r="P28" s="10">
        <f>'取引基本表（37部門）'!P28/'取引基本表（37部門）'!P$49</f>
        <v>0.03879244468447359</v>
      </c>
      <c r="Q28" s="10">
        <f>'取引基本表（37部門）'!Q28/'取引基本表（37部門）'!Q$49</f>
        <v>0.05100416824554756</v>
      </c>
      <c r="R28" s="10">
        <f>'取引基本表（37部門）'!R28/'取引基本表（37部門）'!R$49</f>
        <v>0.04028239054316463</v>
      </c>
      <c r="S28" s="10">
        <f>'取引基本表（37部門）'!S28/'取引基本表（37部門）'!S$49</f>
        <v>0.05404637700266372</v>
      </c>
      <c r="T28" s="10">
        <f>'取引基本表（37部門）'!T28/'取引基本表（37部門）'!T$49</f>
        <v>0.04319526031013532</v>
      </c>
      <c r="U28" s="10">
        <f>'取引基本表（37部門）'!U28/'取引基本表（37部門）'!U$49</f>
        <v>0.03535825499309325</v>
      </c>
      <c r="V28" s="10">
        <f>'取引基本表（37部門）'!V28/'取引基本表（37部門）'!V$49</f>
        <v>0.06546824655920104</v>
      </c>
      <c r="W28" s="10">
        <f>'取引基本表（37部門）'!W28/'取引基本表（37部門）'!W$49</f>
        <v>0.05451173527499034</v>
      </c>
      <c r="X28" s="10">
        <f>'取引基本表（37部門）'!X28/'取引基本表（37部門）'!X$49</f>
        <v>0.00756781424065499</v>
      </c>
      <c r="Y28" s="10">
        <f>'取引基本表（37部門）'!Y28/'取引基本表（37部門）'!Y$49</f>
        <v>0.012429315088270916</v>
      </c>
      <c r="Z28" s="10">
        <f>'取引基本表（37部門）'!Z28/'取引基本表（37部門）'!Z$49</f>
        <v>0.014469553524197496</v>
      </c>
      <c r="AA28" s="10">
        <f>'取引基本表（37部門）'!AA28/'取引基本表（37部門）'!AA$49</f>
        <v>0.009025204123922768</v>
      </c>
      <c r="AB28" s="10">
        <f>'取引基本表（37部門）'!AB28/'取引基本表（37部門）'!AB$49</f>
        <v>0.005386910761954192</v>
      </c>
      <c r="AC28" s="10">
        <f>'取引基本表（37部門）'!AC28/'取引基本表（37部門）'!AC$49</f>
        <v>0.0013503336824566426</v>
      </c>
      <c r="AD28" s="10">
        <f>'取引基本表（37部門）'!AD28/'取引基本表（37部門）'!AD$49</f>
        <v>0.03210998505971463</v>
      </c>
      <c r="AE28" s="10">
        <f>'取引基本表（37部門）'!AE28/'取引基本表（37部門）'!AE$49</f>
        <v>0.008821009738179708</v>
      </c>
      <c r="AF28" s="10">
        <f>'取引基本表（37部門）'!AF28/'取引基本表（37部門）'!AF$49</f>
        <v>0.008472309905603666</v>
      </c>
      <c r="AG28" s="10">
        <f>'取引基本表（37部門）'!AG28/'取引基本表（37部門）'!AG$49</f>
        <v>0.013421958062511207</v>
      </c>
      <c r="AH28" s="10">
        <f>'取引基本表（37部門）'!AH28/'取引基本表（37部門）'!AH$49</f>
        <v>0.04260764864128612</v>
      </c>
      <c r="AI28" s="10">
        <f>'取引基本表（37部門）'!AI28/'取引基本表（37部門）'!AI$49</f>
        <v>0.03680505967560951</v>
      </c>
      <c r="AJ28" s="10">
        <f>'取引基本表（37部門）'!AJ28/'取引基本表（37部門）'!AJ$49</f>
        <v>0.02133099230985079</v>
      </c>
      <c r="AK28" s="10">
        <f>'取引基本表（37部門）'!AK28/'取引基本表（37部門）'!AK$49</f>
        <v>0.07162003892707969</v>
      </c>
      <c r="AL28" s="10">
        <f>'取引基本表（37部門）'!AL28/'取引基本表（37部門）'!AL$49</f>
        <v>0.22681815861274823</v>
      </c>
      <c r="AM28" s="11">
        <f>'取引基本表（37部門）'!AM28/'取引基本表（37部門）'!AM$49</f>
        <v>0.009758138305312693</v>
      </c>
      <c r="AN28" s="201">
        <f>'取引基本表（37部門）'!AN28/'取引基本表（37部門）'!AN$49</f>
        <v>0.029313540599744205</v>
      </c>
    </row>
    <row r="29" spans="1:40" ht="14.25">
      <c r="A29" s="9" t="s">
        <v>138</v>
      </c>
      <c r="B29" s="202" t="s">
        <v>43</v>
      </c>
      <c r="C29" s="10">
        <f>'取引基本表（37部門）'!C29/'取引基本表（37部門）'!C$49</f>
        <v>0.005441547733598634</v>
      </c>
      <c r="D29" s="10">
        <f>'取引基本表（37部門）'!D29/'取引基本表（37部門）'!D$49</f>
        <v>0.021860967034497164</v>
      </c>
      <c r="E29" s="10">
        <f>'取引基本表（37部門）'!E29/'取引基本表（37部門）'!E$49</f>
        <v>0.006229348340625471</v>
      </c>
      <c r="F29" s="10">
        <f>'取引基本表（37部門）'!F29/'取引基本表（37部門）'!F$49</f>
        <v>0.014429790675995749</v>
      </c>
      <c r="G29" s="10">
        <f>'取引基本表（37部門）'!G29/'取引基本表（37部門）'!G$49</f>
        <v>0.0074931634954560275</v>
      </c>
      <c r="H29" s="10">
        <f>'取引基本表（37部門）'!H29/'取引基本表（37部門）'!H$49</f>
        <v>0.004754993951093049</v>
      </c>
      <c r="I29" s="10">
        <f>'取引基本表（37部門）'!I29/'取引基本表（37部門）'!I$49</f>
        <v>0.0030392463746705552</v>
      </c>
      <c r="J29" s="10">
        <f>'取引基本表（37部門）'!J29/'取引基本表（37部門）'!J$49</f>
        <v>0.0034296444169224327</v>
      </c>
      <c r="K29" s="10">
        <f>'取引基本表（37部門）'!K29/'取引基本表（37部門）'!K$49</f>
        <v>0.008710526130618871</v>
      </c>
      <c r="L29" s="10">
        <f>'取引基本表（37部門）'!L29/'取引基本表（37部門）'!L$49</f>
        <v>0.0033526666701221334</v>
      </c>
      <c r="M29" s="10">
        <f>'取引基本表（37部門）'!M29/'取引基本表（37部門）'!M$49</f>
        <v>0.005161719316434276</v>
      </c>
      <c r="N29" s="10">
        <f>'取引基本表（37部門）'!N29/'取引基本表（37部門）'!N$49</f>
        <v>0.009599286278404298</v>
      </c>
      <c r="O29" s="10">
        <f>'取引基本表（37部門）'!O29/'取引基本表（37部門）'!O$49</f>
        <v>0.006291308995465537</v>
      </c>
      <c r="P29" s="10">
        <f>'取引基本表（37部門）'!P29/'取引基本表（37部門）'!P$49</f>
        <v>0.005604158710895195</v>
      </c>
      <c r="Q29" s="10">
        <f>'取引基本表（37部門）'!Q29/'取引基本表（37部門）'!Q$49</f>
        <v>0.007132932748696296</v>
      </c>
      <c r="R29" s="10">
        <f>'取引基本表（37部門）'!R29/'取引基本表（37部門）'!R$49</f>
        <v>0.004892347741647769</v>
      </c>
      <c r="S29" s="10">
        <f>'取引基本表（37部門）'!S29/'取引基本表（37部門）'!S$49</f>
        <v>0.004018661065550438</v>
      </c>
      <c r="T29" s="10">
        <f>'取引基本表（37部門）'!T29/'取引基本表（37部門）'!T$49</f>
        <v>0.004042943363527361</v>
      </c>
      <c r="U29" s="10">
        <f>'取引基本表（37部門）'!U29/'取引基本表（37部門）'!U$49</f>
        <v>0.004390465860475819</v>
      </c>
      <c r="V29" s="10">
        <f>'取引基本表（37部門）'!V29/'取引基本表（37部門）'!V$49</f>
        <v>0.010205206315143676</v>
      </c>
      <c r="W29" s="10">
        <f>'取引基本表（37部門）'!W29/'取引基本表（37部門）'!W$49</f>
        <v>0.01030520487521596</v>
      </c>
      <c r="X29" s="10">
        <f>'取引基本表（37部門）'!X29/'取引基本表（37部門）'!X$49</f>
        <v>0.003690222132742769</v>
      </c>
      <c r="Y29" s="10">
        <f>'取引基本表（37部門）'!Y29/'取引基本表（37部門）'!Y$49</f>
        <v>0.011173229167502186</v>
      </c>
      <c r="Z29" s="10">
        <f>'取引基本表（37部門）'!Z29/'取引基本表（37部門）'!Z$49</f>
        <v>0.019078176523806934</v>
      </c>
      <c r="AA29" s="10">
        <f>'取引基本表（37部門）'!AA29/'取引基本表（37部門）'!AA$49</f>
        <v>0.012468756542433422</v>
      </c>
      <c r="AB29" s="10">
        <f>'取引基本表（37部門）'!AB29/'取引基本表（37部門）'!AB$49</f>
        <v>0.034919409378623645</v>
      </c>
      <c r="AC29" s="10">
        <f>'取引基本表（37部門）'!AC29/'取引基本表（37部門）'!AC$49</f>
        <v>0.06623336700091223</v>
      </c>
      <c r="AD29" s="10">
        <f>'取引基本表（37部門）'!AD29/'取引基本表（37部門）'!AD$49</f>
        <v>0.02096709974268475</v>
      </c>
      <c r="AE29" s="10">
        <f>'取引基本表（37部門）'!AE29/'取引基本表（37部門）'!AE$49</f>
        <v>0.005548318306015689</v>
      </c>
      <c r="AF29" s="10">
        <f>'取引基本表（37部門）'!AF29/'取引基本表（37部門）'!AF$49</f>
        <v>0.01126662244528976</v>
      </c>
      <c r="AG29" s="10">
        <f>'取引基本表（37部門）'!AG29/'取引基本表（37部門）'!AG$49</f>
        <v>0.0053561100302943285</v>
      </c>
      <c r="AH29" s="10">
        <f>'取引基本表（37部門）'!AH29/'取引基本表（37部門）'!AH$49</f>
        <v>0.006216818083892276</v>
      </c>
      <c r="AI29" s="10">
        <f>'取引基本表（37部門）'!AI29/'取引基本表（37部門）'!AI$49</f>
        <v>0.022101106075399658</v>
      </c>
      <c r="AJ29" s="10">
        <f>'取引基本表（37部門）'!AJ29/'取引基本表（37部門）'!AJ$49</f>
        <v>0.006180163966798833</v>
      </c>
      <c r="AK29" s="10">
        <f>'取引基本表（37部門）'!AK29/'取引基本表（37部門）'!AK$49</f>
        <v>0.005395230814952004</v>
      </c>
      <c r="AL29" s="10">
        <f>'取引基本表（37部門）'!AL29/'取引基本表（37部門）'!AL$49</f>
        <v>0</v>
      </c>
      <c r="AM29" s="11">
        <f>'取引基本表（37部門）'!AM29/'取引基本表（37部門）'!AM$49</f>
        <v>0.0018633372986998986</v>
      </c>
      <c r="AN29" s="201">
        <f>'取引基本表（37部門）'!AN29/'取引基本表（37部門）'!AN$49</f>
        <v>0.010710588376379393</v>
      </c>
    </row>
    <row r="30" spans="1:40" ht="14.25">
      <c r="A30" s="9" t="s">
        <v>139</v>
      </c>
      <c r="B30" s="200" t="s">
        <v>44</v>
      </c>
      <c r="C30" s="10">
        <f>'取引基本表（37部門）'!C30/'取引基本表（37部門）'!C$49</f>
        <v>0.00250143800036922</v>
      </c>
      <c r="D30" s="10">
        <f>'取引基本表（37部門）'!D30/'取引基本表（37部門）'!D$49</f>
        <v>0.006416727584966524</v>
      </c>
      <c r="E30" s="10">
        <f>'取引基本表（37部門）'!E30/'取引基本表（37部門）'!E$49</f>
        <v>0.00310864526533069</v>
      </c>
      <c r="F30" s="10">
        <f>'取引基本表（37部門）'!F30/'取引基本表（37部門）'!F$49</f>
        <v>0.005838837564427614</v>
      </c>
      <c r="G30" s="10">
        <f>'取引基本表（37部門）'!G30/'取引基本表（37部門）'!G$49</f>
        <v>0.003095562811778716</v>
      </c>
      <c r="H30" s="10">
        <f>'取引基本表（37部門）'!H30/'取引基本表（37部門）'!H$49</f>
        <v>0.0027718249470477206</v>
      </c>
      <c r="I30" s="10">
        <f>'取引基本表（37部門）'!I30/'取引基本表（37部門）'!I$49</f>
        <v>0.0005169095258478981</v>
      </c>
      <c r="J30" s="10">
        <f>'取引基本表（37部門）'!J30/'取引基本表（37部門）'!J$49</f>
        <v>0.00471403625414907</v>
      </c>
      <c r="K30" s="10">
        <f>'取引基本表（37部門）'!K30/'取引基本表（37部門）'!K$49</f>
        <v>0.002997541708752297</v>
      </c>
      <c r="L30" s="10">
        <f>'取引基本表（37部門）'!L30/'取引基本表（37部門）'!L$49</f>
        <v>0.0014893601857658956</v>
      </c>
      <c r="M30" s="10">
        <f>'取引基本表（37部門）'!M30/'取引基本表（37部門）'!M$49</f>
        <v>0.0008733288398691044</v>
      </c>
      <c r="N30" s="10">
        <f>'取引基本表（37部門）'!N30/'取引基本表（37部門）'!N$49</f>
        <v>0.005903777369622513</v>
      </c>
      <c r="O30" s="10">
        <f>'取引基本表（37部門）'!O30/'取引基本表（37部門）'!O$49</f>
        <v>0.0034360036936548007</v>
      </c>
      <c r="P30" s="10">
        <f>'取引基本表（37部門）'!P30/'取引基本表（37部門）'!P$49</f>
        <v>0.0034204153025994416</v>
      </c>
      <c r="Q30" s="10">
        <f>'取引基本表（37部門）'!Q30/'取引基本表（37部門）'!Q$49</f>
        <v>0.0019866832674714447</v>
      </c>
      <c r="R30" s="10">
        <f>'取引基本表（37部門）'!R30/'取引基本表（37部門）'!R$49</f>
        <v>0.0024127888525363136</v>
      </c>
      <c r="S30" s="10">
        <f>'取引基本表（37部門）'!S30/'取引基本表（37部門）'!S$49</f>
        <v>0.0027458253806072336</v>
      </c>
      <c r="T30" s="10">
        <f>'取引基本表（37部門）'!T30/'取引基本表（37部門）'!T$49</f>
        <v>0.003979969167833788</v>
      </c>
      <c r="U30" s="10">
        <f>'取引基本表（37部門）'!U30/'取引基本表（37部門）'!U$49</f>
        <v>0.001186569545681342</v>
      </c>
      <c r="V30" s="10">
        <f>'取引基本表（37部門）'!V30/'取引基本表（37部門）'!V$49</f>
        <v>0.0052834240979204045</v>
      </c>
      <c r="W30" s="10">
        <f>'取引基本表（37部門）'!W30/'取引基本表（37部門）'!W$49</f>
        <v>0.007292958835005797</v>
      </c>
      <c r="X30" s="10">
        <f>'取引基本表（37部門）'!X30/'取引基本表（37部門）'!X$49</f>
        <v>0.002971075766727065</v>
      </c>
      <c r="Y30" s="10">
        <f>'取引基本表（37部門）'!Y30/'取引基本表（37部門）'!Y$49</f>
        <v>0.0020261002783281065</v>
      </c>
      <c r="Z30" s="10">
        <f>'取引基本表（37部門）'!Z30/'取引基本表（37部門）'!Z$49</f>
        <v>0.0023532552540378596</v>
      </c>
      <c r="AA30" s="10">
        <f>'取引基本表（37部門）'!AA30/'取引基本表（37部門）'!AA$49</f>
        <v>0.03282825391264223</v>
      </c>
      <c r="AB30" s="10">
        <f>'取引基本表（37部門）'!AB30/'取引基本表（37部門）'!AB$49</f>
        <v>0.018747524660458478</v>
      </c>
      <c r="AC30" s="10">
        <f>'取引基本表（37部門）'!AC30/'取引基本表（37部門）'!AC$49</f>
        <v>0.033687880205064004</v>
      </c>
      <c r="AD30" s="10">
        <f>'取引基本表（37部門）'!AD30/'取引基本表（37部門）'!AD$49</f>
        <v>0.03638078098806824</v>
      </c>
      <c r="AE30" s="10">
        <f>'取引基本表（37部門）'!AE30/'取引基本表（37部門）'!AE$49</f>
        <v>0.019478350557544762</v>
      </c>
      <c r="AF30" s="10">
        <f>'取引基本表（37部門）'!AF30/'取引基本表（37部門）'!AF$49</f>
        <v>0.0014224136551710897</v>
      </c>
      <c r="AG30" s="10">
        <f>'取引基本表（37部門）'!AG30/'取引基本表（37部門）'!AG$49</f>
        <v>0.006171609886709729</v>
      </c>
      <c r="AH30" s="10">
        <f>'取引基本表（37部門）'!AH30/'取引基本表（37部門）'!AH$49</f>
        <v>0.019365027904415147</v>
      </c>
      <c r="AI30" s="10">
        <f>'取引基本表（37部門）'!AI30/'取引基本表（37部門）'!AI$49</f>
        <v>0.02394456507483132</v>
      </c>
      <c r="AJ30" s="10">
        <f>'取引基本表（37部門）'!AJ30/'取引基本表（37部門）'!AJ$49</f>
        <v>0.010482374957239044</v>
      </c>
      <c r="AK30" s="10">
        <f>'取引基本表（37部門）'!AK30/'取引基本表（37部門）'!AK$49</f>
        <v>0.016951910814978016</v>
      </c>
      <c r="AL30" s="10">
        <f>'取引基本表（37部門）'!AL30/'取引基本表（37部門）'!AL$49</f>
        <v>0</v>
      </c>
      <c r="AM30" s="11">
        <f>'取引基本表（37部門）'!AM30/'取引基本表（37部門）'!AM$49</f>
        <v>0.04456096719012072</v>
      </c>
      <c r="AN30" s="201">
        <f>'取引基本表（37部門）'!AN30/'取引基本表（37部門）'!AN$49</f>
        <v>0.010914613541314063</v>
      </c>
    </row>
    <row r="31" spans="1:40" ht="14.25">
      <c r="A31" s="9" t="s">
        <v>96</v>
      </c>
      <c r="B31" s="200" t="s">
        <v>167</v>
      </c>
      <c r="C31" s="10">
        <f>'取引基本表（37部門）'!C31/'取引基本表（37部門）'!C$49</f>
        <v>0.08130385823364286</v>
      </c>
      <c r="D31" s="10">
        <f>'取引基本表（37部門）'!D31/'取引基本表（37部門）'!D$49</f>
        <v>0.28812615309639017</v>
      </c>
      <c r="E31" s="10">
        <f>'取引基本表（37部門）'!E31/'取引基本表（37部門）'!E$49</f>
        <v>0.03366044043917097</v>
      </c>
      <c r="F31" s="10">
        <f>'取引基本表（37部門）'!F31/'取引基本表（37部門）'!F$49</f>
        <v>0.028743965295233535</v>
      </c>
      <c r="G31" s="10">
        <f>'取引基本表（37部門）'!G31/'取引基本表（37部門）'!G$49</f>
        <v>0.04404100130150073</v>
      </c>
      <c r="H31" s="10">
        <f>'取引基本表（37部門）'!H31/'取引基本表（37部門）'!H$49</f>
        <v>0.023090231930594538</v>
      </c>
      <c r="I31" s="10">
        <f>'取引基本表（37部門）'!I31/'取引基本表（37部門）'!I$49</f>
        <v>0.019842590075458195</v>
      </c>
      <c r="J31" s="10">
        <f>'取引基本表（37部門）'!J31/'取引基本表（37部門）'!J$49</f>
        <v>0.02071162798425388</v>
      </c>
      <c r="K31" s="10">
        <f>'取引基本表（37部門）'!K31/'取引基本表（37部門）'!K$49</f>
        <v>0.05924462716555757</v>
      </c>
      <c r="L31" s="10">
        <f>'取引基本表（37部門）'!L31/'取引基本表（37部門）'!L$49</f>
        <v>0.01936103451493021</v>
      </c>
      <c r="M31" s="10">
        <f>'取引基本表（37部門）'!M31/'取引基本表（37部門）'!M$49</f>
        <v>0.04957740827993561</v>
      </c>
      <c r="N31" s="10">
        <f>'取引基本表（37部門）'!N31/'取引基本表（37部門）'!N$49</f>
        <v>0.03304038766311456</v>
      </c>
      <c r="O31" s="10">
        <f>'取引基本表（37部門）'!O31/'取引基本表（37部門）'!O$49</f>
        <v>0.02265264598836243</v>
      </c>
      <c r="P31" s="10">
        <f>'取引基本表（37部門）'!P31/'取引基本表（37部門）'!P$49</f>
        <v>0.021404475335151676</v>
      </c>
      <c r="Q31" s="10">
        <f>'取引基本表（37部門）'!Q31/'取引基本表（37部門）'!Q$49</f>
        <v>0.023629080279326586</v>
      </c>
      <c r="R31" s="10">
        <f>'取引基本表（37部門）'!R31/'取引基本表（37部門）'!R$49</f>
        <v>0.020616553968187238</v>
      </c>
      <c r="S31" s="10">
        <f>'取引基本表（37部門）'!S31/'取引基本表（37部門）'!S$49</f>
        <v>0.02309741327908001</v>
      </c>
      <c r="T31" s="10">
        <f>'取引基本表（37部門）'!T31/'取引基本表（37部門）'!T$49</f>
        <v>0.019869618225236026</v>
      </c>
      <c r="U31" s="10">
        <f>'取引基本表（37部門）'!U31/'取引基本表（37部門）'!U$49</f>
        <v>0.016636887296730036</v>
      </c>
      <c r="V31" s="10">
        <f>'取引基本表（37部門）'!V31/'取引基本表（37部門）'!V$49</f>
        <v>0.08294568599303895</v>
      </c>
      <c r="W31" s="10">
        <f>'取引基本表（37部門）'!W31/'取引基本表（37部門）'!W$49</f>
        <v>0.0511598974264538</v>
      </c>
      <c r="X31" s="10">
        <f>'取引基本表（37部門）'!X31/'取引基本表（37部門）'!X$49</f>
        <v>0.013537078048453124</v>
      </c>
      <c r="Y31" s="10">
        <f>'取引基本表（37部門）'!Y31/'取引基本表（37部門）'!Y$49</f>
        <v>0.016043569979065236</v>
      </c>
      <c r="Z31" s="10">
        <f>'取引基本表（37部門）'!Z31/'取引基本表（37部門）'!Z$49</f>
        <v>0.06967613077375626</v>
      </c>
      <c r="AA31" s="10">
        <f>'取引基本表（37部門）'!AA31/'取引基本表（37部門）'!AA$49</f>
        <v>0.060438369743087986</v>
      </c>
      <c r="AB31" s="10">
        <f>'取引基本表（37部門）'!AB31/'取引基本表（37部門）'!AB$49</f>
        <v>0.039538232110712196</v>
      </c>
      <c r="AC31" s="10">
        <f>'取引基本表（37部門）'!AC31/'取引基本表（37部門）'!AC$49</f>
        <v>0.0026219812540343303</v>
      </c>
      <c r="AD31" s="10">
        <f>'取引基本表（37部門）'!AD31/'取引基本表（37部門）'!AD$49</f>
        <v>0.13055946531267618</v>
      </c>
      <c r="AE31" s="10">
        <f>'取引基本表（37部門）'!AE31/'取引基本表（37部門）'!AE$49</f>
        <v>0.02717784933722336</v>
      </c>
      <c r="AF31" s="10">
        <f>'取引基本表（37部門）'!AF31/'取引基本表（37部門）'!AF$49</f>
        <v>0.03322683326331361</v>
      </c>
      <c r="AG31" s="10">
        <f>'取引基本表（37部門）'!AG31/'取引基本表（37部門）'!AG$49</f>
        <v>0.026374738278306054</v>
      </c>
      <c r="AH31" s="10">
        <f>'取引基本表（37部門）'!AH31/'取引基本表（37部門）'!AH$49</f>
        <v>0.015148943234673142</v>
      </c>
      <c r="AI31" s="10">
        <f>'取引基本表（37部門）'!AI31/'取引基本表（37部門）'!AI$49</f>
        <v>0.042545284971072996</v>
      </c>
      <c r="AJ31" s="10">
        <f>'取引基本表（37部門）'!AJ31/'取引基本表（37部門）'!AJ$49</f>
        <v>0.017635786916880544</v>
      </c>
      <c r="AK31" s="10">
        <f>'取引基本表（37部門）'!AK31/'取引基本表（37部門）'!AK$49</f>
        <v>0.03766256737941937</v>
      </c>
      <c r="AL31" s="10">
        <f>'取引基本表（37部門）'!AL31/'取引基本表（37部門）'!AL$49</f>
        <v>0.05075698702713128</v>
      </c>
      <c r="AM31" s="11">
        <f>'取引基本表（37部門）'!AM31/'取引基本表（37部門）'!AM$49</f>
        <v>0.09749411932288478</v>
      </c>
      <c r="AN31" s="201">
        <f>'取引基本表（37部門）'!AN31/'取引基本表（37部門）'!AN$49</f>
        <v>0.033981758696229346</v>
      </c>
    </row>
    <row r="32" spans="1:40" ht="14.25">
      <c r="A32" s="9" t="s">
        <v>140</v>
      </c>
      <c r="B32" s="200" t="s">
        <v>52</v>
      </c>
      <c r="C32" s="10">
        <f>'取引基本表（37部門）'!C32/'取引基本表（37部門）'!C$49</f>
        <v>0.0038263572260037954</v>
      </c>
      <c r="D32" s="10">
        <f>'取引基本表（37部門）'!D32/'取引基本表（37部門）'!D$49</f>
        <v>0.002924078393149302</v>
      </c>
      <c r="E32" s="10">
        <f>'取引基本表（37部門）'!E32/'取引基本表（37部門）'!E$49</f>
        <v>0.0044870657291081065</v>
      </c>
      <c r="F32" s="10">
        <f>'取引基本表（37部門）'!F32/'取引基本表（37部門）'!F$49</f>
        <v>0.005378640318900822</v>
      </c>
      <c r="G32" s="10">
        <f>'取引基本表（37部門）'!G32/'取引基本表（37部門）'!G$49</f>
        <v>0.005398837727084483</v>
      </c>
      <c r="H32" s="10">
        <f>'取引基本表（37部門）'!H32/'取引基本表（37部門）'!H$49</f>
        <v>0.005796044723740616</v>
      </c>
      <c r="I32" s="10">
        <f>'取引基本表（37部門）'!I32/'取引基本表（37部門）'!I$49</f>
        <v>0.0006828806225074063</v>
      </c>
      <c r="J32" s="10">
        <f>'取引基本表（37部門）'!J32/'取引基本表（37部門）'!J$49</f>
        <v>0.006907724570745322</v>
      </c>
      <c r="K32" s="10">
        <f>'取引基本表（37部門）'!K32/'取引基本表（37部門）'!K$49</f>
        <v>0.0076678473032039665</v>
      </c>
      <c r="L32" s="10">
        <f>'取引基本表（37部門）'!L32/'取引基本表（37部門）'!L$49</f>
        <v>0.0021762961887928844</v>
      </c>
      <c r="M32" s="10">
        <f>'取引基本表（37部門）'!M32/'取引基本表（37部門）'!M$49</f>
        <v>0.0026606265745319152</v>
      </c>
      <c r="N32" s="10">
        <f>'取引基本表（37部門）'!N32/'取引基本表（37部門）'!N$49</f>
        <v>0.006371964892665367</v>
      </c>
      <c r="O32" s="10">
        <f>'取引基本表（37部門）'!O32/'取引基本表（37部門）'!O$49</f>
        <v>0.005655048437424709</v>
      </c>
      <c r="P32" s="10">
        <f>'取引基本表（37部門）'!P32/'取引基本表（37部門）'!P$49</f>
        <v>0.008727558545209173</v>
      </c>
      <c r="Q32" s="10">
        <f>'取引基本表（37部門）'!Q32/'取引基本表（37部門）'!Q$49</f>
        <v>0.008439343907324202</v>
      </c>
      <c r="R32" s="10">
        <f>'取引基本表（37部門）'!R32/'取引基本表（37部門）'!R$49</f>
        <v>0.009492061372379791</v>
      </c>
      <c r="S32" s="10">
        <f>'取引基本表（37部門）'!S32/'取引基本表（37部門）'!S$49</f>
        <v>0.017092792957455288</v>
      </c>
      <c r="T32" s="10">
        <f>'取引基本表（37部門）'!T32/'取引基本表（37部門）'!T$49</f>
        <v>0.012919785988493354</v>
      </c>
      <c r="U32" s="10">
        <f>'取引基本表（37部門）'!U32/'取引基本表（37部門）'!U$49</f>
        <v>0.0028531799678795013</v>
      </c>
      <c r="V32" s="10">
        <f>'取引基本表（37部門）'!V32/'取引基本表（37部門）'!V$49</f>
        <v>0.0069650367108560285</v>
      </c>
      <c r="W32" s="10">
        <f>'取引基本表（37部門）'!W32/'取引基本表（37部門）'!W$49</f>
        <v>0.00750944498779456</v>
      </c>
      <c r="X32" s="10">
        <f>'取引基本表（37部門）'!X32/'取引基本表（37部門）'!X$49</f>
        <v>0.004093148110865042</v>
      </c>
      <c r="Y32" s="10">
        <f>'取引基本表（37部門）'!Y32/'取引基本表（37部門）'!Y$49</f>
        <v>0.0277959141113152</v>
      </c>
      <c r="Z32" s="10">
        <f>'取引基本表（37部門）'!Z32/'取引基本表（37部門）'!Z$49</f>
        <v>0.009420931117845683</v>
      </c>
      <c r="AA32" s="10">
        <f>'取引基本表（37部門）'!AA32/'取引基本表（37部門）'!AA$49</f>
        <v>0.03290148644087349</v>
      </c>
      <c r="AB32" s="10">
        <f>'取引基本表（37部門）'!AB32/'取引基本表（37部門）'!AB$49</f>
        <v>0.05666493660986075</v>
      </c>
      <c r="AC32" s="10">
        <f>'取引基本表（37部門）'!AC32/'取引基本表（37部門）'!AC$49</f>
        <v>0.0022821194926390697</v>
      </c>
      <c r="AD32" s="10">
        <f>'取引基本表（37部門）'!AD32/'取引基本表（37部門）'!AD$49</f>
        <v>0.009176042331428741</v>
      </c>
      <c r="AE32" s="10">
        <f>'取引基本表（37部門）'!AE32/'取引基本表（37部門）'!AE$49</f>
        <v>0.18039625724962505</v>
      </c>
      <c r="AF32" s="10">
        <f>'取引基本表（37部門）'!AF32/'取引基本表（37部門）'!AF$49</f>
        <v>0.025936248987990285</v>
      </c>
      <c r="AG32" s="10">
        <f>'取引基本表（37部門）'!AG32/'取引基本表（37部門）'!AG$49</f>
        <v>0.01808946871001708</v>
      </c>
      <c r="AH32" s="10">
        <f>'取引基本表（37部門）'!AH32/'取引基本表（37部門）'!AH$49</f>
        <v>0.010019777061393901</v>
      </c>
      <c r="AI32" s="10">
        <f>'取引基本表（37部門）'!AI32/'取引基本表（37部門）'!AI$49</f>
        <v>0.06706256102359336</v>
      </c>
      <c r="AJ32" s="10">
        <f>'取引基本表（37部門）'!AJ32/'取引基本表（37部門）'!AJ$49</f>
        <v>0.05501478380170272</v>
      </c>
      <c r="AK32" s="10">
        <f>'取引基本表（37部門）'!AK32/'取引基本表（37部門）'!AK$49</f>
        <v>0.01857750332141763</v>
      </c>
      <c r="AL32" s="10">
        <f>'取引基本表（37部門）'!AL32/'取引基本表（37部門）'!AL$49</f>
        <v>0</v>
      </c>
      <c r="AM32" s="11">
        <f>'取引基本表（37部門）'!AM32/'取引基本表（37部門）'!AM$49</f>
        <v>0.07327586760038858</v>
      </c>
      <c r="AN32" s="201">
        <f>'取引基本表（37部門）'!AN32/'取引基本表（37部門）'!AN$49</f>
        <v>0.01607936980503953</v>
      </c>
    </row>
    <row r="33" spans="1:40" ht="14.25">
      <c r="A33" s="9" t="s">
        <v>141</v>
      </c>
      <c r="B33" s="200" t="s">
        <v>45</v>
      </c>
      <c r="C33" s="10">
        <f>'取引基本表（37部門）'!C33/'取引基本表（37部門）'!C$49</f>
        <v>0</v>
      </c>
      <c r="D33" s="10">
        <f>'取引基本表（37部門）'!D33/'取引基本表（37部門）'!D$49</f>
        <v>0</v>
      </c>
      <c r="E33" s="10">
        <f>'取引基本表（37部門）'!E33/'取引基本表（37部門）'!E$49</f>
        <v>0</v>
      </c>
      <c r="F33" s="10">
        <f>'取引基本表（37部門）'!F33/'取引基本表（37部門）'!F$49</f>
        <v>0</v>
      </c>
      <c r="G33" s="10">
        <f>'取引基本表（37部門）'!G33/'取引基本表（37部門）'!G$49</f>
        <v>0</v>
      </c>
      <c r="H33" s="10">
        <f>'取引基本表（37部門）'!H33/'取引基本表（37部門）'!H$49</f>
        <v>0</v>
      </c>
      <c r="I33" s="10">
        <f>'取引基本表（37部門）'!I33/'取引基本表（37部門）'!I$49</f>
        <v>0</v>
      </c>
      <c r="J33" s="10">
        <f>'取引基本表（37部門）'!J33/'取引基本表（37部門）'!J$49</f>
        <v>0</v>
      </c>
      <c r="K33" s="10">
        <f>'取引基本表（37部門）'!K33/'取引基本表（37部門）'!K$49</f>
        <v>0</v>
      </c>
      <c r="L33" s="10">
        <f>'取引基本表（37部門）'!L33/'取引基本表（37部門）'!L$49</f>
        <v>0</v>
      </c>
      <c r="M33" s="10">
        <f>'取引基本表（37部門）'!M33/'取引基本表（37部門）'!M$49</f>
        <v>0</v>
      </c>
      <c r="N33" s="10">
        <f>'取引基本表（37部門）'!N33/'取引基本表（37部門）'!N$49</f>
        <v>0</v>
      </c>
      <c r="O33" s="10">
        <f>'取引基本表（37部門）'!O33/'取引基本表（37部門）'!O$49</f>
        <v>0</v>
      </c>
      <c r="P33" s="10">
        <f>'取引基本表（37部門）'!P33/'取引基本表（37部門）'!P$49</f>
        <v>0</v>
      </c>
      <c r="Q33" s="10">
        <f>'取引基本表（37部門）'!Q33/'取引基本表（37部門）'!Q$49</f>
        <v>0</v>
      </c>
      <c r="R33" s="10">
        <f>'取引基本表（37部門）'!R33/'取引基本表（37部門）'!R$49</f>
        <v>0</v>
      </c>
      <c r="S33" s="10">
        <f>'取引基本表（37部門）'!S33/'取引基本表（37部門）'!S$49</f>
        <v>0</v>
      </c>
      <c r="T33" s="10">
        <f>'取引基本表（37部門）'!T33/'取引基本表（37部門）'!T$49</f>
        <v>0</v>
      </c>
      <c r="U33" s="10">
        <f>'取引基本表（37部門）'!U33/'取引基本表（37部門）'!U$49</f>
        <v>0</v>
      </c>
      <c r="V33" s="10">
        <f>'取引基本表（37部門）'!V33/'取引基本表（37部門）'!V$49</f>
        <v>0</v>
      </c>
      <c r="W33" s="10">
        <f>'取引基本表（37部門）'!W33/'取引基本表（37部門）'!W$49</f>
        <v>0</v>
      </c>
      <c r="X33" s="10">
        <f>'取引基本表（37部門）'!X33/'取引基本表（37部門）'!X$49</f>
        <v>0</v>
      </c>
      <c r="Y33" s="10">
        <f>'取引基本表（37部門）'!Y33/'取引基本表（37部門）'!Y$49</f>
        <v>0</v>
      </c>
      <c r="Z33" s="10">
        <f>'取引基本表（37部門）'!Z33/'取引基本表（37部門）'!Z$49</f>
        <v>0</v>
      </c>
      <c r="AA33" s="10">
        <f>'取引基本表（37部門）'!AA33/'取引基本表（37部門）'!AA$49</f>
        <v>0</v>
      </c>
      <c r="AB33" s="10">
        <f>'取引基本表（37部門）'!AB33/'取引基本表（37部門）'!AB$49</f>
        <v>0</v>
      </c>
      <c r="AC33" s="10">
        <f>'取引基本表（37部門）'!AC33/'取引基本表（37部門）'!AC$49</f>
        <v>0</v>
      </c>
      <c r="AD33" s="10">
        <f>'取引基本表（37部門）'!AD33/'取引基本表（37部門）'!AD$49</f>
        <v>0</v>
      </c>
      <c r="AE33" s="10">
        <f>'取引基本表（37部門）'!AE33/'取引基本表（37部門）'!AE$49</f>
        <v>0</v>
      </c>
      <c r="AF33" s="10">
        <f>'取引基本表（37部門）'!AF33/'取引基本表（37部門）'!AF$49</f>
        <v>0</v>
      </c>
      <c r="AG33" s="10">
        <f>'取引基本表（37部門）'!AG33/'取引基本表（37部門）'!AG$49</f>
        <v>0</v>
      </c>
      <c r="AH33" s="10">
        <f>'取引基本表（37部門）'!AH33/'取引基本表（37部門）'!AH$49</f>
        <v>0</v>
      </c>
      <c r="AI33" s="10">
        <f>'取引基本表（37部門）'!AI33/'取引基本表（37部門）'!AI$49</f>
        <v>0</v>
      </c>
      <c r="AJ33" s="10">
        <f>'取引基本表（37部門）'!AJ33/'取引基本表（37部門）'!AJ$49</f>
        <v>0</v>
      </c>
      <c r="AK33" s="10">
        <f>'取引基本表（37部門）'!AK33/'取引基本表（37部門）'!AK$49</f>
        <v>0</v>
      </c>
      <c r="AL33" s="10">
        <f>'取引基本表（37部門）'!AL33/'取引基本表（37部門）'!AL$49</f>
        <v>0</v>
      </c>
      <c r="AM33" s="11">
        <f>'取引基本表（37部門）'!AM33/'取引基本表（37部門）'!AM$49</f>
        <v>0.23925019923079588</v>
      </c>
      <c r="AN33" s="201">
        <f>'取引基本表（37部門）'!AN33/'取引基本表（37部門）'!AN$49</f>
        <v>0.001075719220152581</v>
      </c>
    </row>
    <row r="34" spans="1:40" ht="14.25">
      <c r="A34" s="9" t="s">
        <v>142</v>
      </c>
      <c r="B34" s="200" t="s">
        <v>46</v>
      </c>
      <c r="C34" s="10">
        <f>'取引基本表（37部門）'!C34/'取引基本表（37部門）'!C$49</f>
        <v>4.0364922644780965E-05</v>
      </c>
      <c r="D34" s="10">
        <f>'取引基本表（37部門）'!D34/'取引基本表（37部門）'!D$49</f>
        <v>0.0002552766851162089</v>
      </c>
      <c r="E34" s="10">
        <f>'取引基本表（37部門）'!E34/'取引基本表（37部門）'!E$49</f>
        <v>0.0002498094511384204</v>
      </c>
      <c r="F34" s="10">
        <f>'取引基本表（37部門）'!F34/'取引基本表（37部門）'!F$49</f>
        <v>1.4962077933383388E-05</v>
      </c>
      <c r="G34" s="10">
        <f>'取引基本表（37部門）'!G34/'取引基本表（37部門）'!G$49</f>
        <v>0.00011387459935746794</v>
      </c>
      <c r="H34" s="10">
        <f>'取引基本表（37部門）'!H34/'取引基本表（37部門）'!H$49</f>
        <v>0.0002692990512602993</v>
      </c>
      <c r="I34" s="10">
        <f>'取引基本表（37部門）'!I34/'取引基本表（37部門）'!I$49</f>
        <v>7.4168570326638384E-06</v>
      </c>
      <c r="J34" s="10">
        <f>'取引基本表（37部門）'!J34/'取引基本表（37部門）'!J$49</f>
        <v>0.00013179026086868368</v>
      </c>
      <c r="K34" s="10">
        <f>'取引基本表（37部門）'!K34/'取引基本表（37部門）'!K$49</f>
        <v>0.000417071530965962</v>
      </c>
      <c r="L34" s="10">
        <f>'取引基本表（37部門）'!L34/'取引基本表（37部門）'!L$49</f>
        <v>4.130362668518797E-05</v>
      </c>
      <c r="M34" s="10">
        <f>'取引基本表（37部門）'!M34/'取引基本表（37部門）'!M$49</f>
        <v>1.513193534426666E-05</v>
      </c>
      <c r="N34" s="10">
        <f>'取引基本表（37部門）'!N34/'取引基本表（37部門）'!N$49</f>
        <v>0.0004167541914560103</v>
      </c>
      <c r="O34" s="10">
        <f>'取引基本表（37部門）'!O34/'取引基本表（37部門）'!O$49</f>
        <v>0.0007464014892627343</v>
      </c>
      <c r="P34" s="10">
        <f>'取引基本表（37部門）'!P34/'取引基本表（37部門）'!P$49</f>
        <v>0.00041359712920749597</v>
      </c>
      <c r="Q34" s="10">
        <f>'取引基本表（37部門）'!Q34/'取引基本表（37部門）'!Q$49</f>
        <v>0.0003157761778451434</v>
      </c>
      <c r="R34" s="10">
        <f>'取引基本表（37部門）'!R34/'取引基本表（37部門）'!R$49</f>
        <v>0.0011639418721493934</v>
      </c>
      <c r="S34" s="10">
        <f>'取引基本表（37部門）'!S34/'取引基本表（37部門）'!S$49</f>
        <v>0.0008353733261821222</v>
      </c>
      <c r="T34" s="10">
        <f>'取引基本表（37部門）'!T34/'取引基本表（37部門）'!T$49</f>
        <v>0.0014358116618134553</v>
      </c>
      <c r="U34" s="10">
        <f>'取引基本表（37部門）'!U34/'取引基本表（37部門）'!U$49</f>
        <v>0.00022524210978814557</v>
      </c>
      <c r="V34" s="10">
        <f>'取引基本表（37部門）'!V34/'取引基本表（37部門）'!V$49</f>
        <v>3.098522845630264E-05</v>
      </c>
      <c r="W34" s="10">
        <f>'取引基本表（37部門）'!W34/'取引基本表（37部門）'!W$49</f>
        <v>0.00016994090493531878</v>
      </c>
      <c r="X34" s="10">
        <f>'取引基本表（37部門）'!X34/'取引基本表（37部門）'!X$49</f>
        <v>0.0002713911817998792</v>
      </c>
      <c r="Y34" s="10">
        <f>'取引基本表（37部門）'!Y34/'取引基本表（37部門）'!Y$49</f>
        <v>0.0001203147433686524</v>
      </c>
      <c r="Z34" s="10">
        <f>'取引基本表（37部門）'!Z34/'取引基本表（37部門）'!Z$49</f>
        <v>0.0001404043050728471</v>
      </c>
      <c r="AA34" s="10">
        <f>'取引基本表（37部門）'!AA34/'取引基本表（37部門）'!AA$49</f>
        <v>0.00018731120406410623</v>
      </c>
      <c r="AB34" s="10">
        <f>'取引基本表（37部門）'!AB34/'取引基本表（37部門）'!AB$49</f>
        <v>0.0002567919027622287</v>
      </c>
      <c r="AC34" s="10">
        <f>'取引基本表（37部門）'!AC34/'取引基本表（37部門）'!AC$49</f>
        <v>6.66831448126737E-07</v>
      </c>
      <c r="AD34" s="10">
        <f>'取引基本表（37部門）'!AD34/'取引基本表（37部門）'!AD$49</f>
        <v>0.000543399389364675</v>
      </c>
      <c r="AE34" s="10">
        <f>'取引基本表（37部門）'!AE34/'取引基本表（37部門）'!AE$49</f>
        <v>0.003946444242785967</v>
      </c>
      <c r="AF34" s="10">
        <f>'取引基本表（37部門）'!AF34/'取引基本表（37部門）'!AF$49</f>
        <v>5.874342107969951E-05</v>
      </c>
      <c r="AG34" s="10">
        <f>'取引基本表（37部門）'!AG34/'取引基本表（37部門）'!AG$49</f>
        <v>6.741061016039681E-07</v>
      </c>
      <c r="AH34" s="10">
        <f>'取引基本表（37部門）'!AH34/'取引基本表（37部門）'!AH$49</f>
        <v>7.481588874677106E-05</v>
      </c>
      <c r="AI34" s="10">
        <f>'取引基本表（37部門）'!AI34/'取引基本表（37部門）'!AI$49</f>
        <v>0</v>
      </c>
      <c r="AJ34" s="10">
        <f>'取引基本表（37部門）'!AJ34/'取引基本表（37部門）'!AJ$49</f>
        <v>0.00040027862654866815</v>
      </c>
      <c r="AK34" s="10">
        <f>'取引基本表（37部門）'!AK34/'取引基本表（37部門）'!AK$49</f>
        <v>0.000410665733700017</v>
      </c>
      <c r="AL34" s="10">
        <f>'取引基本表（37部門）'!AL34/'取引基本表（37部門）'!AL$49</f>
        <v>0</v>
      </c>
      <c r="AM34" s="11">
        <f>'取引基本表（37部門）'!AM34/'取引基本表（37部門）'!AM$49</f>
        <v>0.00015142823777313227</v>
      </c>
      <c r="AN34" s="201">
        <f>'取引基本表（37部門）'!AN34/'取引基本表（37部門）'!AN$49</f>
        <v>0.0002982944846377994</v>
      </c>
    </row>
    <row r="35" spans="1:40" ht="14.25">
      <c r="A35" s="9" t="s">
        <v>143</v>
      </c>
      <c r="B35" s="200" t="s">
        <v>168</v>
      </c>
      <c r="C35" s="10">
        <f>'取引基本表（37部門）'!C35/'取引基本表（37部門）'!C$49</f>
        <v>0.00036565871101742754</v>
      </c>
      <c r="D35" s="10">
        <f>'取引基本表（37部門）'!D35/'取引基本表（37部門）'!D$49</f>
        <v>0</v>
      </c>
      <c r="E35" s="10">
        <f>'取引基本表（37部門）'!E35/'取引基本表（37部門）'!E$49</f>
        <v>0</v>
      </c>
      <c r="F35" s="10">
        <f>'取引基本表（37部門）'!F35/'取引基本表（37部門）'!F$49</f>
        <v>0</v>
      </c>
      <c r="G35" s="10">
        <f>'取引基本表（37部門）'!G35/'取引基本表（37部門）'!G$49</f>
        <v>2.6857216829591497E-06</v>
      </c>
      <c r="H35" s="10">
        <f>'取引基本表（37部門）'!H35/'取引基本表（37部門）'!H$49</f>
        <v>4.751877965541874E-06</v>
      </c>
      <c r="I35" s="10">
        <f>'取引基本表（37部門）'!I35/'取引基本表（37部門）'!I$49</f>
        <v>0</v>
      </c>
      <c r="J35" s="10">
        <f>'取引基本表（37部門）'!J35/'取引基本表（37部門）'!J$49</f>
        <v>8.448093645428441E-07</v>
      </c>
      <c r="K35" s="10">
        <f>'取引基本表（37部門）'!K35/'取引基本表（37部門）'!K$49</f>
        <v>0</v>
      </c>
      <c r="L35" s="10">
        <f>'取引基本表（37部門）'!L35/'取引基本表（37部門）'!L$49</f>
        <v>1.8897084104334364E-06</v>
      </c>
      <c r="M35" s="10">
        <f>'取引基本表（37部門）'!M35/'取引基本表（37部門）'!M$49</f>
        <v>0</v>
      </c>
      <c r="N35" s="10">
        <f>'取引基本表（37部門）'!N35/'取引基本表（37部門）'!N$49</f>
        <v>0</v>
      </c>
      <c r="O35" s="10">
        <f>'取引基本表（37部門）'!O35/'取引基本表（37部門）'!O$49</f>
        <v>0</v>
      </c>
      <c r="P35" s="10">
        <f>'取引基本表（37部門）'!P35/'取引基本表（37部門）'!P$49</f>
        <v>0</v>
      </c>
      <c r="Q35" s="10">
        <f>'取引基本表（37部門）'!Q35/'取引基本表（37部門）'!Q$49</f>
        <v>0</v>
      </c>
      <c r="R35" s="10">
        <f>'取引基本表（37部門）'!R35/'取引基本表（37部門）'!R$49</f>
        <v>0</v>
      </c>
      <c r="S35" s="10">
        <f>'取引基本表（37部門）'!S35/'取引基本表（37部門）'!S$49</f>
        <v>0</v>
      </c>
      <c r="T35" s="10">
        <f>'取引基本表（37部門）'!T35/'取引基本表（37部門）'!T$49</f>
        <v>0</v>
      </c>
      <c r="U35" s="10">
        <f>'取引基本表（37部門）'!U35/'取引基本表（37部門）'!U$49</f>
        <v>0</v>
      </c>
      <c r="V35" s="10">
        <f>'取引基本表（37部門）'!V35/'取引基本表（37部門）'!V$49</f>
        <v>1.5935260348955643E-05</v>
      </c>
      <c r="W35" s="10">
        <f>'取引基本表（37部門）'!W35/'取引基本表（37部門）'!W$49</f>
        <v>1.450007721291116E-06</v>
      </c>
      <c r="X35" s="10">
        <f>'取引基本表（37部門）'!X35/'取引基本表（37部門）'!X$49</f>
        <v>1.556942487081404E-05</v>
      </c>
      <c r="Y35" s="10">
        <f>'取引基本表（37部門）'!Y35/'取引基本表（37部門）'!Y$49</f>
        <v>0.000335277084853978</v>
      </c>
      <c r="Z35" s="10">
        <f>'取引基本表（37部門）'!Z35/'取引基本表（37部門）'!Z$49</f>
        <v>0</v>
      </c>
      <c r="AA35" s="10">
        <f>'取引基本表（37部門）'!AA35/'取引基本表（37部門）'!AA$49</f>
        <v>2.3328448316378193E-05</v>
      </c>
      <c r="AB35" s="10">
        <f>'取引基本表（37部門）'!AB35/'取引基本表（37部門）'!AB$49</f>
        <v>0.00018387215309143993</v>
      </c>
      <c r="AC35" s="10">
        <f>'取引基本表（37部門）'!AC35/'取引基本表（37部門）'!AC$49</f>
        <v>4.445542987511581E-06</v>
      </c>
      <c r="AD35" s="10">
        <f>'取引基本表（37部門）'!AD35/'取引基本表（37部門）'!AD$49</f>
        <v>0.001132731318596469</v>
      </c>
      <c r="AE35" s="10">
        <f>'取引基本表（37部門）'!AE35/'取引基本表（37部門）'!AE$49</f>
        <v>0.0008111416364303397</v>
      </c>
      <c r="AF35" s="10">
        <f>'取引基本表（37部門）'!AF35/'取引基本表（37部門）'!AF$49</f>
        <v>2.011447881328232E-05</v>
      </c>
      <c r="AG35" s="10">
        <f>'取引基本表（37部門）'!AG35/'取引基本表（37部門）'!AG$49</f>
        <v>1.2808015930475394E-05</v>
      </c>
      <c r="AH35" s="10">
        <f>'取引基本表（37部門）'!AH35/'取引基本表（37部門）'!AH$49</f>
        <v>0.013450749983776239</v>
      </c>
      <c r="AI35" s="10">
        <f>'取引基本表（37部門）'!AI35/'取引基本表（37部門）'!AI$49</f>
        <v>1.311551857303158E-05</v>
      </c>
      <c r="AJ35" s="10">
        <f>'取引基本表（37部門）'!AJ35/'取引基本表（37部門）'!AJ$49</f>
        <v>3.4036231175964335E-05</v>
      </c>
      <c r="AK35" s="10">
        <f>'取引基本表（37部門）'!AK35/'取引基本表（37部門）'!AK$49</f>
        <v>7.364670521223582E-05</v>
      </c>
      <c r="AL35" s="10">
        <f>'取引基本表（37部門）'!AL35/'取引基本表（37部門）'!AL$49</f>
        <v>0</v>
      </c>
      <c r="AM35" s="11">
        <f>'取引基本表（37部門）'!AM35/'取引基本表（37部門）'!AM$49</f>
        <v>0.002366387037742847</v>
      </c>
      <c r="AN35" s="201">
        <f>'取引基本表（37部門）'!AN35/'取引基本表（37部門）'!AN$49</f>
        <v>0.0009546889073791182</v>
      </c>
    </row>
    <row r="36" spans="1:40" ht="14.25">
      <c r="A36" s="9" t="s">
        <v>144</v>
      </c>
      <c r="B36" s="200" t="s">
        <v>198</v>
      </c>
      <c r="C36" s="10">
        <f>'取引基本表（37部門）'!C36/'取引基本表（37部門）'!C$49</f>
        <v>0.0004671646194329797</v>
      </c>
      <c r="D36" s="10">
        <f>'取引基本表（37部門）'!D36/'取引基本表（37部門）'!D$49</f>
        <v>0.0011719520543971408</v>
      </c>
      <c r="E36" s="10">
        <f>'取引基本表（37部門）'!E36/'取引基本表（37部門）'!E$49</f>
        <v>0.0009196562587906754</v>
      </c>
      <c r="F36" s="10">
        <f>'取引基本表（37部門）'!F36/'取引基本表（37部門）'!F$49</f>
        <v>0.0009045256205181775</v>
      </c>
      <c r="G36" s="10">
        <f>'取引基本表（37部門）'!G36/'取引基本表（37部門）'!G$49</f>
        <v>0.0009754541152507632</v>
      </c>
      <c r="H36" s="10">
        <f>'取引基本表（37部門）'!H36/'取引基本表（37部門）'!H$49</f>
        <v>0.0010461142491682265</v>
      </c>
      <c r="I36" s="10">
        <f>'取引基本表（37部門）'!I36/'取引基本表（37部門）'!I$49</f>
        <v>0.00014462871213694484</v>
      </c>
      <c r="J36" s="10">
        <f>'取引基本表（37部門）'!J36/'取引基本表（37部門）'!J$49</f>
        <v>0.00041508300111205073</v>
      </c>
      <c r="K36" s="10">
        <f>'取引基本表（37部門）'!K36/'取引基本表（37部門）'!K$49</f>
        <v>0.0006230485754000721</v>
      </c>
      <c r="L36" s="10">
        <f>'取引基本表（37部門）'!L36/'取引基本表（37部門）'!L$49</f>
        <v>0.0008218611835319363</v>
      </c>
      <c r="M36" s="10">
        <f>'取引基本表（37部門）'!M36/'取引基本表（37部門）'!M$49</f>
        <v>0.0003264174624263237</v>
      </c>
      <c r="N36" s="10">
        <f>'取引基本表（37部門）'!N36/'取引基本表（37部門）'!N$49</f>
        <v>0.0009320488780083092</v>
      </c>
      <c r="O36" s="10">
        <f>'取引基本表（37部門）'!O36/'取引基本表（37部門）'!O$49</f>
        <v>0.002636990241710174</v>
      </c>
      <c r="P36" s="10">
        <f>'取引基本表（37部門）'!P36/'取引基本表（37部門）'!P$49</f>
        <v>0.001290637256779965</v>
      </c>
      <c r="Q36" s="10">
        <f>'取引基本表（37部門）'!Q36/'取引基本表（37部門）'!Q$49</f>
        <v>0.0022537396921633373</v>
      </c>
      <c r="R36" s="10">
        <f>'取引基本表（37部門）'!R36/'取引基本表（37部門）'!R$49</f>
        <v>0.000755078438306547</v>
      </c>
      <c r="S36" s="10">
        <f>'取引基本表（37部門）'!S36/'取引基本表（37部門）'!S$49</f>
        <v>0.00040929697401893074</v>
      </c>
      <c r="T36" s="10">
        <f>'取引基本表（37部門）'!T36/'取引基本表（37部門）'!T$49</f>
        <v>0.0006750833778350983</v>
      </c>
      <c r="U36" s="10">
        <f>'取引基本表（37部門）'!U36/'取引基本表（37部門）'!U$49</f>
        <v>0.00021924018328298132</v>
      </c>
      <c r="V36" s="10">
        <f>'取引基本表（37部門）'!V36/'取引基本表（37部門）'!V$49</f>
        <v>0.0007772865881323919</v>
      </c>
      <c r="W36" s="10">
        <f>'取引基本表（37部門）'!W36/'取引基本表（37部門）'!W$49</f>
        <v>0.0008763846667483504</v>
      </c>
      <c r="X36" s="10">
        <f>'取引基本表（37部門）'!X36/'取引基本表（37部門）'!X$49</f>
        <v>0.0005237232400510033</v>
      </c>
      <c r="Y36" s="10">
        <f>'取引基本表（37部門）'!Y36/'取引基本表（37部門）'!Y$49</f>
        <v>0.010419256775725298</v>
      </c>
      <c r="Z36" s="10">
        <f>'取引基本表（37部門）'!Z36/'取引基本表（37部門）'!Z$49</f>
        <v>0.0018826042032302878</v>
      </c>
      <c r="AA36" s="10">
        <f>'取引基本表（37部門）'!AA36/'取引基本表（37部門）'!AA$49</f>
        <v>0.0005358706937436178</v>
      </c>
      <c r="AB36" s="10">
        <f>'取引基本表（37部門）'!AB36/'取引基本表（37部門）'!AB$49</f>
        <v>0.0030263125912390497</v>
      </c>
      <c r="AC36" s="10">
        <f>'取引基本表（37部門）'!AC36/'取引基本表（37部門）'!AC$49</f>
        <v>0.00022183259507682786</v>
      </c>
      <c r="AD36" s="10">
        <f>'取引基本表（37部門）'!AD36/'取引基本表（37部門）'!AD$49</f>
        <v>0.0012090142202492032</v>
      </c>
      <c r="AE36" s="10">
        <f>'取引基本表（37部門）'!AE36/'取引基本表（37部門）'!AE$49</f>
        <v>0.0011762673745841625</v>
      </c>
      <c r="AF36" s="10">
        <f>'取引基本表（37部門）'!AF36/'取引基本表（37部門）'!AF$49</f>
        <v>1.142868114391041E-06</v>
      </c>
      <c r="AG36" s="10">
        <f>'取引基本表（37部門）'!AG36/'取引基本表（37部門）'!AG$49</f>
        <v>0.0009943064998658528</v>
      </c>
      <c r="AH36" s="10">
        <f>'取引基本表（37部門）'!AH36/'取引基本表（37部門）'!AH$49</f>
        <v>0.0008576522136992989</v>
      </c>
      <c r="AI36" s="10">
        <f>'取引基本表（37部門）'!AI36/'取引基本表（37部門）'!AI$49</f>
        <v>0</v>
      </c>
      <c r="AJ36" s="10">
        <f>'取引基本表（37部門）'!AJ36/'取引基本表（37部門）'!AJ$49</f>
        <v>0.001897872798291099</v>
      </c>
      <c r="AK36" s="10">
        <f>'取引基本表（37部門）'!AK36/'取引基本表（37部門）'!AK$49</f>
        <v>0.0025313006625927413</v>
      </c>
      <c r="AL36" s="10">
        <f>'取引基本表（37部門）'!AL36/'取引基本表（37部門）'!AL$49</f>
        <v>0</v>
      </c>
      <c r="AM36" s="11">
        <f>'取引基本表（37部門）'!AM36/'取引基本表（37部門）'!AM$49</f>
        <v>0.004675026018707804</v>
      </c>
      <c r="AN36" s="201">
        <f>'取引基本表（37部門）'!AN36/'取引基本表（37部門）'!AN$49</f>
        <v>0.0009291338322802592</v>
      </c>
    </row>
    <row r="37" spans="1:40" ht="14.25">
      <c r="A37" s="9" t="s">
        <v>145</v>
      </c>
      <c r="B37" s="200" t="s">
        <v>24</v>
      </c>
      <c r="C37" s="10">
        <f>'取引基本表（37部門）'!C37/'取引基本表（37部門）'!C$49</f>
        <v>0.022304587770259482</v>
      </c>
      <c r="D37" s="10">
        <f>'取引基本表（37部門）'!D37/'取引基本表（37部門）'!D$49</f>
        <v>0.02085146377971943</v>
      </c>
      <c r="E37" s="10">
        <f>'取引基本表（37部門）'!E37/'取引基本表（37部門）'!E$49</f>
        <v>0.03217477639500704</v>
      </c>
      <c r="F37" s="10">
        <f>'取引基本表（37部門）'!F37/'取引基本表（37部門）'!F$49</f>
        <v>0.041120324123947664</v>
      </c>
      <c r="G37" s="10">
        <f>'取引基本表（37部門）'!G37/'取引基本表（37部門）'!G$49</f>
        <v>0.02210295230641721</v>
      </c>
      <c r="H37" s="10">
        <f>'取引基本表（37部門）'!H37/'取引基本表（37部門）'!H$49</f>
        <v>0.024682188948689846</v>
      </c>
      <c r="I37" s="10">
        <f>'取引基本表（37部門）'!I37/'取引基本表（37部門）'!I$49</f>
        <v>0.0043664096902296685</v>
      </c>
      <c r="J37" s="10">
        <f>'取引基本表（37部門）'!J37/'取引基本表（37部門）'!J$49</f>
        <v>0.040158576349787124</v>
      </c>
      <c r="K37" s="10">
        <f>'取引基本表（37部門）'!K37/'取引基本表（37部門）'!K$49</f>
        <v>0.052270193266597625</v>
      </c>
      <c r="L37" s="10">
        <f>'取引基本表（37部門）'!L37/'取引基本表（37部門）'!L$49</f>
        <v>0.008826234076777018</v>
      </c>
      <c r="M37" s="10">
        <f>'取引基本表（37部門）'!M37/'取引基本表（37部門）'!M$49</f>
        <v>0.011256862873104886</v>
      </c>
      <c r="N37" s="10">
        <f>'取引基本表（37部門）'!N37/'取引基本表（37部門）'!N$49</f>
        <v>0.03059706407006854</v>
      </c>
      <c r="O37" s="10">
        <f>'取引基本表（37部門）'!O37/'取引基本表（37部門）'!O$49</f>
        <v>0.03419187533620027</v>
      </c>
      <c r="P37" s="10">
        <f>'取引基本表（37部門）'!P37/'取引基本表（37部門）'!P$49</f>
        <v>0.03154131254472225</v>
      </c>
      <c r="Q37" s="10">
        <f>'取引基本表（37部門）'!Q37/'取引基本表（37部門）'!Q$49</f>
        <v>0.03134484563055991</v>
      </c>
      <c r="R37" s="10">
        <f>'取引基本表（37部門）'!R37/'取引基本表（37部門）'!R$49</f>
        <v>0.046409846574546</v>
      </c>
      <c r="S37" s="10">
        <f>'取引基本表（37部門）'!S37/'取引基本表（37部門）'!S$49</f>
        <v>0.03653350032809677</v>
      </c>
      <c r="T37" s="10">
        <f>'取引基本表（37部門）'!T37/'取引基本表（37部門）'!T$49</f>
        <v>0.03162060314165668</v>
      </c>
      <c r="U37" s="10">
        <f>'取引基本表（37部門）'!U37/'取引基本表（37部門）'!U$49</f>
        <v>0.02514320256909633</v>
      </c>
      <c r="V37" s="10">
        <f>'取引基本表（37部門）'!V37/'取引基本表（37部門）'!V$49</f>
        <v>0.03950882215851069</v>
      </c>
      <c r="W37" s="10">
        <f>'取引基本表（37部門）'!W37/'取引基本表（37部門）'!W$49</f>
        <v>0.08952594172563968</v>
      </c>
      <c r="X37" s="10">
        <f>'取引基本表（37部門）'!X37/'取引基本表（37部門）'!X$49</f>
        <v>0.02204335279511442</v>
      </c>
      <c r="Y37" s="10">
        <f>'取引基本表（37部門）'!Y37/'取引基本表（37部門）'!Y$49</f>
        <v>0.08992805178346555</v>
      </c>
      <c r="Z37" s="10">
        <f>'取引基本表（37部門）'!Z37/'取引基本表（37部門）'!Z$49</f>
        <v>0.05986958219831614</v>
      </c>
      <c r="AA37" s="10">
        <f>'取引基本表（37部門）'!AA37/'取引基本表（37部門）'!AA$49</f>
        <v>0.07642638934582074</v>
      </c>
      <c r="AB37" s="10">
        <f>'取引基本表（37部門）'!AB37/'取引基本表（37部門）'!AB$49</f>
        <v>0.1143830631728098</v>
      </c>
      <c r="AC37" s="10">
        <f>'取引基本表（37部門）'!AC37/'取引基本表（37部門）'!AC$49</f>
        <v>0.018462895720009035</v>
      </c>
      <c r="AD37" s="10">
        <f>'取引基本表（37部門）'!AD37/'取引基本表（37部門）'!AD$49</f>
        <v>0.10597497455686146</v>
      </c>
      <c r="AE37" s="10">
        <f>'取引基本表（37部門）'!AE37/'取引基本表（37部門）'!AE$49</f>
        <v>0.12560076499691125</v>
      </c>
      <c r="AF37" s="10">
        <f>'取引基本表（37部門）'!AF37/'取引基本表（37部門）'!AF$49</f>
        <v>0.0792734467393744</v>
      </c>
      <c r="AG37" s="10">
        <f>'取引基本表（37部門）'!AG37/'取引基本表（37部門）'!AG$49</f>
        <v>0.05529810320025131</v>
      </c>
      <c r="AH37" s="10">
        <f>'取引基本表（37部門）'!AH37/'取引基本表（37部門）'!AH$49</f>
        <v>0.041252042988008254</v>
      </c>
      <c r="AI37" s="10">
        <f>'取引基本表（37部門）'!AI37/'取引基本表（37部門）'!AI$49</f>
        <v>0.07450051733434371</v>
      </c>
      <c r="AJ37" s="10">
        <f>'取引基本表（37部門）'!AJ37/'取引基本表（37部門）'!AJ$49</f>
        <v>0.11266572860513094</v>
      </c>
      <c r="AK37" s="10">
        <f>'取引基本表（37部門）'!AK37/'取引基本表（37部門）'!AK$49</f>
        <v>0.032833424484001596</v>
      </c>
      <c r="AL37" s="10">
        <f>'取引基本表（37部門）'!AL37/'取引基本表（37部門）'!AL$49</f>
        <v>0</v>
      </c>
      <c r="AM37" s="11">
        <f>'取引基本表（37部門）'!AM37/'取引基本表（37部門）'!AM$49</f>
        <v>0.037410474470867386</v>
      </c>
      <c r="AN37" s="201">
        <f>'取引基本表（37部門）'!AN37/'取引基本表（37部門）'!AN$49</f>
        <v>0.04493957179664595</v>
      </c>
    </row>
    <row r="38" spans="1:40" ht="14.25">
      <c r="A38" s="9" t="s">
        <v>146</v>
      </c>
      <c r="B38" s="200" t="s">
        <v>25</v>
      </c>
      <c r="C38" s="10">
        <f>'取引基本表（37部門）'!C38/'取引基本表（37部門）'!C$49</f>
        <v>0.00013830922023873478</v>
      </c>
      <c r="D38" s="10">
        <f>'取引基本表（37部門）'!D38/'取引基本表（37部門）'!D$49</f>
        <v>0.00010443137118390364</v>
      </c>
      <c r="E38" s="10">
        <f>'取引基本表（37部門）'!E38/'取引基本表（37部門）'!E$49</f>
        <v>0.00013972873899565253</v>
      </c>
      <c r="F38" s="10">
        <f>'取引基本表（37部門）'!F38/'取引基本表（37部門）'!F$49</f>
        <v>0.00017773134999655418</v>
      </c>
      <c r="G38" s="10">
        <f>'取引基本表（37部門）'!G38/'取引基本表（37部門）'!G$49</f>
        <v>9.453740324016207E-05</v>
      </c>
      <c r="H38" s="10">
        <f>'取引基本表（37部門）'!H38/'取引基本表（37部門）'!H$49</f>
        <v>8.093772469177061E-05</v>
      </c>
      <c r="I38" s="10">
        <f>'取引基本表（37部門）'!I38/'取引基本表（37部門）'!I$49</f>
        <v>1.5968947284612958E-05</v>
      </c>
      <c r="J38" s="10">
        <f>'取引基本表（37部門）'!J38/'取引基本表（37部門）'!J$49</f>
        <v>9.067620512759859E-05</v>
      </c>
      <c r="K38" s="10">
        <f>'取引基本表（37部門）'!K38/'取引基本表（37部門）'!K$49</f>
        <v>8.187907356386983E-05</v>
      </c>
      <c r="L38" s="10">
        <f>'取引基本表（37部門）'!L38/'取引基本表（37部門）'!L$49</f>
        <v>5.550343559787351E-05</v>
      </c>
      <c r="M38" s="10">
        <f>'取引基本表（37部門）'!M38/'取引基本表（37部門）'!M$49</f>
        <v>4.669282906230856E-05</v>
      </c>
      <c r="N38" s="10">
        <f>'取引基本表（37部門）'!N38/'取引基本表（37部門）'!N$49</f>
        <v>9.854049509628849E-05</v>
      </c>
      <c r="O38" s="10">
        <f>'取引基本表（37部門）'!O38/'取引基本表（37部門）'!O$49</f>
        <v>0.0001268587511395161</v>
      </c>
      <c r="P38" s="10">
        <f>'取引基本表（37部門）'!P38/'取引基本表（37部門）'!P$49</f>
        <v>0.00011864140758143311</v>
      </c>
      <c r="Q38" s="10">
        <f>'取引基本表（37部門）'!Q38/'取引基本表（37部門）'!Q$49</f>
        <v>9.563507100452914E-05</v>
      </c>
      <c r="R38" s="10">
        <f>'取引基本表（37部門）'!R38/'取引基本表（37部門）'!R$49</f>
        <v>0.00020992719318275178</v>
      </c>
      <c r="S38" s="10">
        <f>'取引基本表（37部門）'!S38/'取引基本表（37部門）'!S$49</f>
        <v>0.00010067626886556422</v>
      </c>
      <c r="T38" s="10">
        <f>'取引基本表（37部門）'!T38/'取引基本表（37部門）'!T$49</f>
        <v>0.0001259483913871452</v>
      </c>
      <c r="U38" s="10">
        <f>'取引基本表（37部門）'!U38/'取引基本表（37部門）'!U$49</f>
        <v>9.546460460100891E-05</v>
      </c>
      <c r="V38" s="10">
        <f>'取引基本表（37部門）'!V38/'取引基本表（37部門）'!V$49</f>
        <v>0.0002363730285095087</v>
      </c>
      <c r="W38" s="10">
        <f>'取引基本表（37部門）'!W38/'取引基本表（37部門）'!W$49</f>
        <v>0.00024708131570800614</v>
      </c>
      <c r="X38" s="10">
        <f>'取引基本表（37部門）'!X38/'取引基本表（37部門）'!X$49</f>
        <v>3.355479498020267E-05</v>
      </c>
      <c r="Y38" s="10">
        <f>'取引基本表（37部門）'!Y38/'取引基本表（37部門）'!Y$49</f>
        <v>0.00021175394832882822</v>
      </c>
      <c r="Z38" s="10">
        <f>'取引基本表（37部門）'!Z38/'取引基本表（37部門）'!Z$49</f>
        <v>4.943813558903067E-05</v>
      </c>
      <c r="AA38" s="10">
        <f>'取引基本表（37部門）'!AA38/'取引基本表（37部門）'!AA$49</f>
        <v>0.000679857636648736</v>
      </c>
      <c r="AB38" s="10">
        <f>'取引基本表（37部門）'!AB38/'取引基本表（37部門）'!AB$49</f>
        <v>0.00019416670598613954</v>
      </c>
      <c r="AC38" s="10">
        <f>'取引基本表（37部門）'!AC38/'取引基本表（37部門）'!AC$49</f>
        <v>0.0005285750612151269</v>
      </c>
      <c r="AD38" s="10">
        <f>'取引基本表（37部門）'!AD38/'取引基本表（37部門）'!AD$49</f>
        <v>0.00039699668634517453</v>
      </c>
      <c r="AE38" s="10">
        <f>'取引基本表（37部門）'!AE38/'取引基本表（37部門）'!AE$49</f>
        <v>0.007323919543908921</v>
      </c>
      <c r="AF38" s="10">
        <f>'取引基本表（37部門）'!AF38/'取引基本表（37部門）'!AF$49</f>
        <v>0.00037486074152026145</v>
      </c>
      <c r="AG38" s="10">
        <f>'取引基本表（37部門）'!AG38/'取引基本表（37部門）'!AG$49</f>
        <v>0.002784732305725992</v>
      </c>
      <c r="AH38" s="10">
        <f>'取引基本表（37部門）'!AH38/'取引基本表（37部門）'!AH$49</f>
        <v>0.011639968832174037</v>
      </c>
      <c r="AI38" s="10">
        <f>'取引基本表（37部門）'!AI38/'取引基本表（37部門）'!AI$49</f>
        <v>0.0025210941257049592</v>
      </c>
      <c r="AJ38" s="10">
        <f>'取引基本表（37部門）'!AJ38/'取引基本表（37部門）'!AJ$49</f>
        <v>0.0011562907660332216</v>
      </c>
      <c r="AK38" s="10">
        <f>'取引基本表（37部門）'!AK38/'取引基本表（37部門）'!AK$49</f>
        <v>0.01340093656498761</v>
      </c>
      <c r="AL38" s="10">
        <f>'取引基本表（37部門）'!AL38/'取引基本表（37部門）'!AL$49</f>
        <v>0</v>
      </c>
      <c r="AM38" s="11">
        <f>'取引基本表（37部門）'!AM38/'取引基本表（37部門）'!AM$49</f>
        <v>0.001615662299630284</v>
      </c>
      <c r="AN38" s="201">
        <f>'取引基本表（37部門）'!AN38/'取引基本表（37部門）'!AN$49</f>
        <v>0.0017014290889594379</v>
      </c>
    </row>
    <row r="39" spans="1:40" ht="14.25">
      <c r="A39" s="9" t="s">
        <v>147</v>
      </c>
      <c r="B39" s="200" t="s">
        <v>47</v>
      </c>
      <c r="C39" s="10">
        <f>'取引基本表（37部門）'!C39/'取引基本表（37部門）'!C$49</f>
        <v>0.0007550614941788439</v>
      </c>
      <c r="D39" s="10">
        <f>'取引基本表（37部門）'!D39/'取引基本表（37部門）'!D$49</f>
        <v>0.0004641394274840162</v>
      </c>
      <c r="E39" s="10">
        <f>'取引基本表（37部門）'!E39/'取引基本表（37部門）'!E$49</f>
        <v>0.0005294087857175383</v>
      </c>
      <c r="F39" s="10">
        <f>'取引基本表（37部門）'!F39/'取引基本表（37部門）'!F$49</f>
        <v>0.0012187292571192287</v>
      </c>
      <c r="G39" s="10">
        <f>'取引基本表（37部門）'!G39/'取引基本表（37部門）'!G$49</f>
        <v>0.0007186991223598685</v>
      </c>
      <c r="H39" s="10">
        <f>'取引基本表（37部門）'!H39/'取引基本表（37部門）'!H$49</f>
        <v>0.0003734508683083237</v>
      </c>
      <c r="I39" s="10">
        <f>'取引基本表（37部門）'!I39/'取引基本表（37部門）'!I$49</f>
        <v>1.786100265008843E-05</v>
      </c>
      <c r="J39" s="10">
        <f>'取引基本表（37部門）'!J39/'取引基本表（37部門）'!J$49</f>
        <v>0.00019374294760182557</v>
      </c>
      <c r="K39" s="10">
        <f>'取引基本表（37部門）'!K39/'取引基本表（37部門）'!K$49</f>
        <v>0.0008731635579272057</v>
      </c>
      <c r="L39" s="10">
        <f>'取引基本表（37部門）'!L39/'取引基本表（37部門）'!L$49</f>
        <v>0.00012148125495643521</v>
      </c>
      <c r="M39" s="10">
        <f>'取引基本表（37部門）'!M39/'取引基本表（37部門）'!M$49</f>
        <v>0.00014829296637381328</v>
      </c>
      <c r="N39" s="10">
        <f>'取引基本表（37部門）'!N39/'取引基本表（37部門）'!N$49</f>
        <v>0.00042540652761080636</v>
      </c>
      <c r="O39" s="10">
        <f>'取引基本表（37部門）'!O39/'取引基本表（37部門）'!O$49</f>
        <v>0.0007965549490155662</v>
      </c>
      <c r="P39" s="10">
        <f>'取引基本表（37部門）'!P39/'取引基本表（37部門）'!P$49</f>
        <v>0.0010364645190100198</v>
      </c>
      <c r="Q39" s="10">
        <f>'取引基本表（37部門）'!Q39/'取引基本表（37部門）'!Q$49</f>
        <v>0.0009094353921940128</v>
      </c>
      <c r="R39" s="10">
        <f>'取引基本表（37部門）'!R39/'取引基本表（37部門）'!R$49</f>
        <v>0.0006729210681996848</v>
      </c>
      <c r="S39" s="10">
        <f>'取引基本表（37部門）'!S39/'取引基本表（37部門）'!S$49</f>
        <v>0.0009468363381404254</v>
      </c>
      <c r="T39" s="10">
        <f>'取引基本表（37部門）'!T39/'取引基本表（37部門）'!T$49</f>
        <v>0.0008237024796719296</v>
      </c>
      <c r="U39" s="10">
        <f>'取引基本表（37部門）'!U39/'取引基本表（37部門）'!U$49</f>
        <v>0.00028514813094346434</v>
      </c>
      <c r="V39" s="10">
        <f>'取引基本表（37部門）'!V39/'取引基本表（37部門）'!V$49</f>
        <v>0.000923802454118623</v>
      </c>
      <c r="W39" s="10">
        <f>'取引基本表（37部門）'!W39/'取引基本表（37部門）'!W$49</f>
        <v>0.0009464200396867113</v>
      </c>
      <c r="X39" s="10">
        <f>'取引基本表（37部門）'!X39/'取引基本表（37部門）'!X$49</f>
        <v>1.932756190859674E-05</v>
      </c>
      <c r="Y39" s="10">
        <f>'取引基本表（37部門）'!Y39/'取引基本表（37部門）'!Y$49</f>
        <v>0.0005887401442172724</v>
      </c>
      <c r="Z39" s="10">
        <f>'取引基本表（37部門）'!Z39/'取引基本表（37部門）'!Z$49</f>
        <v>0.003158108101427279</v>
      </c>
      <c r="AA39" s="10">
        <f>'取引基本表（37部門）'!AA39/'取引基本表（37部門）'!AA$49</f>
        <v>0.0018058611658242506</v>
      </c>
      <c r="AB39" s="10">
        <f>'取引基本表（37部門）'!AB39/'取引基本表（37部門）'!AB$49</f>
        <v>0.003689167413736651</v>
      </c>
      <c r="AC39" s="10">
        <f>'取引基本表（37部門）'!AC39/'取引基本表（37部門）'!AC$49</f>
        <v>0.00019749324722020197</v>
      </c>
      <c r="AD39" s="10">
        <f>'取引基本表（37部門）'!AD39/'取引基本表（37部門）'!AD$49</f>
        <v>0.0016952014333743277</v>
      </c>
      <c r="AE39" s="10">
        <f>'取引基本表（37部門）'!AE39/'取引基本表（37部門）'!AE$49</f>
        <v>0.0020914462015723056</v>
      </c>
      <c r="AF39" s="10">
        <f>'取引基本表（37部門）'!AF39/'取引基本表（37部門）'!AF$49</f>
        <v>0.0028354557918041728</v>
      </c>
      <c r="AG39" s="10">
        <f>'取引基本表（37部門）'!AG39/'取引基本表（37部門）'!AG$49</f>
        <v>0.002847761226225963</v>
      </c>
      <c r="AH39" s="10">
        <f>'取引基本表（37部門）'!AH39/'取引基本表（37部門）'!AH$49</f>
        <v>0.002064718292239053</v>
      </c>
      <c r="AI39" s="10">
        <f>'取引基本表（37部門）'!AI39/'取引基本表（37部門）'!AI$49</f>
        <v>0.004838169073607205</v>
      </c>
      <c r="AJ39" s="10">
        <f>'取引基本表（37部門）'!AJ39/'取引基本表（37部門）'!AJ$49</f>
        <v>0.001309845928804047</v>
      </c>
      <c r="AK39" s="10">
        <f>'取引基本表（37部門）'!AK39/'取引基本表（37部門）'!AK$49</f>
        <v>0.0016696504691604015</v>
      </c>
      <c r="AL39" s="10">
        <f>'取引基本表（37部門）'!AL39/'取引基本表（37部門）'!AL$49</f>
        <v>0</v>
      </c>
      <c r="AM39" s="11">
        <f>'取引基本表（37部門）'!AM39/'取引基本表（37部門）'!AM$49</f>
        <v>0.00022842564681031818</v>
      </c>
      <c r="AN39" s="201">
        <f>'取引基本表（37部門）'!AN39/'取引基本表（37部門）'!AN$49</f>
        <v>0.0010171889239677027</v>
      </c>
    </row>
    <row r="40" spans="1:40" ht="14.25">
      <c r="A40" s="9" t="s">
        <v>148</v>
      </c>
      <c r="B40" s="200" t="s">
        <v>48</v>
      </c>
      <c r="C40" s="10">
        <f>'取引基本表（37部門）'!C40/'取引基本表（37部門）'!C$49</f>
        <v>0.004319046722991563</v>
      </c>
      <c r="D40" s="10">
        <f>'取引基本表（37部門）'!D40/'取引基本表（37部門）'!D$49</f>
        <v>0.0031677515925784107</v>
      </c>
      <c r="E40" s="10">
        <f>'取引基本表（37部門）'!E40/'取引基本表（37部門）'!E$49</f>
        <v>0.004597713867602125</v>
      </c>
      <c r="F40" s="10">
        <f>'取引基本表（37部門）'!F40/'取引基本表（37部門）'!F$49</f>
        <v>0.0032794154452170316</v>
      </c>
      <c r="G40" s="10">
        <f>'取引基本表（37部門）'!G40/'取引基本表（37部門）'!G$49</f>
        <v>0.005163568507657261</v>
      </c>
      <c r="H40" s="10">
        <f>'取引基本表（37部門）'!H40/'取引基本表（37部門）'!H$49</f>
        <v>0.0008441983854520867</v>
      </c>
      <c r="I40" s="10">
        <f>'取引基本表（37部門）'!I40/'取引基本表（37部門）'!I$49</f>
        <v>0.00026450934009347054</v>
      </c>
      <c r="J40" s="10">
        <f>'取引基本表（37部門）'!J40/'取引基本表（37部門）'!J$49</f>
        <v>0.0025245719843755322</v>
      </c>
      <c r="K40" s="10">
        <f>'取引基本表（37部門）'!K40/'取引基本表（37部門）'!K$49</f>
        <v>0.006187627176432132</v>
      </c>
      <c r="L40" s="10">
        <f>'取引基本表（37部門）'!L40/'取引基本表（37部門）'!L$49</f>
        <v>0.0025060233105790846</v>
      </c>
      <c r="M40" s="10">
        <f>'取引基本表（37部門）'!M40/'取引基本表（37部門）'!M$49</f>
        <v>0.0029952585161451264</v>
      </c>
      <c r="N40" s="10">
        <f>'取引基本表（37部門）'!N40/'取引基本表（37部門）'!N$49</f>
        <v>0.003957001734793399</v>
      </c>
      <c r="O40" s="10">
        <f>'取引基本表（37部門）'!O40/'取引基本表（37部門）'!O$49</f>
        <v>0.006635991106119804</v>
      </c>
      <c r="P40" s="10">
        <f>'取引基本表（37部門）'!P40/'取引基本表（37部門）'!P$49</f>
        <v>0.005883872307241698</v>
      </c>
      <c r="Q40" s="10">
        <f>'取引基本表（37部門）'!Q40/'取引基本表（37部門）'!Q$49</f>
        <v>0.002627257799671593</v>
      </c>
      <c r="R40" s="10">
        <f>'取引基本表（37部門）'!R40/'取引基本表（37部門）'!R$49</f>
        <v>0.0005371828045448687</v>
      </c>
      <c r="S40" s="10">
        <f>'取引基本表（37部門）'!S40/'取引基本表（37部門）'!S$49</f>
        <v>0.0032150487051413813</v>
      </c>
      <c r="T40" s="10">
        <f>'取引基本表（37部門）'!T40/'取引基本表（37部門）'!T$49</f>
        <v>0.001365280562636654</v>
      </c>
      <c r="U40" s="10">
        <f>'取引基本表（37部門）'!U40/'取引基本表（37部門）'!U$49</f>
        <v>0.0015857542802229273</v>
      </c>
      <c r="V40" s="10">
        <f>'取引基本表（37部門）'!V40/'取引基本表（37部門）'!V$49</f>
        <v>0.0023593038238870438</v>
      </c>
      <c r="W40" s="10">
        <f>'取引基本表（37部門）'!W40/'取引基本表（37部門）'!W$49</f>
        <v>0.013991849506598623</v>
      </c>
      <c r="X40" s="10">
        <f>'取引基本表（37部門）'!X40/'取引基本表（37部門）'!X$49</f>
        <v>0.0007956512985705657</v>
      </c>
      <c r="Y40" s="10">
        <f>'取引基本表（37部門）'!Y40/'取引基本表（37部門）'!Y$49</f>
        <v>0.008370697745301709</v>
      </c>
      <c r="Z40" s="10">
        <f>'取引基本表（37部門）'!Z40/'取引基本表（37部門）'!Z$49</f>
        <v>0.0197633890830709</v>
      </c>
      <c r="AA40" s="10">
        <f>'取引基本表（37部門）'!AA40/'取引基本表（37部門）'!AA$49</f>
        <v>0.006670568983418002</v>
      </c>
      <c r="AB40" s="10">
        <f>'取引基本表（37部門）'!AB40/'取引基本表（37部門）'!AB$49</f>
        <v>0.004979418043205667</v>
      </c>
      <c r="AC40" s="10">
        <f>'取引基本表（37部門）'!AC40/'取引基本表（37部門）'!AC$49</f>
        <v>0.0011887381948605966</v>
      </c>
      <c r="AD40" s="10">
        <f>'取引基本表（37部門）'!AD40/'取引基本表（37部門）'!AD$49</f>
        <v>0.008440540268999559</v>
      </c>
      <c r="AE40" s="10">
        <f>'取引基本表（37部門）'!AE40/'取引基本表（37部門）'!AE$49</f>
        <v>0.0026999890984953433</v>
      </c>
      <c r="AF40" s="10">
        <f>'取引基本表（37部門）'!AF40/'取引基本表（37部門）'!AF$49</f>
        <v>0.0003796607876007038</v>
      </c>
      <c r="AG40" s="10">
        <f>'取引基本表（37部門）'!AG40/'取引基本表（37部門）'!AG$49</f>
        <v>0.00892229983430472</v>
      </c>
      <c r="AH40" s="10">
        <f>'取引基本表（37部門）'!AH40/'取引基本表（37部門）'!AH$49</f>
        <v>0.003438254274085187</v>
      </c>
      <c r="AI40" s="10">
        <f>'取引基本表（37部門）'!AI40/'取引基本表（37部門）'!AI$49</f>
        <v>0.004195508663528657</v>
      </c>
      <c r="AJ40" s="10">
        <f>'取引基本表（37部門）'!AJ40/'取引基本表（37部門）'!AJ$49</f>
        <v>0.003131490117180313</v>
      </c>
      <c r="AK40" s="10">
        <f>'取引基本表（37部門）'!AK40/'取引基本表（37部門）'!AK$49</f>
        <v>0.002489843908003072</v>
      </c>
      <c r="AL40" s="10">
        <f>'取引基本表（37部門）'!AL40/'取引基本表（37部門）'!AL$49</f>
        <v>0.0005048470993981542</v>
      </c>
      <c r="AM40" s="11">
        <f>'取引基本表（37部門）'!AM40/'取引基本表（37部門）'!AM$49</f>
        <v>0</v>
      </c>
      <c r="AN40" s="201">
        <f>'取引基本表（37部門）'!AN40/'取引基本表（37部門）'!AN$49</f>
        <v>0.0037659144965845807</v>
      </c>
    </row>
    <row r="41" spans="1:40" ht="14.25">
      <c r="A41" s="12" t="s">
        <v>149</v>
      </c>
      <c r="B41" s="203" t="s">
        <v>53</v>
      </c>
      <c r="C41" s="13">
        <f>'取引基本表（37部門）'!C41/'取引基本表（37部門）'!C$49</f>
        <v>0.5766420064690725</v>
      </c>
      <c r="D41" s="13">
        <f>'取引基本表（37部門）'!D41/'取引基本表（37部門）'!D$49</f>
        <v>0.41952402501711517</v>
      </c>
      <c r="E41" s="13">
        <f>'取引基本表（37部門）'!E41/'取引基本表（37部門）'!E$49</f>
        <v>0.5651976424002532</v>
      </c>
      <c r="F41" s="13">
        <f>'取引基本表（37部門）'!F41/'取引基本表（37部門）'!F$49</f>
        <v>0.5871572777360653</v>
      </c>
      <c r="G41" s="13">
        <f>'取引基本表（37部門）'!G41/'取引基本表（37部門）'!G$49</f>
        <v>0.6285372968855835</v>
      </c>
      <c r="H41" s="13">
        <f>'取引基本表（37部門）'!H41/'取引基本表（37部門）'!H$49</f>
        <v>0.7679988283894328</v>
      </c>
      <c r="I41" s="13">
        <f>'取引基本表（37部門）'!I41/'取引基本表（37部門）'!I$49</f>
        <v>0.7391352883159376</v>
      </c>
      <c r="J41" s="13">
        <f>'取引基本表（37部門）'!J41/'取引基本表（37部門）'!J$49</f>
        <v>0.6223406457215896</v>
      </c>
      <c r="K41" s="13">
        <f>'取引基本表（37部門）'!K41/'取引基本表（37部門）'!K$49</f>
        <v>0.4942572704459403</v>
      </c>
      <c r="L41" s="13">
        <f>'取引基本表（37部門）'!L41/'取引基本表（37部門）'!L$49</f>
        <v>0.7478691647963952</v>
      </c>
      <c r="M41" s="13">
        <f>'取引基本表（37部門）'!M41/'取引基本表（37部門）'!M$49</f>
        <v>0.7957863180499345</v>
      </c>
      <c r="N41" s="13">
        <f>'取引基本表（37部門）'!N41/'取引基本表（37部門）'!N$49</f>
        <v>0.5467026667942085</v>
      </c>
      <c r="O41" s="13">
        <f>'取引基本表（37部門）'!O41/'取引基本表（37部門）'!O$49</f>
        <v>0.5271104034993347</v>
      </c>
      <c r="P41" s="13">
        <f>'取引基本表（37部門）'!P41/'取引基本表（37部門）'!P$49</f>
        <v>0.5500174460542051</v>
      </c>
      <c r="Q41" s="13">
        <f>'取引基本表（37部門）'!Q41/'取引基本表（37部門）'!Q$49</f>
        <v>0.6454122232447356</v>
      </c>
      <c r="R41" s="13">
        <f>'取引基本表（37部門）'!R41/'取引基本表（37部門）'!R$49</f>
        <v>0.6037530805579118</v>
      </c>
      <c r="S41" s="13">
        <f>'取引基本表（37部門）'!S41/'取引基本表（37部門）'!S$49</f>
        <v>0.6455536146076472</v>
      </c>
      <c r="T41" s="13">
        <f>'取引基本表（37部門）'!T41/'取引基本表（37部門）'!T$49</f>
        <v>0.6327244148437736</v>
      </c>
      <c r="U41" s="13">
        <f>'取引基本表（37部門）'!U41/'取引基本表（37部門）'!U$49</f>
        <v>0.7601597327806427</v>
      </c>
      <c r="V41" s="13">
        <f>'取引基本表（37部門）'!V41/'取引基本表（37部門）'!V$49</f>
        <v>0.505661222562027</v>
      </c>
      <c r="W41" s="13">
        <f>'取引基本表（37部門）'!W41/'取引基本表（37部門）'!W$49</f>
        <v>0.5285597145804801</v>
      </c>
      <c r="X41" s="13">
        <f>'取引基本表（37部門）'!X41/'取引基本表（37部門）'!X$49</f>
        <v>0.22446949869136298</v>
      </c>
      <c r="Y41" s="13">
        <f>'取引基本表（37部門）'!Y41/'取引基本表（37部門）'!Y$49</f>
        <v>0.3848275087629238</v>
      </c>
      <c r="Z41" s="13">
        <f>'取引基本表（37部門）'!Z41/'取引基本表（37部門）'!Z$49</f>
        <v>0.3342334369886243</v>
      </c>
      <c r="AA41" s="13">
        <f>'取引基本表（37部門）'!AA41/'取引基本表（37部門）'!AA$49</f>
        <v>0.2889932450042512</v>
      </c>
      <c r="AB41" s="13">
        <f>'取引基本表（37部門）'!AB41/'取引基本表（37部門）'!AB$49</f>
        <v>0.31855149921575526</v>
      </c>
      <c r="AC41" s="13">
        <f>'取引基本表（37部門）'!AC41/'取引基本表（37部門）'!AC$49</f>
        <v>0.13626311657458465</v>
      </c>
      <c r="AD41" s="13">
        <f>'取引基本表（37部門）'!AD41/'取引基本表（37部門）'!AD$49</f>
        <v>0.49691007734342</v>
      </c>
      <c r="AE41" s="13">
        <f>'取引基本表（37部門）'!AE41/'取引基本表（37部門）'!AE$49</f>
        <v>0.4379769097171234</v>
      </c>
      <c r="AF41" s="13">
        <f>'取引基本表（37部門）'!AF41/'取引基本表（37部門）'!AF$49</f>
        <v>0.24569767298337492</v>
      </c>
      <c r="AG41" s="13">
        <f>'取引基本表（37部門）'!AG41/'取引基本表（37部門）'!AG$49</f>
        <v>0.21415575625941222</v>
      </c>
      <c r="AH41" s="13">
        <f>'取引基本表（37部門）'!AH41/'取引基本表（37部門）'!AH$49</f>
        <v>0.3298999332937167</v>
      </c>
      <c r="AI41" s="13">
        <f>'取引基本表（37部門）'!AI41/'取引基本表（37部門）'!AI$49</f>
        <v>0.3935165619853981</v>
      </c>
      <c r="AJ41" s="13">
        <f>'取引基本表（37部門）'!AJ41/'取引基本表（37部門）'!AJ$49</f>
        <v>0.3593804088394445</v>
      </c>
      <c r="AK41" s="13">
        <f>'取引基本表（37部門）'!AK41/'取引基本表（37部門）'!AK$49</f>
        <v>0.43451832453583067</v>
      </c>
      <c r="AL41" s="13">
        <f>'取引基本表（37部門）'!AL41/'取引基本表（37部門）'!AL$49</f>
        <v>1</v>
      </c>
      <c r="AM41" s="14">
        <f>'取引基本表（37部門）'!AM41/'取引基本表（37部門）'!AM$49</f>
        <v>0.5882435222721422</v>
      </c>
      <c r="AN41" s="204">
        <f>'取引基本表（37部門）'!AN41/'取引基本表（37部門）'!AN$49</f>
        <v>0.5175237537279166</v>
      </c>
    </row>
    <row r="42" spans="1:40" ht="14.25">
      <c r="A42" s="9" t="s">
        <v>150</v>
      </c>
      <c r="B42" s="200" t="s">
        <v>88</v>
      </c>
      <c r="C42" s="10">
        <f>'取引基本表（37部門）'!C42/'取引基本表（37部門）'!C$49</f>
        <v>0.003972976871492926</v>
      </c>
      <c r="D42" s="10">
        <f>'取引基本表（37部門）'!D42/'取引基本表（37部門）'!D$49</f>
        <v>0.0514846659936645</v>
      </c>
      <c r="E42" s="10">
        <f>'取引基本表（37部門）'!E42/'取引基本表（37部門）'!E$49</f>
        <v>0.008498486319279743</v>
      </c>
      <c r="F42" s="10">
        <f>'取引基本表（37部門）'!F42/'取引基本表（37部門）'!F$49</f>
        <v>0.012997511761100049</v>
      </c>
      <c r="G42" s="10">
        <f>'取引基本表（37部門）'!G42/'取引基本表（37部門）'!G$49</f>
        <v>0.015459551151449457</v>
      </c>
      <c r="H42" s="10">
        <f>'取引基本表（37部門）'!H42/'取引基本表（37部門）'!H$49</f>
        <v>0.007861943144169641</v>
      </c>
      <c r="I42" s="10">
        <f>'取引基本表（37部門）'!I42/'取引基本表（37部門）'!I$49</f>
        <v>0.003199465623019018</v>
      </c>
      <c r="J42" s="10">
        <f>'取引基本表（37部門）'!J42/'取引基本表（37部門）'!J$49</f>
        <v>0.018727733993185766</v>
      </c>
      <c r="K42" s="10">
        <f>'取引基本表（37部門）'!K42/'取引基本表（37部門）'!K$49</f>
        <v>0.02142033326062301</v>
      </c>
      <c r="L42" s="10">
        <f>'取引基本表（37部門）'!L42/'取引基本表（37部門）'!L$49</f>
        <v>0.009003380742337934</v>
      </c>
      <c r="M42" s="10">
        <f>'取引基本表（37部門）'!M42/'取引基本表（37部門）'!M$49</f>
        <v>0.020760582951324023</v>
      </c>
      <c r="N42" s="10">
        <f>'取引基本表（37部門）'!N42/'取引基本表（37部門）'!N$49</f>
        <v>0.015566994798503915</v>
      </c>
      <c r="O42" s="10">
        <f>'取引基本表（37部門）'!O42/'取引基本表（37部門）'!O$49</f>
        <v>0.016103194185345553</v>
      </c>
      <c r="P42" s="10">
        <f>'取引基本表（37部門）'!P42/'取引基本表（37部門）'!P$49</f>
        <v>0.014430173146423683</v>
      </c>
      <c r="Q42" s="10">
        <f>'取引基本表（37部門）'!Q42/'取引基本表（37部門）'!Q$49</f>
        <v>0.019303848860499108</v>
      </c>
      <c r="R42" s="10">
        <f>'取引基本表（37部門）'!R42/'取引基本表（37部門）'!R$49</f>
        <v>0.019215757069174583</v>
      </c>
      <c r="S42" s="10">
        <f>'取引基本表（37部門）'!S42/'取引基本表（37部門）'!S$49</f>
        <v>0.01579418894179054</v>
      </c>
      <c r="T42" s="10">
        <f>'取引基本表（37部門）'!T42/'取引基本表（37部門）'!T$49</f>
        <v>0.012489042489949318</v>
      </c>
      <c r="U42" s="10">
        <f>'取引基本表（37部門）'!U42/'取引基本表（37部門）'!U$49</f>
        <v>0.008402697107229965</v>
      </c>
      <c r="V42" s="10">
        <f>'取引基本表（37部門）'!V42/'取引基本表（37部門）'!V$49</f>
        <v>0.01953176008049077</v>
      </c>
      <c r="W42" s="10">
        <f>'取引基本表（37部門）'!W42/'取引基本表（37部門）'!W$49</f>
        <v>0.02152173960326339</v>
      </c>
      <c r="X42" s="10">
        <f>'取引基本表（37部門）'!X42/'取引基本表（37部門）'!X$49</f>
        <v>0.009035635192268975</v>
      </c>
      <c r="Y42" s="10">
        <f>'取引基本表（37部門）'!Y42/'取引基本表（37部門）'!Y$49</f>
        <v>0.015551081629542884</v>
      </c>
      <c r="Z42" s="10">
        <f>'取引基本表（37部門）'!Z42/'取引基本表（37部門）'!Z$49</f>
        <v>0.024360146930138972</v>
      </c>
      <c r="AA42" s="10">
        <f>'取引基本表（37部門）'!AA42/'取引基本表（37部門）'!AA$49</f>
        <v>0.022839832684608777</v>
      </c>
      <c r="AB42" s="10">
        <f>'取引基本表（37部門）'!AB42/'取引基本表（37部門）'!AB$49</f>
        <v>0.029743822910813428</v>
      </c>
      <c r="AC42" s="10">
        <f>'取引基本表（37部門）'!AC42/'取引基本表（37部門）'!AC$49</f>
        <v>0.002759348532348438</v>
      </c>
      <c r="AD42" s="10">
        <f>'取引基本表（37部門）'!AD42/'取引基本表（37部門）'!AD$49</f>
        <v>0.017328544875742594</v>
      </c>
      <c r="AE42" s="10">
        <f>'取引基本表（37部門）'!AE42/'取引基本表（37部門）'!AE$49</f>
        <v>0.01560582747647092</v>
      </c>
      <c r="AF42" s="10">
        <f>'取引基本表（37部門）'!AF42/'取引基本表（37部門）'!AF$49</f>
        <v>0.009366489918303215</v>
      </c>
      <c r="AG42" s="10">
        <f>'取引基本表（37部門）'!AG42/'取引基本表（37部門）'!AG$49</f>
        <v>0.008512611851054909</v>
      </c>
      <c r="AH42" s="10">
        <f>'取引基本表（37部門）'!AH42/'取引基本表（37部門）'!AH$49</f>
        <v>0.01026315624206162</v>
      </c>
      <c r="AI42" s="10">
        <f>'取引基本表（37部門）'!AI42/'取引基本表（37部門）'!AI$49</f>
        <v>0.037214555311056385</v>
      </c>
      <c r="AJ42" s="10">
        <f>'取引基本表（37部門）'!AJ42/'取引基本表（37部門）'!AJ$49</f>
        <v>0.015345164243637303</v>
      </c>
      <c r="AK42" s="10">
        <f>'取引基本表（37部門）'!AK42/'取引基本表（37部門）'!AK$49</f>
        <v>0.021706594127642583</v>
      </c>
      <c r="AL42" s="10">
        <f>'取引基本表（37部門）'!AL42/'取引基本表（37部門）'!AL$49</f>
        <v>0</v>
      </c>
      <c r="AM42" s="11">
        <f>'取引基本表（37部門）'!AM42/'取引基本表（37部門）'!AM$49</f>
        <v>0.004168126409212996</v>
      </c>
      <c r="AN42" s="201">
        <f>'取引基本表（37部門）'!AN42/'取引基本表（37部門）'!AN$49</f>
        <v>0.012725781165677701</v>
      </c>
    </row>
    <row r="43" spans="1:40" ht="14.25">
      <c r="A43" s="9" t="s">
        <v>169</v>
      </c>
      <c r="B43" s="200" t="s">
        <v>89</v>
      </c>
      <c r="C43" s="10">
        <f>'取引基本表（37部門）'!C43/'取引基本表（37部門）'!C$49</f>
        <v>0.1338150609836813</v>
      </c>
      <c r="D43" s="10">
        <f>'取引基本表（37部門）'!D43/'取引基本表（37部門）'!D$49</f>
        <v>0.40312829974124226</v>
      </c>
      <c r="E43" s="10">
        <f>'取引基本表（37部門）'!E43/'取引基本表（37部門）'!E$49</f>
        <v>0.21453978956710051</v>
      </c>
      <c r="F43" s="10">
        <f>'取引基本表（37部門）'!F43/'取引基本表（37部門）'!F$49</f>
        <v>0.2720822134444698</v>
      </c>
      <c r="G43" s="10">
        <f>'取引基本表（37部門）'!G43/'取引基本表（37部門）'!G$49</f>
        <v>0.19651747840814052</v>
      </c>
      <c r="H43" s="10">
        <f>'取引基本表（37部門）'!H43/'取引基本表（37部門）'!H$49</f>
        <v>0.07698681081215826</v>
      </c>
      <c r="I43" s="10">
        <f>'取引基本表（37部門）'!I43/'取引基本表（37部門）'!I$49</f>
        <v>0.013054500881849165</v>
      </c>
      <c r="J43" s="10">
        <f>'取引基本表（37部門）'!J43/'取引基本表（37部門）'!J$49</f>
        <v>0.05025207703422351</v>
      </c>
      <c r="K43" s="10">
        <f>'取引基本表（37部門）'!K43/'取引基本表（37部門）'!K$49</f>
        <v>0.19625262508787608</v>
      </c>
      <c r="L43" s="10">
        <f>'取引基本表（37部門）'!L43/'取引基本表（37部門）'!L$49</f>
        <v>0.06571363812278311</v>
      </c>
      <c r="M43" s="10">
        <f>'取引基本表（37部門）'!M43/'取引基本表（37部門）'!M$49</f>
        <v>0.04844640419820414</v>
      </c>
      <c r="N43" s="10">
        <f>'取引基本表（37部門）'!N43/'取引基本表（37部門）'!N$49</f>
        <v>0.2294719719587399</v>
      </c>
      <c r="O43" s="10">
        <f>'取引基本表（37部門）'!O43/'取引基本表（37部門）'!O$49</f>
        <v>0.23962929709434455</v>
      </c>
      <c r="P43" s="10">
        <f>'取引基本表（37部門）'!P43/'取引基本表（37部門）'!P$49</f>
        <v>0.2586708125247427</v>
      </c>
      <c r="Q43" s="10">
        <f>'取引基本表（37部門）'!Q43/'取引基本表（37部門）'!Q$49</f>
        <v>0.1706183799779859</v>
      </c>
      <c r="R43" s="10">
        <f>'取引基本表（37部門）'!R43/'取引基本表（37部門）'!R$49</f>
        <v>0.2028152225791534</v>
      </c>
      <c r="S43" s="10">
        <f>'取引基本表（37部門）'!S43/'取引基本表（37部門）'!S$49</f>
        <v>0.1489565324216538</v>
      </c>
      <c r="T43" s="10">
        <f>'取引基本表（37部門）'!T43/'取引基本表（37部門）'!T$49</f>
        <v>0.08490936753755782</v>
      </c>
      <c r="U43" s="10">
        <f>'取引基本表（37部門）'!U43/'取引基本表（37部門）'!U$49</f>
        <v>0.12217600864639797</v>
      </c>
      <c r="V43" s="10">
        <f>'取引基本表（37部門）'!V43/'取引基本表（37部門）'!V$49</f>
        <v>0.20169922992854364</v>
      </c>
      <c r="W43" s="10">
        <f>'取引基本表（37部門）'!W43/'取引基本表（37部門）'!W$49</f>
        <v>0.3726060191270518</v>
      </c>
      <c r="X43" s="10">
        <f>'取引基本表（37部門）'!X43/'取引基本表（37部門）'!X$49</f>
        <v>0.0448313536004295</v>
      </c>
      <c r="Y43" s="10">
        <f>'取引基本表（37部門）'!Y43/'取引基本表（37部門）'!Y$49</f>
        <v>0.10518075284945418</v>
      </c>
      <c r="Z43" s="10">
        <f>'取引基本表（37部門）'!Z43/'取引基本表（37部門）'!Z$49</f>
        <v>0.3445551309369021</v>
      </c>
      <c r="AA43" s="10">
        <f>'取引基本表（37部門）'!AA43/'取引基本表（37部門）'!AA$49</f>
        <v>0.39457053864789</v>
      </c>
      <c r="AB43" s="10">
        <f>'取引基本表（37部門）'!AB43/'取引基本表（37部門）'!AB$49</f>
        <v>0.3700991851575424</v>
      </c>
      <c r="AC43" s="10">
        <f>'取引基本表（37部門）'!AC43/'取引基本表（37部門）'!AC$49</f>
        <v>0.04883729045933129</v>
      </c>
      <c r="AD43" s="10">
        <f>'取引基本表（37部門）'!AD43/'取引基本表（37部門）'!AD$49</f>
        <v>0.3111083021844818</v>
      </c>
      <c r="AE43" s="10">
        <f>'取引基本表（37部門）'!AE43/'取引基本表（37部門）'!AE$49</f>
        <v>0.18125170180452257</v>
      </c>
      <c r="AF43" s="10">
        <f>'取引基本表（37部門）'!AF43/'取引基本表（37部門）'!AF$49</f>
        <v>0.5279840400753562</v>
      </c>
      <c r="AG43" s="10">
        <f>'取引基本表（37部門）'!AG43/'取引基本表（37部門）'!AG$49</f>
        <v>0.5694201204492783</v>
      </c>
      <c r="AH43" s="10">
        <f>'取引基本表（37部門）'!AH43/'取引基本表（37部門）'!AH$49</f>
        <v>0.6262494003124246</v>
      </c>
      <c r="AI43" s="10">
        <f>'取引基本表（37部門）'!AI43/'取引基本表（37部門）'!AI$49</f>
        <v>0.5034420949855001</v>
      </c>
      <c r="AJ43" s="10">
        <f>'取引基本表（37部門）'!AJ43/'取引基本表（37部門）'!AJ$49</f>
        <v>0.3645672481424766</v>
      </c>
      <c r="AK43" s="10">
        <f>'取引基本表（37部門）'!AK43/'取引基本表（37部門）'!AK$49</f>
        <v>0.2938285686787228</v>
      </c>
      <c r="AL43" s="10">
        <f>'取引基本表（37部門）'!AL43/'取引基本表（37部門）'!AL$49</f>
        <v>0</v>
      </c>
      <c r="AM43" s="11">
        <f>'取引基本表（37部門）'!AM43/'取引基本表（37部門）'!AM$49</f>
        <v>0.02195709447710418</v>
      </c>
      <c r="AN43" s="201">
        <f>'取引基本表（37部門）'!AN43/'取引基本表（37部門）'!AN$49</f>
        <v>0.23036392515659943</v>
      </c>
    </row>
    <row r="44" spans="1:40" ht="14.25">
      <c r="A44" s="9" t="s">
        <v>170</v>
      </c>
      <c r="B44" s="200" t="s">
        <v>91</v>
      </c>
      <c r="C44" s="10">
        <f>'取引基本表（37部門）'!C44/'取引基本表（37部門）'!C$49</f>
        <v>0.14944993888869432</v>
      </c>
      <c r="D44" s="10">
        <f>'取引基本表（37部門）'!D44/'取引基本表（37部門）'!D$49</f>
        <v>-0.19139277597751075</v>
      </c>
      <c r="E44" s="10">
        <f>'取引基本表（37部門）'!E44/'取引基本表（37部門）'!E$49</f>
        <v>0.10732379274843915</v>
      </c>
      <c r="F44" s="10">
        <f>'取引基本表（37部門）'!F44/'取引基本表（37部門）'!F$49</f>
        <v>-0.0006515464799623538</v>
      </c>
      <c r="G44" s="10">
        <f>'取引基本表（37部門）'!G44/'取引基本表（37部門）'!G$49</f>
        <v>0.07469605522322574</v>
      </c>
      <c r="H44" s="10">
        <f>'取引基本表（37部門）'!H44/'取引基本表（37部門）'!H$49</f>
        <v>0.007150174144642491</v>
      </c>
      <c r="I44" s="10">
        <f>'取引基本表（37部門）'!I44/'取引基本表（37部門）'!I$49</f>
        <v>0.02882682577288191</v>
      </c>
      <c r="J44" s="10">
        <f>'取引基本表（37部門）'!J44/'取引基本表（37部門）'!J$49</f>
        <v>0.25246930737177836</v>
      </c>
      <c r="K44" s="10">
        <f>'取引基本表（37部門）'!K44/'取引基本表（37部門）'!K$49</f>
        <v>-0.36291747932713314</v>
      </c>
      <c r="L44" s="10">
        <f>'取引基本表（37部門）'!L44/'取引基本表（37部門）'!L$49</f>
        <v>0.1382599219410048</v>
      </c>
      <c r="M44" s="10">
        <f>'取引基本表（37部門）'!M44/'取引基本表（37部門）'!M$49</f>
        <v>0.08420316741670626</v>
      </c>
      <c r="N44" s="10">
        <f>'取引基本表（37部門）'!N44/'取引基本表（37部門）'!N$49</f>
        <v>0.1199631987302216</v>
      </c>
      <c r="O44" s="10">
        <f>'取引基本表（37部門）'!O44/'取引基本表（37部門）'!O$49</f>
        <v>0.057501925007793456</v>
      </c>
      <c r="P44" s="10">
        <f>'取引基本表（37部門）'!P44/'取引基本表（37部門）'!P$49</f>
        <v>0.08927147996505022</v>
      </c>
      <c r="Q44" s="10">
        <f>'取引基本表（37部門）'!Q44/'取引基本表（37部門）'!Q$49</f>
        <v>-0.794148216315704</v>
      </c>
      <c r="R44" s="10">
        <f>'取引基本表（37部門）'!R44/'取引基本表（37部門）'!R$49</f>
        <v>0.0856840919975699</v>
      </c>
      <c r="S44" s="10">
        <f>'取引基本表（37部門）'!S44/'取引基本表（37部門）'!S$49</f>
        <v>-0.009409036294394189</v>
      </c>
      <c r="T44" s="10">
        <f>'取引基本表（37部門）'!T44/'取引基本表（37部門）'!T$49</f>
        <v>-0.6501153687265107</v>
      </c>
      <c r="U44" s="10">
        <f>'取引基本表（37部門）'!U44/'取引基本表（37部門）'!U$49</f>
        <v>0.018149486019927753</v>
      </c>
      <c r="V44" s="10">
        <f>'取引基本表（37部門）'!V44/'取引基本表（37部門）'!V$49</f>
        <v>0.22454463886937556</v>
      </c>
      <c r="W44" s="10">
        <f>'取引基本表（37部門）'!W44/'取引基本表（37部門）'!W$49</f>
        <v>0.0024680581424096084</v>
      </c>
      <c r="X44" s="10">
        <f>'取引基本表（37部門）'!X44/'取引基本表（37部門）'!X$49</f>
        <v>0.4782637406885444</v>
      </c>
      <c r="Y44" s="10">
        <f>'取引基本表（37部門）'!Y44/'取引基本表（37部門）'!Y$49</f>
        <v>0.2694568992484339</v>
      </c>
      <c r="Z44" s="10">
        <f>'取引基本表（37部門）'!Z44/'取引基本表（37部門）'!Z$49</f>
        <v>0.18797664542474773</v>
      </c>
      <c r="AA44" s="10">
        <f>'取引基本表（37部門）'!AA44/'取引基本表（37部門）'!AA$49</f>
        <v>0.18214920807181403</v>
      </c>
      <c r="AB44" s="10">
        <f>'取引基本表（37部門）'!AB44/'取引基本表（37部門）'!AB$49</f>
        <v>0.19753531246112735</v>
      </c>
      <c r="AC44" s="10">
        <f>'取引基本表（37部門）'!AC44/'取引基本表（37部門）'!AC$49</f>
        <v>0.3600428594799426</v>
      </c>
      <c r="AD44" s="10">
        <f>'取引基本表（37部門）'!AD44/'取引基本表（37部門）'!AD$49</f>
        <v>0.03286502298720122</v>
      </c>
      <c r="AE44" s="10">
        <f>'取引基本表（37部門）'!AE44/'取引基本表（37部門）'!AE$49</f>
        <v>0.17878641861678324</v>
      </c>
      <c r="AF44" s="10">
        <f>'取引基本表（37部門）'!AF44/'取引基本表（37部門）'!AF$49</f>
        <v>0.021045459179265265</v>
      </c>
      <c r="AG44" s="10">
        <f>'取引基本表（37部門）'!AG44/'取引基本表（37部門）'!AG$49</f>
        <v>0.06891285560782125</v>
      </c>
      <c r="AH44" s="10">
        <f>'取引基本表（37部門）'!AH44/'取引基本表（37部門）'!AH$49</f>
        <v>-0.04505263552620645</v>
      </c>
      <c r="AI44" s="10">
        <f>'取引基本表（37部門）'!AI44/'取引基本表（37部門）'!AI$49</f>
        <v>-0.0003293452441672374</v>
      </c>
      <c r="AJ44" s="10">
        <f>'取引基本表（37部門）'!AJ44/'取引基本表（37部門）'!AJ$49</f>
        <v>0.1032024015462801</v>
      </c>
      <c r="AK44" s="10">
        <f>'取引基本表（37部門）'!AK44/'取引基本表（37部門）'!AK$49</f>
        <v>0.11159654351463537</v>
      </c>
      <c r="AL44" s="10">
        <f>'取引基本表（37部門）'!AL44/'取引基本表（37部門）'!AL$49</f>
        <v>0</v>
      </c>
      <c r="AM44" s="11">
        <f>'取引基本表（37部門）'!AM44/'取引基本表（37部門）'!AM$49</f>
        <v>0.3539624571241119</v>
      </c>
      <c r="AN44" s="201">
        <f>'取引基本表（37部門）'!AN44/'取引基本表（37部門）'!AN$49</f>
        <v>0.09451875775112628</v>
      </c>
    </row>
    <row r="45" spans="1:40" ht="14.25">
      <c r="A45" s="9" t="s">
        <v>171</v>
      </c>
      <c r="B45" s="200" t="s">
        <v>92</v>
      </c>
      <c r="C45" s="10">
        <f>'取引基本表（37部門）'!C45/'取引基本表（37部門）'!C$49</f>
        <v>0.16090051768013292</v>
      </c>
      <c r="D45" s="10">
        <f>'取引基本表（37部門）'!D45/'取引基本表（37部門）'!D$49</f>
        <v>0.2751235286956273</v>
      </c>
      <c r="E45" s="10">
        <f>'取引基本表（37部門）'!E45/'取引基本表（37部門）'!E$49</f>
        <v>0.04675983993775863</v>
      </c>
      <c r="F45" s="10">
        <f>'取引基本表（37部門）'!F45/'取引基本表（37部門）'!F$49</f>
        <v>0.10604442344271493</v>
      </c>
      <c r="G45" s="10">
        <f>'取引基本表（37部門）'!G45/'取引基本表（37部門）'!G$49</f>
        <v>0.062238687648466066</v>
      </c>
      <c r="H45" s="10">
        <f>'取引基本表（37部門）'!H45/'取引基本表（37部門）'!H$49</f>
        <v>0.12209825793037797</v>
      </c>
      <c r="I45" s="10">
        <f>'取引基本表（37部門）'!I45/'取引基本表（37部門）'!I$49</f>
        <v>0.019809592629884302</v>
      </c>
      <c r="J45" s="10">
        <f>'取引基本表（37部門）'!J45/'取引基本表（37部門）'!J$49</f>
        <v>0.03156573869990034</v>
      </c>
      <c r="K45" s="10">
        <f>'取引基本表（37部門）'!K45/'取引基本表（37部門）'!K$49</f>
        <v>0.6287583614206275</v>
      </c>
      <c r="L45" s="10">
        <f>'取引基本表（37部門）'!L45/'取引基本表（37部門）'!L$49</f>
        <v>0.017176261634124806</v>
      </c>
      <c r="M45" s="10">
        <f>'取引基本表（37部門）'!M45/'取引基本表（37部門）'!M$49</f>
        <v>0.028847089199300128</v>
      </c>
      <c r="N45" s="10">
        <f>'取引基本表（37部門）'!N45/'取引基本表（37部門）'!N$49</f>
        <v>0.06599713607673276</v>
      </c>
      <c r="O45" s="10">
        <f>'取引基本表（37部門）'!O45/'取引基本表（37部門）'!O$49</f>
        <v>0.1376476453934047</v>
      </c>
      <c r="P45" s="10">
        <f>'取引基本表（37部門）'!P45/'取引基本表（37部門）'!P$49</f>
        <v>0.0655988116085674</v>
      </c>
      <c r="Q45" s="10">
        <f>'取引基本表（37部門）'!Q45/'取引基本表（37部門）'!Q$49</f>
        <v>0.9367184539598332</v>
      </c>
      <c r="R45" s="10">
        <f>'取引基本表（37部門）'!R45/'取引基本表（37部門）'!R$49</f>
        <v>0.06655131661994138</v>
      </c>
      <c r="S45" s="10">
        <f>'取引基本表（37部門）'!S45/'取引基本表（37部門）'!S$49</f>
        <v>0.17712371495432114</v>
      </c>
      <c r="T45" s="10">
        <f>'取引基本表（37部門）'!T45/'取引基本表（37部門）'!T$49</f>
        <v>0.8980951565286608</v>
      </c>
      <c r="U45" s="10">
        <f>'取引基本表（37部門）'!U45/'取引基本表（37部門）'!U$49</f>
        <v>0.06918296114216888</v>
      </c>
      <c r="V45" s="10">
        <f>'取引基本表（37部門）'!V45/'取引基本表（37部門）'!V$49</f>
        <v>0.023920153722144833</v>
      </c>
      <c r="W45" s="10">
        <f>'取引基本表（37部門）'!W45/'取引基本表（37部門）'!W$49</f>
        <v>0.03851293008135268</v>
      </c>
      <c r="X45" s="10">
        <f>'取引基本表（37部門）'!X45/'取引基本表（37部門）'!X$49</f>
        <v>0.2145804979531575</v>
      </c>
      <c r="Y45" s="10">
        <f>'取引基本表（37部門）'!Y45/'取引基本表（37部門）'!Y$49</f>
        <v>0.2616685248610365</v>
      </c>
      <c r="Z45" s="10">
        <f>'取引基本表（37部門）'!Z45/'取引基本表（37部門）'!Z$49</f>
        <v>0.08412195399287102</v>
      </c>
      <c r="AA45" s="10">
        <f>'取引基本表（37部門）'!AA45/'取引基本表（37部門）'!AA$49</f>
        <v>0.06659485834162931</v>
      </c>
      <c r="AB45" s="10">
        <f>'取引基本表（37部門）'!AB45/'取引基本表（37部門）'!AB$49</f>
        <v>0.07546336211518746</v>
      </c>
      <c r="AC45" s="10">
        <f>'取引基本表（37部門）'!AC45/'取引基本表（37部門）'!AC$49</f>
        <v>0.3543607887104547</v>
      </c>
      <c r="AD45" s="10">
        <f>'取引基本表（37部門）'!AD45/'取引基本表（37部門）'!AD$49</f>
        <v>0.10844916860939992</v>
      </c>
      <c r="AE45" s="10">
        <f>'取引基本表（37部門）'!AE45/'取引基本表（37部門）'!AE$49</f>
        <v>0.14374529903723288</v>
      </c>
      <c r="AF45" s="10">
        <f>'取引基本表（37部門）'!AF45/'取引基本表（37部門）'!AF$49</f>
        <v>0.18747334260123183</v>
      </c>
      <c r="AG45" s="10">
        <f>'取引基本表（37部門）'!AG45/'取引基本表（37部門）'!AG$49</f>
        <v>0.128502992356985</v>
      </c>
      <c r="AH45" s="10">
        <f>'取引基本表（37部門）'!AH45/'取引基本表（37部門）'!AH$49</f>
        <v>0.08094487552574772</v>
      </c>
      <c r="AI45" s="10">
        <f>'取引基本表（37部門）'!AI45/'取引基本表（37部門）'!AI$49</f>
        <v>0.055577738593142044</v>
      </c>
      <c r="AJ45" s="10">
        <f>'取引基本表（37部門）'!AJ45/'取引基本表（37部門）'!AJ$49</f>
        <v>0.09927882402154854</v>
      </c>
      <c r="AK45" s="10">
        <f>'取引基本表（37部門）'!AK45/'取引基本表（37部門）'!AK$49</f>
        <v>0.09269470205436915</v>
      </c>
      <c r="AL45" s="10">
        <f>'取引基本表（37部門）'!AL45/'取引基本表（37部門）'!AL$49</f>
        <v>0</v>
      </c>
      <c r="AM45" s="11">
        <f>'取引基本表（37部門）'!AM45/'取引基本表（37部門）'!AM$49</f>
        <v>0.029417908793241757</v>
      </c>
      <c r="AN45" s="201">
        <f>'取引基本表（37部門）'!AN45/'取引基本表（37部門）'!AN$49</f>
        <v>0.10229664483789536</v>
      </c>
    </row>
    <row r="46" spans="1:40" ht="14.25">
      <c r="A46" s="9" t="s">
        <v>172</v>
      </c>
      <c r="B46" s="205" t="s">
        <v>173</v>
      </c>
      <c r="C46" s="10">
        <f>'取引基本表（37部門）'!C46/'取引基本表（37部門）'!C$49</f>
        <v>0.04132240235398731</v>
      </c>
      <c r="D46" s="10">
        <f>'取引基本表（37部門）'!D46/'取引基本表（37部門）'!D$49</f>
        <v>0.04213225652986157</v>
      </c>
      <c r="E46" s="10">
        <f>'取引基本表（37部門）'!E46/'取引基本表（37部門）'!E$49</f>
        <v>0.05947890684746005</v>
      </c>
      <c r="F46" s="10">
        <f>'取引基本表（37部門）'!F46/'取引基本表（37部門）'!F$49</f>
        <v>0.022379641417933457</v>
      </c>
      <c r="G46" s="10">
        <f>'取引基本表（37部門）'!G46/'取引基本表（37部門）'!G$49</f>
        <v>0.02255898784818367</v>
      </c>
      <c r="H46" s="10">
        <f>'取引基本表（37部門）'!H46/'取引基本表（37部門）'!H$49</f>
        <v>0.0219384078716027</v>
      </c>
      <c r="I46" s="10">
        <f>'取引基本表（37部門）'!I46/'取引基本表（37部門）'!I$49</f>
        <v>0.1959752349630035</v>
      </c>
      <c r="J46" s="10">
        <f>'取引基本表（37部門）'!J46/'取引基本表（37部門）'!J$49</f>
        <v>0.02464618679805142</v>
      </c>
      <c r="K46" s="10">
        <f>'取引基本表（37部門）'!K46/'取引基本表（37部門）'!K$49</f>
        <v>0.022241043037048363</v>
      </c>
      <c r="L46" s="10">
        <f>'取引基本表（37部門）'!L46/'取引基本表（37部門）'!L$49</f>
        <v>0.02197936049675791</v>
      </c>
      <c r="M46" s="10">
        <f>'取引基本表（37部門）'!M46/'取引基本表（37部門）'!M$49</f>
        <v>0.021959032230589943</v>
      </c>
      <c r="N46" s="10">
        <f>'取引基本表（37部門）'!N46/'取引基本表（37部門）'!N$49</f>
        <v>0.022302357809670718</v>
      </c>
      <c r="O46" s="10">
        <f>'取引基本表（37部門）'!O46/'取引基本表（37部門）'!O$49</f>
        <v>0.022015402029149977</v>
      </c>
      <c r="P46" s="10">
        <f>'取引基本表（37部門）'!P46/'取引基本表（37部門）'!P$49</f>
        <v>0.0220149842449978</v>
      </c>
      <c r="Q46" s="10">
        <f>'取引基本表（37部門）'!Q46/'取引基本表（37部門）'!Q$49</f>
        <v>0.022118767931575814</v>
      </c>
      <c r="R46" s="10">
        <f>'取引基本表（37部門）'!R46/'取引基本表（37部門）'!R$49</f>
        <v>0.02198355368819272</v>
      </c>
      <c r="S46" s="10">
        <f>'取引基本表（37部門）'!S46/'取引基本表（37部門）'!S$49</f>
        <v>0.02198338242300213</v>
      </c>
      <c r="T46" s="10">
        <f>'取引基本表（37部門）'!T46/'取引基本表（37部門）'!T$49</f>
        <v>0.021917539069191007</v>
      </c>
      <c r="U46" s="10">
        <f>'取引基本表（37部門）'!U46/'取引基本表（37部門）'!U$49</f>
        <v>0.02193285135221139</v>
      </c>
      <c r="V46" s="10">
        <f>'取引基本表（37部門）'!V46/'取引基本表（37部門）'!V$49</f>
        <v>0.024645208068022315</v>
      </c>
      <c r="W46" s="10">
        <f>'取引基本表（37部門）'!W46/'取引基本表（37部門）'!W$49</f>
        <v>0.041224009517850685</v>
      </c>
      <c r="X46" s="10">
        <f>'取引基本表（37部門）'!X46/'取引基本表（37部門）'!X$49</f>
        <v>0.028989463794376218</v>
      </c>
      <c r="Y46" s="10">
        <f>'取引基本表（37部門）'!Y46/'取引基本表（37部門）'!Y$49</f>
        <v>0.022487627633890256</v>
      </c>
      <c r="Z46" s="10">
        <f>'取引基本表（37部門）'!Z46/'取引基本表（37部門）'!Z$49</f>
        <v>0.024757629540274776</v>
      </c>
      <c r="AA46" s="10">
        <f>'取引基本表（37部門）'!AA46/'取引基本表（37部門）'!AA$49</f>
        <v>0.04534862357882324</v>
      </c>
      <c r="AB46" s="10">
        <f>'取引基本表（37部門）'!AB46/'取引基本表（37部門）'!AB$49</f>
        <v>0.021718361049987204</v>
      </c>
      <c r="AC46" s="10">
        <f>'取引基本表（37部門）'!AC46/'取引基本表（37部門）'!AC$49</f>
        <v>0.09799843872530278</v>
      </c>
      <c r="AD46" s="10">
        <f>'取引基本表（37部門）'!AD46/'取引基本表（37部門）'!AD$49</f>
        <v>0.035995877932472886</v>
      </c>
      <c r="AE46" s="10">
        <f>'取引基本表（37部門）'!AE46/'取引基本表（37部門）'!AE$49</f>
        <v>0.042645043523884</v>
      </c>
      <c r="AF46" s="10">
        <f>'取引基本表（37部門）'!AF46/'取引基本表（37部門）'!AF$49</f>
        <v>0.008432995242468613</v>
      </c>
      <c r="AG46" s="10">
        <f>'取引基本表（37部門）'!AG46/'取引基本表（37部門）'!AG$49</f>
        <v>0.01135666549372205</v>
      </c>
      <c r="AH46" s="10">
        <f>'取引基本表（37部門）'!AH46/'取引基本表（37部門）'!AH$49</f>
        <v>0.00999593063456707</v>
      </c>
      <c r="AI46" s="10">
        <f>'取引基本表（37部門）'!AI46/'取引基本表（37部門）'!AI$49</f>
        <v>0.03338190932804826</v>
      </c>
      <c r="AJ46" s="10">
        <f>'取引基本表（37部門）'!AJ46/'取引基本表（37部門）'!AJ$49</f>
        <v>0.058272537357116454</v>
      </c>
      <c r="AK46" s="10">
        <f>'取引基本表（37部門）'!AK46/'取引基本表（37部門）'!AK$49</f>
        <v>0.04566160753361899</v>
      </c>
      <c r="AL46" s="10">
        <f>'取引基本表（37部門）'!AL46/'取引基本表（37部門）'!AL$49</f>
        <v>0</v>
      </c>
      <c r="AM46" s="11">
        <f>'取引基本表（37部門）'!AM46/'取引基本表（37部門）'!AM$49</f>
        <v>0.007430249972088439</v>
      </c>
      <c r="AN46" s="201">
        <f>'取引基本表（37部門）'!AN46/'取引基本表（37部門）'!AN$49</f>
        <v>0.04536665716664876</v>
      </c>
    </row>
    <row r="47" spans="1:40" ht="14.25">
      <c r="A47" s="9" t="s">
        <v>174</v>
      </c>
      <c r="B47" s="200" t="s">
        <v>94</v>
      </c>
      <c r="C47" s="10">
        <f>'取引基本表（37部門）'!C47/'取引基本表（37部門）'!C$49</f>
        <v>-0.06610290324706122</v>
      </c>
      <c r="D47" s="10">
        <f>'取引基本表（37部門）'!D47/'取引基本表（37部門）'!D$49</f>
        <v>0</v>
      </c>
      <c r="E47" s="10">
        <f>'取引基本表（37部門）'!E47/'取引基本表（37部門）'!E$49</f>
        <v>-0.0017984578202912514</v>
      </c>
      <c r="F47" s="10">
        <f>'取引基本表（37部門）'!F47/'取引基本表（37部門）'!F$49</f>
        <v>-9.521322321243974E-06</v>
      </c>
      <c r="G47" s="10">
        <f>'取引基本表（37部門）'!G47/'取引基本表（37部門）'!G$49</f>
        <v>-8.057165048877449E-06</v>
      </c>
      <c r="H47" s="10">
        <f>'取引基本表（37部門）'!H47/'取引基本表（37部門）'!H$49</f>
        <v>-0.00403442229238383</v>
      </c>
      <c r="I47" s="10">
        <f>'取引基本表（37部門）'!I47/'取引基本表（37部門）'!I$49</f>
        <v>-9.081865754282251E-07</v>
      </c>
      <c r="J47" s="10">
        <f>'取引基本表（37部門）'!J47/'取引基本表（37部門）'!J$49</f>
        <v>-1.6896187290856881E-06</v>
      </c>
      <c r="K47" s="10">
        <f>'取引基本表（37部門）'!K47/'取引基本表（37部門）'!K$49</f>
        <v>-1.2153924982136928E-05</v>
      </c>
      <c r="L47" s="10">
        <f>'取引基本表（37部門）'!L47/'取引基本表（37部門）'!L$49</f>
        <v>-1.7277334038248563E-06</v>
      </c>
      <c r="M47" s="10">
        <f>'取引基本表（37部門）'!M47/'取引基本表（37部門）'!M$49</f>
        <v>-2.594046059017142E-06</v>
      </c>
      <c r="N47" s="10">
        <f>'取引基本表（37部門）'!N47/'取引基本表（37部門）'!N$49</f>
        <v>-4.326168077398031E-06</v>
      </c>
      <c r="O47" s="10">
        <f>'取引基本表（37部門）'!O47/'取引基本表（37部門）'!O$49</f>
        <v>-7.867209372993246E-06</v>
      </c>
      <c r="P47" s="10">
        <f>'取引基本表（37部門）'!P47/'取引基本表（37部門）'!P$49</f>
        <v>-3.707543986919785E-06</v>
      </c>
      <c r="Q47" s="10">
        <f>'取引基本表（37部門）'!Q47/'取引基本表（37部門）'!Q$49</f>
        <v>-2.345765892563922E-05</v>
      </c>
      <c r="R47" s="10">
        <f>'取引基本表（37部門）'!R47/'取引基本表（37部門）'!R$49</f>
        <v>-3.0225119437307193E-06</v>
      </c>
      <c r="S47" s="10">
        <f>'取引基本表（37部門）'!S47/'取引基本表（37部門）'!S$49</f>
        <v>-2.397054020608672E-06</v>
      </c>
      <c r="T47" s="10">
        <f>'取引基本表（37部門）'!T47/'取引基本表（37部門）'!T$49</f>
        <v>-2.0151742621943232E-05</v>
      </c>
      <c r="U47" s="10">
        <f>'取引基本表（37部門）'!U47/'取引基本表（37部門）'!U$49</f>
        <v>-3.7370485786871815E-06</v>
      </c>
      <c r="V47" s="10">
        <f>'取引基本表（37部門）'!V47/'取引基本表（37部門）'!V$49</f>
        <v>-2.213230604021617E-06</v>
      </c>
      <c r="W47" s="10">
        <f>'取引基本表（37部門）'!W47/'取引基本表（37部門）'!W$49</f>
        <v>-0.004892471052408354</v>
      </c>
      <c r="X47" s="10">
        <f>'取引基本表（37部門）'!X47/'取引基本表（37部門）'!X$49</f>
        <v>-0.00017018992013958796</v>
      </c>
      <c r="Y47" s="10">
        <f>'取引基本表（37部門）'!Y47/'取引基本表（37部門）'!Y$49</f>
        <v>-0.0591723949852815</v>
      </c>
      <c r="Z47" s="10">
        <f>'取引基本表（37部門）'!Z47/'取引基本表（37部門）'!Z$49</f>
        <v>-4.943813558903067E-06</v>
      </c>
      <c r="AA47" s="10">
        <f>'取引基本表（37部門）'!AA47/'取引基本表（37部門）'!AA$49</f>
        <v>-0.0004963063290165735</v>
      </c>
      <c r="AB47" s="10">
        <f>'取引基本表（37部門）'!AB47/'取引基本表（37部門）'!AB$49</f>
        <v>-0.013111542910413084</v>
      </c>
      <c r="AC47" s="10">
        <f>'取引基本表（37部門）'!AC47/'取引基本表（37部門）'!AC$49</f>
        <v>-0.0002618424819644321</v>
      </c>
      <c r="AD47" s="10">
        <f>'取引基本表（37部門）'!AD47/'取引基本表（37部門）'!AD$49</f>
        <v>-0.002656993932718481</v>
      </c>
      <c r="AE47" s="10">
        <f>'取引基本表（37部門）'!AE47/'取引基本表（37部門）'!AE$49</f>
        <v>-1.1200176016988427E-05</v>
      </c>
      <c r="AF47" s="10">
        <f>'取引基本表（37部門）'!AF47/'取引基本表（37部門）'!AF$49</f>
        <v>0</v>
      </c>
      <c r="AG47" s="10">
        <f>'取引基本表（37部門）'!AG47/'取引基本表（37部門）'!AG$49</f>
        <v>-0.0008610020182736682</v>
      </c>
      <c r="AH47" s="10">
        <f>'取引基本表（37部門）'!AH47/'取引基本表（37部門）'!AH$49</f>
        <v>-0.012300660482311276</v>
      </c>
      <c r="AI47" s="10">
        <f>'取引基本表（37部門）'!AI47/'取引基本表（37部門）'!AI$49</f>
        <v>-0.02280351495897757</v>
      </c>
      <c r="AJ47" s="10">
        <f>'取引基本表（37部門）'!AJ47/'取引基本表（37部門）'!AJ$49</f>
        <v>-4.658415050350879E-05</v>
      </c>
      <c r="AK47" s="10">
        <f>'取引基本表（37部門）'!AK47/'取引基本表（37部門）'!AK$49</f>
        <v>-6.3404448195964615E-06</v>
      </c>
      <c r="AL47" s="10">
        <f>'取引基本表（37部門）'!AL47/'取引基本表（37部門）'!AL$49</f>
        <v>0</v>
      </c>
      <c r="AM47" s="11">
        <f>'取引基本表（37部門）'!AM47/'取引基本表（37部門）'!AM$49</f>
        <v>-0.005179359047901372</v>
      </c>
      <c r="AN47" s="201">
        <f>'取引基本表（37部門）'!AN47/'取引基本表（37部門）'!AN$49</f>
        <v>-0.002795519805864055</v>
      </c>
    </row>
    <row r="48" spans="1:40" ht="14.25">
      <c r="A48" s="12" t="s">
        <v>175</v>
      </c>
      <c r="B48" s="203" t="s">
        <v>95</v>
      </c>
      <c r="C48" s="13">
        <f>'取引基本表（37部門）'!C48/'取引基本表（37部門）'!C$49</f>
        <v>0.42335799353092757</v>
      </c>
      <c r="D48" s="13">
        <f>'取引基本表（37部門）'!D48/'取引基本表（37部門）'!D$49</f>
        <v>0.5804759749828848</v>
      </c>
      <c r="E48" s="13">
        <f>'取引基本表（37部門）'!E48/'取引基本表（37部門）'!E$49</f>
        <v>0.43480235759974684</v>
      </c>
      <c r="F48" s="13">
        <f>'取引基本表（37部門）'!F48/'取引基本表（37部門）'!F$49</f>
        <v>0.4128427222639347</v>
      </c>
      <c r="G48" s="13">
        <f>'取引基本表（37部門）'!G48/'取引基本表（37部門）'!G$49</f>
        <v>0.3714627031144166</v>
      </c>
      <c r="H48" s="13">
        <f>'取引基本表（37部門）'!H48/'取引基本表（37部門）'!H$49</f>
        <v>0.23200117161056724</v>
      </c>
      <c r="I48" s="13">
        <f>'取引基本表（37部門）'!I48/'取引基本表（37部門）'!I$49</f>
        <v>0.2608647116840625</v>
      </c>
      <c r="J48" s="13">
        <f>'取引基本表（37部門）'!J48/'取引基本表（37部門）'!J$49</f>
        <v>0.3776593542784103</v>
      </c>
      <c r="K48" s="13">
        <f>'取引基本表（37部門）'!K48/'取引基本表（37部門）'!K$49</f>
        <v>0.5057427295540597</v>
      </c>
      <c r="L48" s="13">
        <f>'取引基本表（37部門）'!L48/'取引基本表（37部門）'!L$49</f>
        <v>0.25213083520360474</v>
      </c>
      <c r="M48" s="13">
        <f>'取引基本表（37部門）'!M48/'取引基本表（37部門）'!M$49</f>
        <v>0.20421368195006548</v>
      </c>
      <c r="N48" s="13">
        <f>'取引基本表（37部門）'!N48/'取引基本表（37部門）'!N$49</f>
        <v>0.45329733320579146</v>
      </c>
      <c r="O48" s="13">
        <f>'取引基本表（37部門）'!O48/'取引基本表（37部門）'!O$49</f>
        <v>0.47288959650066525</v>
      </c>
      <c r="P48" s="13">
        <f>'取引基本表（37部門）'!P48/'取引基本表（37部門）'!P$49</f>
        <v>0.4499825539457949</v>
      </c>
      <c r="Q48" s="13">
        <f>'取引基本表（37部門）'!Q48/'取引基本表（37部門）'!Q$49</f>
        <v>0.3545877767552644</v>
      </c>
      <c r="R48" s="13">
        <f>'取引基本表（37部門）'!R48/'取引基本表（37部門）'!R$49</f>
        <v>0.3962469194420883</v>
      </c>
      <c r="S48" s="13">
        <f>'取引基本表（37部門）'!S48/'取引基本表（37部門）'!S$49</f>
        <v>0.3544463853923528</v>
      </c>
      <c r="T48" s="13">
        <f>'取引基本表（37部門）'!T48/'取引基本表（37部門）'!T$49</f>
        <v>0.3672755851562264</v>
      </c>
      <c r="U48" s="13">
        <f>'取引基本表（37部門）'!U48/'取引基本表（37部門）'!U$49</f>
        <v>0.23984026721935728</v>
      </c>
      <c r="V48" s="13">
        <f>'取引基本表（37部門）'!V48/'取引基本表（37部門）'!V$49</f>
        <v>0.4943387774379731</v>
      </c>
      <c r="W48" s="13">
        <f>'取引基本表（37部門）'!W48/'取引基本表（37部門）'!W$49</f>
        <v>0.4714402854195199</v>
      </c>
      <c r="X48" s="13">
        <f>'取引基本表（37部門）'!X48/'取引基本表（37部門）'!X$49</f>
        <v>0.775530501308637</v>
      </c>
      <c r="Y48" s="13">
        <f>'取引基本表（37部門）'!Y48/'取引基本表（37部門）'!Y$49</f>
        <v>0.6151724912370762</v>
      </c>
      <c r="Z48" s="13">
        <f>'取引基本表（37部門）'!Z48/'取引基本表（37部門）'!Z$49</f>
        <v>0.6657665630113757</v>
      </c>
      <c r="AA48" s="13">
        <f>'取引基本表（37部門）'!AA48/'取引基本表（37部門）'!AA$49</f>
        <v>0.7110067549957487</v>
      </c>
      <c r="AB48" s="13">
        <f>'取引基本表（37部門）'!AB48/'取引基本表（37部門）'!AB$49</f>
        <v>0.6814485007842448</v>
      </c>
      <c r="AC48" s="13">
        <f>'取引基本表（37部門）'!AC48/'取引基本表（37部門）'!AC$49</f>
        <v>0.8637368834254153</v>
      </c>
      <c r="AD48" s="13">
        <f>'取引基本表（37部門）'!AD48/'取引基本表（37部門）'!AD$49</f>
        <v>0.5030899226565799</v>
      </c>
      <c r="AE48" s="13">
        <f>'取引基本表（37部門）'!AE48/'取引基本表（37部門）'!AE$49</f>
        <v>0.5620230902828767</v>
      </c>
      <c r="AF48" s="13">
        <f>'取引基本表（37部門）'!AF48/'取引基本表（37部門）'!AF$49</f>
        <v>0.754302327016625</v>
      </c>
      <c r="AG48" s="13">
        <f>'取引基本表（37部門）'!AG48/'取引基本表（37部門）'!AG$49</f>
        <v>0.7858442437405878</v>
      </c>
      <c r="AH48" s="13">
        <f>'取引基本表（37部門）'!AH48/'取引基本表（37部門）'!AH$49</f>
        <v>0.6701000667062833</v>
      </c>
      <c r="AI48" s="13">
        <f>'取引基本表（37部門）'!AI48/'取引基本表（37部門）'!AI$49</f>
        <v>0.6064834380146019</v>
      </c>
      <c r="AJ48" s="13">
        <f>'取引基本表（37部門）'!AJ48/'取引基本表（37部門）'!AJ$49</f>
        <v>0.6406195911605554</v>
      </c>
      <c r="AK48" s="13">
        <f>'取引基本表（37部門）'!AK48/'取引基本表（37部門）'!AK$49</f>
        <v>0.5654816754641694</v>
      </c>
      <c r="AL48" s="13">
        <f>'取引基本表（37部門）'!AL48/'取引基本表（37部門）'!AL$49</f>
        <v>0</v>
      </c>
      <c r="AM48" s="14">
        <f>'取引基本表（37部門）'!AM48/'取引基本表（37部門）'!AM$49</f>
        <v>0.41175647772785784</v>
      </c>
      <c r="AN48" s="204">
        <f>'取引基本表（37部門）'!AN48/'取引基本表（37部門）'!AN$49</f>
        <v>0.48247624627208346</v>
      </c>
    </row>
    <row r="49" spans="1:40" ht="14.25">
      <c r="A49" s="12" t="s">
        <v>161</v>
      </c>
      <c r="B49" s="203" t="s">
        <v>176</v>
      </c>
      <c r="C49" s="13">
        <f>'取引基本表（37部門）'!C49/'取引基本表（37部門）'!C$49</f>
        <v>1</v>
      </c>
      <c r="D49" s="13">
        <f>'取引基本表（37部門）'!D49/'取引基本表（37部門）'!D$49</f>
        <v>1</v>
      </c>
      <c r="E49" s="13">
        <f>'取引基本表（37部門）'!E49/'取引基本表（37部門）'!E$49</f>
        <v>1</v>
      </c>
      <c r="F49" s="13">
        <f>'取引基本表（37部門）'!F49/'取引基本表（37部門）'!F$49</f>
        <v>1</v>
      </c>
      <c r="G49" s="13">
        <f>'取引基本表（37部門）'!G49/'取引基本表（37部門）'!G$49</f>
        <v>1</v>
      </c>
      <c r="H49" s="13">
        <f>'取引基本表（37部門）'!H49/'取引基本表（37部門）'!H$49</f>
        <v>1</v>
      </c>
      <c r="I49" s="13">
        <f>'取引基本表（37部門）'!I49/'取引基本表（37部門）'!I$49</f>
        <v>1</v>
      </c>
      <c r="J49" s="13">
        <f>'取引基本表（37部門）'!J49/'取引基本表（37部門）'!J$49</f>
        <v>1</v>
      </c>
      <c r="K49" s="13">
        <f>'取引基本表（37部門）'!K49/'取引基本表（37部門）'!K$49</f>
        <v>1</v>
      </c>
      <c r="L49" s="13">
        <f>'取引基本表（37部門）'!L49/'取引基本表（37部門）'!L$49</f>
        <v>1</v>
      </c>
      <c r="M49" s="13">
        <f>'取引基本表（37部門）'!M49/'取引基本表（37部門）'!M$49</f>
        <v>1</v>
      </c>
      <c r="N49" s="13">
        <f>'取引基本表（37部門）'!N49/'取引基本表（37部門）'!N$49</f>
        <v>1</v>
      </c>
      <c r="O49" s="13">
        <f>'取引基本表（37部門）'!O49/'取引基本表（37部門）'!O$49</f>
        <v>1</v>
      </c>
      <c r="P49" s="13">
        <f>'取引基本表（37部門）'!P49/'取引基本表（37部門）'!P$49</f>
        <v>1</v>
      </c>
      <c r="Q49" s="13">
        <f>'取引基本表（37部門）'!Q49/'取引基本表（37部門）'!Q$49</f>
        <v>1</v>
      </c>
      <c r="R49" s="13">
        <f>'取引基本表（37部門）'!R49/'取引基本表（37部門）'!R$49</f>
        <v>1</v>
      </c>
      <c r="S49" s="13">
        <f>'取引基本表（37部門）'!S49/'取引基本表（37部門）'!S$49</f>
        <v>1</v>
      </c>
      <c r="T49" s="13">
        <f>'取引基本表（37部門）'!T49/'取引基本表（37部門）'!T$49</f>
        <v>1</v>
      </c>
      <c r="U49" s="13">
        <f>'取引基本表（37部門）'!U49/'取引基本表（37部門）'!U$49</f>
        <v>1</v>
      </c>
      <c r="V49" s="13">
        <f>'取引基本表（37部門）'!V49/'取引基本表（37部門）'!V$49</f>
        <v>1</v>
      </c>
      <c r="W49" s="13">
        <f>'取引基本表（37部門）'!W49/'取引基本表（37部門）'!W$49</f>
        <v>1</v>
      </c>
      <c r="X49" s="13">
        <f>'取引基本表（37部門）'!X49/'取引基本表（37部門）'!X$49</f>
        <v>1</v>
      </c>
      <c r="Y49" s="13">
        <f>'取引基本表（37部門）'!Y49/'取引基本表（37部門）'!Y$49</f>
        <v>1</v>
      </c>
      <c r="Z49" s="13">
        <f>'取引基本表（37部門）'!Z49/'取引基本表（37部門）'!Z$49</f>
        <v>1</v>
      </c>
      <c r="AA49" s="13">
        <f>'取引基本表（37部門）'!AA49/'取引基本表（37部門）'!AA$49</f>
        <v>1</v>
      </c>
      <c r="AB49" s="13">
        <f>'取引基本表（37部門）'!AB49/'取引基本表（37部門）'!AB$49</f>
        <v>1</v>
      </c>
      <c r="AC49" s="13">
        <f>'取引基本表（37部門）'!AC49/'取引基本表（37部門）'!AC$49</f>
        <v>1</v>
      </c>
      <c r="AD49" s="13">
        <f>'取引基本表（37部門）'!AD49/'取引基本表（37部門）'!AD$49</f>
        <v>1</v>
      </c>
      <c r="AE49" s="13">
        <f>'取引基本表（37部門）'!AE49/'取引基本表（37部門）'!AE$49</f>
        <v>1</v>
      </c>
      <c r="AF49" s="13">
        <f>'取引基本表（37部門）'!AF49/'取引基本表（37部門）'!AF$49</f>
        <v>1</v>
      </c>
      <c r="AG49" s="13">
        <f>'取引基本表（37部門）'!AG49/'取引基本表（37部門）'!AG$49</f>
        <v>1</v>
      </c>
      <c r="AH49" s="13">
        <f>'取引基本表（37部門）'!AH49/'取引基本表（37部門）'!AH$49</f>
        <v>1</v>
      </c>
      <c r="AI49" s="13">
        <f>'取引基本表（37部門）'!AI49/'取引基本表（37部門）'!AI$49</f>
        <v>1</v>
      </c>
      <c r="AJ49" s="13">
        <f>'取引基本表（37部門）'!AJ49/'取引基本表（37部門）'!AJ$49</f>
        <v>1</v>
      </c>
      <c r="AK49" s="13">
        <f>'取引基本表（37部門）'!AK49/'取引基本表（37部門）'!AK$49</f>
        <v>1</v>
      </c>
      <c r="AL49" s="13">
        <f>'取引基本表（37部門）'!AL49/'取引基本表（37部門）'!AL$49</f>
        <v>1</v>
      </c>
      <c r="AM49" s="14">
        <f>'取引基本表（37部門）'!AM49/'取引基本表（37部門）'!AM$49</f>
        <v>1</v>
      </c>
      <c r="AN49" s="204">
        <f>'取引基本表（37部門）'!AN49/'取引基本表（37部門）'!AN$49</f>
        <v>1</v>
      </c>
    </row>
  </sheetData>
  <sheetProtection/>
  <mergeCells count="1">
    <mergeCell ref="C1:L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53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AP42"/>
  <sheetViews>
    <sheetView zoomScalePageLayoutView="0" workbookViewId="0" topLeftCell="A1">
      <pane xSplit="3" ySplit="4" topLeftCell="D23" activePane="bottomRight" state="frozen"/>
      <selection pane="topLeft" activeCell="BF40" sqref="BF40"/>
      <selection pane="topRight" activeCell="BF40" sqref="BF40"/>
      <selection pane="bottomLeft" activeCell="BF40" sqref="BF40"/>
      <selection pane="bottomRight" activeCell="A25" sqref="A25:IV25"/>
    </sheetView>
  </sheetViews>
  <sheetFormatPr defaultColWidth="9.00390625" defaultRowHeight="13.5"/>
  <cols>
    <col min="1" max="1" width="6.50390625" style="15" customWidth="1"/>
    <col min="2" max="2" width="26.625" style="16" bestFit="1" customWidth="1"/>
    <col min="3" max="41" width="13.125" style="16" customWidth="1"/>
    <col min="42" max="16384" width="9.00390625" style="16" customWidth="1"/>
  </cols>
  <sheetData>
    <row r="1" spans="3:14" ht="28.5" customHeight="1">
      <c r="C1" s="311" t="s">
        <v>193</v>
      </c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42" ht="13.5">
      <c r="A2" s="206"/>
      <c r="B2" s="207"/>
      <c r="C2" s="206" t="s">
        <v>5</v>
      </c>
      <c r="D2" s="208" t="s">
        <v>6</v>
      </c>
      <c r="E2" s="208" t="s">
        <v>7</v>
      </c>
      <c r="F2" s="208" t="s">
        <v>8</v>
      </c>
      <c r="G2" s="208" t="s">
        <v>9</v>
      </c>
      <c r="H2" s="208" t="s">
        <v>10</v>
      </c>
      <c r="I2" s="208" t="s">
        <v>11</v>
      </c>
      <c r="J2" s="208" t="s">
        <v>12</v>
      </c>
      <c r="K2" s="208" t="s">
        <v>13</v>
      </c>
      <c r="L2" s="208" t="s">
        <v>14</v>
      </c>
      <c r="M2" s="208" t="s">
        <v>15</v>
      </c>
      <c r="N2" s="208" t="s">
        <v>16</v>
      </c>
      <c r="O2" s="209" t="s">
        <v>17</v>
      </c>
      <c r="P2" s="209" t="s">
        <v>18</v>
      </c>
      <c r="Q2" s="209" t="s">
        <v>19</v>
      </c>
      <c r="R2" s="209" t="s">
        <v>20</v>
      </c>
      <c r="S2" s="209" t="s">
        <v>21</v>
      </c>
      <c r="T2" s="209" t="s">
        <v>65</v>
      </c>
      <c r="U2" s="209" t="s">
        <v>22</v>
      </c>
      <c r="V2" s="209" t="s">
        <v>90</v>
      </c>
      <c r="W2" s="209" t="s">
        <v>93</v>
      </c>
      <c r="X2" s="209" t="s">
        <v>134</v>
      </c>
      <c r="Y2" s="209" t="s">
        <v>135</v>
      </c>
      <c r="Z2" s="209" t="s">
        <v>136</v>
      </c>
      <c r="AA2" s="209" t="s">
        <v>137</v>
      </c>
      <c r="AB2" s="209" t="s">
        <v>138</v>
      </c>
      <c r="AC2" s="209" t="s">
        <v>139</v>
      </c>
      <c r="AD2" s="208" t="s">
        <v>96</v>
      </c>
      <c r="AE2" s="208" t="s">
        <v>140</v>
      </c>
      <c r="AF2" s="208" t="s">
        <v>141</v>
      </c>
      <c r="AG2" s="208" t="s">
        <v>142</v>
      </c>
      <c r="AH2" s="208" t="s">
        <v>143</v>
      </c>
      <c r="AI2" s="208" t="s">
        <v>144</v>
      </c>
      <c r="AJ2" s="208" t="s">
        <v>145</v>
      </c>
      <c r="AK2" s="208" t="s">
        <v>146</v>
      </c>
      <c r="AL2" s="208" t="s">
        <v>147</v>
      </c>
      <c r="AM2" s="210" t="s">
        <v>148</v>
      </c>
      <c r="AN2" s="211" t="s">
        <v>66</v>
      </c>
      <c r="AO2" s="211" t="s">
        <v>66</v>
      </c>
      <c r="AP2" s="16">
        <v>1</v>
      </c>
    </row>
    <row r="3" spans="1:42" ht="31.5" customHeight="1">
      <c r="A3" s="212"/>
      <c r="B3" s="213"/>
      <c r="C3" s="214" t="s">
        <v>195</v>
      </c>
      <c r="D3" s="215" t="s">
        <v>32</v>
      </c>
      <c r="E3" s="215" t="s">
        <v>50</v>
      </c>
      <c r="F3" s="215" t="s">
        <v>33</v>
      </c>
      <c r="G3" s="215" t="s">
        <v>23</v>
      </c>
      <c r="H3" s="215" t="s">
        <v>34</v>
      </c>
      <c r="I3" s="215" t="s">
        <v>35</v>
      </c>
      <c r="J3" s="215" t="s">
        <v>196</v>
      </c>
      <c r="K3" s="215" t="s">
        <v>36</v>
      </c>
      <c r="L3" s="215" t="s">
        <v>37</v>
      </c>
      <c r="M3" s="215" t="s">
        <v>38</v>
      </c>
      <c r="N3" s="215" t="s">
        <v>39</v>
      </c>
      <c r="O3" s="215" t="s">
        <v>162</v>
      </c>
      <c r="P3" s="215" t="s">
        <v>163</v>
      </c>
      <c r="Q3" s="215" t="s">
        <v>164</v>
      </c>
      <c r="R3" s="215" t="s">
        <v>51</v>
      </c>
      <c r="S3" s="215" t="s">
        <v>30</v>
      </c>
      <c r="T3" s="215" t="s">
        <v>197</v>
      </c>
      <c r="U3" s="215" t="s">
        <v>40</v>
      </c>
      <c r="V3" s="215" t="s">
        <v>28</v>
      </c>
      <c r="W3" s="215" t="s">
        <v>31</v>
      </c>
      <c r="X3" s="215" t="s">
        <v>41</v>
      </c>
      <c r="Y3" s="215" t="s">
        <v>165</v>
      </c>
      <c r="Z3" s="215" t="s">
        <v>166</v>
      </c>
      <c r="AA3" s="215" t="s">
        <v>42</v>
      </c>
      <c r="AB3" s="215" t="s">
        <v>43</v>
      </c>
      <c r="AC3" s="215" t="s">
        <v>44</v>
      </c>
      <c r="AD3" s="215" t="s">
        <v>167</v>
      </c>
      <c r="AE3" s="215" t="s">
        <v>52</v>
      </c>
      <c r="AF3" s="215" t="s">
        <v>45</v>
      </c>
      <c r="AG3" s="215" t="s">
        <v>46</v>
      </c>
      <c r="AH3" s="215" t="s">
        <v>168</v>
      </c>
      <c r="AI3" s="215" t="s">
        <v>198</v>
      </c>
      <c r="AJ3" s="215" t="s">
        <v>24</v>
      </c>
      <c r="AK3" s="215" t="s">
        <v>25</v>
      </c>
      <c r="AL3" s="215" t="s">
        <v>47</v>
      </c>
      <c r="AM3" s="216" t="s">
        <v>48</v>
      </c>
      <c r="AN3" s="28" t="s">
        <v>67</v>
      </c>
      <c r="AO3" s="28" t="s">
        <v>68</v>
      </c>
      <c r="AP3" s="16">
        <v>2</v>
      </c>
    </row>
    <row r="4" spans="1:42" ht="14.25">
      <c r="A4" s="30" t="s">
        <v>5</v>
      </c>
      <c r="B4" s="217" t="s">
        <v>195</v>
      </c>
      <c r="C4" s="32">
        <v>1.048029180072941</v>
      </c>
      <c r="D4" s="33">
        <v>4.4093186013731016E-05</v>
      </c>
      <c r="E4" s="33">
        <v>0.059076221944158604</v>
      </c>
      <c r="F4" s="33">
        <v>0.002515652828272933</v>
      </c>
      <c r="G4" s="33">
        <v>0.019705031936674153</v>
      </c>
      <c r="H4" s="33">
        <v>0.0003560197370737653</v>
      </c>
      <c r="I4" s="33">
        <v>5.895022895612986E-06</v>
      </c>
      <c r="J4" s="33">
        <v>0.0009056434752078155</v>
      </c>
      <c r="K4" s="33">
        <v>0.00010917423980560934</v>
      </c>
      <c r="L4" s="33">
        <v>4.1782244603844335E-05</v>
      </c>
      <c r="M4" s="33">
        <v>2.0566137840942137E-05</v>
      </c>
      <c r="N4" s="33">
        <v>4.08260313241758E-05</v>
      </c>
      <c r="O4" s="33">
        <v>4.184965651935773E-05</v>
      </c>
      <c r="P4" s="33">
        <v>3.6321982310129065E-05</v>
      </c>
      <c r="Q4" s="33">
        <v>7.740057923765565E-05</v>
      </c>
      <c r="R4" s="33">
        <v>7.239038887583694E-05</v>
      </c>
      <c r="S4" s="33">
        <v>5.9516319356170005E-05</v>
      </c>
      <c r="T4" s="33">
        <v>8.407426598960302E-05</v>
      </c>
      <c r="U4" s="33">
        <v>3.618106002120725E-05</v>
      </c>
      <c r="V4" s="33">
        <v>0.0038533770701286614</v>
      </c>
      <c r="W4" s="33">
        <v>0.0006947136210895598</v>
      </c>
      <c r="X4" s="33">
        <v>3.0174341484802484E-05</v>
      </c>
      <c r="Y4" s="33">
        <v>6.227211879088027E-05</v>
      </c>
      <c r="Z4" s="33">
        <v>5.372637274384185E-05</v>
      </c>
      <c r="AA4" s="33">
        <v>0.00012367393352502985</v>
      </c>
      <c r="AB4" s="33">
        <v>8.83993608090879E-05</v>
      </c>
      <c r="AC4" s="33">
        <v>1.7804871443810255E-05</v>
      </c>
      <c r="AD4" s="33">
        <v>6.094532765195439E-05</v>
      </c>
      <c r="AE4" s="33">
        <v>0.0001921778948012592</v>
      </c>
      <c r="AF4" s="33">
        <v>6.038553612067797E-05</v>
      </c>
      <c r="AG4" s="33">
        <v>0.0010340476402019832</v>
      </c>
      <c r="AH4" s="33">
        <v>0.001375213948288714</v>
      </c>
      <c r="AI4" s="33">
        <v>0.0010699439671931568</v>
      </c>
      <c r="AJ4" s="33">
        <v>7.316823680988315E-05</v>
      </c>
      <c r="AK4" s="33">
        <v>0.010207451304184028</v>
      </c>
      <c r="AL4" s="33">
        <v>0.002351866876974972</v>
      </c>
      <c r="AM4" s="34">
        <v>0.00011259764486601698</v>
      </c>
      <c r="AN4" s="35">
        <v>1.15271976117623</v>
      </c>
      <c r="AO4" s="35">
        <v>0.8566752121588711</v>
      </c>
      <c r="AP4" s="16">
        <v>3</v>
      </c>
    </row>
    <row r="5" spans="1:42" ht="14.25">
      <c r="A5" s="30" t="s">
        <v>6</v>
      </c>
      <c r="B5" s="217" t="s">
        <v>32</v>
      </c>
      <c r="C5" s="32">
        <v>1.327882854790729E-05</v>
      </c>
      <c r="D5" s="33">
        <v>1.0000236959723219</v>
      </c>
      <c r="E5" s="33">
        <v>8.054097934294093E-06</v>
      </c>
      <c r="F5" s="33">
        <v>1.0771194781496781E-05</v>
      </c>
      <c r="G5" s="33">
        <v>1.4972754447559706E-05</v>
      </c>
      <c r="H5" s="33">
        <v>0.00012394947045574192</v>
      </c>
      <c r="I5" s="33">
        <v>0.0009765159234634682</v>
      </c>
      <c r="J5" s="33">
        <v>1.5026200915258143E-05</v>
      </c>
      <c r="K5" s="33">
        <v>0.00011894484808486948</v>
      </c>
      <c r="L5" s="33">
        <v>0.00026243677455009226</v>
      </c>
      <c r="M5" s="33">
        <v>0.0008373906424834777</v>
      </c>
      <c r="N5" s="33">
        <v>5.648838349869023E-05</v>
      </c>
      <c r="O5" s="33">
        <v>3.433377725307361E-05</v>
      </c>
      <c r="P5" s="33">
        <v>2.704953255405288E-05</v>
      </c>
      <c r="Q5" s="33">
        <v>1.451943159951718E-05</v>
      </c>
      <c r="R5" s="33">
        <v>1.2619830935475877E-05</v>
      </c>
      <c r="S5" s="33">
        <v>1.844148037780753E-05</v>
      </c>
      <c r="T5" s="33">
        <v>1.0676874977302422E-05</v>
      </c>
      <c r="U5" s="33">
        <v>2.0336386841687826E-05</v>
      </c>
      <c r="V5" s="33">
        <v>1.0536721086189578E-05</v>
      </c>
      <c r="W5" s="33">
        <v>2.5719137223847918E-05</v>
      </c>
      <c r="X5" s="33">
        <v>0.00016492778114534441</v>
      </c>
      <c r="Y5" s="33">
        <v>8.623013901730838E-06</v>
      </c>
      <c r="Z5" s="33">
        <v>1.6549722773390224E-05</v>
      </c>
      <c r="AA5" s="33">
        <v>6.301271414513052E-06</v>
      </c>
      <c r="AB5" s="33">
        <v>3.4448586615370957E-06</v>
      </c>
      <c r="AC5" s="33">
        <v>8.62206328773385E-07</v>
      </c>
      <c r="AD5" s="33">
        <v>5.88874234340457E-05</v>
      </c>
      <c r="AE5" s="33">
        <v>3.5919652329840072E-06</v>
      </c>
      <c r="AF5" s="33">
        <v>7.019602192008156E-06</v>
      </c>
      <c r="AG5" s="33">
        <v>5.2342393780898254E-06</v>
      </c>
      <c r="AH5" s="33">
        <v>8.126865958822691E-06</v>
      </c>
      <c r="AI5" s="33">
        <v>5.3579062496418E-06</v>
      </c>
      <c r="AJ5" s="33">
        <v>3.986829238033347E-06</v>
      </c>
      <c r="AK5" s="33">
        <v>8.399093641031258E-06</v>
      </c>
      <c r="AL5" s="33">
        <v>6.8218298042428305E-06</v>
      </c>
      <c r="AM5" s="34">
        <v>1.805575814412898E-05</v>
      </c>
      <c r="AN5" s="35">
        <v>1.0029619486318313</v>
      </c>
      <c r="AO5" s="35">
        <v>0.745378598571705</v>
      </c>
      <c r="AP5" s="16">
        <v>4</v>
      </c>
    </row>
    <row r="6" spans="1:42" ht="14.25">
      <c r="A6" s="30" t="s">
        <v>7</v>
      </c>
      <c r="B6" s="217" t="s">
        <v>50</v>
      </c>
      <c r="C6" s="32">
        <v>0.04142569285110986</v>
      </c>
      <c r="D6" s="33">
        <v>2.5620472639607965E-05</v>
      </c>
      <c r="E6" s="33">
        <v>1.053955506001492</v>
      </c>
      <c r="F6" s="33">
        <v>0.00046370062928679384</v>
      </c>
      <c r="G6" s="33">
        <v>0.001341944201793198</v>
      </c>
      <c r="H6" s="33">
        <v>0.0008423463098802121</v>
      </c>
      <c r="I6" s="33">
        <v>4.499986054180581E-06</v>
      </c>
      <c r="J6" s="33">
        <v>0.00011096652832429033</v>
      </c>
      <c r="K6" s="33">
        <v>0.0003324409777978335</v>
      </c>
      <c r="L6" s="33">
        <v>1.6572702633855233E-05</v>
      </c>
      <c r="M6" s="33">
        <v>1.0575349756252809E-05</v>
      </c>
      <c r="N6" s="33">
        <v>2.142870022114698E-05</v>
      </c>
      <c r="O6" s="33">
        <v>2.469137098051132E-05</v>
      </c>
      <c r="P6" s="33">
        <v>2.2291557644438862E-05</v>
      </c>
      <c r="Q6" s="33">
        <v>2.6178480701525866E-05</v>
      </c>
      <c r="R6" s="33">
        <v>2.9990809520341652E-05</v>
      </c>
      <c r="S6" s="33">
        <v>2.4962519036353606E-05</v>
      </c>
      <c r="T6" s="33">
        <v>2.756336351919143E-05</v>
      </c>
      <c r="U6" s="33">
        <v>1.7775081309269527E-05</v>
      </c>
      <c r="V6" s="33">
        <v>0.00040327061299063195</v>
      </c>
      <c r="W6" s="33">
        <v>7.472397012163623E-05</v>
      </c>
      <c r="X6" s="33">
        <v>7.667706180319873E-06</v>
      </c>
      <c r="Y6" s="33">
        <v>3.9041151058385575E-05</v>
      </c>
      <c r="Z6" s="33">
        <v>3.68134181880431E-05</v>
      </c>
      <c r="AA6" s="33">
        <v>7.790732477599645E-05</v>
      </c>
      <c r="AB6" s="33">
        <v>3.591140485851765E-05</v>
      </c>
      <c r="AC6" s="33">
        <v>1.9124237678660802E-05</v>
      </c>
      <c r="AD6" s="33">
        <v>5.0557499897462506E-05</v>
      </c>
      <c r="AE6" s="33">
        <v>0.0002496526391936305</v>
      </c>
      <c r="AF6" s="33">
        <v>8.681364814639183E-05</v>
      </c>
      <c r="AG6" s="33">
        <v>0.001771603949726434</v>
      </c>
      <c r="AH6" s="33">
        <v>0.0027579380185270732</v>
      </c>
      <c r="AI6" s="33">
        <v>0.0005375679443423526</v>
      </c>
      <c r="AJ6" s="33">
        <v>5.8066573973573696E-05</v>
      </c>
      <c r="AK6" s="33">
        <v>0.03570977971606462</v>
      </c>
      <c r="AL6" s="33">
        <v>0.00018861279620263215</v>
      </c>
      <c r="AM6" s="34">
        <v>0.0009378283530859044</v>
      </c>
      <c r="AN6" s="35">
        <v>1.1417676288587126</v>
      </c>
      <c r="AO6" s="35">
        <v>0.8485358355361198</v>
      </c>
      <c r="AP6" s="16">
        <v>5</v>
      </c>
    </row>
    <row r="7" spans="1:42" ht="14.25">
      <c r="A7" s="30" t="s">
        <v>8</v>
      </c>
      <c r="B7" s="217" t="s">
        <v>33</v>
      </c>
      <c r="C7" s="32">
        <v>0.0010652522735679977</v>
      </c>
      <c r="D7" s="33">
        <v>0.0004452029800549234</v>
      </c>
      <c r="E7" s="33">
        <v>0.00028836380352734295</v>
      </c>
      <c r="F7" s="33">
        <v>1.0442446710430526</v>
      </c>
      <c r="G7" s="33">
        <v>0.001146932032483419</v>
      </c>
      <c r="H7" s="33">
        <v>0.00018151013797082274</v>
      </c>
      <c r="I7" s="33">
        <v>1.9532280194038082E-05</v>
      </c>
      <c r="J7" s="33">
        <v>0.001163769675263164</v>
      </c>
      <c r="K7" s="33">
        <v>0.0005644270704942557</v>
      </c>
      <c r="L7" s="33">
        <v>0.00011363680235147311</v>
      </c>
      <c r="M7" s="33">
        <v>7.802637487398822E-05</v>
      </c>
      <c r="N7" s="33">
        <v>0.000299633149905766</v>
      </c>
      <c r="O7" s="33">
        <v>0.00031553200936141305</v>
      </c>
      <c r="P7" s="33">
        <v>0.0002498250625849996</v>
      </c>
      <c r="Q7" s="33">
        <v>0.0003583511037570463</v>
      </c>
      <c r="R7" s="33">
        <v>0.0010075124732962996</v>
      </c>
      <c r="S7" s="33">
        <v>0.00037822763264047454</v>
      </c>
      <c r="T7" s="33">
        <v>0.0004529347271502684</v>
      </c>
      <c r="U7" s="33">
        <v>0.0004895926324220573</v>
      </c>
      <c r="V7" s="33">
        <v>0.0005081627064532476</v>
      </c>
      <c r="W7" s="33">
        <v>0.0006440794045622893</v>
      </c>
      <c r="X7" s="33">
        <v>4.106543388177508E-05</v>
      </c>
      <c r="Y7" s="33">
        <v>0.0002611857415913186</v>
      </c>
      <c r="Z7" s="33">
        <v>0.0004145208995703987</v>
      </c>
      <c r="AA7" s="33">
        <v>0.0007141219105558874</v>
      </c>
      <c r="AB7" s="33">
        <v>0.0003409610342451106</v>
      </c>
      <c r="AC7" s="33">
        <v>3.135095284681535E-05</v>
      </c>
      <c r="AD7" s="33">
        <v>0.0004246471147457488</v>
      </c>
      <c r="AE7" s="33">
        <v>0.0002233918019777925</v>
      </c>
      <c r="AF7" s="33">
        <v>0.0006867766328974466</v>
      </c>
      <c r="AG7" s="33">
        <v>0.00012769100781116172</v>
      </c>
      <c r="AH7" s="33">
        <v>0.0005424991349409295</v>
      </c>
      <c r="AI7" s="33">
        <v>0.004225596330656597</v>
      </c>
      <c r="AJ7" s="33">
        <v>0.00038241628546128136</v>
      </c>
      <c r="AK7" s="33">
        <v>0.0006382185146655911</v>
      </c>
      <c r="AL7" s="33">
        <v>0.0037003376736694867</v>
      </c>
      <c r="AM7" s="34">
        <v>0.0003437844658817587</v>
      </c>
      <c r="AN7" s="35">
        <v>1.0671137403113677</v>
      </c>
      <c r="AO7" s="35">
        <v>0.7930547568179733</v>
      </c>
      <c r="AP7" s="16">
        <v>6</v>
      </c>
    </row>
    <row r="8" spans="1:42" ht="14.25">
      <c r="A8" s="30" t="s">
        <v>9</v>
      </c>
      <c r="B8" s="217" t="s">
        <v>23</v>
      </c>
      <c r="C8" s="32">
        <v>0.007705040321020103</v>
      </c>
      <c r="D8" s="33">
        <v>0.0008987637868733152</v>
      </c>
      <c r="E8" s="33">
        <v>0.004758314430037828</v>
      </c>
      <c r="F8" s="33">
        <v>0.002219669665522762</v>
      </c>
      <c r="G8" s="33">
        <v>1.0664287926262483</v>
      </c>
      <c r="H8" s="33">
        <v>0.0017109067376763797</v>
      </c>
      <c r="I8" s="33">
        <v>9.010910236056668E-05</v>
      </c>
      <c r="J8" s="33">
        <v>0.0023703773186821977</v>
      </c>
      <c r="K8" s="33">
        <v>0.00275913854423217</v>
      </c>
      <c r="L8" s="33">
        <v>0.0005232342268137884</v>
      </c>
      <c r="M8" s="33">
        <v>0.0003317003362859676</v>
      </c>
      <c r="N8" s="33">
        <v>0.0011887199139516348</v>
      </c>
      <c r="O8" s="33">
        <v>0.0011815049871205096</v>
      </c>
      <c r="P8" s="33">
        <v>0.000791499019403682</v>
      </c>
      <c r="Q8" s="33">
        <v>0.0024899274450763545</v>
      </c>
      <c r="R8" s="33">
        <v>0.0022027322123428106</v>
      </c>
      <c r="S8" s="33">
        <v>0.0018397212753071825</v>
      </c>
      <c r="T8" s="33">
        <v>0.0022180867127096515</v>
      </c>
      <c r="U8" s="33">
        <v>0.0007358367341857995</v>
      </c>
      <c r="V8" s="33">
        <v>0.02805743141835273</v>
      </c>
      <c r="W8" s="33">
        <v>0.014993404089650516</v>
      </c>
      <c r="X8" s="33">
        <v>0.0008424920511826129</v>
      </c>
      <c r="Y8" s="33">
        <v>0.0011836551056862185</v>
      </c>
      <c r="Z8" s="33">
        <v>0.0016162744451362846</v>
      </c>
      <c r="AA8" s="33">
        <v>0.0023295398391539935</v>
      </c>
      <c r="AB8" s="33">
        <v>0.002222223269773003</v>
      </c>
      <c r="AC8" s="33">
        <v>0.0003560549662429832</v>
      </c>
      <c r="AD8" s="33">
        <v>0.0017973193361921216</v>
      </c>
      <c r="AE8" s="33">
        <v>0.0040793354773612026</v>
      </c>
      <c r="AF8" s="33">
        <v>0.0011190338518409408</v>
      </c>
      <c r="AG8" s="33">
        <v>0.001997925219576301</v>
      </c>
      <c r="AH8" s="33">
        <v>0.0018649886962248709</v>
      </c>
      <c r="AI8" s="33">
        <v>0.006155917107706138</v>
      </c>
      <c r="AJ8" s="33">
        <v>0.0016389272201412632</v>
      </c>
      <c r="AK8" s="33">
        <v>0.0022065163647655623</v>
      </c>
      <c r="AL8" s="33">
        <v>0.1113007763971712</v>
      </c>
      <c r="AM8" s="34">
        <v>0.0011184223843186331</v>
      </c>
      <c r="AN8" s="35">
        <v>1.287324312636328</v>
      </c>
      <c r="AO8" s="35">
        <v>0.9567102653984936</v>
      </c>
      <c r="AP8" s="16">
        <v>7</v>
      </c>
    </row>
    <row r="9" spans="1:42" ht="14.25">
      <c r="A9" s="30" t="s">
        <v>10</v>
      </c>
      <c r="B9" s="217" t="s">
        <v>34</v>
      </c>
      <c r="C9" s="32">
        <v>0.02698376298323461</v>
      </c>
      <c r="D9" s="33">
        <v>0.004422866279303094</v>
      </c>
      <c r="E9" s="33">
        <v>0.006243337799950653</v>
      </c>
      <c r="F9" s="33">
        <v>0.030867482924508135</v>
      </c>
      <c r="G9" s="33">
        <v>0.017616235905456565</v>
      </c>
      <c r="H9" s="33">
        <v>1.1615448191425217</v>
      </c>
      <c r="I9" s="33">
        <v>0.0004988149466824105</v>
      </c>
      <c r="J9" s="33">
        <v>0.07874644380893732</v>
      </c>
      <c r="K9" s="33">
        <v>0.012755288815977747</v>
      </c>
      <c r="L9" s="33">
        <v>0.0021957040285697513</v>
      </c>
      <c r="M9" s="33">
        <v>0.00081989086971696</v>
      </c>
      <c r="N9" s="33">
        <v>0.004210889149205036</v>
      </c>
      <c r="O9" s="33">
        <v>0.0029425988755926165</v>
      </c>
      <c r="P9" s="33">
        <v>0.002557269957018066</v>
      </c>
      <c r="Q9" s="33">
        <v>0.007499966028358438</v>
      </c>
      <c r="R9" s="33">
        <v>0.007841852482631502</v>
      </c>
      <c r="S9" s="33">
        <v>0.005202557041937304</v>
      </c>
      <c r="T9" s="33">
        <v>0.006663077531533078</v>
      </c>
      <c r="U9" s="33">
        <v>0.0056424437665907505</v>
      </c>
      <c r="V9" s="33">
        <v>0.014616608532113592</v>
      </c>
      <c r="W9" s="33">
        <v>0.003243860185087949</v>
      </c>
      <c r="X9" s="33">
        <v>0.0002969096850343165</v>
      </c>
      <c r="Y9" s="33">
        <v>0.004104438614530087</v>
      </c>
      <c r="Z9" s="33">
        <v>0.00612990020534235</v>
      </c>
      <c r="AA9" s="33">
        <v>0.0004544238341788084</v>
      </c>
      <c r="AB9" s="33">
        <v>0.0005737423091291044</v>
      </c>
      <c r="AC9" s="33">
        <v>0.00012195719482153172</v>
      </c>
      <c r="AD9" s="33">
        <v>0.0007276869510281017</v>
      </c>
      <c r="AE9" s="33">
        <v>0.0011161199964248591</v>
      </c>
      <c r="AF9" s="33">
        <v>0.000862724043714174</v>
      </c>
      <c r="AG9" s="33">
        <v>0.002171815926518988</v>
      </c>
      <c r="AH9" s="33">
        <v>0.04357159430971077</v>
      </c>
      <c r="AI9" s="33">
        <v>0.0019131729795538214</v>
      </c>
      <c r="AJ9" s="33">
        <v>0.0022386536653365313</v>
      </c>
      <c r="AK9" s="33">
        <v>0.00295486927184429</v>
      </c>
      <c r="AL9" s="33">
        <v>0.007942726459045188</v>
      </c>
      <c r="AM9" s="34">
        <v>0.003551075947854927</v>
      </c>
      <c r="AN9" s="35">
        <v>1.4818475824489954</v>
      </c>
      <c r="AO9" s="35">
        <v>1.1012755526861533</v>
      </c>
      <c r="AP9" s="16">
        <v>8</v>
      </c>
    </row>
    <row r="10" spans="1:42" ht="14.25">
      <c r="A10" s="30" t="s">
        <v>11</v>
      </c>
      <c r="B10" s="217" t="s">
        <v>35</v>
      </c>
      <c r="C10" s="32">
        <v>0.012399365379452014</v>
      </c>
      <c r="D10" s="33">
        <v>0.021048181858091895</v>
      </c>
      <c r="E10" s="33">
        <v>0.006161716923043224</v>
      </c>
      <c r="F10" s="33">
        <v>0.007676591771012534</v>
      </c>
      <c r="G10" s="33">
        <v>0.00698141634887582</v>
      </c>
      <c r="H10" s="33">
        <v>0.1169572754406505</v>
      </c>
      <c r="I10" s="33">
        <v>1.0297949490675606</v>
      </c>
      <c r="J10" s="33">
        <v>0.010767972498373532</v>
      </c>
      <c r="K10" s="33">
        <v>0.014541609835416431</v>
      </c>
      <c r="L10" s="33">
        <v>0.031178749793981216</v>
      </c>
      <c r="M10" s="33">
        <v>0.004703606127477719</v>
      </c>
      <c r="N10" s="33">
        <v>0.009471274528317529</v>
      </c>
      <c r="O10" s="33">
        <v>0.006183093129072448</v>
      </c>
      <c r="P10" s="33">
        <v>0.005154741129786245</v>
      </c>
      <c r="Q10" s="33">
        <v>0.004060552640106962</v>
      </c>
      <c r="R10" s="33">
        <v>0.003795097226164418</v>
      </c>
      <c r="S10" s="33">
        <v>0.004041448428568386</v>
      </c>
      <c r="T10" s="33">
        <v>0.003000952315595918</v>
      </c>
      <c r="U10" s="33">
        <v>0.00487086140910287</v>
      </c>
      <c r="V10" s="33">
        <v>0.007373236419432614</v>
      </c>
      <c r="W10" s="33">
        <v>0.010072195962816553</v>
      </c>
      <c r="X10" s="33">
        <v>0.018921096752706236</v>
      </c>
      <c r="Y10" s="33">
        <v>0.005569554674790687</v>
      </c>
      <c r="Z10" s="33">
        <v>0.010821401799685897</v>
      </c>
      <c r="AA10" s="33">
        <v>0.004393522527444774</v>
      </c>
      <c r="AB10" s="33">
        <v>0.0028789132468158606</v>
      </c>
      <c r="AC10" s="33">
        <v>0.0005440449299189861</v>
      </c>
      <c r="AD10" s="33">
        <v>0.06093516677769402</v>
      </c>
      <c r="AE10" s="33">
        <v>0.0027188720788547285</v>
      </c>
      <c r="AF10" s="33">
        <v>0.005947042685115408</v>
      </c>
      <c r="AG10" s="33">
        <v>0.0034240121495068784</v>
      </c>
      <c r="AH10" s="33">
        <v>0.006736108430903336</v>
      </c>
      <c r="AI10" s="33">
        <v>0.0046844781771940265</v>
      </c>
      <c r="AJ10" s="33">
        <v>0.0028398823910767115</v>
      </c>
      <c r="AK10" s="33">
        <v>0.0056014995929856955</v>
      </c>
      <c r="AL10" s="33">
        <v>0.005032678807843373</v>
      </c>
      <c r="AM10" s="34">
        <v>0.016283177001455894</v>
      </c>
      <c r="AN10" s="35">
        <v>1.4775663402568922</v>
      </c>
      <c r="AO10" s="35">
        <v>1.0980938304785968</v>
      </c>
      <c r="AP10" s="16">
        <v>9</v>
      </c>
    </row>
    <row r="11" spans="1:42" ht="14.25">
      <c r="A11" s="30" t="s">
        <v>12</v>
      </c>
      <c r="B11" s="217" t="s">
        <v>196</v>
      </c>
      <c r="C11" s="32">
        <v>0.0024435462201985655</v>
      </c>
      <c r="D11" s="33">
        <v>0.0009392262629721069</v>
      </c>
      <c r="E11" s="33">
        <v>0.004943850342138327</v>
      </c>
      <c r="F11" s="33">
        <v>0.0026251899773561053</v>
      </c>
      <c r="G11" s="33">
        <v>0.00577518313888625</v>
      </c>
      <c r="H11" s="33">
        <v>0.0017213993216049664</v>
      </c>
      <c r="I11" s="33">
        <v>9.57533232747843E-05</v>
      </c>
      <c r="J11" s="33">
        <v>1.0536397309671353</v>
      </c>
      <c r="K11" s="33">
        <v>0.0016649374365778472</v>
      </c>
      <c r="L11" s="33">
        <v>0.000452260072236899</v>
      </c>
      <c r="M11" s="33">
        <v>0.00026751257883888776</v>
      </c>
      <c r="N11" s="33">
        <v>0.0012514014536021299</v>
      </c>
      <c r="O11" s="33">
        <v>0.0031309482931839785</v>
      </c>
      <c r="P11" s="33">
        <v>0.005984621476785448</v>
      </c>
      <c r="Q11" s="33">
        <v>0.01199170336501321</v>
      </c>
      <c r="R11" s="33">
        <v>0.007401029522811587</v>
      </c>
      <c r="S11" s="33">
        <v>0.008375756835295711</v>
      </c>
      <c r="T11" s="33">
        <v>0.011071296085568675</v>
      </c>
      <c r="U11" s="33">
        <v>0.0106782034191067</v>
      </c>
      <c r="V11" s="33">
        <v>0.012741841517370026</v>
      </c>
      <c r="W11" s="33">
        <v>0.0036328080234554892</v>
      </c>
      <c r="X11" s="33">
        <v>0.000161456243144575</v>
      </c>
      <c r="Y11" s="33">
        <v>0.008066236267913415</v>
      </c>
      <c r="Z11" s="33">
        <v>0.003657051310779709</v>
      </c>
      <c r="AA11" s="33">
        <v>0.001683608507994032</v>
      </c>
      <c r="AB11" s="33">
        <v>0.001405482620809965</v>
      </c>
      <c r="AC11" s="33">
        <v>0.000311560315050933</v>
      </c>
      <c r="AD11" s="33">
        <v>0.0014265992334085544</v>
      </c>
      <c r="AE11" s="33">
        <v>0.0011868831422156246</v>
      </c>
      <c r="AF11" s="33">
        <v>0.0009235253284317915</v>
      </c>
      <c r="AG11" s="33">
        <v>0.0009434731404677051</v>
      </c>
      <c r="AH11" s="33">
        <v>0.0009050664445389281</v>
      </c>
      <c r="AI11" s="33">
        <v>0.0025699159913836244</v>
      </c>
      <c r="AJ11" s="33">
        <v>0.003553926219176345</v>
      </c>
      <c r="AK11" s="33">
        <v>0.001221543099602994</v>
      </c>
      <c r="AL11" s="33">
        <v>0.013416479350552069</v>
      </c>
      <c r="AM11" s="34">
        <v>0.0015272020209718435</v>
      </c>
      <c r="AN11" s="35">
        <v>1.1937882088698553</v>
      </c>
      <c r="AO11" s="35">
        <v>0.8871963520975774</v>
      </c>
      <c r="AP11" s="16">
        <v>10</v>
      </c>
    </row>
    <row r="12" spans="1:42" ht="14.25">
      <c r="A12" s="30" t="s">
        <v>13</v>
      </c>
      <c r="B12" s="217" t="s">
        <v>36</v>
      </c>
      <c r="C12" s="32">
        <v>0.0006782710735649261</v>
      </c>
      <c r="D12" s="33">
        <v>8.215326168078129E-05</v>
      </c>
      <c r="E12" s="33">
        <v>0.0010316951517984098</v>
      </c>
      <c r="F12" s="33">
        <v>0.00021567110968998305</v>
      </c>
      <c r="G12" s="33">
        <v>0.0008279287521556831</v>
      </c>
      <c r="H12" s="33">
        <v>0.0008158002153521543</v>
      </c>
      <c r="I12" s="33">
        <v>2.8167026446016113E-05</v>
      </c>
      <c r="J12" s="33">
        <v>0.0009459373951910605</v>
      </c>
      <c r="K12" s="33">
        <v>1.021685463023401</v>
      </c>
      <c r="L12" s="33">
        <v>0.001312502601871207</v>
      </c>
      <c r="M12" s="33">
        <v>0.0006471640644766103</v>
      </c>
      <c r="N12" s="33">
        <v>0.0011623567700731307</v>
      </c>
      <c r="O12" s="33">
        <v>0.0026326916221083452</v>
      </c>
      <c r="P12" s="33">
        <v>0.0009379584068913221</v>
      </c>
      <c r="Q12" s="33">
        <v>0.0019097289275813798</v>
      </c>
      <c r="R12" s="33">
        <v>0.009014527793337609</v>
      </c>
      <c r="S12" s="33">
        <v>0.0019592682432741483</v>
      </c>
      <c r="T12" s="33">
        <v>0.0021627844492752737</v>
      </c>
      <c r="U12" s="33">
        <v>0.0021020774921141254</v>
      </c>
      <c r="V12" s="33">
        <v>0.000754178584696692</v>
      </c>
      <c r="W12" s="33">
        <v>0.012797170834782514</v>
      </c>
      <c r="X12" s="33">
        <v>5.4394769218792315E-05</v>
      </c>
      <c r="Y12" s="33">
        <v>0.0011142509677478725</v>
      </c>
      <c r="Z12" s="33">
        <v>0.00021510202487222513</v>
      </c>
      <c r="AA12" s="33">
        <v>0.00012194414205312935</v>
      </c>
      <c r="AB12" s="33">
        <v>8.551614135293423E-05</v>
      </c>
      <c r="AC12" s="33">
        <v>0.00010410352448522943</v>
      </c>
      <c r="AD12" s="33">
        <v>0.00012864438376797752</v>
      </c>
      <c r="AE12" s="33">
        <v>0.00011241501683276321</v>
      </c>
      <c r="AF12" s="33">
        <v>0.00016572391804914723</v>
      </c>
      <c r="AG12" s="33">
        <v>0.0005236675460911117</v>
      </c>
      <c r="AH12" s="33">
        <v>0.00027528840703021465</v>
      </c>
      <c r="AI12" s="33">
        <v>0.00019857535646010366</v>
      </c>
      <c r="AJ12" s="33">
        <v>0.000392459731508516</v>
      </c>
      <c r="AK12" s="33">
        <v>0.0004122361241043255</v>
      </c>
      <c r="AL12" s="33">
        <v>0.001604947725723432</v>
      </c>
      <c r="AM12" s="34">
        <v>0.0012349460280345452</v>
      </c>
      <c r="AN12" s="35">
        <v>1.070447712607095</v>
      </c>
      <c r="AO12" s="35">
        <v>0.7955324894985163</v>
      </c>
      <c r="AP12" s="16">
        <v>11</v>
      </c>
    </row>
    <row r="13" spans="1:42" ht="14.25">
      <c r="A13" s="30" t="s">
        <v>14</v>
      </c>
      <c r="B13" s="217" t="s">
        <v>37</v>
      </c>
      <c r="C13" s="32">
        <v>0.0006768787924828324</v>
      </c>
      <c r="D13" s="33">
        <v>0.0016979898234790204</v>
      </c>
      <c r="E13" s="33">
        <v>0.0013920950056764095</v>
      </c>
      <c r="F13" s="33">
        <v>0.0007346587632025607</v>
      </c>
      <c r="G13" s="33">
        <v>0.015802169316711166</v>
      </c>
      <c r="H13" s="33">
        <v>0.0006272216127389525</v>
      </c>
      <c r="I13" s="33">
        <v>8.316518094099014E-05</v>
      </c>
      <c r="J13" s="33">
        <v>0.0048265941208992386</v>
      </c>
      <c r="K13" s="33">
        <v>0.009937774050962973</v>
      </c>
      <c r="L13" s="33">
        <v>1.6322329240561924</v>
      </c>
      <c r="M13" s="33">
        <v>0.0006049775231149049</v>
      </c>
      <c r="N13" s="33">
        <v>0.27919063344315503</v>
      </c>
      <c r="O13" s="33">
        <v>0.16912791397664734</v>
      </c>
      <c r="P13" s="33">
        <v>0.1361407981342949</v>
      </c>
      <c r="Q13" s="33">
        <v>0.043972074062649906</v>
      </c>
      <c r="R13" s="33">
        <v>0.009026354844063568</v>
      </c>
      <c r="S13" s="33">
        <v>0.05921070672392353</v>
      </c>
      <c r="T13" s="33">
        <v>0.019252276505114255</v>
      </c>
      <c r="U13" s="33">
        <v>0.08731678652706795</v>
      </c>
      <c r="V13" s="33">
        <v>0.00293217066131213</v>
      </c>
      <c r="W13" s="33">
        <v>0.03495721078872844</v>
      </c>
      <c r="X13" s="33">
        <v>0.00021041622124772118</v>
      </c>
      <c r="Y13" s="33">
        <v>0.0012696143255580283</v>
      </c>
      <c r="Z13" s="33">
        <v>0.0004820047796030604</v>
      </c>
      <c r="AA13" s="33">
        <v>0.0005792404938375952</v>
      </c>
      <c r="AB13" s="33">
        <v>0.0004921735784090904</v>
      </c>
      <c r="AC13" s="33">
        <v>0.0002842079793559678</v>
      </c>
      <c r="AD13" s="33">
        <v>0.0011965118689423145</v>
      </c>
      <c r="AE13" s="33">
        <v>0.0006241926085699915</v>
      </c>
      <c r="AF13" s="33">
        <v>0.0007892184760625696</v>
      </c>
      <c r="AG13" s="33">
        <v>0.00040186158496407126</v>
      </c>
      <c r="AH13" s="33">
        <v>0.0004790918062368961</v>
      </c>
      <c r="AI13" s="33">
        <v>0.0006552403082397053</v>
      </c>
      <c r="AJ13" s="33">
        <v>0.0032571154558393677</v>
      </c>
      <c r="AK13" s="33">
        <v>0.0005152398224547315</v>
      </c>
      <c r="AL13" s="33">
        <v>0.0027245908510269163</v>
      </c>
      <c r="AM13" s="34">
        <v>0.006754514000825986</v>
      </c>
      <c r="AN13" s="35">
        <v>2.530458608074532</v>
      </c>
      <c r="AO13" s="35">
        <v>1.8805795111202892</v>
      </c>
      <c r="AP13" s="16">
        <v>12</v>
      </c>
    </row>
    <row r="14" spans="1:42" ht="14.25">
      <c r="A14" s="30" t="s">
        <v>15</v>
      </c>
      <c r="B14" s="217" t="s">
        <v>38</v>
      </c>
      <c r="C14" s="32">
        <v>3.264525772228669E-05</v>
      </c>
      <c r="D14" s="33">
        <v>4.5452639133511684E-05</v>
      </c>
      <c r="E14" s="33">
        <v>0.00013766753590237362</v>
      </c>
      <c r="F14" s="33">
        <v>3.69545483537506E-05</v>
      </c>
      <c r="G14" s="33">
        <v>0.00029075979248912155</v>
      </c>
      <c r="H14" s="33">
        <v>0.0004121495276042126</v>
      </c>
      <c r="I14" s="33">
        <v>4.143432111492279E-06</v>
      </c>
      <c r="J14" s="33">
        <v>0.0002465351512332891</v>
      </c>
      <c r="K14" s="33">
        <v>0.0016182104583072762</v>
      </c>
      <c r="L14" s="33">
        <v>0.0008313975726294491</v>
      </c>
      <c r="M14" s="33">
        <v>1.0082691729840954</v>
      </c>
      <c r="N14" s="33">
        <v>0.006293907490888951</v>
      </c>
      <c r="O14" s="33">
        <v>0.002861025486613341</v>
      </c>
      <c r="P14" s="33">
        <v>0.0015999556854097226</v>
      </c>
      <c r="Q14" s="33">
        <v>0.0036888268348220093</v>
      </c>
      <c r="R14" s="33">
        <v>0.004502662232020653</v>
      </c>
      <c r="S14" s="33">
        <v>0.006095224797720442</v>
      </c>
      <c r="T14" s="33">
        <v>0.00447045460059362</v>
      </c>
      <c r="U14" s="33">
        <v>0.0019715486750260178</v>
      </c>
      <c r="V14" s="33">
        <v>0.0006245326522103568</v>
      </c>
      <c r="W14" s="33">
        <v>0.0009538371958740548</v>
      </c>
      <c r="X14" s="33">
        <v>1.9044509010777883E-05</v>
      </c>
      <c r="Y14" s="33">
        <v>6.803566675798421E-05</v>
      </c>
      <c r="Z14" s="33">
        <v>2.458491468847522E-05</v>
      </c>
      <c r="AA14" s="33">
        <v>2.4884960375857423E-05</v>
      </c>
      <c r="AB14" s="33">
        <v>2.66465468551619E-05</v>
      </c>
      <c r="AC14" s="33">
        <v>9.518146486049649E-06</v>
      </c>
      <c r="AD14" s="33">
        <v>3.404854877550096E-05</v>
      </c>
      <c r="AE14" s="33">
        <v>3.98266902160708E-05</v>
      </c>
      <c r="AF14" s="33">
        <v>4.173367625671263E-05</v>
      </c>
      <c r="AG14" s="33">
        <v>2.7281434616557806E-05</v>
      </c>
      <c r="AH14" s="33">
        <v>0.00013323238560311097</v>
      </c>
      <c r="AI14" s="33">
        <v>5.445650598837599E-05</v>
      </c>
      <c r="AJ14" s="33">
        <v>0.00015487176118033694</v>
      </c>
      <c r="AK14" s="33">
        <v>4.77341608089693E-05</v>
      </c>
      <c r="AL14" s="33">
        <v>0.00028143971936823433</v>
      </c>
      <c r="AM14" s="34">
        <v>0.0003315451108384419</v>
      </c>
      <c r="AN14" s="35">
        <v>1.046305949288588</v>
      </c>
      <c r="AO14" s="35">
        <v>0.7775908779209826</v>
      </c>
      <c r="AP14" s="16">
        <v>13</v>
      </c>
    </row>
    <row r="15" spans="1:42" ht="14.25">
      <c r="A15" s="30" t="s">
        <v>16</v>
      </c>
      <c r="B15" s="217" t="s">
        <v>39</v>
      </c>
      <c r="C15" s="32">
        <v>0.0007871239931980447</v>
      </c>
      <c r="D15" s="33">
        <v>0.0023883628999538994</v>
      </c>
      <c r="E15" s="33">
        <v>0.0040344938667702555</v>
      </c>
      <c r="F15" s="33">
        <v>0.0011100662165276368</v>
      </c>
      <c r="G15" s="33">
        <v>0.0035619164427461007</v>
      </c>
      <c r="H15" s="33">
        <v>0.0012926804891505016</v>
      </c>
      <c r="I15" s="33">
        <v>0.00015112027247498588</v>
      </c>
      <c r="J15" s="33">
        <v>0.00278202410572218</v>
      </c>
      <c r="K15" s="33">
        <v>0.002764327310542967</v>
      </c>
      <c r="L15" s="33">
        <v>0.0002684085826388313</v>
      </c>
      <c r="M15" s="33">
        <v>0.00024743655933514387</v>
      </c>
      <c r="N15" s="33">
        <v>1.0142339243840646</v>
      </c>
      <c r="O15" s="33">
        <v>0.009663098629285953</v>
      </c>
      <c r="P15" s="33">
        <v>0.00806377122474176</v>
      </c>
      <c r="Q15" s="33">
        <v>0.015098203238221246</v>
      </c>
      <c r="R15" s="33">
        <v>0.005303704061457625</v>
      </c>
      <c r="S15" s="33">
        <v>0.009374335994963633</v>
      </c>
      <c r="T15" s="33">
        <v>0.007828490022624493</v>
      </c>
      <c r="U15" s="33">
        <v>0.0034350799397802633</v>
      </c>
      <c r="V15" s="33">
        <v>0.0018659031052566154</v>
      </c>
      <c r="W15" s="33">
        <v>0.021163366646413138</v>
      </c>
      <c r="X15" s="33">
        <v>0.00015031073270618635</v>
      </c>
      <c r="Y15" s="33">
        <v>0.0006499470115120498</v>
      </c>
      <c r="Z15" s="33">
        <v>0.00021078477134993208</v>
      </c>
      <c r="AA15" s="33">
        <v>0.0006895899825716948</v>
      </c>
      <c r="AB15" s="33">
        <v>0.0001879821373899778</v>
      </c>
      <c r="AC15" s="33">
        <v>0.00024237800594227403</v>
      </c>
      <c r="AD15" s="33">
        <v>0.0005950576994063278</v>
      </c>
      <c r="AE15" s="33">
        <v>0.00031832072341227017</v>
      </c>
      <c r="AF15" s="33">
        <v>0.0008552673364667279</v>
      </c>
      <c r="AG15" s="33">
        <v>0.00019279489104250777</v>
      </c>
      <c r="AH15" s="33">
        <v>0.0002988472069073927</v>
      </c>
      <c r="AI15" s="33">
        <v>0.0007568250320667476</v>
      </c>
      <c r="AJ15" s="33">
        <v>0.0006508873098909812</v>
      </c>
      <c r="AK15" s="33">
        <v>0.0008245498769471964</v>
      </c>
      <c r="AL15" s="33">
        <v>0.0010151391659779347</v>
      </c>
      <c r="AM15" s="34">
        <v>0.0016826689722402469</v>
      </c>
      <c r="AN15" s="35">
        <v>1.1247391888416998</v>
      </c>
      <c r="AO15" s="35">
        <v>0.8358806846871192</v>
      </c>
      <c r="AP15" s="16">
        <v>14</v>
      </c>
    </row>
    <row r="16" spans="1:42" ht="14.25">
      <c r="A16" s="30" t="s">
        <v>17</v>
      </c>
      <c r="B16" s="217" t="s">
        <v>162</v>
      </c>
      <c r="C16" s="32">
        <v>0.00010262840623501528</v>
      </c>
      <c r="D16" s="33">
        <v>0.00033717978014810536</v>
      </c>
      <c r="E16" s="33">
        <v>0.0001097330375692491</v>
      </c>
      <c r="F16" s="33">
        <v>0.00012848641504379938</v>
      </c>
      <c r="G16" s="33">
        <v>0.00029676042811692106</v>
      </c>
      <c r="H16" s="33">
        <v>9.327831978201335E-05</v>
      </c>
      <c r="I16" s="33">
        <v>1.8901969271681256E-05</v>
      </c>
      <c r="J16" s="33">
        <v>0.00024368165763086094</v>
      </c>
      <c r="K16" s="33">
        <v>0.0005484487530610461</v>
      </c>
      <c r="L16" s="33">
        <v>7.553978639344371E-05</v>
      </c>
      <c r="M16" s="33">
        <v>4.886421254490412E-05</v>
      </c>
      <c r="N16" s="33">
        <v>0.000365630604761228</v>
      </c>
      <c r="O16" s="33">
        <v>1.0332539537032224</v>
      </c>
      <c r="P16" s="33">
        <v>0.013814959556502606</v>
      </c>
      <c r="Q16" s="33">
        <v>0.007378978010318432</v>
      </c>
      <c r="R16" s="33">
        <v>0.0008572321369002739</v>
      </c>
      <c r="S16" s="33">
        <v>0.004744902876886166</v>
      </c>
      <c r="T16" s="33">
        <v>0.000993381045526552</v>
      </c>
      <c r="U16" s="33">
        <v>0.002956712553647578</v>
      </c>
      <c r="V16" s="33">
        <v>0.00015845515725604003</v>
      </c>
      <c r="W16" s="33">
        <v>0.001924798345039579</v>
      </c>
      <c r="X16" s="33">
        <v>6.254620075392486E-05</v>
      </c>
      <c r="Y16" s="33">
        <v>0.0018815380866268312</v>
      </c>
      <c r="Z16" s="33">
        <v>0.0001820865779749747</v>
      </c>
      <c r="AA16" s="33">
        <v>0.00020935657607635026</v>
      </c>
      <c r="AB16" s="33">
        <v>0.00029025391973339337</v>
      </c>
      <c r="AC16" s="33">
        <v>6.624795768567011E-05</v>
      </c>
      <c r="AD16" s="33">
        <v>0.00031492286091472826</v>
      </c>
      <c r="AE16" s="33">
        <v>0.0003433735202341728</v>
      </c>
      <c r="AF16" s="33">
        <v>0.0002697026078777881</v>
      </c>
      <c r="AG16" s="33">
        <v>0.00015942040505140893</v>
      </c>
      <c r="AH16" s="33">
        <v>0.00015288589379024888</v>
      </c>
      <c r="AI16" s="33">
        <v>0.00021308633553464531</v>
      </c>
      <c r="AJ16" s="33">
        <v>0.0030489090894212276</v>
      </c>
      <c r="AK16" s="33">
        <v>0.00012690858055675874</v>
      </c>
      <c r="AL16" s="33">
        <v>0.00018382891067798696</v>
      </c>
      <c r="AM16" s="34">
        <v>0.00020218304020665453</v>
      </c>
      <c r="AN16" s="35">
        <v>1.0761597573189747</v>
      </c>
      <c r="AO16" s="35">
        <v>0.7997775517245835</v>
      </c>
      <c r="AP16" s="16">
        <v>15</v>
      </c>
    </row>
    <row r="17" spans="1:42" ht="14.25">
      <c r="A17" s="30" t="s">
        <v>18</v>
      </c>
      <c r="B17" s="218" t="s">
        <v>163</v>
      </c>
      <c r="C17" s="32">
        <v>0.0002261545334812656</v>
      </c>
      <c r="D17" s="33">
        <v>0.000791491278737174</v>
      </c>
      <c r="E17" s="33">
        <v>0.0002520855571203547</v>
      </c>
      <c r="F17" s="33">
        <v>0.000294614266813936</v>
      </c>
      <c r="G17" s="33">
        <v>0.00026188270022173233</v>
      </c>
      <c r="H17" s="33">
        <v>0.00019754342081370273</v>
      </c>
      <c r="I17" s="33">
        <v>4.813457487449591E-05</v>
      </c>
      <c r="J17" s="33">
        <v>0.0014773494098389486</v>
      </c>
      <c r="K17" s="33">
        <v>0.0011902837703289127</v>
      </c>
      <c r="L17" s="33">
        <v>0.00015962227134834993</v>
      </c>
      <c r="M17" s="33">
        <v>0.00014584046434463625</v>
      </c>
      <c r="N17" s="33">
        <v>0.0004687238442743125</v>
      </c>
      <c r="O17" s="33">
        <v>0.0028236376562422853</v>
      </c>
      <c r="P17" s="33">
        <v>1.0738826000278416</v>
      </c>
      <c r="Q17" s="33">
        <v>0.0014416270845704347</v>
      </c>
      <c r="R17" s="33">
        <v>0.002121491422222407</v>
      </c>
      <c r="S17" s="33">
        <v>0.0009837106695871438</v>
      </c>
      <c r="T17" s="33">
        <v>0.0008930085039050985</v>
      </c>
      <c r="U17" s="33">
        <v>0.0007180764602387225</v>
      </c>
      <c r="V17" s="33">
        <v>0.00033655859919152803</v>
      </c>
      <c r="W17" s="33">
        <v>0.0006019394231329745</v>
      </c>
      <c r="X17" s="33">
        <v>0.00013790600836813507</v>
      </c>
      <c r="Y17" s="33">
        <v>0.0006553652191467798</v>
      </c>
      <c r="Z17" s="33">
        <v>0.0003976994408994508</v>
      </c>
      <c r="AA17" s="33">
        <v>0.00047651584171158417</v>
      </c>
      <c r="AB17" s="33">
        <v>0.0006822713442365277</v>
      </c>
      <c r="AC17" s="33">
        <v>0.00013789955052292778</v>
      </c>
      <c r="AD17" s="33">
        <v>0.0006929233251485114</v>
      </c>
      <c r="AE17" s="33">
        <v>0.0007964625705192334</v>
      </c>
      <c r="AF17" s="33">
        <v>0.0004835209554605267</v>
      </c>
      <c r="AG17" s="33">
        <v>0.00034093352331227423</v>
      </c>
      <c r="AH17" s="33">
        <v>0.0002763675317405493</v>
      </c>
      <c r="AI17" s="33">
        <v>0.0004931875576505007</v>
      </c>
      <c r="AJ17" s="33">
        <v>0.00732187988653542</v>
      </c>
      <c r="AK17" s="33">
        <v>0.00026420056705781186</v>
      </c>
      <c r="AL17" s="33">
        <v>0.00021906723573524714</v>
      </c>
      <c r="AM17" s="34">
        <v>0.0004305845639687048</v>
      </c>
      <c r="AN17" s="35">
        <v>1.1031231610611443</v>
      </c>
      <c r="AO17" s="35">
        <v>0.8198161425419894</v>
      </c>
      <c r="AP17" s="16">
        <v>16</v>
      </c>
    </row>
    <row r="18" spans="1:42" ht="14.25">
      <c r="A18" s="30" t="s">
        <v>19</v>
      </c>
      <c r="B18" s="218" t="s">
        <v>164</v>
      </c>
      <c r="C18" s="32">
        <v>0.0002626066800958586</v>
      </c>
      <c r="D18" s="33">
        <v>0.00012474238990086927</v>
      </c>
      <c r="E18" s="33">
        <v>0.00012342603747141952</v>
      </c>
      <c r="F18" s="33">
        <v>0.00014180850522354274</v>
      </c>
      <c r="G18" s="33">
        <v>0.00010934866760029766</v>
      </c>
      <c r="H18" s="33">
        <v>8.642897107859288E-05</v>
      </c>
      <c r="I18" s="33">
        <v>1.8411877130243594E-05</v>
      </c>
      <c r="J18" s="33">
        <v>0.00012301670735010627</v>
      </c>
      <c r="K18" s="33">
        <v>0.00015174966806771097</v>
      </c>
      <c r="L18" s="33">
        <v>5.4281589557013835E-05</v>
      </c>
      <c r="M18" s="33">
        <v>4.6856486645126404E-05</v>
      </c>
      <c r="N18" s="33">
        <v>0.0001115059338827741</v>
      </c>
      <c r="O18" s="33">
        <v>0.000914803812614</v>
      </c>
      <c r="P18" s="33">
        <v>0.0031651031444777443</v>
      </c>
      <c r="Q18" s="33">
        <v>1.0507452618550228</v>
      </c>
      <c r="R18" s="33">
        <v>0.00014663178784525845</v>
      </c>
      <c r="S18" s="33">
        <v>0.00033602541272337457</v>
      </c>
      <c r="T18" s="33">
        <v>0.0010232721310511194</v>
      </c>
      <c r="U18" s="33">
        <v>0.0003168320894171646</v>
      </c>
      <c r="V18" s="33">
        <v>0.00019602713988477373</v>
      </c>
      <c r="W18" s="33">
        <v>0.0003223875332166641</v>
      </c>
      <c r="X18" s="33">
        <v>5.265298605236664E-05</v>
      </c>
      <c r="Y18" s="33">
        <v>0.00025950186201521836</v>
      </c>
      <c r="Z18" s="33">
        <v>0.0002010559291207855</v>
      </c>
      <c r="AA18" s="33">
        <v>0.0005463061078458036</v>
      </c>
      <c r="AB18" s="33">
        <v>0.0003002822803566886</v>
      </c>
      <c r="AC18" s="33">
        <v>5.5540289381487414E-05</v>
      </c>
      <c r="AD18" s="33">
        <v>0.00028657548600512044</v>
      </c>
      <c r="AE18" s="33">
        <v>0.00038383870194790205</v>
      </c>
      <c r="AF18" s="33">
        <v>0.0009547837919884253</v>
      </c>
      <c r="AG18" s="33">
        <v>0.00016334213465109924</v>
      </c>
      <c r="AH18" s="33">
        <v>0.0044529624060061675</v>
      </c>
      <c r="AI18" s="33">
        <v>0.00025017826200781945</v>
      </c>
      <c r="AJ18" s="33">
        <v>0.0026082527281980424</v>
      </c>
      <c r="AK18" s="33">
        <v>0.00045278065505210784</v>
      </c>
      <c r="AL18" s="33">
        <v>0.01154426980093861</v>
      </c>
      <c r="AM18" s="34">
        <v>0.00036530701887893264</v>
      </c>
      <c r="AN18" s="35">
        <v>1.0813981588607031</v>
      </c>
      <c r="AO18" s="35">
        <v>0.8036706130767671</v>
      </c>
      <c r="AP18" s="16">
        <v>17</v>
      </c>
    </row>
    <row r="19" spans="1:42" ht="14.25">
      <c r="A19" s="30" t="s">
        <v>20</v>
      </c>
      <c r="B19" s="217" t="s">
        <v>51</v>
      </c>
      <c r="C19" s="32">
        <v>0.00031575369380135843</v>
      </c>
      <c r="D19" s="33">
        <v>0.00039850777115799855</v>
      </c>
      <c r="E19" s="33">
        <v>0.0003335875642922706</v>
      </c>
      <c r="F19" s="33">
        <v>0.0004180732826292426</v>
      </c>
      <c r="G19" s="33">
        <v>0.00030099629535289377</v>
      </c>
      <c r="H19" s="33">
        <v>0.00026088611826341864</v>
      </c>
      <c r="I19" s="33">
        <v>5.5249944756041925E-05</v>
      </c>
      <c r="J19" s="33">
        <v>0.0003668560897845312</v>
      </c>
      <c r="K19" s="33">
        <v>0.00047521874102189816</v>
      </c>
      <c r="L19" s="33">
        <v>0.00016933871806686473</v>
      </c>
      <c r="M19" s="33">
        <v>0.00014196515839674226</v>
      </c>
      <c r="N19" s="33">
        <v>0.00037062069748471327</v>
      </c>
      <c r="O19" s="33">
        <v>0.003016242059207482</v>
      </c>
      <c r="P19" s="33">
        <v>0.004399185679467321</v>
      </c>
      <c r="Q19" s="33">
        <v>0.0835720849608758</v>
      </c>
      <c r="R19" s="33">
        <v>1.1356976975724977</v>
      </c>
      <c r="S19" s="33">
        <v>0.03438208156906081</v>
      </c>
      <c r="T19" s="33">
        <v>0.1568390241806682</v>
      </c>
      <c r="U19" s="33">
        <v>0.0071215925367841115</v>
      </c>
      <c r="V19" s="33">
        <v>0.001893263096096803</v>
      </c>
      <c r="W19" s="33">
        <v>0.0010208145730393906</v>
      </c>
      <c r="X19" s="33">
        <v>0.00017977831600221082</v>
      </c>
      <c r="Y19" s="33">
        <v>0.0007669989407408622</v>
      </c>
      <c r="Z19" s="33">
        <v>0.0005697538141838006</v>
      </c>
      <c r="AA19" s="33">
        <v>0.0006961428083720783</v>
      </c>
      <c r="AB19" s="33">
        <v>0.000985419285591564</v>
      </c>
      <c r="AC19" s="33">
        <v>0.0001850433652901682</v>
      </c>
      <c r="AD19" s="33">
        <v>0.0009016732372691608</v>
      </c>
      <c r="AE19" s="33">
        <v>0.0015952834200173046</v>
      </c>
      <c r="AF19" s="33">
        <v>0.0013484922225587262</v>
      </c>
      <c r="AG19" s="33">
        <v>0.0009222556578953856</v>
      </c>
      <c r="AH19" s="33">
        <v>0.0007353731644519597</v>
      </c>
      <c r="AI19" s="33">
        <v>0.0007800249054265529</v>
      </c>
      <c r="AJ19" s="33">
        <v>0.009051076515202053</v>
      </c>
      <c r="AK19" s="33">
        <v>0.0004135046350784048</v>
      </c>
      <c r="AL19" s="33">
        <v>0.020301565457813656</v>
      </c>
      <c r="AM19" s="34">
        <v>0.0007630314964548233</v>
      </c>
      <c r="AN19" s="35">
        <v>1.471744457545054</v>
      </c>
      <c r="AO19" s="35">
        <v>1.093767139139291</v>
      </c>
      <c r="AP19" s="16">
        <v>18</v>
      </c>
    </row>
    <row r="20" spans="1:42" ht="14.25">
      <c r="A20" s="30" t="s">
        <v>21</v>
      </c>
      <c r="B20" s="217" t="s">
        <v>30</v>
      </c>
      <c r="C20" s="32">
        <v>0.00011127279797567715</v>
      </c>
      <c r="D20" s="33">
        <v>0.0001855238198191175</v>
      </c>
      <c r="E20" s="33">
        <v>9.178742738419792E-05</v>
      </c>
      <c r="F20" s="33">
        <v>0.0001078857110269353</v>
      </c>
      <c r="G20" s="33">
        <v>0.00011538259814860188</v>
      </c>
      <c r="H20" s="33">
        <v>7.376671803115714E-05</v>
      </c>
      <c r="I20" s="33">
        <v>1.593112241515815E-05</v>
      </c>
      <c r="J20" s="33">
        <v>0.00011361332637732779</v>
      </c>
      <c r="K20" s="33">
        <v>0.00016556665944445878</v>
      </c>
      <c r="L20" s="33">
        <v>5.0528984239997705E-05</v>
      </c>
      <c r="M20" s="33">
        <v>4.2881257776581634E-05</v>
      </c>
      <c r="N20" s="33">
        <v>0.0002934224938581334</v>
      </c>
      <c r="O20" s="33">
        <v>0.003170214775812718</v>
      </c>
      <c r="P20" s="33">
        <v>0.005502198551099109</v>
      </c>
      <c r="Q20" s="33">
        <v>0.006375445381416097</v>
      </c>
      <c r="R20" s="33">
        <v>0.005966913475365665</v>
      </c>
      <c r="S20" s="33">
        <v>1.0508974575294192</v>
      </c>
      <c r="T20" s="33">
        <v>0.00566699995351081</v>
      </c>
      <c r="U20" s="33">
        <v>0.008940681885683971</v>
      </c>
      <c r="V20" s="33">
        <v>0.00022099681682850037</v>
      </c>
      <c r="W20" s="33">
        <v>0.0021606085236454938</v>
      </c>
      <c r="X20" s="33">
        <v>5.301076975973175E-05</v>
      </c>
      <c r="Y20" s="33">
        <v>0.0002570143663183969</v>
      </c>
      <c r="Z20" s="33">
        <v>0.0001468683837606883</v>
      </c>
      <c r="AA20" s="33">
        <v>0.0002133060505991514</v>
      </c>
      <c r="AB20" s="33">
        <v>0.00023753746395159685</v>
      </c>
      <c r="AC20" s="33">
        <v>5.8321170419382585E-05</v>
      </c>
      <c r="AD20" s="33">
        <v>0.00029923085248942225</v>
      </c>
      <c r="AE20" s="33">
        <v>0.00032006984253814654</v>
      </c>
      <c r="AF20" s="33">
        <v>0.00046217249485164757</v>
      </c>
      <c r="AG20" s="33">
        <v>0.00025623860406159073</v>
      </c>
      <c r="AH20" s="33">
        <v>0.0001389225961707588</v>
      </c>
      <c r="AI20" s="33">
        <v>0.00017664336243511998</v>
      </c>
      <c r="AJ20" s="33">
        <v>0.0024251857720381667</v>
      </c>
      <c r="AK20" s="33">
        <v>0.00013855539635123198</v>
      </c>
      <c r="AL20" s="33">
        <v>0.00024327030284911365</v>
      </c>
      <c r="AM20" s="34">
        <v>0.000496171961505705</v>
      </c>
      <c r="AN20" s="35">
        <v>1.0961915991993787</v>
      </c>
      <c r="AO20" s="35">
        <v>0.8146647627977391</v>
      </c>
      <c r="AP20" s="16">
        <v>19</v>
      </c>
    </row>
    <row r="21" spans="1:42" ht="14.25">
      <c r="A21" s="30" t="s">
        <v>65</v>
      </c>
      <c r="B21" s="217" t="s">
        <v>197</v>
      </c>
      <c r="C21" s="32">
        <v>2.013464995265485E-05</v>
      </c>
      <c r="D21" s="33">
        <v>2.4979484449008323E-05</v>
      </c>
      <c r="E21" s="33">
        <v>2.0901494076175126E-05</v>
      </c>
      <c r="F21" s="33">
        <v>1.9558853189088272E-05</v>
      </c>
      <c r="G21" s="33">
        <v>1.685079814279849E-05</v>
      </c>
      <c r="H21" s="33">
        <v>1.4583796717854973E-05</v>
      </c>
      <c r="I21" s="33">
        <v>3.604644805489653E-06</v>
      </c>
      <c r="J21" s="33">
        <v>1.7396427707719984E-05</v>
      </c>
      <c r="K21" s="33">
        <v>2.306696565146066E-05</v>
      </c>
      <c r="L21" s="33">
        <v>9.023248992223929E-06</v>
      </c>
      <c r="M21" s="33">
        <v>7.924780443798856E-06</v>
      </c>
      <c r="N21" s="33">
        <v>2.7686351289020424E-05</v>
      </c>
      <c r="O21" s="33">
        <v>4.6271670523174885E-05</v>
      </c>
      <c r="P21" s="33">
        <v>5.377840178612348E-05</v>
      </c>
      <c r="Q21" s="33">
        <v>2.0837824540157093E-05</v>
      </c>
      <c r="R21" s="33">
        <v>4.0552978450960554E-05</v>
      </c>
      <c r="S21" s="33">
        <v>2.8109901564320847E-05</v>
      </c>
      <c r="T21" s="33">
        <v>1.0053559794105293</v>
      </c>
      <c r="U21" s="33">
        <v>0.002022432072684937</v>
      </c>
      <c r="V21" s="33">
        <v>2.4454827484067243E-05</v>
      </c>
      <c r="W21" s="33">
        <v>0.0003618552766514751</v>
      </c>
      <c r="X21" s="33">
        <v>9.22070653045839E-06</v>
      </c>
      <c r="Y21" s="33">
        <v>3.7365456479812255E-05</v>
      </c>
      <c r="Z21" s="33">
        <v>2.6779215370224888E-05</v>
      </c>
      <c r="AA21" s="33">
        <v>7.836489529889536E-05</v>
      </c>
      <c r="AB21" s="33">
        <v>6.425781269620642E-05</v>
      </c>
      <c r="AC21" s="33">
        <v>1.8337634087035924E-05</v>
      </c>
      <c r="AD21" s="33">
        <v>6.393311352560576E-05</v>
      </c>
      <c r="AE21" s="33">
        <v>7.527820342517462E-05</v>
      </c>
      <c r="AF21" s="33">
        <v>0.00018930181188728823</v>
      </c>
      <c r="AG21" s="33">
        <v>3.307774297978121E-05</v>
      </c>
      <c r="AH21" s="33">
        <v>2.0352877354615964E-05</v>
      </c>
      <c r="AI21" s="33">
        <v>4.364330365863764E-05</v>
      </c>
      <c r="AJ21" s="33">
        <v>0.0003383957492928093</v>
      </c>
      <c r="AK21" s="33">
        <v>4.736838283041193E-05</v>
      </c>
      <c r="AL21" s="33">
        <v>1.8581549306472125E-05</v>
      </c>
      <c r="AM21" s="34">
        <v>6.542976737843636E-05</v>
      </c>
      <c r="AN21" s="35">
        <v>1.009289672081734</v>
      </c>
      <c r="AO21" s="35">
        <v>0.7500812192879462</v>
      </c>
      <c r="AP21" s="16">
        <v>20</v>
      </c>
    </row>
    <row r="22" spans="1:42" ht="14.25">
      <c r="A22" s="30" t="s">
        <v>22</v>
      </c>
      <c r="B22" s="217" t="s">
        <v>40</v>
      </c>
      <c r="C22" s="32">
        <v>0.0013040822192571873</v>
      </c>
      <c r="D22" s="33">
        <v>0.001330246979497366</v>
      </c>
      <c r="E22" s="33">
        <v>0.0006570085077878366</v>
      </c>
      <c r="F22" s="33">
        <v>0.000699498503575522</v>
      </c>
      <c r="G22" s="33">
        <v>0.0005700524271875253</v>
      </c>
      <c r="H22" s="33">
        <v>0.00048280216312246134</v>
      </c>
      <c r="I22" s="33">
        <v>0.00013910721378825456</v>
      </c>
      <c r="J22" s="33">
        <v>0.0006490511013205764</v>
      </c>
      <c r="K22" s="33">
        <v>0.0008896534039441054</v>
      </c>
      <c r="L22" s="33">
        <v>0.0003340455134992988</v>
      </c>
      <c r="M22" s="33">
        <v>0.00034612962933590206</v>
      </c>
      <c r="N22" s="33">
        <v>0.0005888674593351797</v>
      </c>
      <c r="O22" s="33">
        <v>0.0005853848174881155</v>
      </c>
      <c r="P22" s="33">
        <v>0.0006140180118538015</v>
      </c>
      <c r="Q22" s="33">
        <v>0.0006080803797200927</v>
      </c>
      <c r="R22" s="33">
        <v>0.0007521933461971481</v>
      </c>
      <c r="S22" s="33">
        <v>0.0006363906028299957</v>
      </c>
      <c r="T22" s="33">
        <v>0.0006068720169559397</v>
      </c>
      <c r="U22" s="33">
        <v>1.1848950570628427</v>
      </c>
      <c r="V22" s="33">
        <v>0.0008630153178310681</v>
      </c>
      <c r="W22" s="33">
        <v>0.0012883239919815024</v>
      </c>
      <c r="X22" s="33">
        <v>0.00032197941034279356</v>
      </c>
      <c r="Y22" s="33">
        <v>0.0012556575600265877</v>
      </c>
      <c r="Z22" s="33">
        <v>0.0010083707277625774</v>
      </c>
      <c r="AA22" s="33">
        <v>0.001143577288962522</v>
      </c>
      <c r="AB22" s="33">
        <v>0.0015277497471083655</v>
      </c>
      <c r="AC22" s="33">
        <v>0.00029933403175929843</v>
      </c>
      <c r="AD22" s="33">
        <v>0.004544864900403952</v>
      </c>
      <c r="AE22" s="33">
        <v>0.0017370688733452236</v>
      </c>
      <c r="AF22" s="33">
        <v>0.0022041243730291883</v>
      </c>
      <c r="AG22" s="33">
        <v>0.0008059330165511599</v>
      </c>
      <c r="AH22" s="33">
        <v>0.0006150291344273648</v>
      </c>
      <c r="AI22" s="33">
        <v>0.001144383272586408</v>
      </c>
      <c r="AJ22" s="33">
        <v>0.015240212553775561</v>
      </c>
      <c r="AK22" s="33">
        <v>0.0006636868279452696</v>
      </c>
      <c r="AL22" s="33">
        <v>0.0005037887777902971</v>
      </c>
      <c r="AM22" s="34">
        <v>0.0014290500636013857</v>
      </c>
      <c r="AN22" s="35">
        <v>1.2332846912287692</v>
      </c>
      <c r="AO22" s="35">
        <v>0.9165492430116934</v>
      </c>
      <c r="AP22" s="16">
        <v>21</v>
      </c>
    </row>
    <row r="23" spans="1:42" ht="14.25">
      <c r="A23" s="30" t="s">
        <v>90</v>
      </c>
      <c r="B23" s="217" t="s">
        <v>28</v>
      </c>
      <c r="C23" s="32">
        <v>0.0017078845753424345</v>
      </c>
      <c r="D23" s="33">
        <v>0.002312173176533243</v>
      </c>
      <c r="E23" s="33">
        <v>0.004400446787080055</v>
      </c>
      <c r="F23" s="33">
        <v>0.014130142723809875</v>
      </c>
      <c r="G23" s="33">
        <v>0.009030913337303218</v>
      </c>
      <c r="H23" s="33">
        <v>0.0018126030760351754</v>
      </c>
      <c r="I23" s="33">
        <v>0.0008362888733458146</v>
      </c>
      <c r="J23" s="33">
        <v>0.0020250453650315758</v>
      </c>
      <c r="K23" s="33">
        <v>0.006287450619616092</v>
      </c>
      <c r="L23" s="33">
        <v>0.007880173236103556</v>
      </c>
      <c r="M23" s="33">
        <v>0.0032108001930635714</v>
      </c>
      <c r="N23" s="33">
        <v>0.002725325107219286</v>
      </c>
      <c r="O23" s="33">
        <v>0.0023041238697892675</v>
      </c>
      <c r="P23" s="33">
        <v>0.0026757730471133174</v>
      </c>
      <c r="Q23" s="33">
        <v>0.0034711107125250775</v>
      </c>
      <c r="R23" s="33">
        <v>0.004074624369512131</v>
      </c>
      <c r="S23" s="33">
        <v>0.002889613865040105</v>
      </c>
      <c r="T23" s="33">
        <v>0.00739995414005317</v>
      </c>
      <c r="U23" s="33">
        <v>0.002105277714476138</v>
      </c>
      <c r="V23" s="33">
        <v>1.0266661855236108</v>
      </c>
      <c r="W23" s="33">
        <v>0.0031149465861134863</v>
      </c>
      <c r="X23" s="33">
        <v>0.003430598626448264</v>
      </c>
      <c r="Y23" s="33">
        <v>0.0030573607472169527</v>
      </c>
      <c r="Z23" s="33">
        <v>0.0033500796544255204</v>
      </c>
      <c r="AA23" s="33">
        <v>0.00427066401262051</v>
      </c>
      <c r="AB23" s="33">
        <v>0.010592370201522398</v>
      </c>
      <c r="AC23" s="33">
        <v>0.0006643221253474869</v>
      </c>
      <c r="AD23" s="33">
        <v>0.0023961986693344203</v>
      </c>
      <c r="AE23" s="33">
        <v>0.013178053822699497</v>
      </c>
      <c r="AF23" s="33">
        <v>0.005417849199708654</v>
      </c>
      <c r="AG23" s="33">
        <v>0.007849262193375273</v>
      </c>
      <c r="AH23" s="33">
        <v>0.0028556370759952555</v>
      </c>
      <c r="AI23" s="33">
        <v>0.027533723287846174</v>
      </c>
      <c r="AJ23" s="33">
        <v>0.005782681584284613</v>
      </c>
      <c r="AK23" s="33">
        <v>0.004335653743522024</v>
      </c>
      <c r="AL23" s="33">
        <v>0.08292876777968206</v>
      </c>
      <c r="AM23" s="34">
        <v>0.0035526514672517854</v>
      </c>
      <c r="AN23" s="35">
        <v>1.292256731089998</v>
      </c>
      <c r="AO23" s="35">
        <v>0.9603759270515413</v>
      </c>
      <c r="AP23" s="16">
        <v>22</v>
      </c>
    </row>
    <row r="24" spans="1:42" ht="14.25">
      <c r="A24" s="30" t="s">
        <v>93</v>
      </c>
      <c r="B24" s="217" t="s">
        <v>31</v>
      </c>
      <c r="C24" s="32">
        <v>0.002189707428634484</v>
      </c>
      <c r="D24" s="33">
        <v>0.0023444835016614824</v>
      </c>
      <c r="E24" s="33">
        <v>0.0006972626057348738</v>
      </c>
      <c r="F24" s="33">
        <v>0.001883476406409631</v>
      </c>
      <c r="G24" s="33">
        <v>0.0020503781861977654</v>
      </c>
      <c r="H24" s="33">
        <v>0.002283183009746646</v>
      </c>
      <c r="I24" s="33">
        <v>0.0002569816715308222</v>
      </c>
      <c r="J24" s="33">
        <v>0.0021779734531442415</v>
      </c>
      <c r="K24" s="33">
        <v>0.00328272606245281</v>
      </c>
      <c r="L24" s="33">
        <v>0.0031011822191323573</v>
      </c>
      <c r="M24" s="33">
        <v>0.0017614550045051418</v>
      </c>
      <c r="N24" s="33">
        <v>0.0030004984114984654</v>
      </c>
      <c r="O24" s="33">
        <v>0.0016965356865070685</v>
      </c>
      <c r="P24" s="33">
        <v>0.0014041450069920637</v>
      </c>
      <c r="Q24" s="33">
        <v>0.0010897283141907729</v>
      </c>
      <c r="R24" s="33">
        <v>0.0019607983521905724</v>
      </c>
      <c r="S24" s="33">
        <v>0.0016007608719901857</v>
      </c>
      <c r="T24" s="33">
        <v>0.0012735828278092104</v>
      </c>
      <c r="U24" s="33">
        <v>0.0007672000428050157</v>
      </c>
      <c r="V24" s="33">
        <v>0.0013409869404714984</v>
      </c>
      <c r="W24" s="33">
        <v>1.0009130316422068</v>
      </c>
      <c r="X24" s="33">
        <v>0.002839604123529714</v>
      </c>
      <c r="Y24" s="33">
        <v>0.015065700981716978</v>
      </c>
      <c r="Z24" s="33">
        <v>0.0020867939690641397</v>
      </c>
      <c r="AA24" s="33">
        <v>0.00205188970453404</v>
      </c>
      <c r="AB24" s="33">
        <v>0.001732073164268043</v>
      </c>
      <c r="AC24" s="33">
        <v>0.004948017295367812</v>
      </c>
      <c r="AD24" s="33">
        <v>0.0038480022342967024</v>
      </c>
      <c r="AE24" s="33">
        <v>0.0027616490746778175</v>
      </c>
      <c r="AF24" s="33">
        <v>0.004989890528607351</v>
      </c>
      <c r="AG24" s="33">
        <v>0.0026542343202024176</v>
      </c>
      <c r="AH24" s="33">
        <v>0.001536660838556953</v>
      </c>
      <c r="AI24" s="33">
        <v>0.0014223801152140761</v>
      </c>
      <c r="AJ24" s="33">
        <v>0.000930762545702361</v>
      </c>
      <c r="AK24" s="33">
        <v>0.0016742512787554834</v>
      </c>
      <c r="AL24" s="33">
        <v>0.0008474960408574669</v>
      </c>
      <c r="AM24" s="34">
        <v>0.001965830688231042</v>
      </c>
      <c r="AN24" s="35">
        <v>1.0884313145493945</v>
      </c>
      <c r="AO24" s="35">
        <v>0.8088974950516263</v>
      </c>
      <c r="AP24" s="16">
        <v>23</v>
      </c>
    </row>
    <row r="25" spans="1:42" ht="14.25">
      <c r="A25" s="30" t="s">
        <v>134</v>
      </c>
      <c r="B25" s="217" t="s">
        <v>41</v>
      </c>
      <c r="C25" s="32">
        <v>0.007080119628485264</v>
      </c>
      <c r="D25" s="33">
        <v>0.010811629828955343</v>
      </c>
      <c r="E25" s="33">
        <v>0.008580594537206172</v>
      </c>
      <c r="F25" s="33">
        <v>0.018574103791251514</v>
      </c>
      <c r="G25" s="33">
        <v>0.02079205950919485</v>
      </c>
      <c r="H25" s="33">
        <v>0.021800470960189725</v>
      </c>
      <c r="I25" s="33">
        <v>0.004834912164964146</v>
      </c>
      <c r="J25" s="33">
        <v>0.02080208175949659</v>
      </c>
      <c r="K25" s="33">
        <v>0.027357542414280282</v>
      </c>
      <c r="L25" s="33">
        <v>0.02730690603377828</v>
      </c>
      <c r="M25" s="33">
        <v>0.01981474109894056</v>
      </c>
      <c r="N25" s="33">
        <v>0.018918829145342406</v>
      </c>
      <c r="O25" s="33">
        <v>0.014509123934321147</v>
      </c>
      <c r="P25" s="33">
        <v>0.009446726913026933</v>
      </c>
      <c r="Q25" s="33">
        <v>0.007190336550438019</v>
      </c>
      <c r="R25" s="33">
        <v>0.019680669979622437</v>
      </c>
      <c r="S25" s="33">
        <v>0.007025562935265266</v>
      </c>
      <c r="T25" s="33">
        <v>0.007628927182824843</v>
      </c>
      <c r="U25" s="33">
        <v>0.010140167563409755</v>
      </c>
      <c r="V25" s="33">
        <v>0.013592538342225369</v>
      </c>
      <c r="W25" s="33">
        <v>0.004751071124495292</v>
      </c>
      <c r="X25" s="33">
        <v>1.0113256898884202</v>
      </c>
      <c r="Y25" s="33">
        <v>0.019494215489654756</v>
      </c>
      <c r="Z25" s="33">
        <v>0.04200867081113901</v>
      </c>
      <c r="AA25" s="33">
        <v>0.013682624391206018</v>
      </c>
      <c r="AB25" s="33">
        <v>0.00401542187772444</v>
      </c>
      <c r="AC25" s="33">
        <v>0.0016724088883158853</v>
      </c>
      <c r="AD25" s="33">
        <v>0.00608277603842668</v>
      </c>
      <c r="AE25" s="33">
        <v>0.005733974164339038</v>
      </c>
      <c r="AF25" s="33">
        <v>0.007977479693900731</v>
      </c>
      <c r="AG25" s="33">
        <v>0.012220624262023264</v>
      </c>
      <c r="AH25" s="33">
        <v>0.007920807044130968</v>
      </c>
      <c r="AI25" s="33">
        <v>0.00424813014776188</v>
      </c>
      <c r="AJ25" s="33">
        <v>0.004298060267592416</v>
      </c>
      <c r="AK25" s="33">
        <v>0.019668991404137325</v>
      </c>
      <c r="AL25" s="33">
        <v>0.006172642874977472</v>
      </c>
      <c r="AM25" s="34">
        <v>0.006281820743825037</v>
      </c>
      <c r="AN25" s="35">
        <v>1.4734434533852894</v>
      </c>
      <c r="AO25" s="35">
        <v>1.0950297943577678</v>
      </c>
      <c r="AP25" s="16">
        <v>24</v>
      </c>
    </row>
    <row r="26" spans="1:42" ht="14.25">
      <c r="A26" s="30" t="s">
        <v>135</v>
      </c>
      <c r="B26" s="217" t="s">
        <v>165</v>
      </c>
      <c r="C26" s="32">
        <v>0.001179734275790553</v>
      </c>
      <c r="D26" s="33">
        <v>0.002081580997495476</v>
      </c>
      <c r="E26" s="33">
        <v>0.0020795670789774097</v>
      </c>
      <c r="F26" s="33">
        <v>0.0014667317012004516</v>
      </c>
      <c r="G26" s="33">
        <v>0.0018849047504426947</v>
      </c>
      <c r="H26" s="33">
        <v>0.0022944785835410783</v>
      </c>
      <c r="I26" s="33">
        <v>0.00043963121613099375</v>
      </c>
      <c r="J26" s="33">
        <v>0.0012364872598565127</v>
      </c>
      <c r="K26" s="33">
        <v>0.0011772421081695638</v>
      </c>
      <c r="L26" s="33">
        <v>0.0012420017604621982</v>
      </c>
      <c r="M26" s="33">
        <v>0.0006611184958289382</v>
      </c>
      <c r="N26" s="33">
        <v>0.0011051922930308004</v>
      </c>
      <c r="O26" s="33">
        <v>0.0011155887140982179</v>
      </c>
      <c r="P26" s="33">
        <v>0.0008404042647003818</v>
      </c>
      <c r="Q26" s="33">
        <v>0.0008042372197545262</v>
      </c>
      <c r="R26" s="33">
        <v>0.0014389308077683597</v>
      </c>
      <c r="S26" s="33">
        <v>0.0007077339868308825</v>
      </c>
      <c r="T26" s="33">
        <v>0.0006516523619286614</v>
      </c>
      <c r="U26" s="33">
        <v>0.0006503075480955869</v>
      </c>
      <c r="V26" s="33">
        <v>0.001137291269629805</v>
      </c>
      <c r="W26" s="33">
        <v>0.0011653450011573612</v>
      </c>
      <c r="X26" s="33">
        <v>0.00041461445649480994</v>
      </c>
      <c r="Y26" s="33">
        <v>1.0943710548008647</v>
      </c>
      <c r="Z26" s="33">
        <v>0.008678376672977571</v>
      </c>
      <c r="AA26" s="33">
        <v>0.002565831944126524</v>
      </c>
      <c r="AB26" s="33">
        <v>0.0016752193245352933</v>
      </c>
      <c r="AC26" s="33">
        <v>0.0003388318065077152</v>
      </c>
      <c r="AD26" s="33">
        <v>0.003920240626481651</v>
      </c>
      <c r="AE26" s="33">
        <v>0.0033967200595265918</v>
      </c>
      <c r="AF26" s="33">
        <v>0.004095921312614161</v>
      </c>
      <c r="AG26" s="33">
        <v>0.008036560556271078</v>
      </c>
      <c r="AH26" s="33">
        <v>0.004562399221222408</v>
      </c>
      <c r="AI26" s="33">
        <v>0.0025657471878502034</v>
      </c>
      <c r="AJ26" s="33">
        <v>0.0009890844283796058</v>
      </c>
      <c r="AK26" s="33">
        <v>0.007882213906497284</v>
      </c>
      <c r="AL26" s="33">
        <v>0.0008645158548175564</v>
      </c>
      <c r="AM26" s="34">
        <v>0.002943208447295109</v>
      </c>
      <c r="AN26" s="35">
        <v>1.1726607023013529</v>
      </c>
      <c r="AO26" s="35">
        <v>0.8714948678500174</v>
      </c>
      <c r="AP26" s="16">
        <v>25</v>
      </c>
    </row>
    <row r="27" spans="1:42" ht="14.25">
      <c r="A27" s="30" t="s">
        <v>136</v>
      </c>
      <c r="B27" s="217" t="s">
        <v>166</v>
      </c>
      <c r="C27" s="32">
        <v>0.0010319154285387394</v>
      </c>
      <c r="D27" s="33">
        <v>0.0021256166738235173</v>
      </c>
      <c r="E27" s="33">
        <v>0.0010332191958424128</v>
      </c>
      <c r="F27" s="33">
        <v>0.0007718260206283487</v>
      </c>
      <c r="G27" s="33">
        <v>0.0015345229618326803</v>
      </c>
      <c r="H27" s="33">
        <v>0.002602603798848889</v>
      </c>
      <c r="I27" s="33">
        <v>0.00013059970934819806</v>
      </c>
      <c r="J27" s="33">
        <v>0.000590224716742057</v>
      </c>
      <c r="K27" s="33">
        <v>0.004024264756999704</v>
      </c>
      <c r="L27" s="33">
        <v>0.0007918717363808503</v>
      </c>
      <c r="M27" s="33">
        <v>0.0003685019636254591</v>
      </c>
      <c r="N27" s="33">
        <v>0.0006265936162824865</v>
      </c>
      <c r="O27" s="33">
        <v>0.0008399132816571402</v>
      </c>
      <c r="P27" s="33">
        <v>0.000494353712558261</v>
      </c>
      <c r="Q27" s="33">
        <v>0.0006222201889515974</v>
      </c>
      <c r="R27" s="33">
        <v>0.0013363255230944542</v>
      </c>
      <c r="S27" s="33">
        <v>0.000648445086254358</v>
      </c>
      <c r="T27" s="33">
        <v>0.0006669257763087888</v>
      </c>
      <c r="U27" s="33">
        <v>0.0005009800660331013</v>
      </c>
      <c r="V27" s="33">
        <v>0.0010552594316165355</v>
      </c>
      <c r="W27" s="33">
        <v>0.0025550539562819033</v>
      </c>
      <c r="X27" s="33">
        <v>0.0039270767216156395</v>
      </c>
      <c r="Y27" s="33">
        <v>0.0031134163154248116</v>
      </c>
      <c r="Z27" s="33">
        <v>1.0010074688156594</v>
      </c>
      <c r="AA27" s="33">
        <v>0.0018425420195558565</v>
      </c>
      <c r="AB27" s="33">
        <v>0.004084369948008198</v>
      </c>
      <c r="AC27" s="33">
        <v>0.00027750533200371943</v>
      </c>
      <c r="AD27" s="33">
        <v>0.0038604621053842576</v>
      </c>
      <c r="AE27" s="33">
        <v>0.006582656559278853</v>
      </c>
      <c r="AF27" s="33">
        <v>0.030847953538967573</v>
      </c>
      <c r="AG27" s="33">
        <v>0.00552786113555773</v>
      </c>
      <c r="AH27" s="33">
        <v>0.003812117200046398</v>
      </c>
      <c r="AI27" s="33">
        <v>0.0008152054739625546</v>
      </c>
      <c r="AJ27" s="33">
        <v>0.0008760461395672512</v>
      </c>
      <c r="AK27" s="33">
        <v>0.015673814043388416</v>
      </c>
      <c r="AL27" s="33">
        <v>0.0007188385516955289</v>
      </c>
      <c r="AM27" s="34">
        <v>0.022066463051641044</v>
      </c>
      <c r="AN27" s="35">
        <v>1.1293850345534067</v>
      </c>
      <c r="AO27" s="35">
        <v>0.8393333719705165</v>
      </c>
      <c r="AP27" s="16">
        <v>26</v>
      </c>
    </row>
    <row r="28" spans="1:42" ht="14.25">
      <c r="A28" s="30" t="s">
        <v>137</v>
      </c>
      <c r="B28" s="217" t="s">
        <v>42</v>
      </c>
      <c r="C28" s="32">
        <v>0.05068824695370898</v>
      </c>
      <c r="D28" s="33">
        <v>0.013788189735367776</v>
      </c>
      <c r="E28" s="33">
        <v>0.04748388335937312</v>
      </c>
      <c r="F28" s="33">
        <v>0.05217828822194983</v>
      </c>
      <c r="G28" s="33">
        <v>0.05669814643563278</v>
      </c>
      <c r="H28" s="33">
        <v>0.022024904602149373</v>
      </c>
      <c r="I28" s="33">
        <v>0.007081246110762093</v>
      </c>
      <c r="J28" s="33">
        <v>0.041114631706193026</v>
      </c>
      <c r="K28" s="33">
        <v>0.026929882032558018</v>
      </c>
      <c r="L28" s="33">
        <v>0.01827731294146071</v>
      </c>
      <c r="M28" s="33">
        <v>0.014668930624384919</v>
      </c>
      <c r="N28" s="33">
        <v>0.03332237875184828</v>
      </c>
      <c r="O28" s="33">
        <v>0.03136526799223994</v>
      </c>
      <c r="P28" s="33">
        <v>0.030496551899760454</v>
      </c>
      <c r="Q28" s="33">
        <v>0.039555476635200926</v>
      </c>
      <c r="R28" s="33">
        <v>0.03189402119791553</v>
      </c>
      <c r="S28" s="33">
        <v>0.0398508083670497</v>
      </c>
      <c r="T28" s="33">
        <v>0.03442391706388137</v>
      </c>
      <c r="U28" s="33">
        <v>0.029729314889611447</v>
      </c>
      <c r="V28" s="33">
        <v>0.04743228263450758</v>
      </c>
      <c r="W28" s="33">
        <v>0.039554950949979274</v>
      </c>
      <c r="X28" s="33">
        <v>0.00592692784978429</v>
      </c>
      <c r="Y28" s="33">
        <v>0.012270299007358097</v>
      </c>
      <c r="Z28" s="33">
        <v>0.0130516580905739</v>
      </c>
      <c r="AA28" s="33">
        <v>1.0091649166331682</v>
      </c>
      <c r="AB28" s="33">
        <v>0.007622230291400607</v>
      </c>
      <c r="AC28" s="33">
        <v>0.0018262010703289288</v>
      </c>
      <c r="AD28" s="33">
        <v>0.025711649860621005</v>
      </c>
      <c r="AE28" s="33">
        <v>0.010695509412595316</v>
      </c>
      <c r="AF28" s="33">
        <v>0.008768043364128703</v>
      </c>
      <c r="AG28" s="33">
        <v>0.01142038772876067</v>
      </c>
      <c r="AH28" s="33">
        <v>0.030475615690386235</v>
      </c>
      <c r="AI28" s="33">
        <v>0.028371823018120527</v>
      </c>
      <c r="AJ28" s="33">
        <v>0.017468213883526134</v>
      </c>
      <c r="AK28" s="33">
        <v>0.05002233876848867</v>
      </c>
      <c r="AL28" s="33">
        <v>0.15489736566027237</v>
      </c>
      <c r="AM28" s="34">
        <v>0.012247187500703506</v>
      </c>
      <c r="AN28" s="35">
        <v>2.108499000935752</v>
      </c>
      <c r="AO28" s="35">
        <v>1.5669886903997063</v>
      </c>
      <c r="AP28" s="16">
        <v>27</v>
      </c>
    </row>
    <row r="29" spans="1:42" ht="14.25">
      <c r="A29" s="30" t="s">
        <v>138</v>
      </c>
      <c r="B29" s="218" t="s">
        <v>43</v>
      </c>
      <c r="C29" s="32">
        <v>0.0064956577750136715</v>
      </c>
      <c r="D29" s="33">
        <v>0.019967887965020498</v>
      </c>
      <c r="E29" s="33">
        <v>0.0064350957821100565</v>
      </c>
      <c r="F29" s="33">
        <v>0.012241089821192996</v>
      </c>
      <c r="G29" s="33">
        <v>0.007612762311302837</v>
      </c>
      <c r="H29" s="33">
        <v>0.0052185969225110596</v>
      </c>
      <c r="I29" s="33">
        <v>0.0026222963157716203</v>
      </c>
      <c r="J29" s="33">
        <v>0.004224775013823691</v>
      </c>
      <c r="K29" s="33">
        <v>0.008132756871351803</v>
      </c>
      <c r="L29" s="33">
        <v>0.004951181222987722</v>
      </c>
      <c r="M29" s="33">
        <v>0.004737583487014845</v>
      </c>
      <c r="N29" s="33">
        <v>0.008957729888384726</v>
      </c>
      <c r="O29" s="33">
        <v>0.006312048613340938</v>
      </c>
      <c r="P29" s="33">
        <v>0.0058967248878659595</v>
      </c>
      <c r="Q29" s="33">
        <v>0.00709608218280418</v>
      </c>
      <c r="R29" s="33">
        <v>0.0053212593730792256</v>
      </c>
      <c r="S29" s="33">
        <v>0.004673907519366652</v>
      </c>
      <c r="T29" s="33">
        <v>0.0048503585830946125</v>
      </c>
      <c r="U29" s="33">
        <v>0.004913918410565685</v>
      </c>
      <c r="V29" s="33">
        <v>0.009833369727686022</v>
      </c>
      <c r="W29" s="33">
        <v>0.009686477091031815</v>
      </c>
      <c r="X29" s="33">
        <v>0.003245806105779577</v>
      </c>
      <c r="Y29" s="33">
        <v>0.0100161628878139</v>
      </c>
      <c r="Z29" s="33">
        <v>0.01513064973504065</v>
      </c>
      <c r="AA29" s="33">
        <v>0.01159016206630814</v>
      </c>
      <c r="AB29" s="33">
        <v>1.0263834357795305</v>
      </c>
      <c r="AC29" s="33">
        <v>0.04693548892139656</v>
      </c>
      <c r="AD29" s="33">
        <v>0.018967859452560767</v>
      </c>
      <c r="AE29" s="33">
        <v>0.006877389982296313</v>
      </c>
      <c r="AF29" s="33">
        <v>0.0094672725264906</v>
      </c>
      <c r="AG29" s="33">
        <v>0.005173719626304353</v>
      </c>
      <c r="AH29" s="33">
        <v>0.006406175962437907</v>
      </c>
      <c r="AI29" s="33">
        <v>0.018131157348208218</v>
      </c>
      <c r="AJ29" s="33">
        <v>0.0061917405020670965</v>
      </c>
      <c r="AK29" s="33">
        <v>0.006544596002180476</v>
      </c>
      <c r="AL29" s="33">
        <v>0.004241625020641854</v>
      </c>
      <c r="AM29" s="34">
        <v>0.007871617271777497</v>
      </c>
      <c r="AN29" s="35">
        <v>1.3533564189561549</v>
      </c>
      <c r="AO29" s="35">
        <v>1.005783830887744</v>
      </c>
      <c r="AP29" s="16">
        <v>28</v>
      </c>
    </row>
    <row r="30" spans="1:42" ht="14.25">
      <c r="A30" s="30" t="s">
        <v>139</v>
      </c>
      <c r="B30" s="217" t="s">
        <v>44</v>
      </c>
      <c r="C30" s="32">
        <v>0.007697221381659348</v>
      </c>
      <c r="D30" s="33">
        <v>0.016028626237522093</v>
      </c>
      <c r="E30" s="33">
        <v>0.006862127479843314</v>
      </c>
      <c r="F30" s="33">
        <v>0.009400774329812197</v>
      </c>
      <c r="G30" s="33">
        <v>0.00747322838414284</v>
      </c>
      <c r="H30" s="33">
        <v>0.005298789608928418</v>
      </c>
      <c r="I30" s="33">
        <v>0.0015045790694076348</v>
      </c>
      <c r="J30" s="33">
        <v>0.007678922200333978</v>
      </c>
      <c r="K30" s="33">
        <v>0.006904776040091867</v>
      </c>
      <c r="L30" s="33">
        <v>0.004521658851878777</v>
      </c>
      <c r="M30" s="33">
        <v>0.0033342599183434096</v>
      </c>
      <c r="N30" s="33">
        <v>0.009083949861187506</v>
      </c>
      <c r="O30" s="33">
        <v>0.006491861879312315</v>
      </c>
      <c r="P30" s="33">
        <v>0.006504153934180587</v>
      </c>
      <c r="Q30" s="33">
        <v>0.005451958902135539</v>
      </c>
      <c r="R30" s="33">
        <v>0.005408196057815772</v>
      </c>
      <c r="S30" s="33">
        <v>0.006055028214680565</v>
      </c>
      <c r="T30" s="33">
        <v>0.0069156741496106825</v>
      </c>
      <c r="U30" s="33">
        <v>0.003826446991850139</v>
      </c>
      <c r="V30" s="33">
        <v>0.010244024506267033</v>
      </c>
      <c r="W30" s="33">
        <v>0.011700102382925818</v>
      </c>
      <c r="X30" s="33">
        <v>0.003811489289352151</v>
      </c>
      <c r="Y30" s="33">
        <v>0.0055376963874464976</v>
      </c>
      <c r="Z30" s="33">
        <v>0.00690783300112531</v>
      </c>
      <c r="AA30" s="33">
        <v>0.03365975307486949</v>
      </c>
      <c r="AB30" s="33">
        <v>0.021282636065305175</v>
      </c>
      <c r="AC30" s="33">
        <v>1.0317964760772502</v>
      </c>
      <c r="AD30" s="33">
        <v>0.03975209575189405</v>
      </c>
      <c r="AE30" s="33">
        <v>0.023392350590870765</v>
      </c>
      <c r="AF30" s="33">
        <v>0.0042685415430956004</v>
      </c>
      <c r="AG30" s="33">
        <v>0.008332009075502826</v>
      </c>
      <c r="AH30" s="33">
        <v>0.0204791520507144</v>
      </c>
      <c r="AI30" s="33">
        <v>0.026499755196141977</v>
      </c>
      <c r="AJ30" s="33">
        <v>0.013004250023515322</v>
      </c>
      <c r="AK30" s="33">
        <v>0.01964983293999478</v>
      </c>
      <c r="AL30" s="33">
        <v>0.008250323211577244</v>
      </c>
      <c r="AM30" s="34">
        <v>0.04651095814941634</v>
      </c>
      <c r="AN30" s="35">
        <v>1.4615215128100016</v>
      </c>
      <c r="AO30" s="35">
        <v>1.0861696782084111</v>
      </c>
      <c r="AP30" s="16">
        <v>29</v>
      </c>
    </row>
    <row r="31" spans="1:42" ht="14.25">
      <c r="A31" s="30" t="s">
        <v>96</v>
      </c>
      <c r="B31" s="217" t="s">
        <v>167</v>
      </c>
      <c r="C31" s="32">
        <v>0.08311558799980137</v>
      </c>
      <c r="D31" s="33">
        <v>0.26088324463965223</v>
      </c>
      <c r="E31" s="33">
        <v>0.04141919731067504</v>
      </c>
      <c r="F31" s="33">
        <v>0.03406740644028702</v>
      </c>
      <c r="G31" s="33">
        <v>0.05029016954227491</v>
      </c>
      <c r="H31" s="33">
        <v>0.02925423004696596</v>
      </c>
      <c r="I31" s="33">
        <v>0.01929373167388454</v>
      </c>
      <c r="J31" s="33">
        <v>0.025941075738427355</v>
      </c>
      <c r="K31" s="33">
        <v>0.05986933401468897</v>
      </c>
      <c r="L31" s="33">
        <v>0.032181275604783156</v>
      </c>
      <c r="M31" s="33">
        <v>0.047193627124479845</v>
      </c>
      <c r="N31" s="33">
        <v>0.03953249215097969</v>
      </c>
      <c r="O31" s="33">
        <v>0.02895767475640362</v>
      </c>
      <c r="P31" s="33">
        <v>0.027992330546601604</v>
      </c>
      <c r="Q31" s="33">
        <v>0.030252528896640873</v>
      </c>
      <c r="R31" s="33">
        <v>0.026520621633278257</v>
      </c>
      <c r="S31" s="33">
        <v>0.02883509410970035</v>
      </c>
      <c r="T31" s="33">
        <v>0.02635119178175151</v>
      </c>
      <c r="U31" s="33">
        <v>0.02331602671526026</v>
      </c>
      <c r="V31" s="33">
        <v>0.08284154577163258</v>
      </c>
      <c r="W31" s="33">
        <v>0.054809473724124265</v>
      </c>
      <c r="X31" s="33">
        <v>0.0143043086042292</v>
      </c>
      <c r="Y31" s="33">
        <v>0.022163042872991142</v>
      </c>
      <c r="Z31" s="33">
        <v>0.06834201344088256</v>
      </c>
      <c r="AA31" s="33">
        <v>0.058637198196154434</v>
      </c>
      <c r="AB31" s="33">
        <v>0.041882194792073626</v>
      </c>
      <c r="AC31" s="33">
        <v>0.005204508418355635</v>
      </c>
      <c r="AD31" s="33">
        <v>1.1236391202602067</v>
      </c>
      <c r="AE31" s="33">
        <v>0.03357651752810612</v>
      </c>
      <c r="AF31" s="33">
        <v>0.035557640794839404</v>
      </c>
      <c r="AG31" s="33">
        <v>0.028460757270424745</v>
      </c>
      <c r="AH31" s="33">
        <v>0.01951731197955448</v>
      </c>
      <c r="AI31" s="33">
        <v>0.04652958035284075</v>
      </c>
      <c r="AJ31" s="33">
        <v>0.02189972219417354</v>
      </c>
      <c r="AK31" s="33">
        <v>0.04244403280539251</v>
      </c>
      <c r="AL31" s="33">
        <v>0.06683941533591652</v>
      </c>
      <c r="AM31" s="34">
        <v>0.10081491291110443</v>
      </c>
      <c r="AN31" s="35">
        <v>2.7827301379795393</v>
      </c>
      <c r="AO31" s="35">
        <v>2.0680619970477383</v>
      </c>
      <c r="AP31" s="16">
        <v>30</v>
      </c>
    </row>
    <row r="32" spans="1:42" ht="14.25">
      <c r="A32" s="30" t="s">
        <v>140</v>
      </c>
      <c r="B32" s="217" t="s">
        <v>52</v>
      </c>
      <c r="C32" s="32">
        <v>0.007836752552729798</v>
      </c>
      <c r="D32" s="33">
        <v>0.00819856787272265</v>
      </c>
      <c r="E32" s="33">
        <v>0.008211426184319283</v>
      </c>
      <c r="F32" s="33">
        <v>0.009455229312106803</v>
      </c>
      <c r="G32" s="33">
        <v>0.009193303622932917</v>
      </c>
      <c r="H32" s="33">
        <v>0.008258865084646206</v>
      </c>
      <c r="I32" s="33">
        <v>0.0013853308799065597</v>
      </c>
      <c r="J32" s="33">
        <v>0.01007828864615008</v>
      </c>
      <c r="K32" s="33">
        <v>0.011100584532969238</v>
      </c>
      <c r="L32" s="33">
        <v>0.005241175924502653</v>
      </c>
      <c r="M32" s="33">
        <v>0.004218458747509183</v>
      </c>
      <c r="N32" s="33">
        <v>0.009508737127467016</v>
      </c>
      <c r="O32" s="33">
        <v>0.009005887018803237</v>
      </c>
      <c r="P32" s="33">
        <v>0.011660893579489757</v>
      </c>
      <c r="Q32" s="33">
        <v>0.012019141525357454</v>
      </c>
      <c r="R32" s="33">
        <v>0.012841138481420981</v>
      </c>
      <c r="S32" s="33">
        <v>0.018797618161225892</v>
      </c>
      <c r="T32" s="33">
        <v>0.015409943848509668</v>
      </c>
      <c r="U32" s="33">
        <v>0.006070019377238894</v>
      </c>
      <c r="V32" s="33">
        <v>0.010892357921917978</v>
      </c>
      <c r="W32" s="33">
        <v>0.013227821748166885</v>
      </c>
      <c r="X32" s="33">
        <v>0.004892839086141188</v>
      </c>
      <c r="Y32" s="33">
        <v>0.031027188784940773</v>
      </c>
      <c r="Z32" s="33">
        <v>0.013726867972213189</v>
      </c>
      <c r="AA32" s="33">
        <v>0.031821620693219</v>
      </c>
      <c r="AB32" s="33">
        <v>0.05296986003073846</v>
      </c>
      <c r="AC32" s="33">
        <v>0.005261618294771298</v>
      </c>
      <c r="AD32" s="33">
        <v>0.015461201625652671</v>
      </c>
      <c r="AE32" s="33">
        <v>1.1530371472894052</v>
      </c>
      <c r="AF32" s="33">
        <v>0.025724756280186886</v>
      </c>
      <c r="AG32" s="33">
        <v>0.018776691901699203</v>
      </c>
      <c r="AH32" s="33">
        <v>0.012249538905926467</v>
      </c>
      <c r="AI32" s="33">
        <v>0.06028173152071346</v>
      </c>
      <c r="AJ32" s="33">
        <v>0.05060007102310084</v>
      </c>
      <c r="AK32" s="33">
        <v>0.01993118029615601</v>
      </c>
      <c r="AL32" s="33">
        <v>0.007481594582026497</v>
      </c>
      <c r="AM32" s="34">
        <v>0.06952858752090642</v>
      </c>
      <c r="AN32" s="35">
        <v>1.7753840379578905</v>
      </c>
      <c r="AO32" s="35">
        <v>1.3194251964840973</v>
      </c>
      <c r="AP32" s="16">
        <v>31</v>
      </c>
    </row>
    <row r="33" spans="1:42" ht="14.25">
      <c r="A33" s="30" t="s">
        <v>141</v>
      </c>
      <c r="B33" s="217" t="s">
        <v>45</v>
      </c>
      <c r="C33" s="32">
        <v>0.001447065789779269</v>
      </c>
      <c r="D33" s="33">
        <v>0.001401825625713831</v>
      </c>
      <c r="E33" s="33">
        <v>0.0014482468009985958</v>
      </c>
      <c r="F33" s="33">
        <v>0.0010637083954939627</v>
      </c>
      <c r="G33" s="33">
        <v>0.0016133258318321185</v>
      </c>
      <c r="H33" s="33">
        <v>0.00040886509493124</v>
      </c>
      <c r="I33" s="33">
        <v>0.00012913957094073803</v>
      </c>
      <c r="J33" s="33">
        <v>0.0008443208435335957</v>
      </c>
      <c r="K33" s="33">
        <v>0.0017877062177406877</v>
      </c>
      <c r="L33" s="33">
        <v>0.0011243082958669855</v>
      </c>
      <c r="M33" s="33">
        <v>0.0008754582971287497</v>
      </c>
      <c r="N33" s="33">
        <v>0.0013320957785036985</v>
      </c>
      <c r="O33" s="33">
        <v>0.0019284173184593938</v>
      </c>
      <c r="P33" s="33">
        <v>0.0017895867621564086</v>
      </c>
      <c r="Q33" s="33">
        <v>0.0009284405793206185</v>
      </c>
      <c r="R33" s="33">
        <v>0.00037299985734352695</v>
      </c>
      <c r="S33" s="33">
        <v>0.0010629823017839365</v>
      </c>
      <c r="T33" s="33">
        <v>0.0005633335938429646</v>
      </c>
      <c r="U33" s="33">
        <v>0.000667728952387125</v>
      </c>
      <c r="V33" s="33">
        <v>0.0009454622364881948</v>
      </c>
      <c r="W33" s="33">
        <v>0.003694732487486192</v>
      </c>
      <c r="X33" s="33">
        <v>0.0002879407567143923</v>
      </c>
      <c r="Y33" s="33">
        <v>0.0024373890667681013</v>
      </c>
      <c r="Z33" s="33">
        <v>0.00497880102749122</v>
      </c>
      <c r="AA33" s="33">
        <v>0.0018501589763029898</v>
      </c>
      <c r="AB33" s="33">
        <v>0.0014745648536552193</v>
      </c>
      <c r="AC33" s="33">
        <v>0.00040091530725005</v>
      </c>
      <c r="AD33" s="33">
        <v>0.0024714543153664345</v>
      </c>
      <c r="AE33" s="33">
        <v>0.0010085136263090792</v>
      </c>
      <c r="AF33" s="33">
        <v>1.00044084448412</v>
      </c>
      <c r="AG33" s="33">
        <v>0.002324335895610995</v>
      </c>
      <c r="AH33" s="33">
        <v>0.0010309628760848026</v>
      </c>
      <c r="AI33" s="33">
        <v>0.0013087123358449296</v>
      </c>
      <c r="AJ33" s="33">
        <v>0.0009840015184103279</v>
      </c>
      <c r="AK33" s="33">
        <v>0.0009796926566751287</v>
      </c>
      <c r="AL33" s="33">
        <v>0.0007533282339284699</v>
      </c>
      <c r="AM33" s="34">
        <v>0.23975157168264835</v>
      </c>
      <c r="AN33" s="35">
        <v>1.2879129382449124</v>
      </c>
      <c r="AO33" s="35">
        <v>0.9571477186157452</v>
      </c>
      <c r="AP33" s="16">
        <v>32</v>
      </c>
    </row>
    <row r="34" spans="1:42" ht="14.25">
      <c r="A34" s="30" t="s">
        <v>142</v>
      </c>
      <c r="B34" s="217" t="s">
        <v>46</v>
      </c>
      <c r="C34" s="32">
        <v>0.00014422557939072064</v>
      </c>
      <c r="D34" s="33">
        <v>0.00040077641474208674</v>
      </c>
      <c r="E34" s="33">
        <v>0.00030763058443885564</v>
      </c>
      <c r="F34" s="33">
        <v>0.00010333616238897256</v>
      </c>
      <c r="G34" s="33">
        <v>0.0001969096027403027</v>
      </c>
      <c r="H34" s="33">
        <v>0.0003362156183474025</v>
      </c>
      <c r="I34" s="33">
        <v>2.614734046273514E-05</v>
      </c>
      <c r="J34" s="33">
        <v>0.00021622331057765166</v>
      </c>
      <c r="K34" s="33">
        <v>0.00047410201926266374</v>
      </c>
      <c r="L34" s="33">
        <v>0.00011131579140783246</v>
      </c>
      <c r="M34" s="33">
        <v>6.534168983986157E-05</v>
      </c>
      <c r="N34" s="33">
        <v>0.00045481016202492266</v>
      </c>
      <c r="O34" s="33">
        <v>0.0007539063695339778</v>
      </c>
      <c r="P34" s="33">
        <v>0.0004871355034474012</v>
      </c>
      <c r="Q34" s="33">
        <v>0.0004712112110280364</v>
      </c>
      <c r="R34" s="33">
        <v>0.0012426120654435947</v>
      </c>
      <c r="S34" s="33">
        <v>0.0009079496461768747</v>
      </c>
      <c r="T34" s="33">
        <v>0.0015066069417622688</v>
      </c>
      <c r="U34" s="33">
        <v>0.00030816014340903294</v>
      </c>
      <c r="V34" s="33">
        <v>0.00014497513595043872</v>
      </c>
      <c r="W34" s="33">
        <v>0.00027990067425565345</v>
      </c>
      <c r="X34" s="33">
        <v>0.00027151590885060887</v>
      </c>
      <c r="Y34" s="33">
        <v>0.0002785604852939064</v>
      </c>
      <c r="Z34" s="33">
        <v>0.0002439573966656814</v>
      </c>
      <c r="AA34" s="33">
        <v>0.00033466799737567204</v>
      </c>
      <c r="AB34" s="33">
        <v>0.00047080964546429365</v>
      </c>
      <c r="AC34" s="33">
        <v>4.1099561892089125E-05</v>
      </c>
      <c r="AD34" s="33">
        <v>0.0006321317822120957</v>
      </c>
      <c r="AE34" s="33">
        <v>0.004004954083381803</v>
      </c>
      <c r="AF34" s="33">
        <v>0.0001946115162724457</v>
      </c>
      <c r="AG34" s="33">
        <v>1.0001088001123413</v>
      </c>
      <c r="AH34" s="33">
        <v>0.00015747622341495484</v>
      </c>
      <c r="AI34" s="33">
        <v>0.0002689654926841876</v>
      </c>
      <c r="AJ34" s="33">
        <v>0.0005908708893783076</v>
      </c>
      <c r="AK34" s="33">
        <v>0.0004884473696104759</v>
      </c>
      <c r="AL34" s="33">
        <v>0.00013497829389713358</v>
      </c>
      <c r="AM34" s="34">
        <v>0.0004639534160871713</v>
      </c>
      <c r="AN34" s="35">
        <v>1.017625292141453</v>
      </c>
      <c r="AO34" s="35">
        <v>0.7562760632766092</v>
      </c>
      <c r="AP34" s="16">
        <v>33</v>
      </c>
    </row>
    <row r="35" spans="1:42" ht="14.25">
      <c r="A35" s="30" t="s">
        <v>143</v>
      </c>
      <c r="B35" s="217" t="s">
        <v>168</v>
      </c>
      <c r="C35" s="32">
        <v>0.0005015273771413852</v>
      </c>
      <c r="D35" s="33">
        <v>0.0003220751959525249</v>
      </c>
      <c r="E35" s="33">
        <v>9.393995106332678E-05</v>
      </c>
      <c r="F35" s="33">
        <v>6.381602200220217E-05</v>
      </c>
      <c r="G35" s="33">
        <v>9.536993444895043E-05</v>
      </c>
      <c r="H35" s="33">
        <v>5.312157853277467E-05</v>
      </c>
      <c r="I35" s="33">
        <v>2.5329104259690854E-05</v>
      </c>
      <c r="J35" s="33">
        <v>5.144546587747683E-05</v>
      </c>
      <c r="K35" s="33">
        <v>9.939910753682562E-05</v>
      </c>
      <c r="L35" s="33">
        <v>5.782697498097433E-05</v>
      </c>
      <c r="M35" s="33">
        <v>6.781547793336393E-05</v>
      </c>
      <c r="N35" s="33">
        <v>7.054345846923968E-05</v>
      </c>
      <c r="O35" s="33">
        <v>6.33386590822795E-05</v>
      </c>
      <c r="P35" s="33">
        <v>6.263971639315665E-05</v>
      </c>
      <c r="Q35" s="33">
        <v>5.7328501785286517E-05</v>
      </c>
      <c r="R35" s="33">
        <v>4.849649741217857E-05</v>
      </c>
      <c r="S35" s="33">
        <v>6.213637404887583E-05</v>
      </c>
      <c r="T35" s="33">
        <v>5.151236518482199E-05</v>
      </c>
      <c r="U35" s="33">
        <v>4.118510982344273E-05</v>
      </c>
      <c r="V35" s="33">
        <v>0.00013490669077141588</v>
      </c>
      <c r="W35" s="33">
        <v>0.00011718474655207204</v>
      </c>
      <c r="X35" s="33">
        <v>4.038519661814893E-05</v>
      </c>
      <c r="Y35" s="33">
        <v>0.00044636884605945816</v>
      </c>
      <c r="Z35" s="33">
        <v>0.00014650897681624592</v>
      </c>
      <c r="AA35" s="33">
        <v>0.00013985663945263727</v>
      </c>
      <c r="AB35" s="33">
        <v>0.0002979615496346895</v>
      </c>
      <c r="AC35" s="33">
        <v>2.8259394878694672E-05</v>
      </c>
      <c r="AD35" s="33">
        <v>0.00131702348545824</v>
      </c>
      <c r="AE35" s="33">
        <v>0.0009895306140565681</v>
      </c>
      <c r="AF35" s="33">
        <v>9.153662599252652E-05</v>
      </c>
      <c r="AG35" s="33">
        <v>8.974385057611837E-05</v>
      </c>
      <c r="AH35" s="33">
        <v>1.0134789317391768</v>
      </c>
      <c r="AI35" s="33">
        <v>0.00013605033330153107</v>
      </c>
      <c r="AJ35" s="33">
        <v>0.00011506920791377098</v>
      </c>
      <c r="AK35" s="33">
        <v>0.00015868737129976269</v>
      </c>
      <c r="AL35" s="33">
        <v>9.724349272644705E-05</v>
      </c>
      <c r="AM35" s="34">
        <v>0.0025484018864657997</v>
      </c>
      <c r="AN35" s="35">
        <v>1.0222624975196797</v>
      </c>
      <c r="AO35" s="35">
        <v>0.7597223292599068</v>
      </c>
      <c r="AP35" s="16">
        <v>34</v>
      </c>
    </row>
    <row r="36" spans="1:42" ht="14.25">
      <c r="A36" s="30" t="s">
        <v>144</v>
      </c>
      <c r="B36" s="217" t="s">
        <v>198</v>
      </c>
      <c r="C36" s="32">
        <v>0.0008241482015700887</v>
      </c>
      <c r="D36" s="33">
        <v>0.0016954073929132684</v>
      </c>
      <c r="E36" s="33">
        <v>0.0012304478925202762</v>
      </c>
      <c r="F36" s="33">
        <v>0.0012244358632018178</v>
      </c>
      <c r="G36" s="33">
        <v>0.0013241543873316758</v>
      </c>
      <c r="H36" s="33">
        <v>0.0013925108935532</v>
      </c>
      <c r="I36" s="33">
        <v>0.0002066389007382011</v>
      </c>
      <c r="J36" s="33">
        <v>0.0007255337311247754</v>
      </c>
      <c r="K36" s="33">
        <v>0.0009552979198776851</v>
      </c>
      <c r="L36" s="33">
        <v>0.001486100329560016</v>
      </c>
      <c r="M36" s="33">
        <v>0.0004779792174500624</v>
      </c>
      <c r="N36" s="33">
        <v>0.0013859021811870205</v>
      </c>
      <c r="O36" s="33">
        <v>0.0030458412984033095</v>
      </c>
      <c r="P36" s="33">
        <v>0.0017323409268911868</v>
      </c>
      <c r="Q36" s="33">
        <v>0.0026733717682703205</v>
      </c>
      <c r="R36" s="33">
        <v>0.0010947084506695637</v>
      </c>
      <c r="S36" s="33">
        <v>0.0007366278354514423</v>
      </c>
      <c r="T36" s="33">
        <v>0.0010158365583938594</v>
      </c>
      <c r="U36" s="33">
        <v>0.0005122474615660149</v>
      </c>
      <c r="V36" s="33">
        <v>0.001133091780008325</v>
      </c>
      <c r="W36" s="33">
        <v>0.0013237416437828853</v>
      </c>
      <c r="X36" s="33">
        <v>0.0006210579804926036</v>
      </c>
      <c r="Y36" s="33">
        <v>0.011538558573134315</v>
      </c>
      <c r="Z36" s="33">
        <v>0.0023319444627827516</v>
      </c>
      <c r="AA36" s="33">
        <v>0.0008982490820387224</v>
      </c>
      <c r="AB36" s="33">
        <v>0.0034292671241041646</v>
      </c>
      <c r="AC36" s="33">
        <v>0.0004355681070807396</v>
      </c>
      <c r="AD36" s="33">
        <v>0.0017373330772408075</v>
      </c>
      <c r="AE36" s="33">
        <v>0.0017354798153155157</v>
      </c>
      <c r="AF36" s="33">
        <v>0.00037062945570891454</v>
      </c>
      <c r="AG36" s="33">
        <v>0.001314834592959618</v>
      </c>
      <c r="AH36" s="33">
        <v>0.0011707065635196557</v>
      </c>
      <c r="AI36" s="33">
        <v>1.0004368133653059</v>
      </c>
      <c r="AJ36" s="33">
        <v>0.002243090799960938</v>
      </c>
      <c r="AK36" s="33">
        <v>0.002892993986884013</v>
      </c>
      <c r="AL36" s="33">
        <v>0.0004891916861216908</v>
      </c>
      <c r="AM36" s="34">
        <v>0.005056335745615259</v>
      </c>
      <c r="AN36" s="35">
        <v>1.0628984190527304</v>
      </c>
      <c r="AO36" s="35">
        <v>0.7899220255547597</v>
      </c>
      <c r="AP36" s="16">
        <v>35</v>
      </c>
    </row>
    <row r="37" spans="1:42" ht="14.25">
      <c r="A37" s="30" t="s">
        <v>145</v>
      </c>
      <c r="B37" s="217" t="s">
        <v>24</v>
      </c>
      <c r="C37" s="32">
        <v>0.03211221314847811</v>
      </c>
      <c r="D37" s="33">
        <v>0.04259435318240019</v>
      </c>
      <c r="E37" s="33">
        <v>0.03641904737830353</v>
      </c>
      <c r="F37" s="33">
        <v>0.04345959685596209</v>
      </c>
      <c r="G37" s="33">
        <v>0.030004454429686425</v>
      </c>
      <c r="H37" s="33">
        <v>0.02891179717552388</v>
      </c>
      <c r="I37" s="33">
        <v>0.006118981681334873</v>
      </c>
      <c r="J37" s="33">
        <v>0.04154992314873104</v>
      </c>
      <c r="K37" s="33">
        <v>0.05199751748721175</v>
      </c>
      <c r="L37" s="33">
        <v>0.017510844060995286</v>
      </c>
      <c r="M37" s="33">
        <v>0.015346424307480637</v>
      </c>
      <c r="N37" s="33">
        <v>0.034426976401065554</v>
      </c>
      <c r="O37" s="33">
        <v>0.03627391162047445</v>
      </c>
      <c r="P37" s="33">
        <v>0.03518701569668365</v>
      </c>
      <c r="Q37" s="33">
        <v>0.037736130566123786</v>
      </c>
      <c r="R37" s="33">
        <v>0.0489629695200755</v>
      </c>
      <c r="S37" s="33">
        <v>0.04006337792481312</v>
      </c>
      <c r="T37" s="33">
        <v>0.038473097685442326</v>
      </c>
      <c r="U37" s="33">
        <v>0.030290209393903016</v>
      </c>
      <c r="V37" s="33">
        <v>0.045299041828417694</v>
      </c>
      <c r="W37" s="33">
        <v>0.08168898137578962</v>
      </c>
      <c r="X37" s="33">
        <v>0.02034962007585526</v>
      </c>
      <c r="Y37" s="33">
        <v>0.08610856175807206</v>
      </c>
      <c r="Z37" s="33">
        <v>0.058604673010034754</v>
      </c>
      <c r="AA37" s="33">
        <v>0.07061297343877351</v>
      </c>
      <c r="AB37" s="33">
        <v>0.10184817817867337</v>
      </c>
      <c r="AC37" s="33">
        <v>0.020557820491168017</v>
      </c>
      <c r="AD37" s="33">
        <v>0.09954668904803464</v>
      </c>
      <c r="AE37" s="33">
        <v>0.11870707725231457</v>
      </c>
      <c r="AF37" s="33">
        <v>0.07102919015174253</v>
      </c>
      <c r="AG37" s="33">
        <v>0.05054906158754013</v>
      </c>
      <c r="AH37" s="33">
        <v>0.04036373084157696</v>
      </c>
      <c r="AI37" s="33">
        <v>0.07314154866943594</v>
      </c>
      <c r="AJ37" s="33">
        <v>1.0978371688613875</v>
      </c>
      <c r="AK37" s="33">
        <v>0.03849819332216445</v>
      </c>
      <c r="AL37" s="33">
        <v>0.022656240668146727</v>
      </c>
      <c r="AM37" s="34">
        <v>0.06336831049212266</v>
      </c>
      <c r="AN37" s="35">
        <v>2.80820590271594</v>
      </c>
      <c r="AO37" s="35">
        <v>2.086995008257849</v>
      </c>
      <c r="AP37" s="16">
        <v>36</v>
      </c>
    </row>
    <row r="38" spans="1:42" ht="14.25">
      <c r="A38" s="30" t="s">
        <v>146</v>
      </c>
      <c r="B38" s="217" t="s">
        <v>25</v>
      </c>
      <c r="C38" s="32">
        <v>0.0002514821505009812</v>
      </c>
      <c r="D38" s="33">
        <v>0.0002659836785920501</v>
      </c>
      <c r="E38" s="33">
        <v>0.00024328268623786142</v>
      </c>
      <c r="F38" s="33">
        <v>0.0002806402251250236</v>
      </c>
      <c r="G38" s="33">
        <v>0.00021594895948940493</v>
      </c>
      <c r="H38" s="33">
        <v>0.00017012516510447748</v>
      </c>
      <c r="I38" s="33">
        <v>3.6751796241422034E-05</v>
      </c>
      <c r="J38" s="33">
        <v>0.00020559138673139583</v>
      </c>
      <c r="K38" s="33">
        <v>0.00021820081524816557</v>
      </c>
      <c r="L38" s="33">
        <v>0.0001436814741618028</v>
      </c>
      <c r="M38" s="33">
        <v>0.0001014752423527103</v>
      </c>
      <c r="N38" s="33">
        <v>0.0002121283831373888</v>
      </c>
      <c r="O38" s="33">
        <v>0.00023181119601817858</v>
      </c>
      <c r="P38" s="33">
        <v>0.00023792996661286959</v>
      </c>
      <c r="Q38" s="33">
        <v>0.00023364385124237646</v>
      </c>
      <c r="R38" s="33">
        <v>0.00032481155646235893</v>
      </c>
      <c r="S38" s="33">
        <v>0.0002652141634693794</v>
      </c>
      <c r="T38" s="33">
        <v>0.0002751266376056019</v>
      </c>
      <c r="U38" s="33">
        <v>0.0001792600327030931</v>
      </c>
      <c r="V38" s="33">
        <v>0.0003430801875451371</v>
      </c>
      <c r="W38" s="33">
        <v>0.0003946453037137155</v>
      </c>
      <c r="X38" s="33">
        <v>8.296988465559112E-05</v>
      </c>
      <c r="Y38" s="33">
        <v>0.00047075863827384523</v>
      </c>
      <c r="Z38" s="33">
        <v>0.00022809668361121397</v>
      </c>
      <c r="AA38" s="33">
        <v>0.0007834859658042563</v>
      </c>
      <c r="AB38" s="33">
        <v>0.0005635653185544629</v>
      </c>
      <c r="AC38" s="33">
        <v>0.0004603378475584093</v>
      </c>
      <c r="AD38" s="33">
        <v>0.000559221161596966</v>
      </c>
      <c r="AE38" s="33">
        <v>0.006363323804470713</v>
      </c>
      <c r="AF38" s="33">
        <v>0.0005011614914380117</v>
      </c>
      <c r="AG38" s="33">
        <v>0.0022291429192221224</v>
      </c>
      <c r="AH38" s="33">
        <v>0.008814870582407085</v>
      </c>
      <c r="AI38" s="33">
        <v>0.0022972644581685316</v>
      </c>
      <c r="AJ38" s="33">
        <v>0.0012440744386638892</v>
      </c>
      <c r="AK38" s="33">
        <v>1.010057957211776</v>
      </c>
      <c r="AL38" s="33">
        <v>0.0001953188892152743</v>
      </c>
      <c r="AM38" s="34">
        <v>0.0017750910601515646</v>
      </c>
      <c r="AN38" s="35">
        <v>1.0414574552138633</v>
      </c>
      <c r="AO38" s="35">
        <v>0.773987586965098</v>
      </c>
      <c r="AP38" s="16">
        <v>37</v>
      </c>
    </row>
    <row r="39" spans="1:42" ht="14.25">
      <c r="A39" s="30" t="s">
        <v>147</v>
      </c>
      <c r="B39" s="217" t="s">
        <v>47</v>
      </c>
      <c r="C39" s="32">
        <v>0.0011685951520987309</v>
      </c>
      <c r="D39" s="33">
        <v>0.001116129398006558</v>
      </c>
      <c r="E39" s="33">
        <v>0.0008817698501534584</v>
      </c>
      <c r="F39" s="33">
        <v>0.0015955016956668239</v>
      </c>
      <c r="G39" s="33">
        <v>0.0011025647295473551</v>
      </c>
      <c r="H39" s="33">
        <v>0.0006288502064857513</v>
      </c>
      <c r="I39" s="33">
        <v>8.925868725665393E-05</v>
      </c>
      <c r="J39" s="33">
        <v>0.00046815934635950515</v>
      </c>
      <c r="K39" s="33">
        <v>0.0012145872127952788</v>
      </c>
      <c r="L39" s="33">
        <v>0.00036906896173185107</v>
      </c>
      <c r="M39" s="33">
        <v>0.0003181709727787144</v>
      </c>
      <c r="N39" s="33">
        <v>0.0007211094155049094</v>
      </c>
      <c r="O39" s="33">
        <v>0.0010912098126439264</v>
      </c>
      <c r="P39" s="33">
        <v>0.0013786291665614716</v>
      </c>
      <c r="Q39" s="33">
        <v>0.0012965586694332122</v>
      </c>
      <c r="R39" s="33">
        <v>0.0010285592634920679</v>
      </c>
      <c r="S39" s="33">
        <v>0.0012913673051869635</v>
      </c>
      <c r="T39" s="33">
        <v>0.0011882800579570306</v>
      </c>
      <c r="U39" s="33">
        <v>0.0005513828827209923</v>
      </c>
      <c r="V39" s="33">
        <v>0.0013470803712837477</v>
      </c>
      <c r="W39" s="33">
        <v>0.0013628153350274089</v>
      </c>
      <c r="X39" s="33">
        <v>0.00012959764082400179</v>
      </c>
      <c r="Y39" s="33">
        <v>0.001024023650285491</v>
      </c>
      <c r="Z39" s="33">
        <v>0.0035127281630469983</v>
      </c>
      <c r="AA39" s="33">
        <v>0.002163602995090834</v>
      </c>
      <c r="AB39" s="33">
        <v>0.004175564870014853</v>
      </c>
      <c r="AC39" s="33">
        <v>0.00043914399294188325</v>
      </c>
      <c r="AD39" s="33">
        <v>0.0022430086786742946</v>
      </c>
      <c r="AE39" s="33">
        <v>0.002755082764027238</v>
      </c>
      <c r="AF39" s="33">
        <v>0.0032156017542790257</v>
      </c>
      <c r="AG39" s="33">
        <v>0.0031011312375749155</v>
      </c>
      <c r="AH39" s="33">
        <v>0.0023573380769227473</v>
      </c>
      <c r="AI39" s="33">
        <v>0.005319700410732539</v>
      </c>
      <c r="AJ39" s="33">
        <v>0.0016958857342520882</v>
      </c>
      <c r="AK39" s="33">
        <v>0.0020810285352991665</v>
      </c>
      <c r="AL39" s="33">
        <v>1.0006612386861777</v>
      </c>
      <c r="AM39" s="34">
        <v>0.0014878396251051175</v>
      </c>
      <c r="AN39" s="35">
        <v>1.0565721653079412</v>
      </c>
      <c r="AO39" s="35">
        <v>0.7852204970900633</v>
      </c>
      <c r="AP39" s="16">
        <v>38</v>
      </c>
    </row>
    <row r="40" spans="1:42" ht="14.25">
      <c r="A40" s="30" t="s">
        <v>148</v>
      </c>
      <c r="B40" s="217" t="s">
        <v>48</v>
      </c>
      <c r="C40" s="37">
        <v>0.006048336822421359</v>
      </c>
      <c r="D40" s="38">
        <v>0.005859245385043719</v>
      </c>
      <c r="E40" s="38">
        <v>0.006053273124347643</v>
      </c>
      <c r="F40" s="38">
        <v>0.0044460084000508705</v>
      </c>
      <c r="G40" s="38">
        <v>0.006743258049602719</v>
      </c>
      <c r="H40" s="38">
        <v>0.0017089435922969614</v>
      </c>
      <c r="I40" s="38">
        <v>0.0005397678721101579</v>
      </c>
      <c r="J40" s="38">
        <v>0.0035290288001771333</v>
      </c>
      <c r="K40" s="38">
        <v>0.007472120079683416</v>
      </c>
      <c r="L40" s="38">
        <v>0.004699299308764239</v>
      </c>
      <c r="M40" s="38">
        <v>0.003659174788332056</v>
      </c>
      <c r="N40" s="38">
        <v>0.005567793810774112</v>
      </c>
      <c r="O40" s="38">
        <v>0.008060253762209495</v>
      </c>
      <c r="P40" s="38">
        <v>0.007479980237885027</v>
      </c>
      <c r="Q40" s="38">
        <v>0.003880626149134304</v>
      </c>
      <c r="R40" s="38">
        <v>0.0015590367679640161</v>
      </c>
      <c r="S40" s="38">
        <v>0.00444297352813703</v>
      </c>
      <c r="T40" s="38">
        <v>0.002354579413743925</v>
      </c>
      <c r="U40" s="38">
        <v>0.0027909232867262585</v>
      </c>
      <c r="V40" s="38">
        <v>0.003951771992365792</v>
      </c>
      <c r="W40" s="38">
        <v>0.015442965144292395</v>
      </c>
      <c r="X40" s="38">
        <v>0.0012035131324451957</v>
      </c>
      <c r="Y40" s="38">
        <v>0.010187615619984674</v>
      </c>
      <c r="Z40" s="38">
        <v>0.02081001831345751</v>
      </c>
      <c r="AA40" s="38">
        <v>0.007733155425790093</v>
      </c>
      <c r="AB40" s="38">
        <v>0.006163275342699968</v>
      </c>
      <c r="AC40" s="38">
        <v>0.001675715667276422</v>
      </c>
      <c r="AD40" s="38">
        <v>0.010329998985632248</v>
      </c>
      <c r="AE40" s="38">
        <v>0.004215309452412214</v>
      </c>
      <c r="AF40" s="38">
        <v>0.001842608639563901</v>
      </c>
      <c r="AG40" s="38">
        <v>0.009715084472589272</v>
      </c>
      <c r="AH40" s="38">
        <v>0.004309141139273496</v>
      </c>
      <c r="AI40" s="38">
        <v>0.005470057454716947</v>
      </c>
      <c r="AJ40" s="38">
        <v>0.004112855586218751</v>
      </c>
      <c r="AK40" s="38">
        <v>0.004094845729804618</v>
      </c>
      <c r="AL40" s="38">
        <v>0.0031487047298203574</v>
      </c>
      <c r="AM40" s="39">
        <v>1.0020955988896327</v>
      </c>
      <c r="AN40" s="40">
        <v>1.203396858897381</v>
      </c>
      <c r="AO40" s="40">
        <v>0.8943372831183933</v>
      </c>
      <c r="AP40" s="16">
        <v>39</v>
      </c>
    </row>
    <row r="41" spans="1:41" ht="14.25">
      <c r="A41" s="219"/>
      <c r="B41" s="220" t="s">
        <v>69</v>
      </c>
      <c r="C41" s="43">
        <v>1.356103093248925</v>
      </c>
      <c r="D41" s="43">
        <v>1.427452077828346</v>
      </c>
      <c r="E41" s="43">
        <v>1.317500305117357</v>
      </c>
      <c r="F41" s="43">
        <v>1.30093711859761</v>
      </c>
      <c r="G41" s="43">
        <v>1.3490209321296747</v>
      </c>
      <c r="H41" s="43">
        <v>1.4222545226688281</v>
      </c>
      <c r="I41" s="43">
        <v>1.0776096195498976</v>
      </c>
      <c r="J41" s="43">
        <v>1.3229717178582059</v>
      </c>
      <c r="K41" s="43">
        <v>1.2915812148856554</v>
      </c>
      <c r="L41" s="43">
        <v>1.8012791743001089</v>
      </c>
      <c r="M41" s="43">
        <v>1.1384997981887763</v>
      </c>
      <c r="N41" s="43">
        <v>1.490601026727</v>
      </c>
      <c r="O41" s="43">
        <v>1.395996506092147</v>
      </c>
      <c r="P41" s="43">
        <v>1.408765262311374</v>
      </c>
      <c r="Q41" s="43">
        <v>1.3961598800579258</v>
      </c>
      <c r="R41" s="43">
        <v>1.3609039663514981</v>
      </c>
      <c r="S41" s="43">
        <v>1.3485060480509437</v>
      </c>
      <c r="T41" s="43">
        <v>1.3796217056665032</v>
      </c>
      <c r="U41" s="43">
        <v>1.441648864367453</v>
      </c>
      <c r="V41" s="43">
        <v>1.3357692732483717</v>
      </c>
      <c r="W41" s="43">
        <v>1.3567170584438957</v>
      </c>
      <c r="X41" s="43">
        <v>1.098822605953004</v>
      </c>
      <c r="Y41" s="43">
        <v>1.3561182710644935</v>
      </c>
      <c r="Z41" s="43">
        <v>1.2913584689508135</v>
      </c>
      <c r="AA41" s="43">
        <v>1.2683656815531383</v>
      </c>
      <c r="AB41" s="43">
        <v>1.303092166720691</v>
      </c>
      <c r="AC41" s="43">
        <v>1.1258279299294394</v>
      </c>
      <c r="AD41" s="43">
        <v>1.4370166630997747</v>
      </c>
      <c r="AE41" s="43">
        <v>1.4151273950632037</v>
      </c>
      <c r="AF41" s="43">
        <v>1.2322588958946048</v>
      </c>
      <c r="AG41" s="43">
        <v>1.1931868525529403</v>
      </c>
      <c r="AH41" s="43">
        <v>1.2468384632701608</v>
      </c>
      <c r="AI41" s="43">
        <v>1.3307065407751841</v>
      </c>
      <c r="AJ41" s="43">
        <v>1.286141923602191</v>
      </c>
      <c r="AK41" s="43">
        <v>1.3095337933589677</v>
      </c>
      <c r="AL41" s="43">
        <v>1.5439596192809695</v>
      </c>
      <c r="AM41" s="44">
        <v>1.627977916150494</v>
      </c>
      <c r="AN41" s="33"/>
      <c r="AO41" s="33"/>
    </row>
    <row r="42" spans="1:41" ht="14.25">
      <c r="A42" s="219"/>
      <c r="B42" s="220" t="s">
        <v>70</v>
      </c>
      <c r="C42" s="43">
        <v>1.0078250969974614</v>
      </c>
      <c r="D42" s="43">
        <v>1.0608500459577586</v>
      </c>
      <c r="E42" s="43">
        <v>0.9791363793868685</v>
      </c>
      <c r="F42" s="43">
        <v>0.9668269943969272</v>
      </c>
      <c r="G42" s="43">
        <v>1.0025617952968067</v>
      </c>
      <c r="H42" s="43">
        <v>1.0569873407114774</v>
      </c>
      <c r="I42" s="43">
        <v>0.8008550564886295</v>
      </c>
      <c r="J42" s="43">
        <v>0.9832026093834746</v>
      </c>
      <c r="K42" s="43">
        <v>0.9598738987119897</v>
      </c>
      <c r="L42" s="43">
        <v>1.3386698751709771</v>
      </c>
      <c r="M42" s="43">
        <v>0.8461072578134562</v>
      </c>
      <c r="N42" s="43">
        <v>1.1077809141682269</v>
      </c>
      <c r="O42" s="43">
        <v>1.0374729776552336</v>
      </c>
      <c r="P42" s="43">
        <v>1.0469624280069387</v>
      </c>
      <c r="Q42" s="43">
        <v>1.0375943934854368</v>
      </c>
      <c r="R42" s="43">
        <v>1.0113929971256745</v>
      </c>
      <c r="S42" s="43">
        <v>1.0021791451139608</v>
      </c>
      <c r="T42" s="43">
        <v>1.0253035969426278</v>
      </c>
      <c r="U42" s="43">
        <v>1.0714007760918143</v>
      </c>
      <c r="V42" s="43">
        <v>0.9927134626265891</v>
      </c>
      <c r="W42" s="43">
        <v>1.0082813820212584</v>
      </c>
      <c r="X42" s="43">
        <v>0.8166200674127599</v>
      </c>
      <c r="Y42" s="43">
        <v>1.0078363768061451</v>
      </c>
      <c r="Z42" s="43">
        <v>0.9597083589794242</v>
      </c>
      <c r="AA42" s="43">
        <v>0.9426206402767204</v>
      </c>
      <c r="AB42" s="43">
        <v>0.9684285773403559</v>
      </c>
      <c r="AC42" s="43">
        <v>0.8366898123985883</v>
      </c>
      <c r="AD42" s="43">
        <v>1.0679582290501104</v>
      </c>
      <c r="AE42" s="43">
        <v>1.051690620936845</v>
      </c>
      <c r="AF42" s="43">
        <v>0.9157868951582743</v>
      </c>
      <c r="AG42" s="43">
        <v>0.8867494377063032</v>
      </c>
      <c r="AH42" s="43">
        <v>0.9266220993382515</v>
      </c>
      <c r="AI42" s="43">
        <v>0.9889509545464414</v>
      </c>
      <c r="AJ42" s="43">
        <v>0.9558315406548146</v>
      </c>
      <c r="AK42" s="43">
        <v>0.9732158483257713</v>
      </c>
      <c r="AL42" s="43">
        <v>1.1474358113394414</v>
      </c>
      <c r="AM42" s="44">
        <v>1.2098763061761766</v>
      </c>
      <c r="AN42" s="33"/>
      <c r="AO42" s="33"/>
    </row>
  </sheetData>
  <sheetProtection/>
  <mergeCells count="1">
    <mergeCell ref="C1:N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0" r:id="rId3"/>
  <colBreaks count="1" manualBreakCount="1">
    <brk id="13" max="65535" man="1"/>
  </colBreaks>
  <legacyDrawing r:id="rId2"/>
  <oleObjects>
    <oleObject progId="Equation.3" shapeId="220605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O42"/>
  <sheetViews>
    <sheetView zoomScalePageLayoutView="0" workbookViewId="0" topLeftCell="A1">
      <pane xSplit="3" ySplit="4" topLeftCell="D5" activePane="bottomRight" state="frozen"/>
      <selection pane="topLeft" activeCell="BF40" sqref="BF40"/>
      <selection pane="topRight" activeCell="BF40" sqref="BF40"/>
      <selection pane="bottomLeft" activeCell="BF40" sqref="BF40"/>
      <selection pane="bottomRight" activeCell="BF40" sqref="BF40"/>
    </sheetView>
  </sheetViews>
  <sheetFormatPr defaultColWidth="9.00390625" defaultRowHeight="13.5"/>
  <cols>
    <col min="1" max="1" width="6.50390625" style="15" customWidth="1"/>
    <col min="2" max="2" width="26.625" style="16" bestFit="1" customWidth="1"/>
    <col min="3" max="41" width="13.125" style="16" customWidth="1"/>
    <col min="42" max="16384" width="9.00390625" style="16" customWidth="1"/>
  </cols>
  <sheetData>
    <row r="1" spans="3:14" ht="28.5" customHeight="1">
      <c r="C1" s="311" t="s">
        <v>194</v>
      </c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41" ht="13.5">
      <c r="A2" s="17"/>
      <c r="B2" s="18"/>
      <c r="C2" s="17" t="s">
        <v>5</v>
      </c>
      <c r="D2" s="19" t="s">
        <v>6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J2" s="19" t="s">
        <v>12</v>
      </c>
      <c r="K2" s="19" t="s">
        <v>13</v>
      </c>
      <c r="L2" s="19" t="s">
        <v>14</v>
      </c>
      <c r="M2" s="19" t="s">
        <v>15</v>
      </c>
      <c r="N2" s="19" t="s">
        <v>16</v>
      </c>
      <c r="O2" s="20" t="s">
        <v>17</v>
      </c>
      <c r="P2" s="20" t="s">
        <v>18</v>
      </c>
      <c r="Q2" s="20" t="s">
        <v>19</v>
      </c>
      <c r="R2" s="20" t="s">
        <v>20</v>
      </c>
      <c r="S2" s="20" t="s">
        <v>21</v>
      </c>
      <c r="T2" s="20" t="s">
        <v>65</v>
      </c>
      <c r="U2" s="20" t="s">
        <v>22</v>
      </c>
      <c r="V2" s="20" t="s">
        <v>90</v>
      </c>
      <c r="W2" s="20" t="s">
        <v>93</v>
      </c>
      <c r="X2" s="20" t="s">
        <v>134</v>
      </c>
      <c r="Y2" s="20" t="s">
        <v>135</v>
      </c>
      <c r="Z2" s="20" t="s">
        <v>136</v>
      </c>
      <c r="AA2" s="20" t="s">
        <v>137</v>
      </c>
      <c r="AB2" s="20" t="s">
        <v>138</v>
      </c>
      <c r="AC2" s="20" t="s">
        <v>139</v>
      </c>
      <c r="AD2" s="19" t="s">
        <v>96</v>
      </c>
      <c r="AE2" s="19" t="s">
        <v>140</v>
      </c>
      <c r="AF2" s="19" t="s">
        <v>141</v>
      </c>
      <c r="AG2" s="19" t="s">
        <v>142</v>
      </c>
      <c r="AH2" s="19" t="s">
        <v>143</v>
      </c>
      <c r="AI2" s="19" t="s">
        <v>144</v>
      </c>
      <c r="AJ2" s="19" t="s">
        <v>145</v>
      </c>
      <c r="AK2" s="19" t="s">
        <v>146</v>
      </c>
      <c r="AL2" s="19" t="s">
        <v>147</v>
      </c>
      <c r="AM2" s="21" t="s">
        <v>148</v>
      </c>
      <c r="AN2" s="22" t="s">
        <v>66</v>
      </c>
      <c r="AO2" s="22" t="s">
        <v>66</v>
      </c>
    </row>
    <row r="3" spans="1:41" ht="31.5" customHeight="1">
      <c r="A3" s="23"/>
      <c r="B3" s="24"/>
      <c r="C3" s="25" t="s">
        <v>195</v>
      </c>
      <c r="D3" s="26" t="s">
        <v>32</v>
      </c>
      <c r="E3" s="26" t="s">
        <v>50</v>
      </c>
      <c r="F3" s="26" t="s">
        <v>33</v>
      </c>
      <c r="G3" s="26" t="s">
        <v>23</v>
      </c>
      <c r="H3" s="26" t="s">
        <v>34</v>
      </c>
      <c r="I3" s="26" t="s">
        <v>35</v>
      </c>
      <c r="J3" s="26" t="s">
        <v>196</v>
      </c>
      <c r="K3" s="26" t="s">
        <v>36</v>
      </c>
      <c r="L3" s="26" t="s">
        <v>37</v>
      </c>
      <c r="M3" s="26" t="s">
        <v>38</v>
      </c>
      <c r="N3" s="26" t="s">
        <v>39</v>
      </c>
      <c r="O3" s="26" t="s">
        <v>162</v>
      </c>
      <c r="P3" s="26" t="s">
        <v>163</v>
      </c>
      <c r="Q3" s="26" t="s">
        <v>164</v>
      </c>
      <c r="R3" s="26" t="s">
        <v>51</v>
      </c>
      <c r="S3" s="26" t="s">
        <v>30</v>
      </c>
      <c r="T3" s="26" t="s">
        <v>197</v>
      </c>
      <c r="U3" s="26" t="s">
        <v>40</v>
      </c>
      <c r="V3" s="26" t="s">
        <v>28</v>
      </c>
      <c r="W3" s="26" t="s">
        <v>31</v>
      </c>
      <c r="X3" s="26" t="s">
        <v>41</v>
      </c>
      <c r="Y3" s="26" t="s">
        <v>165</v>
      </c>
      <c r="Z3" s="26" t="s">
        <v>166</v>
      </c>
      <c r="AA3" s="26" t="s">
        <v>42</v>
      </c>
      <c r="AB3" s="26" t="s">
        <v>43</v>
      </c>
      <c r="AC3" s="26" t="s">
        <v>44</v>
      </c>
      <c r="AD3" s="26" t="s">
        <v>167</v>
      </c>
      <c r="AE3" s="26" t="s">
        <v>52</v>
      </c>
      <c r="AF3" s="26" t="s">
        <v>45</v>
      </c>
      <c r="AG3" s="26" t="s">
        <v>46</v>
      </c>
      <c r="AH3" s="26" t="s">
        <v>168</v>
      </c>
      <c r="AI3" s="26" t="s">
        <v>198</v>
      </c>
      <c r="AJ3" s="26" t="s">
        <v>24</v>
      </c>
      <c r="AK3" s="26" t="s">
        <v>25</v>
      </c>
      <c r="AL3" s="26" t="s">
        <v>47</v>
      </c>
      <c r="AM3" s="27" t="s">
        <v>48</v>
      </c>
      <c r="AN3" s="28" t="s">
        <v>67</v>
      </c>
      <c r="AO3" s="29" t="s">
        <v>68</v>
      </c>
    </row>
    <row r="4" spans="1:41" ht="14.25">
      <c r="A4" s="30" t="s">
        <v>5</v>
      </c>
      <c r="B4" s="31" t="s">
        <v>195</v>
      </c>
      <c r="C4" s="47">
        <f>+'逆行列係数表（開放型）(37部門)'!C4/'逆行列係数表（開放型）(37部門)'!C$4</f>
        <v>1</v>
      </c>
      <c r="D4" s="48">
        <f>+'逆行列係数表（開放型）(37部門)'!D4/'逆行列係数表（開放型）(37部門)'!D$5</f>
        <v>4.409214120757335E-05</v>
      </c>
      <c r="E4" s="33">
        <f>+'逆行列係数表（開放型）(37部門)'!E4/'逆行列係数表（開放型）(37部門)'!E$6</f>
        <v>0.05605191263555577</v>
      </c>
      <c r="F4" s="33">
        <f>+'逆行列係数表（開放型）(37部門)'!F4/'逆行列係数表（開放型）(37部門)'!F$7</f>
        <v>0.0024090645593241593</v>
      </c>
      <c r="G4" s="33">
        <f>+'逆行列係数表（開放型）(37部門)'!G4/'逆行列係数表（開放型）(37部門)'!G$8</f>
        <v>0.018477588070505317</v>
      </c>
      <c r="H4" s="33">
        <f>+'逆行列係数表（開放型）(37部門)'!H4/'逆行列係数表（開放型）(37部門)'!H$9</f>
        <v>0.00030650538077091767</v>
      </c>
      <c r="I4" s="33">
        <f>+'逆行列係数表（開放型）(37部門)'!I4/'逆行列係数表（開放型）(37部門)'!I$10</f>
        <v>5.724462817525664E-06</v>
      </c>
      <c r="J4" s="33">
        <f>+'逆行列係数表（開放型）(37部門)'!J4/'逆行列係数表（開放型）(37部門)'!J$11</f>
        <v>0.000859538083645086</v>
      </c>
      <c r="K4" s="33">
        <f>+'逆行列係数表（開放型）(37部門)'!K4/'逆行列係数表（開放型）(37部門)'!K$12</f>
        <v>0.00010685699636220506</v>
      </c>
      <c r="L4" s="33">
        <f>+'逆行列係数表（開放型）(37部門)'!L4/'逆行列係数表（開放型）(37部門)'!L$13</f>
        <v>2.5598212110568792E-05</v>
      </c>
      <c r="M4" s="33">
        <f>+'逆行列係数表（開放型）(37部門)'!M4/'逆行列係数表（開放型）(37部門)'!M$14</f>
        <v>2.039746765248624E-05</v>
      </c>
      <c r="N4" s="33">
        <f>+'逆行列係数表（開放型）(37部門)'!N4/'逆行列係数表（開放型）(37部門)'!N$15</f>
        <v>4.025307213912125E-05</v>
      </c>
      <c r="O4" s="33">
        <f>+'逆行列係数表（開放型）(37部門)'!O4/'逆行列係数表（開放型）(37部門)'!O$16</f>
        <v>4.050277898223078E-05</v>
      </c>
      <c r="P4" s="33">
        <f>+'逆行列係数表（開放型）(37部門)'!P4/'逆行列係数表（開放型）(37部門)'!P$17</f>
        <v>3.382304761171042E-05</v>
      </c>
      <c r="Q4" s="33">
        <f>+'逆行列係数表（開放型）(37部門)'!Q4/'逆行列係数表（開放型）(37部門)'!Q$18</f>
        <v>7.36625536631114E-05</v>
      </c>
      <c r="R4" s="33">
        <f>+'逆行列係数表（開放型）(37部門)'!R4/'逆行列係数表（開放型）(37部門)'!R$19</f>
        <v>6.374089604176192E-05</v>
      </c>
      <c r="S4" s="33">
        <f>+'逆行列係数表（開放型）(37部門)'!S4/'逆行列係数表（開放型）(37部門)'!S$20</f>
        <v>5.663380278423015E-05</v>
      </c>
      <c r="T4" s="33">
        <f>+'逆行列係数表（開放型）(37部門)'!T4/'逆行列係数表（開放型）(37部門)'!T$21</f>
        <v>8.362636490101576E-05</v>
      </c>
      <c r="U4" s="33">
        <f>+'逆行列係数表（開放型）(37部門)'!U4/'逆行列係数表（開放型）(37部門)'!U$22</f>
        <v>3.053524428643838E-05</v>
      </c>
      <c r="V4" s="33">
        <f>+'逆行列係数表（開放型）(37部門)'!V4/'逆行列係数表（開放型）(37部門)'!V$23</f>
        <v>0.003753291112985666</v>
      </c>
      <c r="W4" s="33">
        <f>+'逆行列係数表（開放型）(37部門)'!W4/'逆行列係数表（開放型）(37部門)'!W$24</f>
        <v>0.0006940799041748283</v>
      </c>
      <c r="X4" s="33">
        <f>+'逆行列係数表（開放型）(37部門)'!X4/'逆行列係数表（開放型）(37部門)'!X$25</f>
        <v>2.983642340592735E-05</v>
      </c>
      <c r="Y4" s="33">
        <f>+'逆行列係数表（開放型）(37部門)'!Y4/'逆行列係数表（開放型）(37部門)'!Y$26</f>
        <v>5.690219831537074E-05</v>
      </c>
      <c r="Z4" s="33">
        <f>+'逆行列係数表（開放型）(37部門)'!Z4/'逆行列係数表（開放型）(37部門)'!Z$27</f>
        <v>5.367229957575455E-05</v>
      </c>
      <c r="AA4" s="33">
        <f>+'逆行列係数表（開放型）(37部門)'!AA4/'逆行列係数表（開放型）(37部門)'!AA$28</f>
        <v>0.0001225507659715695</v>
      </c>
      <c r="AB4" s="33">
        <f>+'逆行列係数表（開放型）(37部門)'!AB4/'逆行列係数表（開放型）(37部門)'!AB$29</f>
        <v>8.612703374538506E-05</v>
      </c>
      <c r="AC4" s="33">
        <f>+'逆行列係数表（開放型）(37部門)'!AC4/'逆行列係数表（開放型）(37部門)'!AC$30</f>
        <v>1.7256185552699262E-05</v>
      </c>
      <c r="AD4" s="33">
        <f>+'逆行列係数表（開放型）(37部門)'!AD4/'逆行列係数表（開放型）(37部門)'!AD$31</f>
        <v>5.423923620409458E-05</v>
      </c>
      <c r="AE4" s="33">
        <f>+'逆行列係数表（開放型）(37部門)'!AE4/'逆行列係数表（開放型）(37部門)'!AE$32</f>
        <v>0.00016667103505991706</v>
      </c>
      <c r="AF4" s="33">
        <f>+'逆行列係数表（開放型）(37部門)'!AF4/'逆行列係数表（開放型）(37部門)'!AF$33</f>
        <v>6.0358927220545393E-05</v>
      </c>
      <c r="AG4" s="33">
        <f>+'逆行列係数表（開放型）(37部門)'!AG4/'逆行列係数表（開放型）(37部門)'!AG$34</f>
        <v>0.0010339351479417334</v>
      </c>
      <c r="AH4" s="33">
        <f>+'逆行列係数表（開放型）(37部門)'!AH4/'逆行列係数表（開放型）(37部門)'!AH$35</f>
        <v>0.0013569240614886618</v>
      </c>
      <c r="AI4" s="33">
        <f>+'逆行列係数表（開放型）(37部門)'!AI4/'逆行列係数表（開放型）(37部門)'!AI$36</f>
        <v>0.00106947680543066</v>
      </c>
      <c r="AJ4" s="33">
        <f>+'逆行列係数表（開放型）(37部門)'!AJ4/'逆行列係数表（開放型）(37部門)'!AJ$37</f>
        <v>6.664762214761682E-05</v>
      </c>
      <c r="AK4" s="33">
        <f>+'逆行列係数表（開放型）(37部門)'!AK4/'逆行列係数表（開放型）(37部門)'!AK$38</f>
        <v>0.010105807524512041</v>
      </c>
      <c r="AL4" s="33">
        <f>+'逆行列係数表（開放型）(37部門)'!AL4/'逆行列係数表（開放型）(37部門)'!AL$39</f>
        <v>0.002350312759253936</v>
      </c>
      <c r="AM4" s="33">
        <f>+'逆行列係数表（開放型）(37部門)'!AM4/'逆行列係数表（開放型）(37部門)'!AM$40</f>
        <v>0.00011236217880886841</v>
      </c>
      <c r="AN4" s="35">
        <f>SUM(C4:AM4)</f>
        <v>1.0999205069921567</v>
      </c>
      <c r="AO4" s="35">
        <f>+AN4/AVERAGE($AN$4:$AN$40)</f>
        <v>0.8648978929091363</v>
      </c>
    </row>
    <row r="5" spans="1:41" ht="14.25">
      <c r="A5" s="30" t="s">
        <v>6</v>
      </c>
      <c r="B5" s="31" t="s">
        <v>32</v>
      </c>
      <c r="C5" s="49">
        <f>+'逆行列係数表（開放型）(37部門)'!C5/'逆行列係数表（開放型）(37部門)'!C$4</f>
        <v>1.2670285141281186E-05</v>
      </c>
      <c r="D5" s="48">
        <f>+'逆行列係数表（開放型）(37部門)'!D5/'逆行列係数表（開放型）(37部門)'!D$5</f>
        <v>1</v>
      </c>
      <c r="E5" s="33">
        <f>+'逆行列係数表（開放型）(37部門)'!E5/'逆行列係数表（開放型）(37部門)'!E$6</f>
        <v>7.641781734078906E-06</v>
      </c>
      <c r="F5" s="33">
        <f>+'逆行列係数表（開放型）(37部門)'!F5/'逆行列係数表（開放型）(37部門)'!F$7</f>
        <v>1.031481900763533E-05</v>
      </c>
      <c r="G5" s="33">
        <f>+'逆行列係数表（開放型）(37部門)'!G5/'逆行列係数表（開放型）(37部門)'!G$8</f>
        <v>1.4040088331342731E-05</v>
      </c>
      <c r="H5" s="33">
        <f>+'逆行列係数表（開放型）(37部門)'!H5/'逆行列係数表（開放型）(37部門)'!H$9</f>
        <v>0.00010671088055581376</v>
      </c>
      <c r="I5" s="33">
        <f>+'逆行列係数表（開放型）(37部門)'!I5/'逆行列係数表（開放型）(37部門)'!I$10</f>
        <v>0.0009482624908460325</v>
      </c>
      <c r="J5" s="33">
        <f>+'逆行列係数表（開放型）(37部門)'!J5/'逆行列係数表（開放型）(37部門)'!J$11</f>
        <v>1.426123225389916E-05</v>
      </c>
      <c r="K5" s="33">
        <f>+'逆行列係数表（開放型）(37部門)'!K5/'逆行列係数表（開放型）(37部門)'!K$12</f>
        <v>0.00011642022167261192</v>
      </c>
      <c r="L5" s="33">
        <f>+'逆行列係数表（開放型）(37部門)'!L5/'逆行列係数表（開放型）(37部門)'!L$13</f>
        <v>0.000160783899578451</v>
      </c>
      <c r="M5" s="33">
        <f>+'逆行列係数表（開放型）(37部門)'!M5/'逆行列係数表（開放型）(37部門)'!M$14</f>
        <v>0.0008305229049154783</v>
      </c>
      <c r="N5" s="33">
        <f>+'逆行列係数表（開放型）(37部門)'!N5/'逆行列係数表（開放型）(37部門)'!N$15</f>
        <v>5.5695616307643355E-05</v>
      </c>
      <c r="O5" s="33">
        <f>+'逆行列係数表（開放型）(37部門)'!O5/'逆行列係数表（開放型）(37部門)'!O$16</f>
        <v>3.322878865357351E-05</v>
      </c>
      <c r="P5" s="33">
        <f>+'逆行列係数表（開放型）(37部門)'!P5/'逆行列係数表（開放型）(37部門)'!P$17</f>
        <v>2.518853788426369E-05</v>
      </c>
      <c r="Q5" s="33">
        <f>+'逆行列係数表（開放型）(37部門)'!Q5/'逆行列係数表（開放型）(37部門)'!Q$18</f>
        <v>1.3818222290989981E-05</v>
      </c>
      <c r="R5" s="33">
        <f>+'逆行列係数表（開放型）(37部門)'!R5/'逆行列係数表（開放型）(37部門)'!R$19</f>
        <v>1.1111963124033969E-05</v>
      </c>
      <c r="S5" s="33">
        <f>+'逆行列係数表（開放型）(37部門)'!S5/'逆行列係数表（開放型）(37部門)'!S$20</f>
        <v>1.754831572355505E-05</v>
      </c>
      <c r="T5" s="33">
        <f>+'逆行列係数表（開放型）(37部門)'!T5/'逆行列係数表（開放型）(37部門)'!T$21</f>
        <v>1.061999450539161E-05</v>
      </c>
      <c r="U5" s="33">
        <f>+'逆行列係数表（開放型）(37部門)'!U5/'逆行列係数表（開放型）(37部門)'!U$22</f>
        <v>1.716302783142529E-05</v>
      </c>
      <c r="V5" s="33">
        <f>+'逆行列係数表（開放型）(37部門)'!V5/'逆行列係数表（開放型）(37部門)'!V$23</f>
        <v>1.0263044828749021E-05</v>
      </c>
      <c r="W5" s="33">
        <f>+'逆行列係数表（開放型）(37部門)'!W5/'逆行列係数表（開放型）(37部門)'!W$24</f>
        <v>2.5695676258356138E-05</v>
      </c>
      <c r="X5" s="33">
        <f>+'逆行列係数表（開放型）(37部門)'!X5/'逆行列係数表（開放型）(37部門)'!X$25</f>
        <v>0.0001630807788176932</v>
      </c>
      <c r="Y5" s="33">
        <f>+'逆行列係数表（開放型）(37部門)'!Y5/'逆行列係数表（開放型）(37部門)'!Y$26</f>
        <v>7.879424317650569E-06</v>
      </c>
      <c r="Z5" s="33">
        <f>+'逆行列係数表（開放型）(37部門)'!Z5/'逆行列係数表（開放型）(37部門)'!Z$27</f>
        <v>1.6533066224741564E-05</v>
      </c>
      <c r="AA5" s="33">
        <f>+'逆行列係数表（開放型）(37部門)'!AA5/'逆行列係数表（開放型）(37部門)'!AA$28</f>
        <v>6.24404526024914E-06</v>
      </c>
      <c r="AB5" s="33">
        <f>+'逆行列係数表（開放型）(37部門)'!AB5/'逆行列係数表（開放型）(37部門)'!AB$29</f>
        <v>3.35630773203267E-06</v>
      </c>
      <c r="AC5" s="33">
        <f>+'逆行列係数表（開放型）(37部門)'!AC5/'逆行列係数表（開放型）(37部門)'!AC$30</f>
        <v>8.356360471896319E-07</v>
      </c>
      <c r="AD5" s="33">
        <f>+'逆行列係数表（開放型）(37部門)'!AD5/'逆行列係数表（開放型）(37部門)'!AD$31</f>
        <v>5.240777254213866E-05</v>
      </c>
      <c r="AE5" s="33">
        <f>+'逆行列係数表（開放型）(37部門)'!AE5/'逆行列係数表（開放型）(37部門)'!AE$32</f>
        <v>3.1152207380552383E-06</v>
      </c>
      <c r="AF5" s="33">
        <f>+'逆行列係数表（開放型）(37部門)'!AF5/'逆行列係数表（開放型）(37部門)'!AF$33</f>
        <v>7.0165090027165305E-06</v>
      </c>
      <c r="AG5" s="33">
        <f>+'逆行列係数表（開放型）(37部門)'!AG5/'逆行列係数表（開放型）(37部門)'!AG$34</f>
        <v>5.23366995421085E-06</v>
      </c>
      <c r="AH5" s="33">
        <f>+'逆行列係数表（開放型）(37部門)'!AH5/'逆行列係数表（開放型）(37部門)'!AH$35</f>
        <v>8.018781352343075E-06</v>
      </c>
      <c r="AI5" s="33">
        <f>+'逆行列係数表（開放型）(37部門)'!AI5/'逆行列係数表（開放型）(37部門)'!AI$36</f>
        <v>5.3555668664557434E-06</v>
      </c>
      <c r="AJ5" s="33">
        <f>+'逆行列係数表（開放型）(37部門)'!AJ5/'逆行列係数表（開放型）(37部門)'!AJ$37</f>
        <v>3.6315305685707954E-06</v>
      </c>
      <c r="AK5" s="33">
        <f>+'逆行列係数表（開放型）(37部門)'!AK5/'逆行列係数表（開放型）(37部門)'!AK$38</f>
        <v>8.315457129031105E-06</v>
      </c>
      <c r="AL5" s="33">
        <f>+'逆行列係数表（開放型）(37部門)'!AL5/'逆行列係数表（開放型）(37部門)'!AL$39</f>
        <v>6.817321927248406E-06</v>
      </c>
      <c r="AM5" s="33">
        <f>+'逆行列係数表（開放型）(37部門)'!AM5/'逆行列係数表（開放型）(37部門)'!AM$40</f>
        <v>1.801799964408144E-05</v>
      </c>
      <c r="AN5" s="35">
        <f aca="true" t="shared" si="0" ref="AN5:AN40">SUM(C5:AM5)</f>
        <v>1.002757820879569</v>
      </c>
      <c r="AO5" s="35">
        <f aca="true" t="shared" si="1" ref="AO5:AO40">+AN5/AVERAGE($AN$4:$AN$40)</f>
        <v>0.7884961875550165</v>
      </c>
    </row>
    <row r="6" spans="1:41" ht="14.25">
      <c r="A6" s="30" t="s">
        <v>7</v>
      </c>
      <c r="B6" s="31" t="s">
        <v>50</v>
      </c>
      <c r="C6" s="32">
        <f>+'逆行列係数表（開放型）(37部門)'!C6/'逆行列係数表（開放型）(37部門)'!C$4</f>
        <v>0.03952723229350036</v>
      </c>
      <c r="D6" s="33">
        <f>+'逆行列係数表（開放型）(37部門)'!D6/'逆行列係数表（開放型）(37部門)'!D$5</f>
        <v>2.5619865551982955E-05</v>
      </c>
      <c r="E6" s="33">
        <f>+'逆行列係数表（開放型）(37部門)'!E6/'逆行列係数表（開放型）(37部門)'!E$6</f>
        <v>1</v>
      </c>
      <c r="F6" s="33">
        <f>+'逆行列係数表（開放型）(37部門)'!F6/'逆行列係数表（開放型）(37部門)'!F$7</f>
        <v>0.00044405362281966213</v>
      </c>
      <c r="G6" s="33">
        <f>+'逆行列係数表（開放型）(37部門)'!G6/'逆行列係数表（開放型）(37部門)'!G$8</f>
        <v>0.0012583533106682628</v>
      </c>
      <c r="H6" s="33">
        <f>+'逆行列係数表（開放型）(37部門)'!H6/'逆行列係数表（開放型）(37部門)'!H$9</f>
        <v>0.000725194840524579</v>
      </c>
      <c r="I6" s="33">
        <f>+'逆行列係数表（開放型）(37部門)'!I6/'逆行列係数表（開放型）(37部門)'!I$10</f>
        <v>4.369788430459038E-06</v>
      </c>
      <c r="J6" s="33">
        <f>+'逆行列係数表（開放型）(37部門)'!J6/'逆行列係数表（開放型）(37部門)'!J$11</f>
        <v>0.00010531733481845281</v>
      </c>
      <c r="K6" s="33">
        <f>+'逆行列係数表（開放型）(37部門)'!K6/'逆行列係数表（開放型）(37部門)'!K$12</f>
        <v>0.0003253848565233224</v>
      </c>
      <c r="L6" s="33">
        <f>+'逆行列係数表（開放型）(37部門)'!L6/'逆行列係数表（開放型）(37部門)'!L$13</f>
        <v>1.0153393176674269E-05</v>
      </c>
      <c r="M6" s="33">
        <f>+'逆行列係数表（開放型）(37部門)'!M6/'逆行列係数表（開放型）(37部門)'!M$14</f>
        <v>1.0488617563258205E-05</v>
      </c>
      <c r="N6" s="33">
        <f>+'逆行列係数表（開放型）(37部門)'!N6/'逆行列係数表（開放型）(37部門)'!N$15</f>
        <v>2.112796634579192E-05</v>
      </c>
      <c r="O6" s="33">
        <f>+'逆行列係数表（開放型）(37部門)'!O6/'逆行列係数表（開放型）(37部門)'!O$16</f>
        <v>2.3896710863787633E-05</v>
      </c>
      <c r="P6" s="33">
        <f>+'逆行列係数表（開放型）(37部門)'!P6/'逆行列係数表（開放型）(37部門)'!P$17</f>
        <v>2.0757909331858928E-05</v>
      </c>
      <c r="Q6" s="33">
        <f>+'逆行列係数表（開放型）(37部門)'!Q6/'逆行列係数表（開放型）(37部門)'!Q$18</f>
        <v>2.4914202948971145E-05</v>
      </c>
      <c r="R6" s="33">
        <f>+'逆行列係数表（開放型）(37部門)'!R6/'逆行列係数表（開放型）(37部門)'!R$19</f>
        <v>2.6407387797338715E-05</v>
      </c>
      <c r="S6" s="33">
        <f>+'逆行列係数表（開放型）(37部門)'!S6/'逆行列係数表（開放型）(37部門)'!S$20</f>
        <v>2.375352500617768E-05</v>
      </c>
      <c r="T6" s="33">
        <f>+'逆行列係数表（開放型）(37部門)'!T6/'逆行列係数表（開放型）(37部門)'!T$21</f>
        <v>2.7416521196156474E-05</v>
      </c>
      <c r="U6" s="33">
        <f>+'逆行列係数表（開放型）(37部門)'!U6/'逆行列係数表（開放型）(37部門)'!U$22</f>
        <v>1.5001397130756027E-05</v>
      </c>
      <c r="V6" s="33">
        <f>+'逆行列係数表（開放型）(37部門)'!V6/'逆行列係数表（開放型）(37部門)'!V$23</f>
        <v>0.00039279623569657125</v>
      </c>
      <c r="W6" s="33">
        <f>+'逆行列係数表（開放型）(37部門)'!W6/'逆行列係数表（開放型）(37部門)'!W$24</f>
        <v>7.465580700756384E-05</v>
      </c>
      <c r="X6" s="33">
        <f>+'逆行列係数表（開放型）(37部門)'!X6/'逆行列係数表（開放型）(37部門)'!X$25</f>
        <v>7.581836649641376E-06</v>
      </c>
      <c r="Y6" s="33">
        <f>+'逆行列係数表（開放型）(37部門)'!Y6/'逆行列係数表（開放型）(37部門)'!Y$26</f>
        <v>3.5674509927064574E-05</v>
      </c>
      <c r="Z6" s="33">
        <f>+'逆行列係数表（開放型）(37部門)'!Z6/'逆行列係数表（開放型）(37部門)'!Z$27</f>
        <v>3.6776367144991284E-05</v>
      </c>
      <c r="AA6" s="33">
        <f>+'逆行列係数表（開放型）(37部門)'!AA6/'逆行列係数表（開放型）(37部門)'!AA$28</f>
        <v>7.719979508989985E-05</v>
      </c>
      <c r="AB6" s="33">
        <f>+'逆行列係数表（開放型）(37部門)'!AB6/'逆行列係数表（開放型）(37部門)'!AB$29</f>
        <v>3.498829346485235E-05</v>
      </c>
      <c r="AC6" s="33">
        <f>+'逆行列係数表（開放型）(37部門)'!AC6/'逆行列係数表（開放型）(37部門)'!AC$30</f>
        <v>1.8534893384564124E-05</v>
      </c>
      <c r="AD6" s="33">
        <f>+'逆行列係数表（開放型）(37部門)'!AD6/'逆行列係数表（開放型）(37部門)'!AD$31</f>
        <v>4.499442835859493E-05</v>
      </c>
      <c r="AE6" s="33">
        <f>+'逆行列係数表（開放型）(37部門)'!AE6/'逆行列係数表（開放型）(37部門)'!AE$32</f>
        <v>0.00021651742945187977</v>
      </c>
      <c r="AF6" s="33">
        <f>+'逆行列係数表（開放型）(37部門)'!AF6/'逆行列係数表（開放型）(37部門)'!AF$33</f>
        <v>8.677539369272506E-05</v>
      </c>
      <c r="AG6" s="33">
        <f>+'逆行列係数表（開放型）(37部門)'!AG6/'逆行列係数表（開放型）(37部門)'!AG$34</f>
        <v>0.001771411219986697</v>
      </c>
      <c r="AH6" s="33">
        <f>+'逆行列係数表（開放型）(37部門)'!AH6/'逆行列係数表（開放型）(37部門)'!AH$35</f>
        <v>0.002721258362810092</v>
      </c>
      <c r="AI6" s="33">
        <f>+'逆行列係数表（開放型）(37部門)'!AI6/'逆行列係数表（開放型）(37部門)'!AI$36</f>
        <v>0.000537333230005863</v>
      </c>
      <c r="AJ6" s="33">
        <f>+'逆行列係数表（開放型）(37部門)'!AJ6/'逆行列係数表（開放型）(37部門)'!AJ$37</f>
        <v>5.2891790896273764E-05</v>
      </c>
      <c r="AK6" s="33">
        <f>+'逆行列係数表（開放型）(37部門)'!AK6/'逆行列係数表（開放型）(37部門)'!AK$38</f>
        <v>0.03535418879787851</v>
      </c>
      <c r="AL6" s="33">
        <f>+'逆行列係数表（開放型）(37部門)'!AL6/'逆行列係数表（開放型）(37部門)'!AL$39</f>
        <v>0.00018848816053899727</v>
      </c>
      <c r="AM6" s="33">
        <f>+'逆行列係数表（開放型）(37部門)'!AM6/'逆行列係数表（開放型）(37部門)'!AM$40</f>
        <v>0.0009358671509235852</v>
      </c>
      <c r="AN6" s="35">
        <f t="shared" si="0"/>
        <v>1.0852073772471063</v>
      </c>
      <c r="AO6" s="35">
        <f t="shared" si="1"/>
        <v>0.8533285523670715</v>
      </c>
    </row>
    <row r="7" spans="1:41" ht="14.25">
      <c r="A7" s="30" t="s">
        <v>8</v>
      </c>
      <c r="B7" s="31" t="s">
        <v>33</v>
      </c>
      <c r="C7" s="32">
        <f>+'逆行列係数表（開放型）(37部門)'!C7/'逆行列係数表（開放型）(37部門)'!C$4</f>
        <v>0.001016433791942566</v>
      </c>
      <c r="D7" s="33">
        <f>+'逆行列係数表（開放型）(37部門)'!D7/'逆行列係数表（開放型）(37部門)'!D$5</f>
        <v>0.00044519243078740555</v>
      </c>
      <c r="E7" s="33">
        <f>+'逆行列係数表（開放型）(37部門)'!E7/'逆行列係数表（開放型）(37部門)'!E$6</f>
        <v>0.00027360149634906384</v>
      </c>
      <c r="F7" s="33">
        <f>+'逆行列係数表（開放型）(37部門)'!F7/'逆行列係数表（開放型）(37部門)'!F$7</f>
        <v>1</v>
      </c>
      <c r="G7" s="33">
        <f>+'逆行列係数表（開放型）(37部門)'!G7/'逆行列係数表（開放型）(37部門)'!G$8</f>
        <v>0.001075488621850615</v>
      </c>
      <c r="H7" s="33">
        <f>+'逆行列係数表（開放型）(37部門)'!H7/'逆行列係数表（開放型）(37部門)'!H$9</f>
        <v>0.00015626615088758914</v>
      </c>
      <c r="I7" s="33">
        <f>+'逆行列係数表（開放型）(37部門)'!I7/'逆行列係数表（開放型）(37部門)'!I$10</f>
        <v>1.896715478331274E-05</v>
      </c>
      <c r="J7" s="33">
        <f>+'逆行列係数表（開放型）(37部門)'!J7/'逆行列係数表（開放型）(37部門)'!J$11</f>
        <v>0.0011045233404352933</v>
      </c>
      <c r="K7" s="33">
        <f>+'逆行列係数表（開放型）(37部門)'!K7/'逆行列係数表（開放型）(37部門)'!K$12</f>
        <v>0.0005524470014714577</v>
      </c>
      <c r="L7" s="33">
        <f>+'逆行列係数表（開放型）(37部門)'!L7/'逆行列係数表（開放型）(37部門)'!L$13</f>
        <v>6.96204571520829E-05</v>
      </c>
      <c r="M7" s="33">
        <f>+'逆行列係数表（開放型）(37部門)'!M7/'逆行列係数表（開放型）(37部門)'!M$14</f>
        <v>7.738645290826423E-05</v>
      </c>
      <c r="N7" s="33">
        <f>+'逆行列係数表（開放型）(37部門)'!N7/'逆行列係数表（開放型）(37部門)'!N$15</f>
        <v>0.00029542804938981963</v>
      </c>
      <c r="O7" s="33">
        <f>+'逆行列係数表（開放型）(37部門)'!O7/'逆行列係数表（開放型）(37部門)'!O$16</f>
        <v>0.00030537701620258416</v>
      </c>
      <c r="P7" s="33">
        <f>+'逆行列係数表（開放型）(37部門)'!P7/'逆行列係数表（開放型）(37部門)'!P$17</f>
        <v>0.00023263721991446977</v>
      </c>
      <c r="Q7" s="33">
        <f>+'逆行列係数表（開放型）(37部門)'!Q7/'逆行列係数表（開放型）(37部門)'!Q$18</f>
        <v>0.0003410447010956781</v>
      </c>
      <c r="R7" s="33">
        <f>+'逆行列係数表（開放型）(37部門)'!R7/'逆行列係数表（開放型）(37部門)'!R$19</f>
        <v>0.0008871308583699798</v>
      </c>
      <c r="S7" s="33">
        <f>+'逆行列係数表（開放型）(37部門)'!S7/'逆行列係数表（開放型）(37部門)'!S$20</f>
        <v>0.0003599091709001364</v>
      </c>
      <c r="T7" s="33">
        <f>+'逆行列係数表（開放型）(37部門)'!T7/'逆行列係数表（開放型）(37部門)'!T$21</f>
        <v>0.0004505217419762478</v>
      </c>
      <c r="U7" s="33">
        <f>+'逆行列係数表（開放型）(37部門)'!U7/'逆行列係数表（開放型）(37部門)'!U$22</f>
        <v>0.00041319493190871754</v>
      </c>
      <c r="V7" s="33">
        <f>+'逆行列係数表（開放型）(37部門)'!V7/'逆行列係数表（開放型）(37部門)'!V$23</f>
        <v>0.0004949639070795725</v>
      </c>
      <c r="W7" s="33">
        <f>+'逆行列係数表（開放型）(37部門)'!W7/'逆行列係数表（開放型）(37部門)'!W$24</f>
        <v>0.0006434918761178906</v>
      </c>
      <c r="X7" s="33">
        <f>+'逆行列係数表（開放型）(37部門)'!X7/'逆行列係数表（開放型）(37部門)'!X$25</f>
        <v>4.060554803695913E-05</v>
      </c>
      <c r="Y7" s="33">
        <f>+'逆行列係数表（開放型）(37部門)'!Y7/'逆行列係数表（開放型）(37部門)'!Y$26</f>
        <v>0.00023866287439304105</v>
      </c>
      <c r="Z7" s="33">
        <f>+'逆行列係数表（開放型）(37部門)'!Z7/'逆行列係数表（開放型）(37部門)'!Z$27</f>
        <v>0.0004141037030031739</v>
      </c>
      <c r="AA7" s="33">
        <f>+'逆行列係数表（開放型）(37部門)'!AA7/'逆行列係数表（開放型）(37部門)'!AA$28</f>
        <v>0.0007076364811991091</v>
      </c>
      <c r="AB7" s="33">
        <f>+'逆行列係数表（開放型）(37部門)'!AB7/'逆行列係数表（開放型）(37部門)'!AB$29</f>
        <v>0.0003321965479559335</v>
      </c>
      <c r="AC7" s="33">
        <f>+'逆行列係数表（開放型）(37部門)'!AC7/'逆行列係数表（開放型）(37部門)'!AC$30</f>
        <v>3.0384822563076977E-05</v>
      </c>
      <c r="AD7" s="33">
        <f>+'逆行列係数表（開放型）(37部門)'!AD7/'逆行列係数表（開放型）(37部門)'!AD$31</f>
        <v>0.00037792126234213985</v>
      </c>
      <c r="AE7" s="33">
        <f>+'逆行列係数表（開放型）(37部門)'!AE7/'逆行列係数表（開放型）(37部門)'!AE$32</f>
        <v>0.0001937420685039929</v>
      </c>
      <c r="AF7" s="33">
        <f>+'逆行列係数表（開放型）(37部門)'!AF7/'逆行列係数表（開放型）(37部門)'!AF$33</f>
        <v>0.0006864740046190186</v>
      </c>
      <c r="AG7" s="33">
        <f>+'逆行列係数表（開放型）(37部門)'!AG7/'逆行列係数表（開放型）(37部門)'!AG$34</f>
        <v>0.0001276771165265402</v>
      </c>
      <c r="AH7" s="33">
        <f>+'逆行列係数表（開放型）(37部門)'!AH7/'逆行列係数表（開放型）(37部門)'!AH$35</f>
        <v>0.0005352840774005789</v>
      </c>
      <c r="AI7" s="33">
        <f>+'逆行列係数表（開放型）(37部門)'!AI7/'逆行列係数表（開放型）(37部門)'!AI$36</f>
        <v>0.0042237513396197225</v>
      </c>
      <c r="AJ7" s="33">
        <f>+'逆行列係数表（開放型）(37部門)'!AJ7/'逆行列係数表（開放型）(37部門)'!AJ$37</f>
        <v>0.00034833607051025717</v>
      </c>
      <c r="AK7" s="33">
        <f>+'逆行列係数表（開放型）(37部門)'!AK7/'逆行列係数表（開放型）(37部門)'!AK$38</f>
        <v>0.0006318632610225332</v>
      </c>
      <c r="AL7" s="33">
        <f>+'逆行列係数表（開放型）(37部門)'!AL7/'逆行列係数表（開放型）(37部門)'!AL$39</f>
        <v>0.0036978924841016727</v>
      </c>
      <c r="AM7" s="33">
        <f>+'逆行列係数表（開放型）(37部門)'!AM7/'逆行列係数表（開放型）(37部門)'!AM$40</f>
        <v>0.0003430655381210011</v>
      </c>
      <c r="AN7" s="35">
        <f t="shared" si="0"/>
        <v>1.022143223571441</v>
      </c>
      <c r="AO7" s="35">
        <f t="shared" si="1"/>
        <v>0.8037394654417471</v>
      </c>
    </row>
    <row r="8" spans="1:41" ht="14.25">
      <c r="A8" s="30" t="s">
        <v>9</v>
      </c>
      <c r="B8" s="31" t="s">
        <v>23</v>
      </c>
      <c r="C8" s="32">
        <f>+'逆行列係数表（開放型）(37部門)'!C8/'逆行列係数表（開放型）(37部門)'!C$4</f>
        <v>0.007351933006754492</v>
      </c>
      <c r="D8" s="33">
        <f>+'逆行列係数表（開放型）(37部門)'!D8/'逆行列係数表（開放型）(37部門)'!D$5</f>
        <v>0.0008987424902961406</v>
      </c>
      <c r="E8" s="33">
        <f>+'逆行列係数表（開放型）(37部門)'!E8/'逆行列係数表（開放型）(37部門)'!E$6</f>
        <v>0.004514720406072903</v>
      </c>
      <c r="F8" s="33">
        <f>+'逆行列係数表（開放型）(37部門)'!F8/'逆行列係数表（開放型）(37部門)'!F$7</f>
        <v>0.002125622210076137</v>
      </c>
      <c r="G8" s="33">
        <f>+'逆行列係数表（開放型）(37部門)'!G8/'逆行列係数表（開放型）(37部門)'!G$8</f>
        <v>1</v>
      </c>
      <c r="H8" s="33">
        <f>+'逆行列係数表（開放型）(37部門)'!H8/'逆行列係数表（開放型）(37部門)'!H$9</f>
        <v>0.0014729580034108449</v>
      </c>
      <c r="I8" s="33">
        <f>+'逆行列係数表（開放型）(37部門)'!I8/'逆行列係数表（開放型）(37部門)'!I$10</f>
        <v>8.750198516914166E-05</v>
      </c>
      <c r="J8" s="33">
        <f>+'逆行列係数表（開放型）(37部門)'!J8/'逆行列係数表（開放型）(37部門)'!J$11</f>
        <v>0.0022497038114787393</v>
      </c>
      <c r="K8" s="33">
        <f>+'逆行列係数表（開放型）(37部門)'!K8/'逆行列係数表（開放型）(37部門)'!K$12</f>
        <v>0.0027005753180310977</v>
      </c>
      <c r="L8" s="33">
        <f>+'逆行列係数表（開放型）(37部門)'!L8/'逆行列係数表（開放型）(37部門)'!L$13</f>
        <v>0.0003205634558047765</v>
      </c>
      <c r="M8" s="33">
        <f>+'逆行列係数表（開放型）(37部門)'!M8/'逆行列係数表（開放型）(37部門)'!M$14</f>
        <v>0.0003289799442189233</v>
      </c>
      <c r="N8" s="33">
        <f>+'逆行列係数表（開放型）(37部門)'!N8/'逆行列係数表（開放型）(37部門)'!N$15</f>
        <v>0.0011720372247196662</v>
      </c>
      <c r="O8" s="33">
        <f>+'逆行列係数表（開放型）(37部門)'!O8/'逆行列係数表（開放型）(37部門)'!O$16</f>
        <v>0.001143479763988272</v>
      </c>
      <c r="P8" s="33">
        <f>+'逆行列係数表（開放型）(37部門)'!P8/'逆行列係数表（開放型）(37部門)'!P$17</f>
        <v>0.000737044272235309</v>
      </c>
      <c r="Q8" s="33">
        <f>+'逆行列係数表（開放型）(37部門)'!Q8/'逆行列係数表（開放型）(37部門)'!Q$18</f>
        <v>0.0023696775379034767</v>
      </c>
      <c r="R8" s="33">
        <f>+'逆行列係数表（開放型）(37部門)'!R8/'逆行列係数表（開放型）(37部門)'!R$19</f>
        <v>0.001939540968561485</v>
      </c>
      <c r="S8" s="33">
        <f>+'逆行列係数表（開放型）(37部門)'!S8/'逆行列係数表（開放型）(37部門)'!S$20</f>
        <v>0.001750619208492738</v>
      </c>
      <c r="T8" s="33">
        <f>+'逆行列係数表（開放型）(37部門)'!T8/'逆行列係数表（開放型）(37部門)'!T$21</f>
        <v>0.0022062699761433587</v>
      </c>
      <c r="U8" s="33">
        <f>+'逆行列係数表（開放型）(37部門)'!U8/'逆行列係数表（開放型）(37部門)'!U$22</f>
        <v>0.0006210142660311337</v>
      </c>
      <c r="V8" s="33">
        <f>+'逆行列係数表（開放型）(37部門)'!V8/'逆行列係数表（開放型）(37部門)'!V$23</f>
        <v>0.0273286797733999</v>
      </c>
      <c r="W8" s="33">
        <f>+'逆行列係数表（開放型）(37部門)'!W8/'逆行列係数表（開放型）(37部門)'!W$24</f>
        <v>0.014979727124793956</v>
      </c>
      <c r="X8" s="33">
        <f>+'逆行列係数表（開放型）(37部門)'!X8/'逆行列係数表（開放型）(37部門)'!X$25</f>
        <v>0.0008330571047548146</v>
      </c>
      <c r="Y8" s="33">
        <f>+'逆行列係数表（開放型）(37部門)'!Y8/'逆行列係数表（開放型）(37部門)'!Y$26</f>
        <v>0.0010815848066281324</v>
      </c>
      <c r="Z8" s="33">
        <f>+'逆行列係数表（開放型）(37部門)'!Z8/'逆行列係数表（開放型）(37部門)'!Z$27</f>
        <v>0.0016146477378920835</v>
      </c>
      <c r="AA8" s="33">
        <f>+'逆行列係数表（開放型）(37部門)'!AA8/'逆行列係数表（開放型）(37部門)'!AA$28</f>
        <v>0.0023083836950316635</v>
      </c>
      <c r="AB8" s="33">
        <f>+'逆行列係数表（開放型）(37部門)'!AB8/'逆行列係数表（開放型）(37部門)'!AB$29</f>
        <v>0.0021651004802949116</v>
      </c>
      <c r="AC8" s="33">
        <f>+'逆行列係数表（開放型）(37部門)'!AC8/'逆行列係数表（開放型）(37部門)'!AC$30</f>
        <v>0.00034508255697543737</v>
      </c>
      <c r="AD8" s="33">
        <f>+'逆行列係数表（開放型）(37部門)'!AD8/'逆行列係数表（開放型）(37部門)'!AD$31</f>
        <v>0.0015995521193458513</v>
      </c>
      <c r="AE8" s="33">
        <f>+'逆行列係数表（開放型）(37部門)'!AE8/'逆行列係数表（開放型）(37部門)'!AE$32</f>
        <v>0.0035379046433595207</v>
      </c>
      <c r="AF8" s="33">
        <f>+'逆行列係数表（開放型）(37部門)'!AF8/'逆行列係数表（開放型）(37部門)'!AF$33</f>
        <v>0.001118540749321339</v>
      </c>
      <c r="AG8" s="33">
        <f>+'逆行列係数表（開放型）(37部門)'!AG8/'逆行列係数表（開放型）(37部門)'!AG$34</f>
        <v>0.0019977078687357574</v>
      </c>
      <c r="AH8" s="33">
        <f>+'逆行列係数表（開放型）(37部門)'!AH8/'逆行列係数表（開放型）(37部門)'!AH$35</f>
        <v>0.0018401849686450452</v>
      </c>
      <c r="AI8" s="33">
        <f>+'逆行列係数表（開放型）(37部門)'!AI8/'逆行列係数表（開放型）(37部門)'!AI$36</f>
        <v>0.006153229294910329</v>
      </c>
      <c r="AJ8" s="33">
        <f>+'逆行列係数表（開放型）(37部門)'!AJ8/'逆行列係数表（開放型）(37部門)'!AJ$37</f>
        <v>0.001492869130894031</v>
      </c>
      <c r="AK8" s="33">
        <f>+'逆行列係数表（開放型）(37部門)'!AK8/'逆行列係数表（開放型）(37部門)'!AK$38</f>
        <v>0.002184544311552736</v>
      </c>
      <c r="AL8" s="33">
        <f>+'逆行列係数表（開放型）(37部門)'!AL8/'逆行列係数表（開放型）(37部門)'!AL$39</f>
        <v>0.11122722865063107</v>
      </c>
      <c r="AM8" s="33">
        <f>+'逆行列係数表（開放型）(37部門)'!AM8/'逆行列係数表（開放型）(37部門)'!AM$40</f>
        <v>0.0011160835209314318</v>
      </c>
      <c r="AN8" s="35">
        <f t="shared" si="0"/>
        <v>1.2169150923874863</v>
      </c>
      <c r="AO8" s="35">
        <f t="shared" si="1"/>
        <v>0.956893968759116</v>
      </c>
    </row>
    <row r="9" spans="1:41" ht="14.25">
      <c r="A9" s="30" t="s">
        <v>10</v>
      </c>
      <c r="B9" s="31" t="s">
        <v>34</v>
      </c>
      <c r="C9" s="32">
        <f>+'逆行列係数表（開放型）(37部門)'!C9/'逆行列係数表（開放型）(37部門)'!C$4</f>
        <v>0.025747148549200304</v>
      </c>
      <c r="D9" s="33">
        <f>+'逆行列係数表（開放型）(37部門)'!D9/'逆行列係数表（開放型）(37部門)'!D$5</f>
        <v>0.004422761477669532</v>
      </c>
      <c r="E9" s="33">
        <f>+'逆行列係数表（開放型）(37部門)'!E9/'逆行列係数表（開放型）(37部門)'!E$6</f>
        <v>0.005923720464857854</v>
      </c>
      <c r="F9" s="33">
        <f>+'逆行列係数表（開放型）(37部門)'!F9/'逆行列係数表（開放型）(37部門)'!F$7</f>
        <v>0.02955962695378267</v>
      </c>
      <c r="G9" s="33">
        <f>+'逆行列係数表（開放型）(37部門)'!G9/'逆行列係数表（開放型）(37部門)'!G$8</f>
        <v>0.016518904991372013</v>
      </c>
      <c r="H9" s="33">
        <f>+'逆行列係数表（開放型）(37部門)'!H9/'逆行列係数表（開放型）(37部門)'!H$9</f>
        <v>1</v>
      </c>
      <c r="I9" s="33">
        <f>+'逆行列係数表（開放型）(37部門)'!I9/'逆行列係数表（開放型）(37部門)'!I$10</f>
        <v>0.000484382786237268</v>
      </c>
      <c r="J9" s="33">
        <f>+'逆行列係数表（開放型）(37部門)'!J9/'逆行列係数表（開放型）(37部門)'!J$11</f>
        <v>0.07473754215461864</v>
      </c>
      <c r="K9" s="33">
        <f>+'逆行列係数表（開放型）(37部門)'!K9/'逆行列係数表（開放型）(37部門)'!K$12</f>
        <v>0.012484555450394617</v>
      </c>
      <c r="L9" s="33">
        <f>+'逆行列係数表（開放型）(37部門)'!L9/'逆行列係数表（開放型）(37部門)'!L$13</f>
        <v>0.0013452148870476777</v>
      </c>
      <c r="M9" s="33">
        <f>+'逆行列係数表（開放型）(37部門)'!M9/'逆行列係数表（開放型）(37部門)'!M$14</f>
        <v>0.0008131666539902168</v>
      </c>
      <c r="N9" s="33">
        <f>+'逆行列係数表（開放型）(37部門)'!N9/'逆行列係数表（開放型）(37部門)'!N$15</f>
        <v>0.004151792843807973</v>
      </c>
      <c r="O9" s="33">
        <f>+'逆行列係数表（開放型）(37部門)'!O9/'逆行列係数表（開放型）(37部門)'!O$16</f>
        <v>0.0028478951036637486</v>
      </c>
      <c r="P9" s="33">
        <f>+'逆行列係数表（開放型）(37部門)'!P9/'逆行列係数表（開放型）(37部門)'!P$17</f>
        <v>0.002381331029063853</v>
      </c>
      <c r="Q9" s="33">
        <f>+'逆行列係数表（開放型）(37部門)'!Q9/'逆行列係数表（開放型）(37部門)'!Q$18</f>
        <v>0.007137758599184862</v>
      </c>
      <c r="R9" s="33">
        <f>+'逆行列係数表（開放型）(37部門)'!R9/'逆行列係数表（開放型）(37部門)'!R$19</f>
        <v>0.006904876622883982</v>
      </c>
      <c r="S9" s="33">
        <f>+'逆行列係数表（開放型）(37部門)'!S9/'逆行列係数表（開放型）(37部門)'!S$20</f>
        <v>0.004950584859314556</v>
      </c>
      <c r="T9" s="33">
        <f>+'逆行列係数表（開放型）(37部門)'!T9/'逆行列係数表（開放型）(37部門)'!T$21</f>
        <v>0.006627580347649439</v>
      </c>
      <c r="U9" s="33">
        <f>+'逆行列係数表（開放型）(37部門)'!U9/'逆行列係数表（開放型）(37部門)'!U$22</f>
        <v>0.004761977639249697</v>
      </c>
      <c r="V9" s="33">
        <f>+'逆行列係数表（開放型）(37部門)'!V9/'逆行列係数表（開放型）(37部門)'!V$23</f>
        <v>0.014236963034541715</v>
      </c>
      <c r="W9" s="33">
        <f>+'逆行列係数表（開放型）(37部門)'!W9/'逆行列係数表（開放型）(37部門)'!W$24</f>
        <v>0.0032409011397980495</v>
      </c>
      <c r="X9" s="33">
        <f>+'逆行列係数表（開放型）(37部門)'!X9/'逆行列係数表（開放型）(37部門)'!X$25</f>
        <v>0.0002935846364854774</v>
      </c>
      <c r="Y9" s="33">
        <f>+'逆行列係数表（開放型）(37部門)'!Y9/'逆行列係数表（開放型）(37部門)'!Y$26</f>
        <v>0.0037504999757846697</v>
      </c>
      <c r="Z9" s="33">
        <f>+'逆行列係数表（開放型）(37部門)'!Z9/'逆行列係数表（開放型）(37部門)'!Z$27</f>
        <v>0.006123730737588734</v>
      </c>
      <c r="AA9" s="33">
        <f>+'逆行列係数表（開放型）(37部門)'!AA9/'逆行列係数表（開放型）(37部門)'!AA$28</f>
        <v>0.0004502969006244116</v>
      </c>
      <c r="AB9" s="33">
        <f>+'逆行列係数表（開放型）(37部門)'!AB9/'逆行列係数表（開放型）(37部門)'!AB$29</f>
        <v>0.0005589941235687922</v>
      </c>
      <c r="AC9" s="33">
        <f>+'逆行列係数表（開放型）(37部門)'!AC9/'逆行列係数表（開放型）(37部門)'!AC$30</f>
        <v>0.00011819888674673166</v>
      </c>
      <c r="AD9" s="33">
        <f>+'逆行列係数表（開放型）(37部門)'!AD9/'逆行列係数表（開放型）(37部門)'!AD$31</f>
        <v>0.0006476162478746625</v>
      </c>
      <c r="AE9" s="33">
        <f>+'逆行列係数表（開放型）(37部門)'!AE9/'逆行列係数表（開放型）(37部門)'!AE$32</f>
        <v>0.0009679826873302981</v>
      </c>
      <c r="AF9" s="33">
        <f>+'逆行列係数表（開放型）(37部門)'!AF9/'逆行列係数表（開放型）(37部門)'!AF$33</f>
        <v>0.0008623438841694233</v>
      </c>
      <c r="AG9" s="33">
        <f>+'逆行列係数表（開放型）(37部門)'!AG9/'逆行列係数表（開放型）(37部門)'!AG$34</f>
        <v>0.002171579658408195</v>
      </c>
      <c r="AH9" s="33">
        <f>+'逆行列係数表（開放型）(37部門)'!AH9/'逆行列係数表（開放型）(37部門)'!AH$35</f>
        <v>0.04299210663900027</v>
      </c>
      <c r="AI9" s="33">
        <f>+'逆行列係数表（開放型）(37部門)'!AI9/'逆行列係数表（開放型）(37部門)'!AI$36</f>
        <v>0.0019123376449115465</v>
      </c>
      <c r="AJ9" s="33">
        <f>+'逆行列係数表（開放型）(37部門)'!AJ9/'逆行列係数表（開放型）(37部門)'!AJ$37</f>
        <v>0.0020391490913523468</v>
      </c>
      <c r="AK9" s="33">
        <f>+'逆行列係数表（開放型）(37部門)'!AK9/'逆行列係数表（開放型）(37部門)'!AK$38</f>
        <v>0.0029254452685082413</v>
      </c>
      <c r="AL9" s="33">
        <f>+'逆行列係数表（開放型）(37部門)'!AL9/'逆行列係数表（開放型）(37部門)'!AL$39</f>
        <v>0.007937477891592586</v>
      </c>
      <c r="AM9" s="33">
        <f>+'逆行列係数表（開放型）(37部門)'!AM9/'逆行列係数表（開放型）(37部門)'!AM$40</f>
        <v>0.0035436498791030315</v>
      </c>
      <c r="AN9" s="35">
        <f t="shared" si="0"/>
        <v>1.3065736797413776</v>
      </c>
      <c r="AO9" s="35">
        <f t="shared" si="1"/>
        <v>1.0273949938701454</v>
      </c>
    </row>
    <row r="10" spans="1:41" ht="14.25">
      <c r="A10" s="30" t="s">
        <v>11</v>
      </c>
      <c r="B10" s="31" t="s">
        <v>35</v>
      </c>
      <c r="C10" s="32">
        <f>+'逆行列係数表（開放型）(37部門)'!C10/'逆行列係数表（開放型）(37部門)'!C$4</f>
        <v>0.011831126093825974</v>
      </c>
      <c r="D10" s="33">
        <f>+'逆行列係数表（開放型）(37部門)'!D10/'逆行列係数表（開放型）(37部門)'!D$5</f>
        <v>0.021047683112775415</v>
      </c>
      <c r="E10" s="33">
        <f>+'逆行列係数表（開放型）(37部門)'!E10/'逆行列係数表（開放型）(37部門)'!E$6</f>
        <v>0.005846278033519283</v>
      </c>
      <c r="F10" s="33">
        <f>+'逆行列係数表（開放型）(37部門)'!F10/'逆行列係数表（開放型）(37部門)'!F$7</f>
        <v>0.007351334398809721</v>
      </c>
      <c r="G10" s="33">
        <f>+'逆行列係数表（開放型）(37部門)'!G10/'逆行列係数表（開放型）(37部門)'!G$8</f>
        <v>0.0065465377502448956</v>
      </c>
      <c r="H10" s="33">
        <f>+'逆行列係数表（開放型）(37部門)'!H10/'逆行列係数表（開放型）(37部門)'!H$9</f>
        <v>0.10069114296165599</v>
      </c>
      <c r="I10" s="33">
        <f>+'逆行列係数表（開放型）(37部門)'!I10/'逆行列係数表（開放型）(37部門)'!I$10</f>
        <v>1</v>
      </c>
      <c r="J10" s="33">
        <f>+'逆行列係数表（開放型）(37部門)'!J10/'逆行列係数表（開放型）(37部門)'!J$11</f>
        <v>0.01021978593051879</v>
      </c>
      <c r="K10" s="33">
        <f>+'逆行列係数表（開放型）(37部門)'!K10/'逆行列係数表（開放型）(37部門)'!K$12</f>
        <v>0.014232961475623312</v>
      </c>
      <c r="L10" s="33">
        <f>+'逆行列係数表（開放型）(37部門)'!L10/'逆行列係数表（開放型）(37部門)'!L$13</f>
        <v>0.019101899817398755</v>
      </c>
      <c r="M10" s="33">
        <f>+'逆行列係数表（開放型）(37部門)'!M10/'逆行列係数表（開放型）(37部門)'!M$14</f>
        <v>0.004665030185894531</v>
      </c>
      <c r="N10" s="33">
        <f>+'逆行列係数表（開放型）(37部門)'!N10/'逆行列係数表（開放型）(37部門)'!N$15</f>
        <v>0.009338353116189987</v>
      </c>
      <c r="O10" s="33">
        <f>+'逆行列係数表（開放型）(37部門)'!O10/'逆行列係数表（開放型）(37部門)'!O$16</f>
        <v>0.005984098204426899</v>
      </c>
      <c r="P10" s="33">
        <f>+'逆行列係数表（開放型）(37部門)'!P10/'逆行列係数表（開放型）(37部門)'!P$17</f>
        <v>0.004800097449807458</v>
      </c>
      <c r="Q10" s="33">
        <f>+'逆行列係数表（開放型）(37部門)'!Q10/'逆行列係数表（開放型）(37部門)'!Q$18</f>
        <v>0.0038644501074773523</v>
      </c>
      <c r="R10" s="33">
        <f>+'逆行列係数表（開放型）(37部門)'!R10/'逆行列係数表（開放型）(37部門)'!R$19</f>
        <v>0.003341643849658466</v>
      </c>
      <c r="S10" s="33">
        <f>+'逆行列係数表（開放型）(37部門)'!S10/'逆行列係数表（開放型）(37部門)'!S$20</f>
        <v>0.00384571149127102</v>
      </c>
      <c r="T10" s="33">
        <f>+'逆行列係数表（開放型）(37部門)'!T10/'逆行列係数表（開放型）(37部門)'!T$21</f>
        <v>0.00298496490502346</v>
      </c>
      <c r="U10" s="33">
        <f>+'逆行列係数表（開放型）(37部門)'!U10/'逆行列係数表（開放型）(37部門)'!U$22</f>
        <v>0.004110795618623748</v>
      </c>
      <c r="V10" s="33">
        <f>+'逆行列係数表（開放型）(37部門)'!V10/'逆行列係数表（開放型）(37部門)'!V$23</f>
        <v>0.0071817271508481445</v>
      </c>
      <c r="W10" s="33">
        <f>+'逆行列係数表（開放型）(37部門)'!W10/'逆行列係数表（開放型）(37部門)'!W$24</f>
        <v>0.010063008117989046</v>
      </c>
      <c r="X10" s="33">
        <f>+'逆行列係数表（開放型）(37部門)'!X10/'逆行列係数表（開放型）(37部門)'!X$25</f>
        <v>0.01870920213130728</v>
      </c>
      <c r="Y10" s="33">
        <f>+'逆行列係数表（開放型）(37部門)'!Y10/'逆行列係数表（開放型）(37部門)'!Y$26</f>
        <v>0.005089274474464368</v>
      </c>
      <c r="Z10" s="33">
        <f>+'逆行列係数表（開放型）(37部門)'!Z10/'逆行列係数表（開放型）(37部門)'!Z$27</f>
        <v>0.010810510547428006</v>
      </c>
      <c r="AA10" s="33">
        <f>+'逆行列係数表（開放型）(37部門)'!AA10/'逆行列係数表（開放型）(37部門)'!AA$28</f>
        <v>0.004353621945264097</v>
      </c>
      <c r="AB10" s="33">
        <f>+'逆行列係数表（開放型）(37部門)'!AB10/'逆行列係数表（開放型）(37部門)'!AB$29</f>
        <v>0.0028049100818051957</v>
      </c>
      <c r="AC10" s="33">
        <f>+'逆行列係数表（開放型）(37部門)'!AC10/'逆行列係数表（開放型）(37部門)'!AC$30</f>
        <v>0.0005272793060772711</v>
      </c>
      <c r="AD10" s="33">
        <f>+'逆行列係数表（開放型）(37部門)'!AD10/'逆行列係数表（開放型）(37部門)'!AD$31</f>
        <v>0.05423019337701856</v>
      </c>
      <c r="AE10" s="33">
        <f>+'逆行列係数表（開放型）(37部門)'!AE10/'逆行列係数表（開放型）(37部門)'!AE$32</f>
        <v>0.0023580090938495222</v>
      </c>
      <c r="AF10" s="33">
        <f>+'逆行列係数表（開放型）(37部門)'!AF10/'逆行列係数表（開放型）(37部門)'!AF$33</f>
        <v>0.005944422119412784</v>
      </c>
      <c r="AG10" s="33">
        <f>+'逆行列係数表（開放型）(37部門)'!AG10/'逆行列係数表（開放型）(37部門)'!AG$34</f>
        <v>0.003423639657127567</v>
      </c>
      <c r="AH10" s="33">
        <f>+'逆行列係数表（開放型）(37部門)'!AH10/'逆行列係数表（開放型）(37部門)'!AH$35</f>
        <v>0.00664652043564819</v>
      </c>
      <c r="AI10" s="33">
        <f>+'逆行列係数表（開放型）(37部門)'!AI10/'逆行列係数表（開放型）(37部門)'!AI$36</f>
        <v>0.0046824328279526295</v>
      </c>
      <c r="AJ10" s="33">
        <f>+'逆行列係数表（開放型）(37部門)'!AJ10/'逆行列係数表（開放型）(37部門)'!AJ$37</f>
        <v>0.002586797451959175</v>
      </c>
      <c r="AK10" s="33">
        <f>+'逆行列係数表（開放型）(37部門)'!AK10/'逆行列係数表（開放型）(37部門)'!AK$38</f>
        <v>0.005545720968773324</v>
      </c>
      <c r="AL10" s="33">
        <f>+'逆行列係数表（開放型）(37部門)'!AL10/'逆行列係数表（開放型）(37部門)'!AL$39</f>
        <v>0.005029353204937816</v>
      </c>
      <c r="AM10" s="33">
        <f>+'逆行列係数表（開放型）(37部門)'!AM10/'逆行列係数表（開放型）(37部門)'!AM$40</f>
        <v>0.016249125352409882</v>
      </c>
      <c r="AN10" s="35">
        <f t="shared" si="0"/>
        <v>1.4060396427470188</v>
      </c>
      <c r="AO10" s="35">
        <f t="shared" si="1"/>
        <v>1.1056078295004304</v>
      </c>
    </row>
    <row r="11" spans="1:41" ht="14.25">
      <c r="A11" s="30" t="s">
        <v>12</v>
      </c>
      <c r="B11" s="31" t="s">
        <v>196</v>
      </c>
      <c r="C11" s="32">
        <f>+'逆行列係数表（開放型）(37部門)'!C11/'逆行列係数表（開放型）(37部門)'!C$4</f>
        <v>0.0023315631536409117</v>
      </c>
      <c r="D11" s="33">
        <f>+'逆行列係数表（開放型）(37部門)'!D11/'逆行列係数表（開放型）(37部門)'!D$5</f>
        <v>0.0009392040076199378</v>
      </c>
      <c r="E11" s="33">
        <f>+'逆行列係数表（開放型）(37部門)'!E11/'逆行列係数表（開放型）(37部門)'!E$6</f>
        <v>0.004690758114537834</v>
      </c>
      <c r="F11" s="33">
        <f>+'逆行列係数表（開放型）(37部門)'!F11/'逆行列係数表（開放型）(37部門)'!F$7</f>
        <v>0.0025139606168484555</v>
      </c>
      <c r="G11" s="33">
        <f>+'逆行列係数表（開放型）(37部門)'!G11/'逆行列係数表（開放型）(37部門)'!G$8</f>
        <v>0.005415441873680056</v>
      </c>
      <c r="H11" s="33">
        <f>+'逆行列係数表（開放型）(37部門)'!H11/'逆行列係数表（開放型）(37部門)'!H$9</f>
        <v>0.0014819913043697631</v>
      </c>
      <c r="I11" s="33">
        <f>+'逆行列係数表（開放型）(37部門)'!I11/'逆行列係数表（開放型）(37部門)'!I$10</f>
        <v>9.298290243264955E-05</v>
      </c>
      <c r="J11" s="33">
        <f>+'逆行列係数表（開放型）(37部門)'!J11/'逆行列係数表（開放型）(37部門)'!J$11</f>
        <v>1</v>
      </c>
      <c r="K11" s="33">
        <f>+'逆行列係数表（開放型）(37部門)'!K11/'逆行列係数表（開放型）(37部門)'!K$12</f>
        <v>0.001629598831377043</v>
      </c>
      <c r="L11" s="33">
        <f>+'逆行列係数表（開放型）(37部門)'!L11/'逆行列係数表（開放型）(37部門)'!L$13</f>
        <v>0.00027708059650763986</v>
      </c>
      <c r="M11" s="33">
        <f>+'逆行列係数表（開放型）(37部門)'!M11/'逆行列係数表（開放型）(37部門)'!M$14</f>
        <v>0.0002653186133293669</v>
      </c>
      <c r="N11" s="33">
        <f>+'逆行列係数表（開放型）(37部門)'!N11/'逆行列係数表（開放型）(37部門)'!N$15</f>
        <v>0.0012338390814151628</v>
      </c>
      <c r="O11" s="33">
        <f>+'逆行列係数表（開放型）(37部門)'!O11/'逆行列係数表（開放型）(37部門)'!O$16</f>
        <v>0.0030301827367439902</v>
      </c>
      <c r="P11" s="33">
        <f>+'逆行列係数表（開放型）(37部門)'!P11/'逆行列係数表（開放型）(37部門)'!P$17</f>
        <v>0.005572882432986892</v>
      </c>
      <c r="Q11" s="33">
        <f>+'逆行列係数表（開放型）(37部門)'!Q11/'逆行列係数表（開放型）(37部門)'!Q$18</f>
        <v>0.011412569535495819</v>
      </c>
      <c r="R11" s="33">
        <f>+'逆行列係数表（開放型）(37部門)'!R11/'逆行列係数表（開放型）(37部門)'!R$19</f>
        <v>0.00651672495121805</v>
      </c>
      <c r="S11" s="33">
        <f>+'逆行列係数表（開放型）(37部門)'!S11/'逆行列係数表（開放型）(37部門)'!S$20</f>
        <v>0.007970099057035008</v>
      </c>
      <c r="T11" s="33">
        <f>+'逆行列係数表（開放型）(37部門)'!T11/'逆行列係数表（開放型）(37部門)'!T$21</f>
        <v>0.011012314356612382</v>
      </c>
      <c r="U11" s="33">
        <f>+'逆行列係数表（開放型）(37部門)'!U11/'逆行列係数表（開放型）(37部門)'!U$22</f>
        <v>0.009011940218213237</v>
      </c>
      <c r="V11" s="33">
        <f>+'逆行列係数表（開放型）(37部門)'!V11/'逆行列係数表（開放型）(37部門)'!V$23</f>
        <v>0.012410890411153017</v>
      </c>
      <c r="W11" s="33">
        <f>+'逆行列係数表（開放型）(37部門)'!W11/'逆行列係数表（開放型）(37部門)'!W$24</f>
        <v>0.003629494180423557</v>
      </c>
      <c r="X11" s="33">
        <f>+'逆行列係数表（開放型）(37部門)'!X11/'逆行列係数表（開放型）(37部門)'!X$25</f>
        <v>0.0001596481180680662</v>
      </c>
      <c r="Y11" s="33">
        <f>+'逆行列係数表（開放型）(37部門)'!Y11/'逆行列係数表（開放型）(37部門)'!Y$26</f>
        <v>0.007370659368710343</v>
      </c>
      <c r="Z11" s="33">
        <f>+'逆行列係数表（開放型）(37部門)'!Z11/'逆行列係数表（開放型）(37部門)'!Z$27</f>
        <v>0.0036533706537739867</v>
      </c>
      <c r="AA11" s="33">
        <f>+'逆行列係数表（開放型）(37部門)'!AA11/'逆行列係数表（開放型）(37部門)'!AA$28</f>
        <v>0.0016683185079510888</v>
      </c>
      <c r="AB11" s="33">
        <f>+'逆行列係数表（開放型）(37部門)'!AB11/'逆行列係数表（開放型）(37部門)'!AB$29</f>
        <v>0.0013693543483021154</v>
      </c>
      <c r="AC11" s="33">
        <f>+'逆行列係数表（開放型）(37部門)'!AC11/'逆行列係数表（開放型）(37部門)'!AC$30</f>
        <v>0.000301959080375466</v>
      </c>
      <c r="AD11" s="33">
        <f>+'逆行列係数表（開放型）(37部門)'!AD11/'逆行列係数表（開放型）(37部門)'!AD$31</f>
        <v>0.0012696240346973587</v>
      </c>
      <c r="AE11" s="33">
        <f>+'逆行列係数表（開放型）(37部門)'!AE11/'逆行列係数表（開放型）(37部門)'!AE$32</f>
        <v>0.0010293537766808169</v>
      </c>
      <c r="AF11" s="33">
        <f>+'逆行列係数表（開放型）(37部門)'!AF11/'逆行列係数表（開放型）(37部門)'!AF$33</f>
        <v>0.0009231183767871951</v>
      </c>
      <c r="AG11" s="33">
        <f>+'逆行列係数表（開放型）(37部門)'!AG11/'逆行列係数表（開放型）(37部門)'!AG$34</f>
        <v>0.000943370501651146</v>
      </c>
      <c r="AH11" s="33">
        <f>+'逆行列係数表（開放型）(37部門)'!AH11/'逆行列係数表（開放型）(37部門)'!AH$35</f>
        <v>0.0008930293627177746</v>
      </c>
      <c r="AI11" s="33">
        <f>+'逆行列係数表（開放型）(37部門)'!AI11/'逆行列係数表（開放型）(37部門)'!AI$36</f>
        <v>0.0025687939078719497</v>
      </c>
      <c r="AJ11" s="33">
        <f>+'逆行列係数表（開放型）(37部門)'!AJ11/'逆行列係数表（開放型）(37部門)'!AJ$37</f>
        <v>0.0032372070467082737</v>
      </c>
      <c r="AK11" s="33">
        <f>+'逆行列係数表（開放型）(37部門)'!AK11/'逆行列係数表（開放型）(37部門)'!AK$38</f>
        <v>0.0012093792152036644</v>
      </c>
      <c r="AL11" s="33">
        <f>+'逆行列係数表（開放型）(37部門)'!AL11/'逆行列係数表（開放型）(37部門)'!AL$39</f>
        <v>0.013407613717672616</v>
      </c>
      <c r="AM11" s="33">
        <f>+'逆行列係数表（開放型）(37部門)'!AM11/'逆行列係数表（開放型）(37部門)'!AM$40</f>
        <v>0.0015240083108478397</v>
      </c>
      <c r="AN11" s="35">
        <f t="shared" si="0"/>
        <v>1.132967645303661</v>
      </c>
      <c r="AO11" s="35">
        <f t="shared" si="1"/>
        <v>0.8908837710799673</v>
      </c>
    </row>
    <row r="12" spans="1:41" ht="14.25">
      <c r="A12" s="30" t="s">
        <v>13</v>
      </c>
      <c r="B12" s="31" t="s">
        <v>36</v>
      </c>
      <c r="C12" s="32">
        <f>+'逆行列係数表（開放型）(37部門)'!C12/'逆行列係数表（開放型）(37部門)'!C$4</f>
        <v>0.0006471872028579582</v>
      </c>
      <c r="D12" s="33">
        <f>+'逆行列係数表（開放型）(37部門)'!D12/'逆行列係数表（開放型）(37部門)'!D$5</f>
        <v>8.215131502549424E-05</v>
      </c>
      <c r="E12" s="33">
        <f>+'逆行列係数表（開放型）(37部門)'!E12/'逆行列係数表（開放型）(37部門)'!E$6</f>
        <v>0.0009788792277507675</v>
      </c>
      <c r="F12" s="33">
        <f>+'逆行列係数表（開放型）(37部門)'!F12/'逆行列係数表（開放型）(37部門)'!F$7</f>
        <v>0.0002065331197472697</v>
      </c>
      <c r="G12" s="33">
        <f>+'逆行列係数表（開放型）(37部門)'!G12/'逆行列係数表（開放型）(37部門)'!G$8</f>
        <v>0.0007763563379761893</v>
      </c>
      <c r="H12" s="33">
        <f>+'逆行列係数表（開放型）(37部門)'!H12/'逆行列係数表（開放型）(37部門)'!H$9</f>
        <v>0.0007023407120479399</v>
      </c>
      <c r="I12" s="33">
        <f>+'逆行列係数表（開放型）(37部門)'!I12/'逆行列係数表（開放型）(37部門)'!I$10</f>
        <v>2.7352072829178528E-05</v>
      </c>
      <c r="J12" s="33">
        <f>+'逆行列係数表（開放型）(37部門)'!J12/'逆行列係数表（開放型）(37部門)'!J$11</f>
        <v>0.0008977806809949974</v>
      </c>
      <c r="K12" s="33">
        <f>+'逆行列係数表（開放型）(37部門)'!K12/'逆行列係数表（開放型）(37部門)'!K$12</f>
        <v>1</v>
      </c>
      <c r="L12" s="33">
        <f>+'逆行列係数表（開放型）(37部門)'!L12/'逆行列係数表（開放型）(37部門)'!L$13</f>
        <v>0.0008041147697287976</v>
      </c>
      <c r="M12" s="33">
        <f>+'逆行列係数表（開放型）(37部門)'!M12/'逆行列係数表（開放型）(37部門)'!M$14</f>
        <v>0.0006418564425224362</v>
      </c>
      <c r="N12" s="33">
        <f>+'逆行列係数表（開放型）(37部門)'!N12/'逆行列係数表（開放型）(37部門)'!N$15</f>
        <v>0.0011460440655039416</v>
      </c>
      <c r="O12" s="33">
        <f>+'逆行列係数表（開放型）(37部門)'!O12/'逆行列係数表（開放型）(37部門)'!O$16</f>
        <v>0.0025479618177822365</v>
      </c>
      <c r="P12" s="33">
        <f>+'逆行列係数表（開放型）(37部門)'!P12/'逆行列係数表（開放型）(37部門)'!P$17</f>
        <v>0.0008734273251722343</v>
      </c>
      <c r="Q12" s="33">
        <f>+'逆行列係数表（開放型）(37部門)'!Q12/'逆行列係数表（開放型）(37部門)'!Q$18</f>
        <v>0.0018174994424527567</v>
      </c>
      <c r="R12" s="33">
        <f>+'逆行列係数表（開放型）(37部門)'!R12/'逆行列係数表（開放型）(37部門)'!R$19</f>
        <v>0.007937436003089337</v>
      </c>
      <c r="S12" s="33">
        <f>+'逆行列係数表（開放型）(37部門)'!S12/'逆行列係数表（開放型）(37部門)'!S$20</f>
        <v>0.0018643762331295771</v>
      </c>
      <c r="T12" s="33">
        <f>+'逆行列係数表（開放型）(37部門)'!T12/'逆行列係数表（開放型）(37部門)'!T$21</f>
        <v>0.0021512623325156723</v>
      </c>
      <c r="U12" s="33">
        <f>+'逆行列係数表（開放型）(37部門)'!U12/'逆行列係数表（開放型）(37部門)'!U$22</f>
        <v>0.0017740621665895248</v>
      </c>
      <c r="V12" s="33">
        <f>+'逆行列係数表（開放型）(37部門)'!V12/'逆行列係数表（開放型）(37部門)'!V$23</f>
        <v>0.0007345898748112102</v>
      </c>
      <c r="W12" s="33">
        <f>+'逆行列係数表（開放型）(37部門)'!W12/'逆行列係数表（開放型）(37部門)'!W$24</f>
        <v>0.012785497271212549</v>
      </c>
      <c r="X12" s="33">
        <f>+'逆行列係数表（開放型）(37部門)'!X12/'逆行列係数表（開放型）(37部門)'!X$25</f>
        <v>5.37856100785828E-05</v>
      </c>
      <c r="Y12" s="33">
        <f>+'逆行列係数表（開放型）(37部門)'!Y12/'逆行列係数表（開放型）(37部門)'!Y$26</f>
        <v>0.0010181656055866949</v>
      </c>
      <c r="Z12" s="33">
        <f>+'逆行列係数表（開放型）(37部門)'!Z12/'逆行列係数表（開放型）(37部門)'!Z$27</f>
        <v>0.00021488553439738347</v>
      </c>
      <c r="AA12" s="33">
        <f>+'逆行列係数表（開放型）(37部門)'!AA12/'逆行列係数表（開放型）(37部門)'!AA$28</f>
        <v>0.00012083668391878518</v>
      </c>
      <c r="AB12" s="33">
        <f>+'逆行列係数表（開放型）(37部門)'!AB12/'逆行列係数表（開放型）(37部門)'!AB$29</f>
        <v>8.331792814640014E-05</v>
      </c>
      <c r="AC12" s="33">
        <f>+'逆行列係数表（開放型）(37部門)'!AC12/'逆行列係数表（開放型）(37部門)'!AC$30</f>
        <v>0.00010089540611828495</v>
      </c>
      <c r="AD12" s="33">
        <f>+'逆行列係数表（開放型）(37部門)'!AD12/'逆行列係数表（開放型）(37部門)'!AD$31</f>
        <v>0.00011448905742814179</v>
      </c>
      <c r="AE12" s="33">
        <f>+'逆行列係数表（開放型）(37部門)'!AE12/'逆行列係数表（開放型）(37部門)'!AE$32</f>
        <v>9.749470526342699E-05</v>
      </c>
      <c r="AF12" s="33">
        <f>+'逆行列係数表（開放型）(37部門)'!AF12/'逆行列係数表（開放型）(37部門)'!AF$33</f>
        <v>0.0001656508917672221</v>
      </c>
      <c r="AG12" s="33">
        <f>+'逆行列係数表（開放型）(37部門)'!AG12/'逆行列係数表（開放型）(37部門)'!AG$34</f>
        <v>0.0005236105772014891</v>
      </c>
      <c r="AH12" s="33">
        <f>+'逆行列係数表（開放型）(37部門)'!AH12/'逆行列係数表（開放型）(37部門)'!AH$35</f>
        <v>0.00027162716304107774</v>
      </c>
      <c r="AI12" s="33">
        <f>+'逆行列係数表（開放型）(37部門)'!AI12/'逆行列係数表（開放型）(37部門)'!AI$36</f>
        <v>0.00019848865396319097</v>
      </c>
      <c r="AJ12" s="33">
        <f>+'逆行列係数表（開放型）(37部門)'!AJ12/'逆行列係数表（開放型）(37部門)'!AJ$37</f>
        <v>0.0003574844636710126</v>
      </c>
      <c r="AK12" s="33">
        <f>+'逆行列係数表（開放型）(37部門)'!AK12/'逆行列係数表（開放型）(37部門)'!AK$38</f>
        <v>0.00040813115837658127</v>
      </c>
      <c r="AL12" s="33">
        <f>+'逆行列係数表（開放型）(37部門)'!AL12/'逆行列係数表（開放型）(37部門)'!AL$39</f>
        <v>0.0016038871734760656</v>
      </c>
      <c r="AM12" s="33">
        <f>+'逆行列係数表（開放型）(37部門)'!AM12/'逆行列係数表（開放型）(37部門)'!AM$40</f>
        <v>0.00123236348847647</v>
      </c>
      <c r="AN12" s="35">
        <f t="shared" si="0"/>
        <v>1.045961822514651</v>
      </c>
      <c r="AO12" s="35">
        <f t="shared" si="1"/>
        <v>0.8224686880601749</v>
      </c>
    </row>
    <row r="13" spans="1:41" ht="14.25">
      <c r="A13" s="30" t="s">
        <v>14</v>
      </c>
      <c r="B13" s="31" t="s">
        <v>37</v>
      </c>
      <c r="C13" s="32">
        <f>+'逆行列係数表（開放型）(37部門)'!C13/'逆行列係数表（開放型）(37部門)'!C$4</f>
        <v>0.0006458587273645594</v>
      </c>
      <c r="D13" s="33">
        <f>+'逆行列係数表（開放型）(37部門)'!D13/'逆行列係数表（開放型）(37部門)'!D$5</f>
        <v>0.0016979495889125576</v>
      </c>
      <c r="E13" s="33">
        <f>+'逆行列係数表（開放型）(37部門)'!E13/'逆行列係数表（開放型）(37部門)'!E$6</f>
        <v>0.0013208290081976562</v>
      </c>
      <c r="F13" s="33">
        <f>+'逆行列係数表（開放型）(37部門)'!F13/'逆行列係数表（開放型）(37部門)'!F$7</f>
        <v>0.0007035312542880785</v>
      </c>
      <c r="G13" s="33">
        <f>+'逆行列係数表（開放型）(37部門)'!G13/'逆行列係数表（開放型）(37部門)'!G$8</f>
        <v>0.01481783821477273</v>
      </c>
      <c r="H13" s="33">
        <f>+'逆行列係数表（開放型）(37部門)'!H13/'逆行列係数表（開放型）(37部門)'!H$9</f>
        <v>0.0005399891613325618</v>
      </c>
      <c r="I13" s="33">
        <f>+'逆行列係数表（開放型）(37部門)'!I13/'逆行列係数表（開放型）(37部門)'!I$10</f>
        <v>8.075897149844539E-05</v>
      </c>
      <c r="J13" s="33">
        <f>+'逆行列係数表（開放型）(37部門)'!J13/'逆行列係数表（開放型）(37部門)'!J$11</f>
        <v>0.004580877105373495</v>
      </c>
      <c r="K13" s="33">
        <f>+'逆行列係数表（開放型）(37部門)'!K13/'逆行列係数表（開放型）(37部門)'!K$12</f>
        <v>0.009726842957669993</v>
      </c>
      <c r="L13" s="33">
        <f>+'逆行列係数表（開放型）(37部門)'!L13/'逆行列係数表（開放型）(37部門)'!L$13</f>
        <v>1</v>
      </c>
      <c r="M13" s="33">
        <f>+'逆行列係数表（開放型）(37部門)'!M13/'逆行列係数表（開放型）(37部門)'!M$14</f>
        <v>0.000600015887944288</v>
      </c>
      <c r="N13" s="33">
        <f>+'逆行列係数表（開放型）(37部門)'!N13/'逆行列係数表（開放型）(37部門)'!N$15</f>
        <v>0.27527242653878403</v>
      </c>
      <c r="O13" s="33">
        <f>+'逆行列係数表（開放型）(37部門)'!O13/'逆行列係数表（開放型）(37部門)'!O$16</f>
        <v>0.16368474891432674</v>
      </c>
      <c r="P13" s="33">
        <f>+'逆行列係数表（開放型）(37部門)'!P13/'逆行列係数表（開放型）(37部門)'!P$17</f>
        <v>0.12677437750715514</v>
      </c>
      <c r="Q13" s="33">
        <f>+'逆行列係数表（開放型）(37部門)'!Q13/'逆行列係数表（開放型）(37部門)'!Q$18</f>
        <v>0.04184846285675374</v>
      </c>
      <c r="R13" s="33">
        <f>+'逆行列係数表（開放型）(37部門)'!R13/'逆行列係数表（開放型）(37部門)'!R$19</f>
        <v>0.007947849910550133</v>
      </c>
      <c r="S13" s="33">
        <f>+'逆行列係数表（開放型）(37部門)'!S13/'逆行列係数表（開放型）(37部門)'!S$20</f>
        <v>0.05634299169694771</v>
      </c>
      <c r="T13" s="33">
        <f>+'逆行列係数表（開放型）(37部門)'!T13/'逆行列係数表（開放型）(37部門)'!T$21</f>
        <v>0.019149711047028783</v>
      </c>
      <c r="U13" s="33">
        <f>+'逆行列係数表（開放型）(37部門)'!U13/'逆行列係数表（開放型）(37部門)'!U$22</f>
        <v>0.0736915780065044</v>
      </c>
      <c r="V13" s="33">
        <f>+'逆行列係数表（開放型）(37部門)'!V13/'逆行列係数表（開放型）(37部門)'!V$23</f>
        <v>0.0028560117228529267</v>
      </c>
      <c r="W13" s="33">
        <f>+'逆行列係数表（開放型）(37部門)'!W13/'逆行列係数表（開放型）(37部門)'!W$24</f>
        <v>0.03492532286383947</v>
      </c>
      <c r="X13" s="33">
        <f>+'逆行列係数表（開放型）(37部門)'!X13/'逆行列係数表（開放型）(37部門)'!X$25</f>
        <v>0.00020805980046935865</v>
      </c>
      <c r="Y13" s="33">
        <f>+'逆行列係数表（開放型）(37部門)'!Y13/'逆行列係数表（開放型）(37部門)'!Y$26</f>
        <v>0.0011601314928683412</v>
      </c>
      <c r="Z13" s="33">
        <f>+'逆行列係数表（開放型）(37部門)'!Z13/'逆行列係数表（開放型）(37部門)'!Z$27</f>
        <v>0.000481519663557899</v>
      </c>
      <c r="AA13" s="33">
        <f>+'逆行列係数表（開放型）(37部門)'!AA13/'逆行列係数表（開放型）(37部門)'!AA$28</f>
        <v>0.0005739800148523687</v>
      </c>
      <c r="AB13" s="33">
        <f>+'逆行列係数表（開放型）(37部門)'!AB13/'逆行列係数表（開放型）(37部門)'!AB$29</f>
        <v>0.00047952213690518914</v>
      </c>
      <c r="AC13" s="33">
        <f>+'逆行列係数表（開放型）(37部門)'!AC13/'逆行列係数表（開放型）(37部門)'!AC$30</f>
        <v>0.0002754496511138397</v>
      </c>
      <c r="AD13" s="33">
        <f>+'逆行列係数表（開放型）(37部門)'!AD13/'逆行列係数表（開放型）(37部門)'!AD$31</f>
        <v>0.0010648542288784252</v>
      </c>
      <c r="AE13" s="33">
        <f>+'逆行列係数表（開放型）(37部門)'!AE13/'逆行列係数表（開放型）(37部門)'!AE$32</f>
        <v>0.0005413464865701529</v>
      </c>
      <c r="AF13" s="33">
        <f>+'逆行列係数表（開放型）(37部門)'!AF13/'逆行列係数表（開放型）(37部門)'!AF$33</f>
        <v>0.0007888707067628094</v>
      </c>
      <c r="AG13" s="33">
        <f>+'逆行列係数表（開放型）(37部門)'!AG13/'逆行列係数表（開放型）(37部門)'!AG$34</f>
        <v>0.00040181786713498627</v>
      </c>
      <c r="AH13" s="33">
        <f>+'逆行列係数表（開放型）(37部門)'!AH13/'逆行列係数表（開放型）(37部門)'!AH$35</f>
        <v>0.00047272004501835313</v>
      </c>
      <c r="AI13" s="33">
        <f>+'逆行列係数表（開放型）(37部門)'!AI13/'逆行列係数表（開放型）(37部門)'!AI$36</f>
        <v>0.0006549542154847182</v>
      </c>
      <c r="AJ13" s="33">
        <f>+'逆行列係数表（開放型）(37部門)'!AJ13/'逆行列係数表（開放型）(37部門)'!AJ$37</f>
        <v>0.002966847496352722</v>
      </c>
      <c r="AK13" s="33">
        <f>+'逆行列係数表（開放型）(37部門)'!AK13/'逆行列係数表（開放型）(37部門)'!AK$38</f>
        <v>0.0005101091662868833</v>
      </c>
      <c r="AL13" s="33">
        <f>+'逆行列係数表（開放型）(37部門)'!AL13/'逆行列係数表（開放型）(37部門)'!AL$39</f>
        <v>0.002722790436655845</v>
      </c>
      <c r="AM13" s="33">
        <f>+'逆行列係数表（開放型）(37部門)'!AM13/'逆行列係数表（開放型）(37部門)'!AM$40</f>
        <v>0.006740388849437412</v>
      </c>
      <c r="AN13" s="35">
        <f t="shared" si="0"/>
        <v>1.8572513342004466</v>
      </c>
      <c r="AO13" s="35">
        <f t="shared" si="1"/>
        <v>1.4604080525285659</v>
      </c>
    </row>
    <row r="14" spans="1:41" ht="14.25">
      <c r="A14" s="30" t="s">
        <v>15</v>
      </c>
      <c r="B14" s="31" t="s">
        <v>38</v>
      </c>
      <c r="C14" s="32">
        <f>+'逆行列係数表（開放型）(37部門)'!C14/'逆行列係数表（開放型）(37部門)'!C$4</f>
        <v>3.11491877735834E-05</v>
      </c>
      <c r="D14" s="33">
        <f>+'逆行列係数表（開放型）(37部門)'!D14/'逆行列係数表（開放型）(37部門)'!D$5</f>
        <v>4.545156211455383E-05</v>
      </c>
      <c r="E14" s="33">
        <f>+'逆行列係数表（開放型）(37部門)'!E14/'逆行列係数表（開放型）(37部門)'!E$6</f>
        <v>0.000130619874480905</v>
      </c>
      <c r="F14" s="33">
        <f>+'逆行列係数表（開放型）(37部門)'!F14/'逆行列係数表（開放型）(37部門)'!F$7</f>
        <v>3.538878327895917E-05</v>
      </c>
      <c r="G14" s="33">
        <f>+'逆行列係数表（開放型）(37部門)'!G14/'逆行列係数表（開放型）(37部門)'!G$8</f>
        <v>0.00027264810787139374</v>
      </c>
      <c r="H14" s="33">
        <f>+'逆行列係数表（開放型）(37部門)'!H14/'逆行列係数表（開放型）(37部門)'!H$9</f>
        <v>0.00035482877699757686</v>
      </c>
      <c r="I14" s="33">
        <f>+'逆行列係数表（開放型）(37部門)'!I14/'逆行列係数表（開放型）(37部門)'!I$10</f>
        <v>4.023550625533749E-06</v>
      </c>
      <c r="J14" s="33">
        <f>+'逆行列係数表（開放型）(37部門)'!J14/'逆行列係数表（開放型）(37部門)'!J$11</f>
        <v>0.00023398429651755315</v>
      </c>
      <c r="K14" s="33">
        <f>+'逆行列係数表（開放型）(37部門)'!K14/'逆行列係数表（開放型）(37部門)'!K$12</f>
        <v>0.0015838636418674505</v>
      </c>
      <c r="L14" s="33">
        <f>+'逆行列係数表（開放型）(37部門)'!L14/'逆行列係数表（開放型）(37部門)'!L$13</f>
        <v>0.0005093620894273953</v>
      </c>
      <c r="M14" s="33">
        <f>+'逆行列係数表（開放型）(37部門)'!M14/'逆行列係数表（開放型）(37部門)'!M$14</f>
        <v>1</v>
      </c>
      <c r="N14" s="33">
        <f>+'逆行列係数表（開放型）(37部門)'!N14/'逆行列係数表（開放型）(37部門)'!N$15</f>
        <v>0.006205577766205351</v>
      </c>
      <c r="O14" s="33">
        <f>+'逆行列係数表（開放型）(37部門)'!O14/'逆行列係数表（開放型）(37部門)'!O$16</f>
        <v>0.002768947049618648</v>
      </c>
      <c r="P14" s="33">
        <f>+'逆行列係数表（開放型）(37部門)'!P14/'逆行列係数表（開放型）(37部門)'!P$17</f>
        <v>0.0014898795132431068</v>
      </c>
      <c r="Q14" s="33">
        <f>+'逆行列係数表（開放型）(37部門)'!Q14/'逆行列係数表（開放型）(37部門)'!Q$18</f>
        <v>0.003510676629947038</v>
      </c>
      <c r="R14" s="33">
        <f>+'逆行列係数表（開放型）(37部門)'!R14/'逆行列係数表（開放型）(37部門)'!R$19</f>
        <v>0.003964666162170522</v>
      </c>
      <c r="S14" s="33">
        <f>+'逆行列係数表（開放型）(37部門)'!S14/'逆行列係数表（開放型）(37部門)'!S$20</f>
        <v>0.005800018597485102</v>
      </c>
      <c r="T14" s="33">
        <f>+'逆行列係数表（開放型）(37部門)'!T14/'逆行列係数表（開放型）(37部門)'!T$21</f>
        <v>0.0044466384963610436</v>
      </c>
      <c r="U14" s="33">
        <f>+'逆行列係数表（開放型）(37部門)'!U14/'逆行列係数表（開放型）(37部門)'!U$22</f>
        <v>0.0016639015103271325</v>
      </c>
      <c r="V14" s="33">
        <f>+'逆行列係数表（開放型）(37部門)'!V14/'逆行列係数表（開放型）(37部門)'!V$23</f>
        <v>0.0006083113099627787</v>
      </c>
      <c r="W14" s="33">
        <f>+'逆行列係数表（開放型）(37部門)'!W14/'逆行列係数表（開放型）(37部門)'!W$24</f>
        <v>0.0009529671067516084</v>
      </c>
      <c r="X14" s="33">
        <f>+'逆行列係数表（開放型）(37部門)'!X14/'逆行列係数表（開放型）(37部門)'!X$25</f>
        <v>1.8831232313379745E-05</v>
      </c>
      <c r="Y14" s="33">
        <f>+'逆行列係数表（開放型）(37部門)'!Y14/'逆行列係数表（開放型）(37部門)'!Y$26</f>
        <v>6.216873743098423E-05</v>
      </c>
      <c r="Z14" s="33">
        <f>+'逆行列係数表（開放型）(37部門)'!Z14/'逆行列係数表（開放型）(37部門)'!Z$27</f>
        <v>2.4560171082002845E-05</v>
      </c>
      <c r="AA14" s="33">
        <f>+'逆行列係数表（開放型）(37部門)'!AA14/'逆行列係数表（開放型）(37部門)'!AA$28</f>
        <v>2.465896303537781E-05</v>
      </c>
      <c r="AB14" s="33">
        <f>+'逆行列係数表（開放型）(37部門)'!AB14/'逆行列係数表（開放型）(37部門)'!AB$29</f>
        <v>2.596159088920219E-05</v>
      </c>
      <c r="AC14" s="33">
        <f>+'逆行列係数表（開放型）(37部門)'!AC14/'逆行列係数表（開放型）(37部門)'!AC$30</f>
        <v>9.224829418139076E-06</v>
      </c>
      <c r="AD14" s="33">
        <f>+'逆行列係数表（開放型）(37部門)'!AD14/'逆行列係数表（開放型）(37部門)'!AD$31</f>
        <v>3.030203217525585E-05</v>
      </c>
      <c r="AE14" s="33">
        <f>+'逆行列係数表（開放型）(37部門)'!AE14/'逆行列係数表（開放型）(37部門)'!AE$32</f>
        <v>3.4540682674184955E-05</v>
      </c>
      <c r="AF14" s="33">
        <f>+'逆行列係数表（開放型）(37部門)'!AF14/'逆行列係数表（開放型）(37部門)'!AF$33</f>
        <v>4.171528630284254E-05</v>
      </c>
      <c r="AG14" s="33">
        <f>+'逆行列係数表（開放型）(37部門)'!AG14/'逆行列係数表（開放型）(37部門)'!AG$34</f>
        <v>2.7278466716314574E-05</v>
      </c>
      <c r="AH14" s="33">
        <f>+'逆行列係数表（開放型）(37部門)'!AH14/'逆行列係数表（開放型）(37部門)'!AH$35</f>
        <v>0.00013146043931517947</v>
      </c>
      <c r="AI14" s="33">
        <f>+'逆行列係数表（開放型）(37部門)'!AI14/'逆行列係数表（開放型）(37部門)'!AI$36</f>
        <v>5.443272904481914E-05</v>
      </c>
      <c r="AJ14" s="33">
        <f>+'逆行列係数表（開放型）(37部門)'!AJ14/'逆行列係数表（開放型）(37部門)'!AJ$37</f>
        <v>0.0001410698831967594</v>
      </c>
      <c r="AK14" s="33">
        <f>+'逆行列係数表（開放型）(37部門)'!AK14/'逆行列係数表（開放型）(37部門)'!AK$38</f>
        <v>4.7258833483909685E-05</v>
      </c>
      <c r="AL14" s="33">
        <f>+'逆行列係数表（開放型）(37部門)'!AL14/'逆行列係数表（開放型）(37部門)'!AL$39</f>
        <v>0.00028125374351239165</v>
      </c>
      <c r="AM14" s="33">
        <f>+'逆行列係数表（開放型）(37部門)'!AM14/'逆行列係数表（開放型）(37部門)'!AM$40</f>
        <v>0.0003308517782193724</v>
      </c>
      <c r="AN14" s="35">
        <f t="shared" si="0"/>
        <v>1.0358984734118375</v>
      </c>
      <c r="AO14" s="35">
        <f t="shared" si="1"/>
        <v>0.8145555985420663</v>
      </c>
    </row>
    <row r="15" spans="1:41" ht="14.25">
      <c r="A15" s="30" t="s">
        <v>16</v>
      </c>
      <c r="B15" s="31" t="s">
        <v>39</v>
      </c>
      <c r="C15" s="32">
        <f>+'逆行列係数表（開放型）(37部門)'!C15/'逆行列係数表（開放型）(37部門)'!C$4</f>
        <v>0.0007510516006274388</v>
      </c>
      <c r="D15" s="33">
        <f>+'逆行列係数表（開放型）(37部門)'!D15/'逆行列係数表（開放型）(37部門)'!D$5</f>
        <v>0.002388306306713759</v>
      </c>
      <c r="E15" s="33">
        <f>+'逆行列係数表（開放型）(37部門)'!E15/'逆行列係数表（開放型）(37部門)'!E$6</f>
        <v>0.003827954637360701</v>
      </c>
      <c r="F15" s="33">
        <f>+'逆行列係数表（開放型）(37部門)'!F15/'逆行列係数表（開放型）(37部門)'!F$7</f>
        <v>0.0010630326850687567</v>
      </c>
      <c r="G15" s="33">
        <f>+'逆行列係数表（開放型）(37部門)'!G15/'逆行列係数表（開放型）(37部門)'!G$8</f>
        <v>0.003340041517422201</v>
      </c>
      <c r="H15" s="33">
        <f>+'逆行列係数表（開放型）(37部門)'!H15/'逆行列係数表（開放型）(37部門)'!H$9</f>
        <v>0.0011128976410094854</v>
      </c>
      <c r="I15" s="33">
        <f>+'逆行列係数表（開放型）(37部門)'!I15/'逆行列係数表（開放型）(37部門)'!I$10</f>
        <v>0.00014674792550868444</v>
      </c>
      <c r="J15" s="33">
        <f>+'逆行列係数表（開放型）(37部門)'!J15/'逆行列係数表（開放型）(37部門)'!J$11</f>
        <v>0.002640394077744735</v>
      </c>
      <c r="K15" s="33">
        <f>+'逆行列係数表（開放型）(37部門)'!K15/'逆行列係数表（開放型）(37部門)'!K$12</f>
        <v>0.0027056539518167267</v>
      </c>
      <c r="L15" s="33">
        <f>+'逆行列係数表（開放型）(37部門)'!L15/'逆行列係数表（開放型）(37部門)'!L$13</f>
        <v>0.00016444257353406437</v>
      </c>
      <c r="M15" s="33">
        <f>+'逆行列係数表（開放型）(37部門)'!M15/'逆行列係数表（開放型）(37部門)'!M$14</f>
        <v>0.000245407244379817</v>
      </c>
      <c r="N15" s="33">
        <f>+'逆行列係数表（開放型）(37部門)'!N15/'逆行列係数表（開放型）(37部門)'!N$15</f>
        <v>1</v>
      </c>
      <c r="O15" s="33">
        <f>+'逆行列係数表（開放型）(37部門)'!O15/'逆行列係数表（開放型）(37部門)'!O$16</f>
        <v>0.009352104189539301</v>
      </c>
      <c r="P15" s="33">
        <f>+'逆行列係数表（開放型）(37部門)'!P15/'逆行列係数表（開放型）(37部門)'!P$17</f>
        <v>0.007508987690584332</v>
      </c>
      <c r="Q15" s="33">
        <f>+'逆行列係数表（開放型）(37部門)'!Q15/'逆行列係数表（開放型）(37部門)'!Q$18</f>
        <v>0.014369042418108404</v>
      </c>
      <c r="R15" s="33">
        <f>+'逆行列係数表（開放型）(37部門)'!R15/'逆行列係数表（開放型）(37部門)'!R$19</f>
        <v>0.004669996313978669</v>
      </c>
      <c r="S15" s="33">
        <f>+'逆行列係数表（開放型）(37部門)'!S15/'逆行列係数表（開放型）(37部門)'!S$20</f>
        <v>0.00892031465848437</v>
      </c>
      <c r="T15" s="33">
        <f>+'逆行列係数表（開放型）(37部門)'!T15/'逆行列係数表（開放型）(37部門)'!T$21</f>
        <v>0.007786784166952062</v>
      </c>
      <c r="U15" s="33">
        <f>+'逆行列係数表（開放型）(37部門)'!U15/'逆行列係数表（開放型）(37部門)'!U$22</f>
        <v>0.0028990583759335225</v>
      </c>
      <c r="V15" s="33">
        <f>+'逆行列係数表（開放型）(37部門)'!V15/'逆行列係数表（開放型）(37部門)'!V$23</f>
        <v>0.001817438941270852</v>
      </c>
      <c r="W15" s="33">
        <f>+'逆行列係数表（開放型）(37部門)'!W15/'逆行列係数表（開放型）(37部門)'!W$24</f>
        <v>0.021144061449265193</v>
      </c>
      <c r="X15" s="33">
        <f>+'逆行列係数表（開放型）(37部門)'!X15/'逆行列係数表（開放型）(37部門)'!X$25</f>
        <v>0.00014862742458640615</v>
      </c>
      <c r="Y15" s="33">
        <f>+'逆行列係数表（開放型）(37部門)'!Y15/'逆行列係数表（開放型）(37部門)'!Y$26</f>
        <v>0.0005939000384383487</v>
      </c>
      <c r="Z15" s="33">
        <f>+'逆行列係数表（開放型）(37部門)'!Z15/'逆行列係数表（開放型）(37部門)'!Z$27</f>
        <v>0.00021057262599580978</v>
      </c>
      <c r="AA15" s="33">
        <f>+'逆行列係数表（開放型）(37部門)'!AA15/'逆行列係数表（開放型）(37部門)'!AA$28</f>
        <v>0.0006833273444268584</v>
      </c>
      <c r="AB15" s="33">
        <f>+'逆行列係数表（開放型）(37部門)'!AB15/'逆行列係数表（開放型）(37部門)'!AB$29</f>
        <v>0.00018315001084093566</v>
      </c>
      <c r="AC15" s="33">
        <f>+'逆行列係数表（開放型）(37部門)'!AC15/'逆行列係数表（開放型）(37部門)'!AC$30</f>
        <v>0.00023490873593963243</v>
      </c>
      <c r="AD15" s="33">
        <f>+'逆行列係数表（開放型）(37部門)'!AD15/'逆行列係数表（開放型）(37部門)'!AD$31</f>
        <v>0.0005295807957171582</v>
      </c>
      <c r="AE15" s="33">
        <f>+'逆行列係数表（開放型）(37部門)'!AE15/'逆行列係数表（開放型）(37部門)'!AE$32</f>
        <v>0.0002760715248078418</v>
      </c>
      <c r="AF15" s="33">
        <f>+'逆行列係数表（開放型）(37部門)'!AF15/'逆行列係数表（開放型）(37部門)'!AF$33</f>
        <v>0.0008548904627217103</v>
      </c>
      <c r="AG15" s="33">
        <f>+'逆行列係数表（開放型）(37部門)'!AG15/'逆行列係数表（開放型）(37部門)'!AG$34</f>
        <v>0.0001927739172186579</v>
      </c>
      <c r="AH15" s="33">
        <f>+'逆行列係数表（開放型）(37部門)'!AH15/'逆行列係数表（開放型）(37部門)'!AH$35</f>
        <v>0.000294872638738091</v>
      </c>
      <c r="AI15" s="33">
        <f>+'逆行列係数表（開放型）(37部門)'!AI15/'逆行列係数表（開放型）(37部門)'!AI$36</f>
        <v>0.0007564945851211851</v>
      </c>
      <c r="AJ15" s="33">
        <f>+'逆行列係数表（開放型）(37部門)'!AJ15/'逆行列係数表（開放型）(37部門)'!AJ$37</f>
        <v>0.0005928814658061209</v>
      </c>
      <c r="AK15" s="33">
        <f>+'逆行列係数表（開放型）(37部門)'!AK15/'逆行列係数表（開放型）(37部門)'!AK$38</f>
        <v>0.000816339172480095</v>
      </c>
      <c r="AL15" s="33">
        <f>+'逆行列係数表（開放型）(37部門)'!AL15/'逆行列係数表（開放型）(37部門)'!AL$39</f>
        <v>0.0010144683602522327</v>
      </c>
      <c r="AM15" s="33">
        <f>+'逆行列係数表（開放型）(37部門)'!AM15/'逆行列係数表（開放型）(37部門)'!AM$40</f>
        <v>0.0016791501470565485</v>
      </c>
      <c r="AN15" s="35">
        <f t="shared" si="0"/>
        <v>1.1059157276154508</v>
      </c>
      <c r="AO15" s="35">
        <f t="shared" si="1"/>
        <v>0.8696121005738265</v>
      </c>
    </row>
    <row r="16" spans="1:41" ht="14.25">
      <c r="A16" s="30" t="s">
        <v>17</v>
      </c>
      <c r="B16" s="31" t="s">
        <v>162</v>
      </c>
      <c r="C16" s="32">
        <f>+'逆行列係数表（開放型）(37部門)'!C16/'逆行列係数表（開放型）(37部門)'!C$4</f>
        <v>9.792514195823489E-05</v>
      </c>
      <c r="D16" s="33">
        <f>+'逆行列係数表（開放型）(37部門)'!D16/'逆行列係数表（開放型）(37部門)'!D$5</f>
        <v>0.00033717179053468913</v>
      </c>
      <c r="E16" s="33">
        <f>+'逆行列係数表（開放型）(37部門)'!E16/'逆行列係数表（開放型）(37部門)'!E$6</f>
        <v>0.0001041154365097968</v>
      </c>
      <c r="F16" s="33">
        <f>+'逆行列係数表（開放型）(37部門)'!F16/'逆行列係数表（開放型）(37部門)'!F$7</f>
        <v>0.00012304244264465305</v>
      </c>
      <c r="G16" s="33">
        <f>+'逆行列係数表（開放型）(37部門)'!G16/'逆行列係数表（開放型）(37部門)'!G$8</f>
        <v>0.00027827495859906586</v>
      </c>
      <c r="H16" s="33">
        <f>+'逆行列係数表（開放型）(37部門)'!H16/'逆行列係数表（開放型）(37部門)'!H$9</f>
        <v>8.030539867662918E-05</v>
      </c>
      <c r="I16" s="33">
        <f>+'逆行列係数表（開放型）(37部門)'!I16/'逆行列係数表（開放型）(37部門)'!I$10</f>
        <v>1.8355080580649822E-05</v>
      </c>
      <c r="J16" s="33">
        <f>+'逆行列係数表（開放型）(37部門)'!J16/'逆行列係数表（開放型）(37部門)'!J$11</f>
        <v>0.00023127607138275405</v>
      </c>
      <c r="K16" s="33">
        <f>+'逆行列係数表（開放型）(37部門)'!K16/'逆行列係数表（開放型）(37部門)'!K$12</f>
        <v>0.0005368078267826782</v>
      </c>
      <c r="L16" s="33">
        <f>+'逆行列係数表（開放型）(37部門)'!L16/'逆行列係数表（開放型）(37部門)'!L$13</f>
        <v>4.6280028591583003E-05</v>
      </c>
      <c r="M16" s="33">
        <f>+'逆行列係数表（開放型）(37部門)'!M16/'逆行列係数表（開放型）(37部門)'!M$14</f>
        <v>4.846345981230839E-05</v>
      </c>
      <c r="N16" s="33">
        <f>+'逆行列係数表（開放型）(37部門)'!N16/'逆行列係数表（開放型）(37部門)'!N$15</f>
        <v>0.0003604992851952495</v>
      </c>
      <c r="O16" s="33">
        <f>+'逆行列係数表（開放型）(37部門)'!O16/'逆行列係数表（開放型）(37部門)'!O$16</f>
        <v>1</v>
      </c>
      <c r="P16" s="33">
        <f>+'逆行列係数表（開放型）(37部門)'!P16/'逆行列係数表（開放型）(37部門)'!P$17</f>
        <v>0.012864497065269926</v>
      </c>
      <c r="Q16" s="33">
        <f>+'逆行列係数表（開放型）(37部門)'!Q16/'逆行列係数表（開放型）(37部門)'!Q$18</f>
        <v>0.007022613642141315</v>
      </c>
      <c r="R16" s="33">
        <f>+'逆行列係数表（開放型）(37部門)'!R16/'逆行列係数表（開放型）(37部門)'!R$19</f>
        <v>0.0007548066168775095</v>
      </c>
      <c r="S16" s="33">
        <f>+'逆行列係数表（開放型）(37部門)'!S16/'逆行列係数表（開放型）(37部門)'!S$20</f>
        <v>0.004515095971438617</v>
      </c>
      <c r="T16" s="33">
        <f>+'逆行列係数表（開放型）(37部門)'!T16/'逆行列係数表（開放型）(37部門)'!T$21</f>
        <v>0.0009880888619263012</v>
      </c>
      <c r="U16" s="33">
        <f>+'逆行列係数表（開放型）(37部門)'!U16/'逆行列係数表（開放型）(37部門)'!U$22</f>
        <v>0.002495337064682146</v>
      </c>
      <c r="V16" s="33">
        <f>+'逆行列係数表（開放型）(37部門)'!V16/'逆行列係数表（開放型）(37部門)'!V$23</f>
        <v>0.00015433951121632218</v>
      </c>
      <c r="W16" s="33">
        <f>+'逆行列係数表（開放型）(37部門)'!W16/'逆行列係数表（開放型）(37部門)'!W$24</f>
        <v>0.0019230425463454557</v>
      </c>
      <c r="X16" s="33">
        <f>+'逆行列係数表（開放型）(37部門)'!X16/'逆行列係数表（開放型）(37部門)'!X$25</f>
        <v>6.184575491286649E-05</v>
      </c>
      <c r="Y16" s="33">
        <f>+'逆行列係数表（開放型）(37部門)'!Y16/'逆行列係数表（開放型）(37部門)'!Y$26</f>
        <v>0.0017192871452262615</v>
      </c>
      <c r="Z16" s="33">
        <f>+'逆行列係数表（開放型）(37部門)'!Z16/'逆行列係数表（開放型）(37部門)'!Z$27</f>
        <v>0.00018190331605658265</v>
      </c>
      <c r="AA16" s="33">
        <f>+'逆行列係数表（開放型）(37部門)'!AA16/'逆行列係数表（開放型）(37部門)'!AA$28</f>
        <v>0.00020745526585963495</v>
      </c>
      <c r="AB16" s="33">
        <f>+'逆行列係数表（開放型）(37部門)'!AB16/'逆行列係数表（開放型）(37部門)'!AB$29</f>
        <v>0.0002827928721520605</v>
      </c>
      <c r="AC16" s="33">
        <f>+'逆行列係数表（開放型）(37部門)'!AC16/'逆行列係数表（開放型）(37部門)'!AC$30</f>
        <v>6.420641979466321E-05</v>
      </c>
      <c r="AD16" s="33">
        <f>+'逆行列係数表（開放型）(37部門)'!AD16/'逆行列係数表（開放型）(37部門)'!AD$31</f>
        <v>0.0002802704669465406</v>
      </c>
      <c r="AE16" s="33">
        <f>+'逆行列係数表（開放型）(37部門)'!AE16/'逆行列係数表（開放型）(37部門)'!AE$32</f>
        <v>0.000297799182828919</v>
      </c>
      <c r="AF16" s="33">
        <f>+'逆行列係数表（開放型）(37部門)'!AF16/'逆行列係数表（開放型）(37部門)'!AF$33</f>
        <v>0.0002695837633627014</v>
      </c>
      <c r="AG16" s="33">
        <f>+'逆行列係数表（開放型）(37部門)'!AG16/'逆行列係数表（開放型）(37部門)'!AG$34</f>
        <v>0.00015940306198035793</v>
      </c>
      <c r="AH16" s="33">
        <f>+'逆行列係数表（開放型）(37部門)'!AH16/'逆行列係数表（開放型）(37部門)'!AH$35</f>
        <v>0.00015085256239899295</v>
      </c>
      <c r="AI16" s="33">
        <f>+'逆行列係数表（開放型）(37部門)'!AI16/'逆行列係数表（開放型）(37部門)'!AI$36</f>
        <v>0.00021299329721570094</v>
      </c>
      <c r="AJ16" s="33">
        <f>+'逆行列係数表（開放型）(37部門)'!AJ16/'逆行列係数表（開放型）(37部門)'!AJ$37</f>
        <v>0.0027771960869054724</v>
      </c>
      <c r="AK16" s="33">
        <f>+'逆行列係数表（開放型）(37部門)'!AK16/'逆行列係数表（開放型）(37部門)'!AK$38</f>
        <v>0.00012564485003126427</v>
      </c>
      <c r="AL16" s="33">
        <f>+'逆行列係数表（開放型）(37部門)'!AL16/'逆行列係数表（開放型）(37部門)'!AL$39</f>
        <v>0.0001837074362142236</v>
      </c>
      <c r="AM16" s="33">
        <f>+'逆行列係数表（開放型）(37部門)'!AM16/'逆行列係数表（開放型）(37部門)'!AM$40</f>
        <v>0.0002017602316891547</v>
      </c>
      <c r="AN16" s="35">
        <f t="shared" si="0"/>
        <v>1.0401570399147406</v>
      </c>
      <c r="AO16" s="35">
        <f t="shared" si="1"/>
        <v>0.8179042270763651</v>
      </c>
    </row>
    <row r="17" spans="1:41" ht="14.25">
      <c r="A17" s="30" t="s">
        <v>18</v>
      </c>
      <c r="B17" s="36" t="s">
        <v>163</v>
      </c>
      <c r="C17" s="32">
        <f>+'逆行列係数表（開放型）(37部門)'!C17/'逆行列係数表（開放型）(37部門)'!C$4</f>
        <v>0.0002157903021989575</v>
      </c>
      <c r="D17" s="33">
        <f>+'逆行列係数表（開放型）(37部門)'!D17/'逆行列係数表（開放型）(37部門)'!D$5</f>
        <v>0.0007914725240261512</v>
      </c>
      <c r="E17" s="33">
        <f>+'逆行列係数表（開放型）(37部門)'!E17/'逆行列係数表（開放型）(37部門)'!E$6</f>
        <v>0.00023918045466332793</v>
      </c>
      <c r="F17" s="33">
        <f>+'逆行列係数表（開放型）(37部門)'!F17/'逆行列係数表（開放型）(37部門)'!F$7</f>
        <v>0.0002821314534645009</v>
      </c>
      <c r="G17" s="33">
        <f>+'逆行列係数表（開放型）(37部門)'!G17/'逆行列係数表（開放型）(37部門)'!G$8</f>
        <v>0.0002455697952198056</v>
      </c>
      <c r="H17" s="33">
        <f>+'逆行列係数表（開放型）(37部門)'!H17/'逆行列係数表（開放型）(37部門)'!H$9</f>
        <v>0.00017006956387574754</v>
      </c>
      <c r="I17" s="33">
        <f>+'逆行列係数表（開放型）(37部門)'!I17/'逆行列係数表（開放型）(37部門)'!I$10</f>
        <v>4.6741902276836665E-05</v>
      </c>
      <c r="J17" s="33">
        <f>+'逆行列係数表（開放型）(37部門)'!J17/'逆行列係数表（開放型）(37部門)'!J$11</f>
        <v>0.0014021390484989498</v>
      </c>
      <c r="K17" s="33">
        <f>+'逆行列係数表（開放型）(37部門)'!K17/'逆行列係数表（開放型）(37部門)'!K$12</f>
        <v>0.0011650197770325427</v>
      </c>
      <c r="L17" s="33">
        <f>+'逆行列係数表（開放型）(37部門)'!L17/'逆行列係数表（開放型）(37部門)'!L$13</f>
        <v>9.779380687388626E-05</v>
      </c>
      <c r="M17" s="33">
        <f>+'逆行列係数表（開放型）(37部門)'!M17/'逆行列係数表（開放型）(37部門)'!M$14</f>
        <v>0.0001446443749866949</v>
      </c>
      <c r="N17" s="33">
        <f>+'逆行列係数表（開放型）(37部門)'!N17/'逆行列係数表（開放型）(37部門)'!N$15</f>
        <v>0.000462145697363618</v>
      </c>
      <c r="O17" s="33">
        <f>+'逆行列係数表（開放型）(37部門)'!O17/'逆行列係数表（開放型）(37部門)'!O$16</f>
        <v>0.0027327624986309106</v>
      </c>
      <c r="P17" s="33">
        <f>+'逆行列係数表（開放型）(37部門)'!P17/'逆行列係数表（開放型）(37部門)'!P$17</f>
        <v>1</v>
      </c>
      <c r="Q17" s="33">
        <f>+'逆行列係数表（開放型）(37部門)'!Q17/'逆行列係数表（開放型）(37部門)'!Q$18</f>
        <v>0.001372004363860119</v>
      </c>
      <c r="R17" s="33">
        <f>+'逆行列係数表（開放型）(37部門)'!R17/'逆行列係数表（開放型）(37部門)'!R$19</f>
        <v>0.0018680071525697362</v>
      </c>
      <c r="S17" s="33">
        <f>+'逆行列係数表（開放型）(37部門)'!S17/'逆行列係数表（開放型）(37部門)'!S$20</f>
        <v>0.0009360672276244473</v>
      </c>
      <c r="T17" s="33">
        <f>+'逆行列係数表（開放型）(37部門)'!T17/'逆行列係数表（開放型）(37部門)'!T$21</f>
        <v>0.0008882510495722086</v>
      </c>
      <c r="U17" s="33">
        <f>+'逆行列係数表（開放型）(37部門)'!U17/'逆行列係数表（開放型）(37部門)'!U$22</f>
        <v>0.0006060253656713821</v>
      </c>
      <c r="V17" s="33">
        <f>+'逆行列係数表（開放型）(37部門)'!V17/'逆行列係数表（開放型）(37部門)'!V$23</f>
        <v>0.00032781697102440317</v>
      </c>
      <c r="W17" s="33">
        <f>+'逆行列係数表（開放型）(37部門)'!W17/'逆行列係数表（開放型）(37部門)'!W$24</f>
        <v>0.0006013903347280504</v>
      </c>
      <c r="X17" s="33">
        <f>+'逆行列係数表（開放型）(37部門)'!X17/'逆行列係数表（開放型）(37部門)'!X$25</f>
        <v>0.00013636161895912114</v>
      </c>
      <c r="Y17" s="33">
        <f>+'逆行列係数表（開放型）(37部門)'!Y17/'逆行列係数表（開放型）(37部門)'!Y$26</f>
        <v>0.0005988510170035812</v>
      </c>
      <c r="Z17" s="33">
        <f>+'逆行列係数表（開放型）(37部門)'!Z17/'逆行列係数表（開放型）(37部門)'!Z$27</f>
        <v>0.000397299174370785</v>
      </c>
      <c r="AA17" s="33">
        <f>+'逆行列係数表（開放型）(37部門)'!AA17/'逆行列係数表（開放型）(37部門)'!AA$28</f>
        <v>0.00047218827553118143</v>
      </c>
      <c r="AB17" s="33">
        <f>+'逆行列係数表（開放型）(37部門)'!AB17/'逆行列係数表（開放型）(37部門)'!AB$29</f>
        <v>0.000664733393440189</v>
      </c>
      <c r="AC17" s="33">
        <f>+'逆行列係数表（開放型）(37部門)'!AC17/'逆行列係数表（開放型）(37部門)'!AC$30</f>
        <v>0.000133649952989957</v>
      </c>
      <c r="AD17" s="33">
        <f>+'逆行列係数表（開放型）(37部門)'!AD17/'逆行列係数表（開放型）(37部門)'!AD$31</f>
        <v>0.00061667782177969</v>
      </c>
      <c r="AE17" s="33">
        <f>+'逆行列係数表（開放型）(37部門)'!AE17/'逆行列係数表（開放型）(37部門)'!AE$32</f>
        <v>0.0006907518742059455</v>
      </c>
      <c r="AF17" s="33">
        <f>+'逆行列係数表（開放型）(37部門)'!AF17/'逆行列係数表（開放型）(37部門)'!AF$33</f>
        <v>0.0004833078918422764</v>
      </c>
      <c r="AG17" s="33">
        <f>+'逆行列係数表（開放型）(37部門)'!AG17/'逆行列係数表（開放型）(37部門)'!AG$34</f>
        <v>0.0003408964337419864</v>
      </c>
      <c r="AH17" s="33">
        <f>+'逆行列係数表（開放型）(37部門)'!AH17/'逆行列係数表（開放型）(37部門)'!AH$35</f>
        <v>0.00027269193575271445</v>
      </c>
      <c r="AI17" s="33">
        <f>+'逆行列係数表（開放型）(37部門)'!AI17/'逆行列係数表（開放型）(37部門)'!AI$36</f>
        <v>0.0004929722207957327</v>
      </c>
      <c r="AJ17" s="33">
        <f>+'逆行列係数表（開放型）(37部門)'!AJ17/'逆行列係数表（開放型）(37部門)'!AJ$37</f>
        <v>0.0066693678208483735</v>
      </c>
      <c r="AK17" s="33">
        <f>+'逆行列係数表（開放型）(37部門)'!AK17/'逆行列係数表（開放型）(37部門)'!AK$38</f>
        <v>0.00026156971010567236</v>
      </c>
      <c r="AL17" s="33">
        <f>+'逆行列係数表（開放型）(37部門)'!AL17/'逆行列係数表（開放型）(37部門)'!AL$39</f>
        <v>0.00021892247572502394</v>
      </c>
      <c r="AM17" s="33">
        <f>+'逆行列係数表（開放型）(37部門)'!AM17/'逆行列係数表（開放型）(37部門)'!AM$40</f>
        <v>0.0004296841184072777</v>
      </c>
      <c r="AN17" s="35">
        <f t="shared" si="0"/>
        <v>1.0274749493996618</v>
      </c>
      <c r="AO17" s="35">
        <f t="shared" si="1"/>
        <v>0.8079319488122115</v>
      </c>
    </row>
    <row r="18" spans="1:41" ht="14.25">
      <c r="A18" s="30" t="s">
        <v>19</v>
      </c>
      <c r="B18" s="36" t="s">
        <v>164</v>
      </c>
      <c r="C18" s="32">
        <f>+'逆行列係数表（開放型）(37部門)'!C18/'逆行列係数表（開放型）(37部門)'!C$4</f>
        <v>0.0002505719164017758</v>
      </c>
      <c r="D18" s="33">
        <f>+'逆行列係数表（開放型）(37部門)'!D18/'逆行列係数表（開放型）(37部門)'!D$5</f>
        <v>0.0001247394340786919</v>
      </c>
      <c r="E18" s="33">
        <f>+'逆行列係数表（開放型）(37部門)'!E18/'逆行列係数表（開放型）(37部門)'!E$6</f>
        <v>0.00011710744596769039</v>
      </c>
      <c r="F18" s="33">
        <f>+'逆行列係数表（開放型）(37部門)'!F18/'逆行列係数表（開放型）(37部門)'!F$7</f>
        <v>0.00013580007555307524</v>
      </c>
      <c r="G18" s="33">
        <f>+'逆行列係数表（開放型）(37部門)'!G18/'逆行列係数表（開放型）(37部門)'!G$8</f>
        <v>0.00010253724238916074</v>
      </c>
      <c r="H18" s="33">
        <f>+'逆行列係数表（開放型）(37部門)'!H18/'逆行列係数表（開放型）(37部門)'!H$9</f>
        <v>7.440864067767672E-05</v>
      </c>
      <c r="I18" s="33">
        <f>+'逆行列係数表（開放型）(37部門)'!I18/'逆行列係数表（開放型）(37部門)'!I$10</f>
        <v>1.7879168223649606E-05</v>
      </c>
      <c r="J18" s="33">
        <f>+'逆行列係数表（開放型）(37部門)'!J18/'逆行列係数表（開放型）(37部門)'!J$11</f>
        <v>0.00011675405144146311</v>
      </c>
      <c r="K18" s="33">
        <f>+'逆行列係数表（開放型）(37部門)'!K18/'逆行列係数表（開放型）(37部門)'!K$12</f>
        <v>0.00014852875328053413</v>
      </c>
      <c r="L18" s="33">
        <f>+'逆行列係数表（開放型）(37部門)'!L18/'逆行列係数表（開放型）(37部門)'!L$13</f>
        <v>3.3256031511802236E-05</v>
      </c>
      <c r="M18" s="33">
        <f>+'逆行列係数表（開放型）(37部門)'!M18/'逆行列係数表（開放型）(37部門)'!M$14</f>
        <v>4.647219998450308E-05</v>
      </c>
      <c r="N18" s="33">
        <f>+'逆行列係数表（開放型）(37部門)'!N18/'逆行列係数表（開放型）(37部門)'!N$15</f>
        <v>0.00010994104141260182</v>
      </c>
      <c r="O18" s="33">
        <f>+'逆行列係数表（開放型）(37部門)'!O18/'逆行列係数表（開放型）(37部門)'!O$16</f>
        <v>0.0008853620248297213</v>
      </c>
      <c r="P18" s="33">
        <f>+'逆行列係数表（開放型）(37部門)'!P18/'逆行列係数表（開放型）(37部門)'!P$17</f>
        <v>0.0029473455891693237</v>
      </c>
      <c r="Q18" s="33">
        <f>+'逆行列係数表（開放型）(37部門)'!Q18/'逆行列係数表（開放型）(37部門)'!Q$18</f>
        <v>1</v>
      </c>
      <c r="R18" s="33">
        <f>+'逆行列係数表（開放型）(37部門)'!R18/'逆行列係数表（開放型）(37部門)'!R$19</f>
        <v>0.00012911163609706812</v>
      </c>
      <c r="S18" s="33">
        <f>+'逆行列係数表（開放型）(37部門)'!S18/'逆行列係数表（開放型）(37部門)'!S$20</f>
        <v>0.0003197509046347348</v>
      </c>
      <c r="T18" s="33">
        <f>+'逆行列係数表（開放型）(37部門)'!T18/'逆行列係数表（開放型）(37部門)'!T$21</f>
        <v>0.0010178207043151967</v>
      </c>
      <c r="U18" s="33">
        <f>+'逆行列係数表（開放型）(37部門)'!U18/'逆行列係数表（開放型）(37部門)'!U$22</f>
        <v>0.0002673925319618925</v>
      </c>
      <c r="V18" s="33">
        <f>+'逆行列係数表（開放型）(37部門)'!V18/'逆行列係数表（開放型）(37部門)'!V$23</f>
        <v>0.0001909356153429732</v>
      </c>
      <c r="W18" s="33">
        <f>+'逆行列係数表（開放型）(37部門)'!W18/'逆行列係数表（開放型）(37部門)'!W$24</f>
        <v>0.0003220934517035112</v>
      </c>
      <c r="X18" s="33">
        <f>+'逆行列係数表（開放型）(37部門)'!X18/'逆行列係数表（開放型）(37部門)'!X$25</f>
        <v>5.206333288950254E-05</v>
      </c>
      <c r="Y18" s="33">
        <f>+'逆行列係数表（開放型）(37部門)'!Y18/'逆行列係数表（開放型）(37部門)'!Y$26</f>
        <v>0.0002371242010438938</v>
      </c>
      <c r="Z18" s="33">
        <f>+'逆行列係数表（開放型）(37部門)'!Z18/'逆行列係数表（開放型）(37部門)'!Z$27</f>
        <v>0.0002008535754070492</v>
      </c>
      <c r="AA18" s="33">
        <f>+'逆行列係数表（開放型）(37部門)'!AA18/'逆行列係数表（開放型）(37部門)'!AA$28</f>
        <v>0.0005413447285389391</v>
      </c>
      <c r="AB18" s="33">
        <f>+'逆行列係数表（開放型）(37部門)'!AB18/'逆行列係数表（開放型）(37部門)'!AB$29</f>
        <v>0.0002925634513271607</v>
      </c>
      <c r="AC18" s="33">
        <f>+'逆行列係数表（開放型）(37部門)'!AC18/'逆行列係数表（開放型）(37部門)'!AC$30</f>
        <v>5.3828725595811334E-05</v>
      </c>
      <c r="AD18" s="33">
        <f>+'逆行列係数表（開放型）(37部門)'!AD18/'逆行列係数表（開放型）(37部門)'!AD$31</f>
        <v>0.00025504228256021977</v>
      </c>
      <c r="AE18" s="33">
        <f>+'逆行列係数表（開放型）(37部門)'!AE18/'逆行列係数表（開放型）(37部門)'!AE$32</f>
        <v>0.00033289361305508826</v>
      </c>
      <c r="AF18" s="33">
        <f>+'逆行列係数表（開放型）(37部門)'!AF18/'逆行列係数表（開放型）(37部門)'!AF$33</f>
        <v>0.0009543630662948014</v>
      </c>
      <c r="AG18" s="33">
        <f>+'逆行列係数表（開放型）(37部門)'!AG18/'逆行列係数表（開放型）(37部門)'!AG$34</f>
        <v>0.0001633243649418455</v>
      </c>
      <c r="AH18" s="33">
        <f>+'逆行列係数表（開放型）(37部門)'!AH18/'逆行列係数表（開放型）(37部門)'!AH$35</f>
        <v>0.004393739491322901</v>
      </c>
      <c r="AI18" s="33">
        <f>+'逆行列係数表（開放型）(37部門)'!AI18/'逆行列係数表（開放型）(37部門)'!AI$36</f>
        <v>0.0002500690285139155</v>
      </c>
      <c r="AJ18" s="33">
        <f>+'逆行列係数表（開放型）(37部門)'!AJ18/'逆行列係数表（開放型）(37部門)'!AJ$37</f>
        <v>0.0023758101858613236</v>
      </c>
      <c r="AK18" s="33">
        <f>+'逆行列係数表（開放型）(37部門)'!AK18/'逆行列係数表（開放型）(37部門)'!AK$38</f>
        <v>0.00044827195491038</v>
      </c>
      <c r="AL18" s="33">
        <f>+'逆行列係数表（開放型）(37部門)'!AL18/'逆行列係数表（開放型）(37部門)'!AL$39</f>
        <v>0.011536641327384387</v>
      </c>
      <c r="AM18" s="33">
        <f>+'逆行列係数表（開放型）(37部門)'!AM18/'逆行列係数表（開放型）(37部門)'!AM$40</f>
        <v>0.00036454308279939494</v>
      </c>
      <c r="AN18" s="35">
        <f t="shared" si="0"/>
        <v>1.0298102848714232</v>
      </c>
      <c r="AO18" s="35">
        <f t="shared" si="1"/>
        <v>0.8097682876348106</v>
      </c>
    </row>
    <row r="19" spans="1:41" ht="14.25">
      <c r="A19" s="30" t="s">
        <v>20</v>
      </c>
      <c r="B19" s="31" t="s">
        <v>51</v>
      </c>
      <c r="C19" s="32">
        <f>+'逆行列係数表（開放型）(37部門)'!C19/'逆行列係数表（開放型）(37部門)'!C$4</f>
        <v>0.00030128330375246086</v>
      </c>
      <c r="D19" s="33">
        <f>+'逆行列係数表（開放型）(37部門)'!D19/'逆行列係数表（開放型）(37部門)'!D$5</f>
        <v>0.00039849832835263957</v>
      </c>
      <c r="E19" s="33">
        <f>+'逆行列係数表（開放型）(37部門)'!E19/'逆行列係数表（開放型）(37部門)'!E$6</f>
        <v>0.000316510101605559</v>
      </c>
      <c r="F19" s="33">
        <f>+'逆行列係数表（開放型）(37部門)'!F19/'逆行列係数表（開放型）(37部門)'!F$7</f>
        <v>0.000400359507903111</v>
      </c>
      <c r="G19" s="33">
        <f>+'逆行列係数表（開放型）(37部門)'!G19/'逆行列係数表（開放型）(37部門)'!G$8</f>
        <v>0.0002822469699187727</v>
      </c>
      <c r="H19" s="33">
        <f>+'逆行列係数表（開放型）(37部門)'!H19/'逆行列係数表（開放型）(37部門)'!H$9</f>
        <v>0.00022460271352767134</v>
      </c>
      <c r="I19" s="33">
        <f>+'逆行列係数表（開放型）(37部門)'!I19/'逆行列係数表（開放型）(37部門)'!I$10</f>
        <v>5.365140390916522E-05</v>
      </c>
      <c r="J19" s="33">
        <f>+'逆行列係数表（開放型）(37部門)'!J19/'逆行列係数表（開放型）(37部門)'!J$11</f>
        <v>0.0003481798180178667</v>
      </c>
      <c r="K19" s="33">
        <f>+'逆行列係数表（開放型）(37部門)'!K19/'逆行列係数表（開放型）(37部門)'!K$12</f>
        <v>0.00046513213530083634</v>
      </c>
      <c r="L19" s="33">
        <f>+'逆行列係数表（開放型）(37部門)'!L19/'逆行列係数表（開放型）(37部門)'!L$13</f>
        <v>0.0001037466623611833</v>
      </c>
      <c r="M19" s="33">
        <f>+'逆行列係数表（開放型）(37部門)'!M19/'逆行列係数表（開放型）(37部門)'!M$14</f>
        <v>0.0001408008517969255</v>
      </c>
      <c r="N19" s="33">
        <f>+'逆行列係数表（開放型）(37部門)'!N19/'逆行列係数表（開放型）(37部門)'!N$15</f>
        <v>0.0003654193461432361</v>
      </c>
      <c r="O19" s="33">
        <f>+'逆行列係数表（開放型）(37部門)'!O19/'逆行列係数表（開放型）(37部門)'!O$16</f>
        <v>0.0029191681758363014</v>
      </c>
      <c r="P19" s="33">
        <f>+'逆行列係数表（開放型）(37部門)'!P19/'逆行列係数表（開放型）(37部門)'!P$17</f>
        <v>0.004096523846604151</v>
      </c>
      <c r="Q19" s="33">
        <f>+'逆行列係数表（開放型）(37部門)'!Q19/'逆行列係数表（開放型）(37部門)'!Q$18</f>
        <v>0.07953600934001329</v>
      </c>
      <c r="R19" s="33">
        <f>+'逆行列係数表（開放型）(37部門)'!R19/'逆行列係数表（開放型）(37部門)'!R$19</f>
        <v>1</v>
      </c>
      <c r="S19" s="33">
        <f>+'逆行列係数表（開放型）(37部門)'!S19/'逆行列係数表（開放型）(37部門)'!S$20</f>
        <v>0.03271687577386522</v>
      </c>
      <c r="T19" s="33">
        <f>+'逆行列係数表（開放型）(37部門)'!T19/'逆行列係数表（開放型）(37部門)'!T$21</f>
        <v>0.1560034727924209</v>
      </c>
      <c r="U19" s="33">
        <f>+'逆行列係数表（開放型）(37部門)'!U19/'逆行列係数表（開放型）(37部門)'!U$22</f>
        <v>0.006010315001597991</v>
      </c>
      <c r="V19" s="33">
        <f>+'逆行列係数表（開放型）(37部門)'!V19/'逆行列係数表（開放型）(37部門)'!V$23</f>
        <v>0.0018440882954874165</v>
      </c>
      <c r="W19" s="33">
        <f>+'逆行列係数表（開放型）(37部門)'!W19/'逆行列係数表（開放型）(37部門)'!W$24</f>
        <v>0.0010198833872354836</v>
      </c>
      <c r="X19" s="33">
        <f>+'逆行列係数表（開放型）(37部門)'!X19/'逆行列係数表（開放型）(37部門)'!X$25</f>
        <v>0.00017776500468612223</v>
      </c>
      <c r="Y19" s="33">
        <f>+'逆行列係数表（開放型）(37部門)'!Y19/'逆行列係数表（開放型）(37部門)'!Y$26</f>
        <v>0.0007008582120078348</v>
      </c>
      <c r="Z19" s="33">
        <f>+'逆行列係数表（開放型）(37部門)'!Z19/'逆行列係数表（開放型）(37部門)'!Z$27</f>
        <v>0.0005691803826977475</v>
      </c>
      <c r="AA19" s="33">
        <f>+'逆行列係数表（開放型）(37部門)'!AA19/'逆行列係数表（開放型）(37部門)'!AA$28</f>
        <v>0.0006898206595355974</v>
      </c>
      <c r="AB19" s="33">
        <f>+'逆行列係数表（開放型）(37部門)'!AB19/'逆行列係数表（開放型）(37部門)'!AB$29</f>
        <v>0.000960088843252956</v>
      </c>
      <c r="AC19" s="33">
        <f>+'逆行列係数表（開放型）(37部門)'!AC19/'逆行列係数表（開放型）(37部門)'!AC$30</f>
        <v>0.00017934095490777202</v>
      </c>
      <c r="AD19" s="33">
        <f>+'逆行列係数表（開放型）(37部門)'!AD19/'逆行列係数表（開放型）(37部門)'!AD$31</f>
        <v>0.0008024580321307751</v>
      </c>
      <c r="AE19" s="33">
        <f>+'逆行列係数表（開放型）(37部門)'!AE19/'逆行列係数表（開放型）(37部門)'!AE$32</f>
        <v>0.001383549024216215</v>
      </c>
      <c r="AF19" s="33">
        <f>+'逆行列係数表（開放型）(37部門)'!AF19/'逆行列係数表（開放型）(37部門)'!AF$33</f>
        <v>0.0013478980091562334</v>
      </c>
      <c r="AG19" s="33">
        <f>+'逆行列係数表（開放型）(37部門)'!AG19/'逆行列係数表（開放型）(37部門)'!AG$34</f>
        <v>0.0009221553272921801</v>
      </c>
      <c r="AH19" s="33">
        <f>+'逆行列係数表（開放型）(37部門)'!AH19/'逆行列係数表（開放型）(37部門)'!AH$35</f>
        <v>0.0007255929466535879</v>
      </c>
      <c r="AI19" s="33">
        <f>+'逆行列係数表（開放型）(37部門)'!AI19/'逆行列係数表（開放型）(37部門)'!AI$36</f>
        <v>0.0007796843288909738</v>
      </c>
      <c r="AJ19" s="33">
        <f>+'逆行列係数表（開放型）(37部門)'!AJ19/'逆行列係数表（開放型）(37部門)'!AJ$37</f>
        <v>0.00824446172157689</v>
      </c>
      <c r="AK19" s="33">
        <f>+'逆行列係数表（開放型）(37部門)'!AK19/'逆行列係数表（開放型）(37部門)'!AK$38</f>
        <v>0.0004093870377694638</v>
      </c>
      <c r="AL19" s="33">
        <f>+'逆行列係数表（開放型）(37部門)'!AL19/'逆行列係数表（開放型）(37部門)'!AL$39</f>
        <v>0.020288150148064774</v>
      </c>
      <c r="AM19" s="33">
        <f>+'逆行列係数表（開放型）(37部門)'!AM19/'逆行列係数表（開放型）(37部門)'!AM$40</f>
        <v>0.0007614358323699822</v>
      </c>
      <c r="AN19" s="35">
        <f t="shared" si="0"/>
        <v>1.3264885942208593</v>
      </c>
      <c r="AO19" s="35">
        <f t="shared" si="1"/>
        <v>1.0430546415094746</v>
      </c>
    </row>
    <row r="20" spans="1:41" ht="14.25">
      <c r="A20" s="30" t="s">
        <v>21</v>
      </c>
      <c r="B20" s="31" t="s">
        <v>30</v>
      </c>
      <c r="C20" s="32">
        <f>+'逆行列係数表（開放型）(37部門)'!C20/'逆行列係数表（開放型）(37部門)'!C$4</f>
        <v>0.00010617337769920943</v>
      </c>
      <c r="D20" s="33">
        <f>+'逆行列係数表（開放型）(37部門)'!D20/'逆行列係数表（開放型）(37部門)'!D$5</f>
        <v>0.00018551942375598702</v>
      </c>
      <c r="E20" s="33">
        <f>+'逆行列係数表（開放型）(37部門)'!E20/'逆行列係数表（開放型）(37部門)'!E$6</f>
        <v>8.708852210699299E-05</v>
      </c>
      <c r="F20" s="33">
        <f>+'逆行列係数表（開放型）(37部門)'!F20/'逆行列係数表（開放型）(37部門)'!F$7</f>
        <v>0.00010331459093698102</v>
      </c>
      <c r="G20" s="33">
        <f>+'逆行列係数表（開放型）(37部門)'!G20/'逆行列係数表（開放型）(37部門)'!G$8</f>
        <v>0.00010819531406729381</v>
      </c>
      <c r="H20" s="33">
        <f>+'逆行列係数表（開放型）(37部門)'!H20/'逆行列係数表（開放型）(37部門)'!H$9</f>
        <v>6.350742288671511E-05</v>
      </c>
      <c r="I20" s="33">
        <f>+'逆行列係数表（開放型）(37部門)'!I20/'逆行列係数表（開放型）(37部門)'!I$10</f>
        <v>1.5470188924099078E-05</v>
      </c>
      <c r="J20" s="33">
        <f>+'逆行列係数表（開放型）(37部門)'!J20/'逆行列係数表（開放型）(37部門)'!J$11</f>
        <v>0.00010782938706481976</v>
      </c>
      <c r="K20" s="33">
        <f>+'逆行列係数表（開放型）(37部門)'!K20/'逆行列係数表（開放型）(37部門)'!K$12</f>
        <v>0.00016205247645837025</v>
      </c>
      <c r="L20" s="33">
        <f>+'逆行列係数表（開放型）(37部門)'!L20/'逆行列係数表（開放型）(37部門)'!L$13</f>
        <v>3.09569691281746E-05</v>
      </c>
      <c r="M20" s="33">
        <f>+'逆行列係数表（開放型）(37部門)'!M20/'逆行列係数表（開放型）(37部門)'!M$14</f>
        <v>4.252957337738427E-05</v>
      </c>
      <c r="N20" s="33">
        <f>+'逆行列係数表（開放型）(37部門)'!N20/'逆行列係数表（開放型）(37部門)'!N$15</f>
        <v>0.0002893045547025321</v>
      </c>
      <c r="O20" s="33">
        <f>+'逆行列係数表（開放型）(37部門)'!O20/'逆行列係数表（開放型）(37部門)'!O$16</f>
        <v>0.0030681854779752308</v>
      </c>
      <c r="P20" s="33">
        <f>+'逆行列係数表（開放型）(37部門)'!P20/'逆行列係数表（開放型）(37部門)'!P$17</f>
        <v>0.00512364996970475</v>
      </c>
      <c r="Q20" s="33">
        <f>+'逆行列係数表（開放型）(37部門)'!Q20/'逆行列係数表（開放型）(37部門)'!Q$18</f>
        <v>0.006067546162578607</v>
      </c>
      <c r="R20" s="33">
        <f>+'逆行列係数表（開放型）(37部門)'!R20/'逆行列係数表（開放型）(37部門)'!R$19</f>
        <v>0.00525396281785168</v>
      </c>
      <c r="S20" s="33">
        <f>+'逆行列係数表（開放型）(37部門)'!S20/'逆行列係数表（開放型）(37部門)'!S$20</f>
        <v>1</v>
      </c>
      <c r="T20" s="33">
        <f>+'逆行列係数表（開放型）(37部門)'!T20/'逆行列係数表（開放型）(37部門)'!T$21</f>
        <v>0.0056368093188579275</v>
      </c>
      <c r="U20" s="33">
        <f>+'逆行列係数表（開放型）(37部門)'!U20/'逆行列係数表（開放型）(37部門)'!U$22</f>
        <v>0.0075455474578874785</v>
      </c>
      <c r="V20" s="33">
        <f>+'逆行列係数表（開放型）(37部門)'!V20/'逆行列係数表（開放型）(37部門)'!V$23</f>
        <v>0.00021525674064719452</v>
      </c>
      <c r="W20" s="33">
        <f>+'逆行列係数表（開放型）(37部門)'!W20/'逆行列係数表（開放型）(37部門)'!W$24</f>
        <v>0.0021586376191951107</v>
      </c>
      <c r="X20" s="33">
        <f>+'逆行列係数表（開放型）(37部門)'!X20/'逆行列係数表（開放型）(37部門)'!X$25</f>
        <v>5.241710982896166E-05</v>
      </c>
      <c r="Y20" s="33">
        <f>+'逆行列係数表（開放型）(37部門)'!Y20/'逆行列係数表（開放型）(37部門)'!Y$26</f>
        <v>0.000234851209917247</v>
      </c>
      <c r="Z20" s="33">
        <f>+'逆行列係数表（開放型）(37部門)'!Z20/'逆行列係数表（開放型）(37部門)'!Z$27</f>
        <v>0.00014672056736445276</v>
      </c>
      <c r="AA20" s="33">
        <f>+'逆行列係数表（開放型）(37部門)'!AA20/'逆行列係数表（開放型）(37部門)'!AA$28</f>
        <v>0.00021136887250380727</v>
      </c>
      <c r="AB20" s="33">
        <f>+'逆行列係数表（開放型）(37部門)'!AB20/'逆行列係数表（開放型）(37部門)'!AB$29</f>
        <v>0.0002314315056840224</v>
      </c>
      <c r="AC20" s="33">
        <f>+'逆行列係数表（開放型）(37部門)'!AC20/'逆行列係数表（開放型）(37部門)'!AC$30</f>
        <v>5.652390928985505E-05</v>
      </c>
      <c r="AD20" s="33">
        <f>+'逆行列係数表（開放型）(37部門)'!AD20/'逆行列係数表（開放型）(37部門)'!AD$31</f>
        <v>0.00026630512154127194</v>
      </c>
      <c r="AE20" s="33">
        <f>+'逆行列係数表（開放型）(37部門)'!AE20/'逆行列係数表（開放型）(37部門)'!AE$32</f>
        <v>0.0002775884916549102</v>
      </c>
      <c r="AF20" s="33">
        <f>+'逆行列係数表（開放型）(37部門)'!AF20/'逆行列係数表（開放型）(37部門)'!AF$33</f>
        <v>0.00046196883843738716</v>
      </c>
      <c r="AG20" s="33">
        <f>+'逆行列係数表（開放型）(37部門)'!AG20/'逆行列係数表（開放型）(37部門)'!AG$34</f>
        <v>0.000256210728305568</v>
      </c>
      <c r="AH20" s="33">
        <f>+'逆行列係数表（開放型）(37部門)'!AH20/'逆行列係数表（開放型）(37部門)'!AH$35</f>
        <v>0.00013707497198028694</v>
      </c>
      <c r="AI20" s="33">
        <f>+'逆行列係数表（開放型）(37部門)'!AI20/'逆行列係数表（開放型）(37部門)'!AI$36</f>
        <v>0.00017656623594339816</v>
      </c>
      <c r="AJ20" s="33">
        <f>+'逆行列係数表（開放型）(37部門)'!AJ20/'逆行列係数表（開放型）(37部門)'!AJ$37</f>
        <v>0.002209057810051583</v>
      </c>
      <c r="AK20" s="33">
        <f>+'逆行列係数表（開放型）(37部門)'!AK20/'逆行列係数表（開放型）(37部門)'!AK$38</f>
        <v>0.0001371756891393723</v>
      </c>
      <c r="AL20" s="33">
        <f>+'逆行列係数表（開放型）(37部門)'!AL20/'逆行列係数表（開放型）(37部門)'!AL$39</f>
        <v>0.0002431095494100645</v>
      </c>
      <c r="AM20" s="33">
        <f>+'逆行列係数表（開放型）(37部門)'!AM20/'逆行列係数表（開放型）(37部門)'!AM$40</f>
        <v>0.0004951343584938264</v>
      </c>
      <c r="AN20" s="35">
        <f t="shared" si="0"/>
        <v>1.041965042335352</v>
      </c>
      <c r="AO20" s="35">
        <f t="shared" si="1"/>
        <v>0.8193259093470571</v>
      </c>
    </row>
    <row r="21" spans="1:41" ht="14.25">
      <c r="A21" s="30" t="s">
        <v>65</v>
      </c>
      <c r="B21" s="31" t="s">
        <v>197</v>
      </c>
      <c r="C21" s="32">
        <f>+'逆行列係数表（開放型）(37部門)'!C21/'逆行列係数表（開放型）(37部門)'!C$4</f>
        <v>1.921191731632273E-05</v>
      </c>
      <c r="D21" s="33">
        <f>+'逆行列係数表（開放型）(37部門)'!D21/'逆行列係数表（開放型）(37部門)'!D$5</f>
        <v>2.497889254986183E-05</v>
      </c>
      <c r="E21" s="33">
        <f>+'逆行列係数表（開放型）(37部門)'!E21/'逆行列係数表（開放型）(37部門)'!E$6</f>
        <v>1.983147671524716E-05</v>
      </c>
      <c r="F21" s="33">
        <f>+'逆行列係数表（開放型）(37部門)'!F21/'逆行列係数表（開放型）(37部門)'!F$7</f>
        <v>1.8730144123744242E-05</v>
      </c>
      <c r="G21" s="33">
        <f>+'逆行列係数表（開放型）(37部門)'!G21/'逆行列係数表（開放型）(37部門)'!G$8</f>
        <v>1.5801147023891535E-05</v>
      </c>
      <c r="H21" s="33">
        <f>+'逆行列係数表（開放型）(37部門)'!H21/'逆行列係数表（開放型）(37部門)'!H$9</f>
        <v>1.2555517856487929E-05</v>
      </c>
      <c r="I21" s="33">
        <f>+'逆行列係数表（開放型）(37部門)'!I21/'逆行列係数表（開放型）(37部門)'!I$10</f>
        <v>3.5003519960488436E-06</v>
      </c>
      <c r="J21" s="33">
        <f>+'逆行列係数表（開放型）(37部門)'!J21/'逆行列係数表（開放型）(37部門)'!J$11</f>
        <v>1.6510793202294882E-05</v>
      </c>
      <c r="K21" s="33">
        <f>+'逆行列係数表（開放型）(37部門)'!K21/'逆行列係数表（開放型）(37部門)'!K$12</f>
        <v>2.2577365036789534E-05</v>
      </c>
      <c r="L21" s="33">
        <f>+'逆行列係数表（開放型）(37部門)'!L21/'逆行列係数表（開放型）(37部門)'!L$13</f>
        <v>5.528162592015751E-06</v>
      </c>
      <c r="M21" s="33">
        <f>+'逆行列係数表（開放型）(37部門)'!M21/'逆行列係数表（開放型）(37部門)'!M$14</f>
        <v>7.859786509533465E-06</v>
      </c>
      <c r="N21" s="33">
        <f>+'逆行列係数表（開放型）(37部門)'!N21/'逆行列係数表（開放型）(37部門)'!N$15</f>
        <v>2.7297796517538205E-05</v>
      </c>
      <c r="O21" s="33">
        <f>+'逆行列係数表（開放型）(37部門)'!O21/'逆行列係数表（開放型）(37部門)'!O$16</f>
        <v>4.478247613506381E-05</v>
      </c>
      <c r="P21" s="33">
        <f>+'逆行列係数表（開放型）(37部門)'!P21/'逆行列係数表（開放型）(37部門)'!P$17</f>
        <v>5.007847392697229E-05</v>
      </c>
      <c r="Q21" s="33">
        <f>+'逆行列係数表（開放型）(37部門)'!Q21/'逆行列係数表（開放型）(37部門)'!Q$18</f>
        <v>1.9831471334326326E-05</v>
      </c>
      <c r="R21" s="33">
        <f>+'逆行列係数表（開放型）(37部門)'!R21/'逆行列係数表（開放型）(37部門)'!R$19</f>
        <v>3.570754659240809E-05</v>
      </c>
      <c r="S21" s="33">
        <f>+'逆行列係数表（開放型）(37部門)'!S21/'逆行列係数表（開放型）(37部門)'!S$20</f>
        <v>2.6748472329931323E-05</v>
      </c>
      <c r="T21" s="33">
        <f>+'逆行列係数表（開放型）(37部門)'!T21/'逆行列係数表（開放型）(37部門)'!T$21</f>
        <v>1</v>
      </c>
      <c r="U21" s="33">
        <f>+'逆行列係数表（開放型）(37部門)'!U21/'逆行列係数表（開放型）(37部門)'!U$22</f>
        <v>0.0017068448894522429</v>
      </c>
      <c r="V21" s="33">
        <f>+'逆行列係数表（開放型）(37部門)'!V21/'逆行列係数表（開放型）(37部門)'!V$23</f>
        <v>2.3819648322784703E-05</v>
      </c>
      <c r="W21" s="33">
        <f>+'逆行列係数表（開放型）(37部門)'!W21/'逆行列係数表（開放型）(37部門)'!W$24</f>
        <v>0.000361525192711075</v>
      </c>
      <c r="X21" s="33">
        <f>+'逆行列係数表（開放型）(37部門)'!X21/'逆行列係数表（開放型）(37部門)'!X$25</f>
        <v>9.117445173844752E-06</v>
      </c>
      <c r="Y21" s="33">
        <f>+'逆行列係数表（開放型）(37部門)'!Y21/'逆行列係数表（開放型）(37部門)'!Y$26</f>
        <v>3.414331575738851E-05</v>
      </c>
      <c r="Z21" s="33">
        <f>+'逆行列係数表（開放型）(37部門)'!Z21/'逆行列係数表（開放型）(37部門)'!Z$27</f>
        <v>2.6752263299202632E-05</v>
      </c>
      <c r="AA21" s="33">
        <f>+'逆行列係数表（開放型）(37部門)'!AA21/'逆行列係数表（開放型）(37部門)'!AA$28</f>
        <v>7.765321010201253E-05</v>
      </c>
      <c r="AB21" s="33">
        <f>+'逆行列係数表（開放型）(37部門)'!AB21/'逆行列係数表（開放型）(37部門)'!AB$29</f>
        <v>6.260604999670819E-05</v>
      </c>
      <c r="AC21" s="33">
        <f>+'逆行列係数表（開放型）(37部門)'!AC21/'逆行列係数表（開放型）(37部門)'!AC$30</f>
        <v>1.777253025398295E-05</v>
      </c>
      <c r="AD21" s="33">
        <f>+'逆行列係数表（開放型）(37部門)'!AD21/'逆行列係数表（開放型）(37部門)'!AD$31</f>
        <v>5.6898262416139846E-05</v>
      </c>
      <c r="AE21" s="33">
        <f>+'逆行列係数表（開放型）(37部門)'!AE21/'逆行列係数表（開放型）(37部門)'!AE$32</f>
        <v>6.528688481731998E-05</v>
      </c>
      <c r="AF21" s="33">
        <f>+'逆行列係数表（開放型）(37部門)'!AF21/'逆行列係数表（開放型）(37部門)'!AF$33</f>
        <v>0.0001892183960011171</v>
      </c>
      <c r="AG21" s="33">
        <f>+'逆行列係数表（開放型）(37部門)'!AG21/'逆行列係数表（開放型）(37部門)'!AG$34</f>
        <v>3.3074144509143023E-05</v>
      </c>
      <c r="AH21" s="33">
        <f>+'逆行列係数表（開放型）(37部門)'!AH21/'逆行列係数表（開放型）(37部門)'!AH$35</f>
        <v>2.0082190874643526E-05</v>
      </c>
      <c r="AI21" s="33">
        <f>+'逆行列係数表（開放型）(37部門)'!AI21/'逆行列係数表（開放型）(37部門)'!AI$36</f>
        <v>4.3624248004058046E-05</v>
      </c>
      <c r="AJ21" s="33">
        <f>+'逆行列係数表（開放型）(37部門)'!AJ21/'逆行列係数表（開放型）(37部門)'!AJ$37</f>
        <v>0.00030823856113723456</v>
      </c>
      <c r="AK21" s="33">
        <f>+'逆行列係数表（開放型）(37部門)'!AK21/'逆行列係数表（開放型）(37部門)'!AK$38</f>
        <v>4.689669785006241E-05</v>
      </c>
      <c r="AL21" s="33">
        <f>+'逆行列係数表（開放型）(37部門)'!AL21/'逆行列係数表（開放型）(37部門)'!AL$39</f>
        <v>1.8569270586386303E-05</v>
      </c>
      <c r="AM21" s="33">
        <f>+'逆行列係数表（開放型）(37部門)'!AM21/'逆行列係数表（開放型）(37部門)'!AM$40</f>
        <v>6.529293956677936E-05</v>
      </c>
      <c r="AN21" s="35">
        <f t="shared" si="0"/>
        <v>1.0035389479325902</v>
      </c>
      <c r="AO21" s="35">
        <f t="shared" si="1"/>
        <v>0.7891104093446436</v>
      </c>
    </row>
    <row r="22" spans="1:41" ht="14.25">
      <c r="A22" s="30" t="s">
        <v>22</v>
      </c>
      <c r="B22" s="31" t="s">
        <v>40</v>
      </c>
      <c r="C22" s="32">
        <f>+'逆行列係数表（開放型）(37部門)'!C22/'逆行列係数表（開放型）(37部門)'!C$4</f>
        <v>0.0012443186163637403</v>
      </c>
      <c r="D22" s="33">
        <f>+'逆行列係数表（開放型）(37部門)'!D22/'逆行列係数表（開放型）(37部門)'!D$5</f>
        <v>0.0013302154587486734</v>
      </c>
      <c r="E22" s="33">
        <f>+'逆行列係数表（開放型）(37部門)'!E22/'逆行列係数表（開放型）(37部門)'!E$6</f>
        <v>0.0006233740457226725</v>
      </c>
      <c r="F22" s="33">
        <f>+'逆行列係数表（開放型）(37部門)'!F22/'逆行列係数表（開放型）(37部門)'!F$7</f>
        <v>0.0006698607356806734</v>
      </c>
      <c r="G22" s="33">
        <f>+'逆行列係数表（開放型）(37部門)'!G22/'逆行列係数表（開放型）(37部門)'!G$8</f>
        <v>0.0005345433573522351</v>
      </c>
      <c r="H22" s="33">
        <f>+'逆行列係数表（開放型）(37部門)'!H22/'逆行列係数表（開放型）(37部門)'!H$9</f>
        <v>0.00041565521636855704</v>
      </c>
      <c r="I22" s="33">
        <f>+'逆行列係数表（開放型）(37部門)'!I22/'逆行列係数表（開放型）(37部門)'!I$10</f>
        <v>0.00013508243938680292</v>
      </c>
      <c r="J22" s="33">
        <f>+'逆行列係数表（開放型）(37部門)'!J22/'逆行列係数表（開放型）(37部門)'!J$11</f>
        <v>0.000616008567487117</v>
      </c>
      <c r="K22" s="33">
        <f>+'逆行列係数表（開放型）(37部門)'!K22/'逆行列係数表（開放型）(37部門)'!K$12</f>
        <v>0.0008707703458082075</v>
      </c>
      <c r="L22" s="33">
        <f>+'逆行列係数表（開放型）(37部門)'!L22/'逆行列係数表（開放型）(37部門)'!L$13</f>
        <v>0.0002046555418507161</v>
      </c>
      <c r="M22" s="33">
        <f>+'逆行列係数表（開放型）(37部門)'!M22/'逆行列係数表（開放型）(37部門)'!M$14</f>
        <v>0.0003432908975204402</v>
      </c>
      <c r="N22" s="33">
        <f>+'逆行列係数表（開放型）(37部門)'!N22/'逆行列係数表（開放型）(37部門)'!N$15</f>
        <v>0.0005806031973272771</v>
      </c>
      <c r="O22" s="33">
        <f>+'逆行列係数表（開放型）(37部門)'!O22/'逆行列係数表（開放型）(37部門)'!O$16</f>
        <v>0.0005665449576941599</v>
      </c>
      <c r="P22" s="33">
        <f>+'逆行列係数表（開放型）(37部門)'!P22/'逆行列係数表（開放型）(37部門)'!P$17</f>
        <v>0.000571773871592558</v>
      </c>
      <c r="Q22" s="33">
        <f>+'逆行列係数表（開放型）(37部門)'!Q22/'逆行列係数表（開放型）(37部門)'!Q$18</f>
        <v>0.0005787134158916559</v>
      </c>
      <c r="R22" s="33">
        <f>+'逆行列係数表（開放型）(37部門)'!R22/'逆行列係数表（開放型）(37部門)'!R$19</f>
        <v>0.0006623182804763337</v>
      </c>
      <c r="S22" s="33">
        <f>+'逆行列係数表（開放型）(37部門)'!S22/'逆行列係数表（開放型）(37部門)'!S$20</f>
        <v>0.0006055686958517362</v>
      </c>
      <c r="T22" s="33">
        <f>+'逆行列係数表（開放型）(37部門)'!T22/'逆行列係数表（開放型）(37部門)'!T$21</f>
        <v>0.0006036389392260512</v>
      </c>
      <c r="U22" s="33">
        <f>+'逆行列係数表（開放型）(37部門)'!U22/'逆行列係数表（開放型）(37部門)'!U$22</f>
        <v>1</v>
      </c>
      <c r="V22" s="33">
        <f>+'逆行列係数表（開放型）(37部門)'!V22/'逆行列係数表（開放型）(37部門)'!V$23</f>
        <v>0.0008405997294933026</v>
      </c>
      <c r="W22" s="33">
        <f>+'逆行列係数表（開放型）(37部門)'!W22/'逆行列係数表（開放型）(37部門)'!W$24</f>
        <v>0.0012871487844131053</v>
      </c>
      <c r="X22" s="33">
        <f>+'逆行列係数表（開放型）(37部門)'!X22/'逆行列係数表（開放型）(37部門)'!X$25</f>
        <v>0.00031837360957212275</v>
      </c>
      <c r="Y22" s="33">
        <f>+'逆行列係数表（開放型）(37部門)'!Y22/'逆行列係数表（開放型）(37部門)'!Y$26</f>
        <v>0.0011473782630837866</v>
      </c>
      <c r="Z22" s="33">
        <f>+'逆行列係数表（開放型）(37部門)'!Z22/'逆行列係数表（開放型）(37部門)'!Z$27</f>
        <v>0.0010073558481592847</v>
      </c>
      <c r="AA22" s="33">
        <f>+'逆行列係数表（開放型）(37部門)'!AA22/'逆行列係数表（開放型）(37部門)'!AA$28</f>
        <v>0.0011331916816706112</v>
      </c>
      <c r="AB22" s="33">
        <f>+'逆行列係数表（開放型）(37部門)'!AB22/'逆行列係数表（開放型）(37部門)'!AB$29</f>
        <v>0.0014884785683900394</v>
      </c>
      <c r="AC22" s="33">
        <f>+'逆行列係数表（開放型）(37部門)'!AC22/'逆行列係数表（開放型）(37部門)'!AC$30</f>
        <v>0.00029010956976450016</v>
      </c>
      <c r="AD22" s="33">
        <f>+'逆行列係数表（開放型）(37部門)'!AD22/'逆行列係数表（開放型）(37部門)'!AD$31</f>
        <v>0.004044772755287725</v>
      </c>
      <c r="AE22" s="33">
        <f>+'逆行列係数表（開放型）(37部門)'!AE22/'逆行列係数表（開放型）(37部門)'!AE$32</f>
        <v>0.0015065159673552393</v>
      </c>
      <c r="AF22" s="33">
        <f>+'逆行列係数表（開放型）(37部門)'!AF22/'逆行列係数表（開放型）(37部門)'!AF$33</f>
        <v>0.0022031531251263045</v>
      </c>
      <c r="AG22" s="33">
        <f>+'逆行列係数表（開放型）(37部門)'!AG22/'逆行列係数表（開放型）(37部門)'!AG$34</f>
        <v>0.0008058453404875851</v>
      </c>
      <c r="AH22" s="33">
        <f>+'逆行列係数表（開放型）(37部門)'!AH22/'逆行列係数表（開放型）(37部門)'!AH$35</f>
        <v>0.0006068494520867309</v>
      </c>
      <c r="AI22" s="33">
        <f>+'逆行列係数表（開放型）(37部門)'!AI22/'逆行列係数表（開放型）(37部門)'!AI$36</f>
        <v>0.0011438836089376697</v>
      </c>
      <c r="AJ22" s="33">
        <f>+'逆行列係数表（開放型）(37部門)'!AJ22/'逆行列係数表（開放型）(37部門)'!AJ$37</f>
        <v>0.013882033680442628</v>
      </c>
      <c r="AK22" s="33">
        <f>+'逆行列係数表（開放型）(37部門)'!AK22/'逆行列係数表（開放型）(37部門)'!AK$38</f>
        <v>0.0006570779658796512</v>
      </c>
      <c r="AL22" s="33">
        <f>+'逆行列係数表（開放型）(37部門)'!AL22/'逆行列係数表（開放型）(37部門)'!AL$39</f>
        <v>0.0005034558732900943</v>
      </c>
      <c r="AM22" s="33">
        <f>+'逆行列係数表（開放型）(37部門)'!AM22/'逆行列係数表（開放型）(37部門)'!AM$40</f>
        <v>0.0014260616104739287</v>
      </c>
      <c r="AN22" s="35">
        <f t="shared" si="0"/>
        <v>1.0454492220142642</v>
      </c>
      <c r="AO22" s="35">
        <f t="shared" si="1"/>
        <v>0.8220656161200935</v>
      </c>
    </row>
    <row r="23" spans="1:41" ht="14.25">
      <c r="A23" s="30" t="s">
        <v>90</v>
      </c>
      <c r="B23" s="31" t="s">
        <v>28</v>
      </c>
      <c r="C23" s="32">
        <f>+'逆行列係数表（開放型）(37部門)'!C23/'逆行列係数表（開放型）(37部門)'!C$4</f>
        <v>0.001629615480003685</v>
      </c>
      <c r="D23" s="33">
        <f>+'逆行列係数表（開放型）(37部門)'!D23/'逆行列係数表（開放型）(37部門)'!D$5</f>
        <v>0.0023121183886399012</v>
      </c>
      <c r="E23" s="33">
        <f>+'逆行列係数表（開放型）(37部門)'!E23/'逆行列係数表（開放型）(37部門)'!E$6</f>
        <v>0.004175173204203391</v>
      </c>
      <c r="F23" s="33">
        <f>+'逆行列係数表（開放型）(37部門)'!F23/'逆行列係数表（開放型）(37部門)'!F$7</f>
        <v>0.013531448247368945</v>
      </c>
      <c r="G23" s="33">
        <f>+'逆行列係数表（開放型）(37部門)'!G23/'逆行列係数表（開放型）(37部門)'!G$8</f>
        <v>0.008468369758718888</v>
      </c>
      <c r="H23" s="33">
        <f>+'逆行列係数表（開放型）(37部門)'!H23/'逆行列係数表（開放型）(37部門)'!H$9</f>
        <v>0.0015605106631815374</v>
      </c>
      <c r="I23" s="33">
        <f>+'逆行列係数表（開放型）(37部門)'!I23/'逆行列係数表（開放型）(37部門)'!I$10</f>
        <v>0.0008120926152366952</v>
      </c>
      <c r="J23" s="33">
        <f>+'逆行列係数表（開放型）(37部門)'!J23/'逆行列係数表（開放型）(37部門)'!J$11</f>
        <v>0.0019219523576363127</v>
      </c>
      <c r="K23" s="33">
        <f>+'逆行列係数表（開放型）(37部門)'!K23/'逆行列係数表（開放型）(37部門)'!K$12</f>
        <v>0.006153998316673791</v>
      </c>
      <c r="L23" s="33">
        <f>+'逆行列係数表（開放型）(37部門)'!L23/'逆行列係数表（開放型）(37部門)'!L$13</f>
        <v>0.004827848476748572</v>
      </c>
      <c r="M23" s="33">
        <f>+'逆行列係数表（開放型）(37部門)'!M23/'逆行列係数表（開放型）(37部門)'!M$14</f>
        <v>0.0031844672822444998</v>
      </c>
      <c r="N23" s="33">
        <f>+'逆行列係数表（開放型）(37部門)'!N23/'逆行列係数表（開放型）(37部門)'!N$15</f>
        <v>0.0026870774499821158</v>
      </c>
      <c r="O23" s="33">
        <f>+'逆行列係数表（開放型）(37部門)'!O23/'逆行列係数表（開放型）(37部門)'!O$16</f>
        <v>0.002229968597295174</v>
      </c>
      <c r="P23" s="33">
        <f>+'逆行列係数表（開放型）(37部門)'!P23/'逆行列係数表（開放型）(37部門)'!P$17</f>
        <v>0.002491681164257569</v>
      </c>
      <c r="Q23" s="33">
        <f>+'逆行列係数表（開放型）(37部門)'!Q23/'逆行列係数表（開放型）(37部門)'!Q$18</f>
        <v>0.0033034750082023266</v>
      </c>
      <c r="R23" s="33">
        <f>+'逆行列係数表（開放型）(37部門)'!R23/'逆行列係数表（開放型）(37部門)'!R$19</f>
        <v>0.0035877719733177723</v>
      </c>
      <c r="S23" s="33">
        <f>+'逆行列係数表（開放型）(37部門)'!S23/'逆行列係数表（開放型）(37部門)'!S$20</f>
        <v>0.0027496630088280636</v>
      </c>
      <c r="T23" s="33">
        <f>+'逆行列係数表（開放型）(37部門)'!T23/'逆行列係数表（開放型）(37部門)'!T$21</f>
        <v>0.007360531286034612</v>
      </c>
      <c r="U23" s="33">
        <f>+'逆行列係数表（開放型）(37部門)'!U23/'逆行列係数表（開放型）(37部門)'!U$22</f>
        <v>0.0017767630153633779</v>
      </c>
      <c r="V23" s="33">
        <f>+'逆行列係数表（開放型）(37部門)'!V23/'逆行列係数表（開放型）(37部門)'!V$23</f>
        <v>1</v>
      </c>
      <c r="W23" s="33">
        <f>+'逆行列係数表（開放型）(37部門)'!W23/'逆行列係数表（開放型）(37部門)'!W$24</f>
        <v>0.0031121051356507628</v>
      </c>
      <c r="X23" s="33">
        <f>+'逆行列係数表（開放型）(37部門)'!X23/'逆行列係数表（開放型）(37部門)'!X$25</f>
        <v>0.0033921798494278956</v>
      </c>
      <c r="Y23" s="33">
        <f>+'逆行列係数表（開放型）(37部門)'!Y23/'逆行列係数表（開放型）(37部門)'!Y$26</f>
        <v>0.0027937149231101327</v>
      </c>
      <c r="Z23" s="33">
        <f>+'逆行列係数表（開放型）(37部門)'!Z23/'逆行列係数表（開放型）(37部門)'!Z$27</f>
        <v>0.0033467079505302417</v>
      </c>
      <c r="AA23" s="33">
        <f>+'逆行列係数表（開放型）(37部門)'!AA23/'逆行列係数表（開放型）(37部門)'!AA$28</f>
        <v>0.004231879192618522</v>
      </c>
      <c r="AB23" s="33">
        <f>+'逆行列係数表（開放型）(37部門)'!AB23/'逆行列係数表（開放型）(37部門)'!AB$29</f>
        <v>0.010320090749981338</v>
      </c>
      <c r="AC23" s="33">
        <f>+'逆行列係数表（開放型）(37部門)'!AC23/'逆行列係数表（開放型）(37部門)'!AC$30</f>
        <v>0.0006438499653276092</v>
      </c>
      <c r="AD23" s="33">
        <f>+'逆行列係数表（開放型）(37部門)'!AD23/'逆行列係数表（開放型）(37部門)'!AD$31</f>
        <v>0.0021325340370665635</v>
      </c>
      <c r="AE23" s="33">
        <f>+'逆行列係数表（開放型）(37部門)'!AE23/'逆行列係数表（開放型）(37部門)'!AE$32</f>
        <v>0.011428993292782342</v>
      </c>
      <c r="AF23" s="33">
        <f>+'逆行列係数表（開放型）(37部門)'!AF23/'逆行列係数表（開放型）(37部門)'!AF$33</f>
        <v>0.0054154618232349185</v>
      </c>
      <c r="AG23" s="33">
        <f>+'逆行列係数表（開放型）(37部門)'!AG23/'逆行列係数表（開放型）(37部門)'!AG$34</f>
        <v>0.007848408285672091</v>
      </c>
      <c r="AH23" s="33">
        <f>+'逆行列係数表（開放型）(37部門)'!AH23/'逆行列係数表（開放型）(37部門)'!AH$35</f>
        <v>0.0028176580554021484</v>
      </c>
      <c r="AI23" s="33">
        <f>+'逆行列係数表（開放型）(37部門)'!AI23/'逆行列係数表（開放型）(37部門)'!AI$36</f>
        <v>0.027521701440820865</v>
      </c>
      <c r="AJ23" s="33">
        <f>+'逆行列係数表（開放型）(37部門)'!AJ23/'逆行列係数表（開放型）(37部門)'!AJ$37</f>
        <v>0.005267339955598399</v>
      </c>
      <c r="AK23" s="33">
        <f>+'逆行列係数表（開放型）(37部門)'!AK23/'逆行列係数表（開放型）(37部門)'!AK$38</f>
        <v>0.0042924801617230165</v>
      </c>
      <c r="AL23" s="33">
        <f>+'逆行列係数表（開放型）(37部門)'!AL23/'逆行列係数表（開放型）(37部門)'!AL$39</f>
        <v>0.08287396830576121</v>
      </c>
      <c r="AM23" s="33">
        <f>+'逆行列係数表（開放型）(37部門)'!AM23/'逆行列係数表（開放型）(37部門)'!AM$40</f>
        <v>0.0035452221037476704</v>
      </c>
      <c r="AN23" s="35">
        <f t="shared" si="0"/>
        <v>1.2557488215223933</v>
      </c>
      <c r="AO23" s="35">
        <f t="shared" si="1"/>
        <v>0.9874300032171268</v>
      </c>
    </row>
    <row r="24" spans="1:41" ht="14.25">
      <c r="A24" s="30" t="s">
        <v>93</v>
      </c>
      <c r="B24" s="31" t="s">
        <v>31</v>
      </c>
      <c r="C24" s="32">
        <f>+'逆行列係数表（開放型）(37部門)'!C24/'逆行列係数表（開放型）(37部門)'!C$4</f>
        <v>0.0020893573101486394</v>
      </c>
      <c r="D24" s="33">
        <f>+'逆行列係数表（開放型）(37部門)'!D24/'逆行列係数表（開放型）(37部門)'!D$5</f>
        <v>0.002344427948161712</v>
      </c>
      <c r="E24" s="33">
        <f>+'逆行列係数表（開放型）(37部門)'!E24/'逆行列係数表（開放型）(37部門)'!E$6</f>
        <v>0.0006615674018158094</v>
      </c>
      <c r="F24" s="33">
        <f>+'逆行列係数表（開放型）(37部門)'!F24/'逆行列係数表（開放型）(37部門)'!F$7</f>
        <v>0.0018036734671849507</v>
      </c>
      <c r="G24" s="33">
        <f>+'逆行列係数表（開放型）(37部門)'!G24/'逆行列係数表（開放型）(37部門)'!G$8</f>
        <v>0.001922658315655926</v>
      </c>
      <c r="H24" s="33">
        <f>+'逆行列係数表（開放型）(37部門)'!H24/'逆行列係数表（開放型）(37部門)'!H$9</f>
        <v>0.0019656434879819296</v>
      </c>
      <c r="I24" s="33">
        <f>+'逆行列係数表（開放型）(37部門)'!I24/'逆行列係数表（開放型）(37部門)'!I$10</f>
        <v>0.00024954644782780214</v>
      </c>
      <c r="J24" s="33">
        <f>+'逆行列係数表（開放型）(37部門)'!J24/'逆行列係数表（開放型）(37部門)'!J$11</f>
        <v>0.0020670950317572792</v>
      </c>
      <c r="K24" s="33">
        <f>+'逆行列係数表（開放型）(37部門)'!K24/'逆行列係数表（開放型）(37部門)'!K$12</f>
        <v>0.003213049594283619</v>
      </c>
      <c r="L24" s="33">
        <f>+'逆行列係数表（開放型）(37部門)'!L24/'逆行列係数表（開放型）(37部門)'!L$13</f>
        <v>0.0018999630343356521</v>
      </c>
      <c r="M24" s="33">
        <f>+'逆行列係数表（開放型）(37部門)'!M24/'逆行列係数表（開放型）(37部門)'!M$14</f>
        <v>0.0017470086874637864</v>
      </c>
      <c r="N24" s="33">
        <f>+'逆行列係数表（開放型）(37部門)'!N24/'逆行列係数表（開放型）(37部門)'!N$15</f>
        <v>0.002958388927209906</v>
      </c>
      <c r="O24" s="33">
        <f>+'逆行列係数表（開放型）(37部門)'!O24/'逆行列係数表（開放型）(37部門)'!O$16</f>
        <v>0.0016419348606667495</v>
      </c>
      <c r="P24" s="33">
        <f>+'逆行列係数表（開放型）(37部門)'!P24/'逆行列係数表（開放型）(37部門)'!P$17</f>
        <v>0.0013075405141638942</v>
      </c>
      <c r="Q24" s="33">
        <f>+'逆行列係数表（開放型）(37部門)'!Q24/'逆行列係数表（開放型）(37部門)'!Q$18</f>
        <v>0.0010371003836523879</v>
      </c>
      <c r="R24" s="33">
        <f>+'逆行列係数表（開放型）(37部門)'!R24/'逆行列係数表（開放型）(37部門)'!R$19</f>
        <v>0.0017265143324510473</v>
      </c>
      <c r="S24" s="33">
        <f>+'逆行列係数表（開放型）(37部門)'!S24/'逆行列係数表（開放型）(37部門)'!S$20</f>
        <v>0.0015232322245344982</v>
      </c>
      <c r="T24" s="33">
        <f>+'逆行列係数表（開放型）(37部門)'!T24/'逆行列係数表（開放型）(37部門)'!T$21</f>
        <v>0.001266797884422939</v>
      </c>
      <c r="U24" s="33">
        <f>+'逆行列係数表（開放型）(37部門)'!U24/'逆行列係数表（開放型）(37部門)'!U$22</f>
        <v>0.0006474835372398098</v>
      </c>
      <c r="V24" s="33">
        <f>+'逆行列係数表（開放型）(37部門)'!V24/'逆行列係数表（開放型）(37部門)'!V$23</f>
        <v>0.0013061567229737685</v>
      </c>
      <c r="W24" s="33">
        <f>+'逆行列係数表（開放型）(37部門)'!W24/'逆行列係数表（開放型）(37部門)'!W$24</f>
        <v>1</v>
      </c>
      <c r="X24" s="33">
        <f>+'逆行列係数表（開放型）(37部門)'!X24/'逆行列係数表（開放型）(37部門)'!X$25</f>
        <v>0.002807803808329054</v>
      </c>
      <c r="Y24" s="33">
        <f>+'逆行列係数表（開放型）(37部門)'!Y24/'逆行列係数表（開放型）(37部門)'!Y$26</f>
        <v>0.013766538246443645</v>
      </c>
      <c r="Z24" s="33">
        <f>+'逆行列係数表（開放型）(37部門)'!Z24/'逆行列係数表（開放型）(37部門)'!Z$27</f>
        <v>0.0020846937051659836</v>
      </c>
      <c r="AA24" s="33">
        <f>+'逆行列係数表（開放型）(37部門)'!AA24/'逆行列係数表（開放型）(37部門)'!AA$28</f>
        <v>0.00203325509112987</v>
      </c>
      <c r="AB24" s="33">
        <f>+'逆行列係数表（開放型）(37部門)'!AB24/'逆行列係数表（開放型）(37部門)'!AB$29</f>
        <v>0.0016875498024308492</v>
      </c>
      <c r="AC24" s="33">
        <f>+'逆行列係数表（開放型）(37部門)'!AC24/'逆行列係数表（開放型）(37部門)'!AC$30</f>
        <v>0.004795536145054013</v>
      </c>
      <c r="AD24" s="33">
        <f>+'逆行列係数表（開放型）(37部門)'!AD24/'逆行列係数表（開放型）(37部門)'!AD$31</f>
        <v>0.003424589056142511</v>
      </c>
      <c r="AE24" s="33">
        <f>+'逆行列係数表（開放型）(37部門)'!AE24/'逆行列係数表（開放型）(37部門)'!AE$32</f>
        <v>0.0023951085020721026</v>
      </c>
      <c r="AF24" s="33">
        <f>+'逆行列係数表（開放型）(37部門)'!AF24/'逆行列係数表（開放型）(37部門)'!AF$33</f>
        <v>0.004987691732218712</v>
      </c>
      <c r="AG24" s="33">
        <f>+'逆行列係数表（開放型）(37部門)'!AG24/'逆行列係数表（開放型）(37部門)'!AG$34</f>
        <v>0.002653945570626186</v>
      </c>
      <c r="AH24" s="33">
        <f>+'逆行列係数表（開放型）(37部門)'!AH24/'逆行列係数表（開放型）(37部門)'!AH$35</f>
        <v>0.0015162237619680676</v>
      </c>
      <c r="AI24" s="33">
        <f>+'逆行列係数表（開放型）(37部門)'!AI24/'逆行列係数表（開放型）(37部門)'!AI$36</f>
        <v>0.0014217590718492476</v>
      </c>
      <c r="AJ24" s="33">
        <f>+'逆行列係数表（開放型）(37部門)'!AJ24/'逆行列係数表（開放型）(37部門)'!AJ$37</f>
        <v>0.0008478147507682706</v>
      </c>
      <c r="AK24" s="33">
        <f>+'逆行列係数表（開放型）(37部門)'!AK24/'逆行列係数表（開放型）(37部門)'!AK$38</f>
        <v>0.0016575794159150888</v>
      </c>
      <c r="AL24" s="33">
        <f>+'逆行列係数表（開放型）(37部門)'!AL24/'逆行列係数表（開放型）(37部門)'!AL$39</f>
        <v>0.0008469360140002927</v>
      </c>
      <c r="AM24" s="33">
        <f>+'逆行列係数表（開放型）(37部門)'!AM24/'逆行列係数表（開放型）(37部門)'!AM$40</f>
        <v>0.001961719710583772</v>
      </c>
      <c r="AN24" s="35">
        <f t="shared" si="0"/>
        <v>1.0822678844986295</v>
      </c>
      <c r="AO24" s="35">
        <f t="shared" si="1"/>
        <v>0.8510171479808295</v>
      </c>
    </row>
    <row r="25" spans="1:41" ht="14.25">
      <c r="A25" s="30" t="s">
        <v>134</v>
      </c>
      <c r="B25" s="31" t="s">
        <v>41</v>
      </c>
      <c r="C25" s="32">
        <f>+'逆行列係数表（開放型）(37部門)'!C25/'逆行列係数表（開放型）(37部門)'!C$4</f>
        <v>0.0067556512386348815</v>
      </c>
      <c r="D25" s="33">
        <f>+'逆行列係数表（開放型）(37部門)'!D25/'逆行列係数表（開放型）(37部門)'!D$5</f>
        <v>0.010811373642944738</v>
      </c>
      <c r="E25" s="33">
        <f>+'逆行列係数表（開放型）(37部門)'!E25/'逆行列係数表（開放型）(37部門)'!E$6</f>
        <v>0.00814132521567189</v>
      </c>
      <c r="F25" s="33">
        <f>+'逆行列係数表（開放型）(37部門)'!F25/'逆行列係数表（開放型）(37部門)'!F$7</f>
        <v>0.017787118580838545</v>
      </c>
      <c r="G25" s="33">
        <f>+'逆行列係数表（開放型）(37部門)'!G25/'逆行列係数表（開放型）(37部門)'!G$8</f>
        <v>0.019496903734182888</v>
      </c>
      <c r="H25" s="33">
        <f>+'逆行列係数表（開放型）(37部門)'!H25/'逆行列係数表（開放型）(37部門)'!H$9</f>
        <v>0.018768514654719324</v>
      </c>
      <c r="I25" s="33">
        <f>+'逆行列係数表（開放型）(37部門)'!I25/'逆行列係数表（開放型）(37部門)'!I$10</f>
        <v>0.004695024159267795</v>
      </c>
      <c r="J25" s="33">
        <f>+'逆行列係数表（開放型）(37部門)'!J25/'逆行列係数表（開放型）(37部門)'!J$11</f>
        <v>0.019743068857513917</v>
      </c>
      <c r="K25" s="33">
        <f>+'逆行列係数表（開放型）(37部門)'!K25/'逆行列係数表（開放型）(37部門)'!K$12</f>
        <v>0.026776873513814182</v>
      </c>
      <c r="L25" s="33">
        <f>+'逆行列係数表（開放型）(37部門)'!L25/'逆行列係数表（開放型）(37部門)'!L$13</f>
        <v>0.01672978508846584</v>
      </c>
      <c r="M25" s="33">
        <f>+'逆行列係数表（開放型）(37部門)'!M25/'逆行列係数表（開放型）(37部門)'!M$14</f>
        <v>0.019652233381584425</v>
      </c>
      <c r="N25" s="33">
        <f>+'逆行列係数表（開放型）(37部門)'!N25/'逆行列係数表（開放型）(37部門)'!N$15</f>
        <v>0.018653319210192705</v>
      </c>
      <c r="O25" s="33">
        <f>+'逆行列係数表（開放型）(37部門)'!O25/'逆行列係数表（開放型）(37部門)'!O$16</f>
        <v>0.01404216638351093</v>
      </c>
      <c r="P25" s="33">
        <f>+'逆行列係数表（開放型）(37部門)'!P25/'逆行列係数表（開放型）(37部門)'!P$17</f>
        <v>0.008796796700851671</v>
      </c>
      <c r="Q25" s="33">
        <f>+'逆行列係数表（開放型）(37部門)'!Q25/'逆行列係数表（開放型）(37部門)'!Q$18</f>
        <v>0.006843082535289233</v>
      </c>
      <c r="R25" s="33">
        <f>+'逆行列係数表（開放型）(37部門)'!R25/'逆行列係数表（開放型）(37部門)'!R$19</f>
        <v>0.017329144913905324</v>
      </c>
      <c r="S25" s="33">
        <f>+'逆行列係数表（開放型）(37部門)'!S25/'逆行列係数表（開放型）(37部門)'!S$20</f>
        <v>0.006685298251441045</v>
      </c>
      <c r="T25" s="33">
        <f>+'逆行列係数表（開放型）(37部門)'!T25/'逆行列係数表（開放型）(37部門)'!T$21</f>
        <v>0.00758828448734936</v>
      </c>
      <c r="U25" s="33">
        <f>+'逆行列係数表（開放型）(37部門)'!U25/'逆行列係数表（開放型）(37部門)'!U$22</f>
        <v>0.00855786130844831</v>
      </c>
      <c r="V25" s="33">
        <f>+'逆行列係数表（開放型）(37部門)'!V25/'逆行列係数表（開放型）(37部門)'!V$23</f>
        <v>0.013239491602904043</v>
      </c>
      <c r="W25" s="33">
        <f>+'逆行列係数表（開放型）(37部門)'!W25/'逆行列係数表（開放型）(37部門)'!W$24</f>
        <v>0.004746737203231501</v>
      </c>
      <c r="X25" s="33">
        <f>+'逆行列係数表（開放型）(37部門)'!X25/'逆行列係数表（開放型）(37部門)'!X$25</f>
        <v>1</v>
      </c>
      <c r="Y25" s="33">
        <f>+'逆行列係数表（開放型）(37部門)'!Y25/'逆行列係数表（開放型）(37部門)'!Y$26</f>
        <v>0.017813168033032442</v>
      </c>
      <c r="Z25" s="33">
        <f>+'逆行列係数表（開放型）(37部門)'!Z25/'逆行列係数表（開放型）(37部門)'!Z$27</f>
        <v>0.04196639098091996</v>
      </c>
      <c r="AA25" s="33">
        <f>+'逆行列係数表（開放型）(37部門)'!AA25/'逆行列係数表（開放型）(37部門)'!AA$28</f>
        <v>0.013558363123496946</v>
      </c>
      <c r="AB25" s="33">
        <f>+'逆行列係数表（開放型）(37部門)'!AB25/'逆行列係数表（開放型）(37部門)'!AB$29</f>
        <v>0.00391220448201676</v>
      </c>
      <c r="AC25" s="33">
        <f>+'逆行列係数表（開放型）(37部門)'!AC25/'逆行列係数表（開放型）(37部門)'!AC$30</f>
        <v>0.001620870905349625</v>
      </c>
      <c r="AD25" s="33">
        <f>+'逆行列係数表（開放型）(37部門)'!AD25/'逆行列係数表（開放型）(37部門)'!AD$31</f>
        <v>0.005413460539730996</v>
      </c>
      <c r="AE25" s="33">
        <f>+'逆行列係数表（開放型）(37部門)'!AE25/'逆行列係数表（開放型）(37部門)'!AE$32</f>
        <v>0.004972930991701906</v>
      </c>
      <c r="AF25" s="33">
        <f>+'逆行列係数表（開放型）(37部門)'!AF25/'逆行列係数表（開放型）(37部門)'!AF$33</f>
        <v>0.007973964415671513</v>
      </c>
      <c r="AG25" s="33">
        <f>+'逆行列係数表（開放型）(37部門)'!AG25/'逆行列係数表（開放型）(37部門)'!AG$34</f>
        <v>0.012219294801376143</v>
      </c>
      <c r="AH25" s="33">
        <f>+'逆行列係数表（開放型）(37部門)'!AH25/'逆行列係数表（開放型）(37部門)'!AH$35</f>
        <v>0.007815462952484366</v>
      </c>
      <c r="AI25" s="33">
        <f>+'逆行列係数表（開放型）(37部門)'!AI25/'逆行列係数表（開放型）(37部門)'!AI$36</f>
        <v>0.004246275317950231</v>
      </c>
      <c r="AJ25" s="33">
        <f>+'逆行列係数表（開放型）(37部門)'!AJ25/'逆行列係数表（開放型）(37部門)'!AJ$37</f>
        <v>0.003915025278338966</v>
      </c>
      <c r="AK25" s="33">
        <f>+'逆行列係数表（開放型）(37部門)'!AK25/'逆行列係数表（開放型）(37部門)'!AK$38</f>
        <v>0.019473131480922914</v>
      </c>
      <c r="AL25" s="33">
        <f>+'逆行列係数表（開放型）(37部門)'!AL25/'逆行列係数表（開放型）(37部門)'!AL$39</f>
        <v>0.006168563981834521</v>
      </c>
      <c r="AM25" s="33">
        <f>+'逆行列係数表（開放型）(37部門)'!AM25/'逆行列係数表（開放型）(37部門)'!AM$40</f>
        <v>0.0062686840963931765</v>
      </c>
      <c r="AN25" s="35">
        <f t="shared" si="0"/>
        <v>1.4331778460459832</v>
      </c>
      <c r="AO25" s="35">
        <f t="shared" si="1"/>
        <v>1.1269473487669637</v>
      </c>
    </row>
    <row r="26" spans="1:41" ht="14.25">
      <c r="A26" s="30" t="s">
        <v>135</v>
      </c>
      <c r="B26" s="31" t="s">
        <v>165</v>
      </c>
      <c r="C26" s="32">
        <f>+'逆行列係数表（開放型）(37部門)'!C26/'逆行列係数表（開放型）(37部門)'!C$4</f>
        <v>0.0011256693021738625</v>
      </c>
      <c r="D26" s="33">
        <f>+'逆行列係数表（開放型）(37部門)'!D26/'逆行列係数表（開放型）(37部門)'!D$5</f>
        <v>0.0020815316735785516</v>
      </c>
      <c r="E26" s="33">
        <f>+'逆行列係数表（開放型）(37部門)'!E26/'逆行列係数表（開放型）(37部門)'!E$6</f>
        <v>0.001973107087667196</v>
      </c>
      <c r="F26" s="33">
        <f>+'逆行列係数表（開放型）(37部門)'!F26/'逆行列係数表（開放型）(37部門)'!F$7</f>
        <v>0.001404586244845659</v>
      </c>
      <c r="G26" s="33">
        <f>+'逆行列係数表（開放型）(37部門)'!G26/'逆行列係数表（開放型）(37部門)'!G$8</f>
        <v>0.0017674923665562524</v>
      </c>
      <c r="H26" s="33">
        <f>+'逆行列係数表（開放型）(37部門)'!H26/'逆行列係数表（開放型）(37部門)'!H$9</f>
        <v>0.00197536810093554</v>
      </c>
      <c r="I26" s="33">
        <f>+'逆行列係数表（開放型）(37部門)'!I26/'逆行列係数表（開放型）(37部門)'!I$10</f>
        <v>0.0004269114123438484</v>
      </c>
      <c r="J26" s="33">
        <f>+'逆行列係数表（開放型）(37部門)'!J26/'逆行列係数表（開放型）(37部門)'!J$11</f>
        <v>0.0011735389464874696</v>
      </c>
      <c r="K26" s="33">
        <f>+'逆行列係数表（開放型）(37部門)'!K26/'逆行列係数表（開放型）(37部門)'!K$12</f>
        <v>0.0011522549265659855</v>
      </c>
      <c r="L26" s="33">
        <f>+'逆行列係数表（開放型）(37部門)'!L26/'逆行列係数表（開放型）(37部門)'!L$13</f>
        <v>0.0007609218893684319</v>
      </c>
      <c r="M26" s="33">
        <f>+'逆行列係数表（開放型）(37部門)'!M26/'逆行列係数表（開放型）(37部門)'!M$14</f>
        <v>0.0006556964286354977</v>
      </c>
      <c r="N26" s="33">
        <f>+'逆行列係数表（開放型）(37部門)'!N26/'逆行列係数表（開放型）(37部門)'!N$15</f>
        <v>0.0010896818440597658</v>
      </c>
      <c r="O26" s="33">
        <f>+'逆行列係数表（開放型）(37部門)'!O26/'逆行列係数表（開放型）(37部門)'!O$16</f>
        <v>0.001079684921698005</v>
      </c>
      <c r="P26" s="33">
        <f>+'逆行列係数表（開放型）(37部門)'!P26/'逆行列係数表（開放型）(37部門)'!P$17</f>
        <v>0.000782584860466678</v>
      </c>
      <c r="Q26" s="33">
        <f>+'逆行列係数表（開放型）(37部門)'!Q26/'逆行列係数表（開放型）(37部門)'!Q$18</f>
        <v>0.0007653969510504358</v>
      </c>
      <c r="R26" s="33">
        <f>+'逆行列係数表（開放型）(37部門)'!R26/'逆行列係数表（開放型）(37部門)'!R$19</f>
        <v>0.0012670016068924055</v>
      </c>
      <c r="S26" s="33">
        <f>+'逆行列係数表（開放型）(37部門)'!S26/'逆行列係数表（開放型）(37部門)'!S$20</f>
        <v>0.0006734567504756476</v>
      </c>
      <c r="T26" s="33">
        <f>+'逆行列係数表（開放型）(37部門)'!T26/'逆行列係数表（開放型）(37部門)'!T$21</f>
        <v>0.0006481807193415659</v>
      </c>
      <c r="U26" s="33">
        <f>+'逆行列係数表（開放型）(37部門)'!U26/'逆行列係数表（開放型）(37部門)'!U$22</f>
        <v>0.0005488313452058707</v>
      </c>
      <c r="V26" s="33">
        <f>+'逆行列係数表（開放型）(37部門)'!V26/'逆行列係数表（開放型）(37部門)'!V$23</f>
        <v>0.0011077517557956525</v>
      </c>
      <c r="W26" s="33">
        <f>+'逆行列係数表（開放型）(37部門)'!W26/'逆行列係数表（開放型）(37部門)'!W$24</f>
        <v>0.0011642819748738503</v>
      </c>
      <c r="X26" s="33">
        <f>+'逆行列係数表（開放型）(37部門)'!X26/'逆行列係数表（開放型）(37部門)'!X$25</f>
        <v>0.00040997124926249473</v>
      </c>
      <c r="Y26" s="33">
        <f>+'逆行列係数表（開放型）(37部門)'!Y26/'逆行列係数表（開放型）(37部門)'!Y$26</f>
        <v>1</v>
      </c>
      <c r="Z26" s="33">
        <f>+'逆行列係数表（開放型）(37部門)'!Z26/'逆行列係数表（開放型）(37部門)'!Z$27</f>
        <v>0.00866964227873882</v>
      </c>
      <c r="AA26" s="33">
        <f>+'逆行列係数表（開放型）(37部門)'!AA26/'逆行列係数表（開放型）(37部門)'!AA$28</f>
        <v>0.0025425298698321724</v>
      </c>
      <c r="AB26" s="33">
        <f>+'逆行列係数表（開放型）(37部門)'!AB26/'逆行列係数表（開放型）(37部門)'!AB$29</f>
        <v>0.0016321574044723128</v>
      </c>
      <c r="AC26" s="33">
        <f>+'逆行列係数表（開放型）(37部門)'!AC26/'逆行列係数表（開放型）(37部門)'!AC$30</f>
        <v>0.0003283901567447755</v>
      </c>
      <c r="AD26" s="33">
        <f>+'逆行列係数表（開放型）(37部門)'!AD26/'逆行列係数表（開放型）(37部門)'!AD$31</f>
        <v>0.0034888787296528273</v>
      </c>
      <c r="AE26" s="33">
        <f>+'逆行列係数表（開放型）(37部門)'!AE26/'逆行列係数表（開放型）(37部門)'!AE$32</f>
        <v>0.002945889529675349</v>
      </c>
      <c r="AF26" s="33">
        <f>+'逆行列係数表（開放型）(37部門)'!AF26/'逆行列係数表（開放型）(37部門)'!AF$33</f>
        <v>0.004094116443962495</v>
      </c>
      <c r="AG26" s="33">
        <f>+'逆行列係数表（開放型）(37部門)'!AG26/'逆行列係数表（開放型）(37部門)'!AG$34</f>
        <v>0.008035686272701868</v>
      </c>
      <c r="AH26" s="33">
        <f>+'逆行列係数表（開放型）(37部門)'!AH26/'逆行列係数表（開放型）(37部門)'!AH$35</f>
        <v>0.004501720833400178</v>
      </c>
      <c r="AI26" s="33">
        <f>+'逆行列係数表（開放型）(37部門)'!AI26/'逆行列係数表（開放型）(37部門)'!AI$36</f>
        <v>0.0025646269245325442</v>
      </c>
      <c r="AJ26" s="33">
        <f>+'逆行列係数表（開放型）(37部門)'!AJ26/'逆行列係数表（開放型）(37部門)'!AJ$37</f>
        <v>0.0009009390977401743</v>
      </c>
      <c r="AK26" s="33">
        <f>+'逆行列係数表（開放型）(37部門)'!AK26/'逆行列係数表（開放型）(37部門)'!AK$38</f>
        <v>0.007803724380584868</v>
      </c>
      <c r="AL26" s="33">
        <f>+'逆行列係数表（開放型）(37部門)'!AL26/'逆行列係数表（開放型）(37部門)'!AL$39</f>
        <v>0.0008639445812377284</v>
      </c>
      <c r="AM26" s="33">
        <f>+'逆行列係数表（開放型）(37部門)'!AM26/'逆行列係数表（開放型）(37部門)'!AM$40</f>
        <v>0.0029370535611136475</v>
      </c>
      <c r="AN26" s="35">
        <f t="shared" si="0"/>
        <v>1.0753432024226708</v>
      </c>
      <c r="AO26" s="35">
        <f t="shared" si="1"/>
        <v>0.8455720790885871</v>
      </c>
    </row>
    <row r="27" spans="1:41" ht="14.25">
      <c r="A27" s="30" t="s">
        <v>136</v>
      </c>
      <c r="B27" s="31" t="s">
        <v>166</v>
      </c>
      <c r="C27" s="32">
        <f>+'逆行列係数表（開放型）(37部門)'!C27/'逆行列係数表（開放型）(37部門)'!C$4</f>
        <v>0.000984624710990318</v>
      </c>
      <c r="D27" s="33">
        <f>+'逆行列係数表（開放型）(37部門)'!D27/'逆行列係数表（開放型）(37部門)'!D$5</f>
        <v>0.002125566306463151</v>
      </c>
      <c r="E27" s="33">
        <f>+'逆行列係数表（開放型）(37部門)'!E27/'逆行列係数表（開放型）(37部門)'!E$6</f>
        <v>0.0009803252508848795</v>
      </c>
      <c r="F27" s="33">
        <f>+'逆行列係数表（開放型）(37部門)'!F27/'逆行列係数表（開放型）(37部門)'!F$7</f>
        <v>0.0007391237341507367</v>
      </c>
      <c r="G27" s="33">
        <f>+'逆行列係数表（開放型）(37部門)'!G27/'逆行列係数表（開放型）(37部門)'!G$8</f>
        <v>0.0014389361694311315</v>
      </c>
      <c r="H27" s="33">
        <f>+'逆行列係数表（開放型）(37部門)'!H27/'逆行列係数表（開放型）(37部門)'!H$9</f>
        <v>0.0022406400131595346</v>
      </c>
      <c r="I27" s="33">
        <f>+'逆行列係数表（開放型）(37部門)'!I27/'逆行列係数表（開放型）(37部門)'!I$10</f>
        <v>0.0001268210816788828</v>
      </c>
      <c r="J27" s="33">
        <f>+'逆行列係数表（開放型）(37部門)'!J27/'逆行列係数表（開放型）(37部門)'!J$11</f>
        <v>0.0005601769745340659</v>
      </c>
      <c r="K27" s="33">
        <f>+'逆行列係数表（開放型）(37部門)'!K27/'逆行列係数表（開放型）(37部門)'!K$12</f>
        <v>0.003938848992811334</v>
      </c>
      <c r="L27" s="33">
        <f>+'逆行列係数表（開放型）(37部門)'!L27/'逆行列係数表（開放型）(37部門)'!L$13</f>
        <v>0.0004851462831744648</v>
      </c>
      <c r="M27" s="33">
        <f>+'逆行列係数表（開放型）(37部門)'!M27/'逆行列係数表（開放型）(37部門)'!M$14</f>
        <v>0.00036547974836405306</v>
      </c>
      <c r="N27" s="33">
        <f>+'逆行列係数表（開放型）(37部門)'!N27/'逆行列係数表（開放型）(37部門)'!N$15</f>
        <v>0.0006177998992323308</v>
      </c>
      <c r="O27" s="33">
        <f>+'逆行列係数表（開放型）(37部門)'!O27/'逆行列係数表（開放型）(37部門)'!O$16</f>
        <v>0.0008128817495900773</v>
      </c>
      <c r="P27" s="33">
        <f>+'逆行列係数表（開放型）(37部門)'!P27/'逆行列係数表（開放型）(37部門)'!P$17</f>
        <v>0.0004603424178261612</v>
      </c>
      <c r="Q27" s="33">
        <f>+'逆行列係数表（開放型）(37部門)'!Q27/'逆行列係数表（開放型）(37部門)'!Q$18</f>
        <v>0.0005921703495032734</v>
      </c>
      <c r="R27" s="33">
        <f>+'逆行列係数表（開放型）(37部門)'!R27/'逆行列係数表（開放型）(37部門)'!R$19</f>
        <v>0.0011766560114991774</v>
      </c>
      <c r="S27" s="33">
        <f>+'逆行列係数表（開放型）(37部門)'!S27/'逆行列係数表（開放型）(37部門)'!S$20</f>
        <v>0.0006170393520399255</v>
      </c>
      <c r="T27" s="33">
        <f>+'逆行列係数表（開放型）(37部門)'!T27/'逆行列係数表（開放型）(37部門)'!T$21</f>
        <v>0.0006633727654356097</v>
      </c>
      <c r="U27" s="33">
        <f>+'逆行列係数表（開放型）(37部門)'!U27/'逆行列係数表（開放型）(37部門)'!U$22</f>
        <v>0.0004228054316261116</v>
      </c>
      <c r="V27" s="33">
        <f>+'逆行列係数表（開放型）(37部門)'!V27/'逆行列係数表（開放型）(37部門)'!V$23</f>
        <v>0.0010278505774282823</v>
      </c>
      <c r="W27" s="33">
        <f>+'逆行列係数表（開放型）(37部門)'!W27/'逆行列係数表（開放型）(37部門)'!W$24</f>
        <v>0.0025527232391907256</v>
      </c>
      <c r="X27" s="33">
        <f>+'逆行列係数表（開放型）(37部門)'!X27/'逆行列係数表（開放型）(37部門)'!X$25</f>
        <v>0.0038830979583332</v>
      </c>
      <c r="Y27" s="33">
        <f>+'逆行列係数表（開放型）(37部門)'!Y27/'逆行列係数表（開放型）(37部門)'!Y$26</f>
        <v>0.002844936643532973</v>
      </c>
      <c r="Z27" s="33">
        <f>+'逆行列係数表（開放型）(37部門)'!Z27/'逆行列係数表（開放型）(37部門)'!Z$27</f>
        <v>1</v>
      </c>
      <c r="AA27" s="33">
        <f>+'逆行列係数表（開放型）(37部門)'!AA27/'逆行列係数表（開放型）(37部門)'!AA$28</f>
        <v>0.0018258086356222598</v>
      </c>
      <c r="AB27" s="33">
        <f>+'逆行列係数表（開放型）(37部門)'!AB27/'逆行列係数表（開放型）(37部門)'!AB$29</f>
        <v>0.0039793802253893056</v>
      </c>
      <c r="AC27" s="33">
        <f>+'逆行列係数表（開放型）(37部門)'!AC27/'逆行列係数表（開放型）(37部門)'!AC$30</f>
        <v>0.0002689535566730727</v>
      </c>
      <c r="AD27" s="33">
        <f>+'逆行列係数表（開放型）(37部門)'!AD27/'逆行列係数表（開放型）(37部門)'!AD$31</f>
        <v>0.0034356779109740066</v>
      </c>
      <c r="AE27" s="33">
        <f>+'逆行列係数表（開放型）(37部門)'!AE27/'逆行列係数表（開放型）(37部門)'!AE$32</f>
        <v>0.005708971800911673</v>
      </c>
      <c r="AF27" s="33">
        <f>+'逆行列係数表（開放型）(37部門)'!AF27/'逆行列係数表（開放型）(37部門)'!AF$33</f>
        <v>0.030834360381272123</v>
      </c>
      <c r="AG27" s="33">
        <f>+'逆行列係数表（開放型）(37部門)'!AG27/'逆行列係数表（開放型）(37部門)'!AG$34</f>
        <v>0.005527259769073915</v>
      </c>
      <c r="AH27" s="33">
        <f>+'逆行列係数表（開放型）(37部門)'!AH27/'逆行列係数表（開放型）(37部門)'!AH$35</f>
        <v>0.003761417312844016</v>
      </c>
      <c r="AI27" s="33">
        <f>+'逆行列係数表（開放型）(37部門)'!AI27/'逆行列係数表（開放型）(37部門)'!AI$36</f>
        <v>0.0008148495367941696</v>
      </c>
      <c r="AJ27" s="33">
        <f>+'逆行列係数表（開放型）(37部門)'!AJ27/'逆行列係数表（開放型）(37部門)'!AJ$37</f>
        <v>0.0007979745670989032</v>
      </c>
      <c r="AK27" s="33">
        <f>+'逆行列係数表（開放型）(37部門)'!AK27/'逆行列係数表（開放型）(37部門)'!AK$38</f>
        <v>0.015517737305545657</v>
      </c>
      <c r="AL27" s="33">
        <f>+'逆行列係数表（開放型）(37部門)'!AL27/'逆行列係数表（開放型）(37部門)'!AL$39</f>
        <v>0.0007183635419308645</v>
      </c>
      <c r="AM27" s="33">
        <f>+'逆行列係数表（開放型）(37部門)'!AM27/'逆行列係数表（開放型）(37部門)'!AM$40</f>
        <v>0.022020317299159563</v>
      </c>
      <c r="AN27" s="35">
        <f t="shared" si="0"/>
        <v>1.12486843750417</v>
      </c>
      <c r="AO27" s="35">
        <f t="shared" si="1"/>
        <v>0.8845151401512024</v>
      </c>
    </row>
    <row r="28" spans="1:41" ht="14.25">
      <c r="A28" s="30" t="s">
        <v>137</v>
      </c>
      <c r="B28" s="31" t="s">
        <v>42</v>
      </c>
      <c r="C28" s="32">
        <f>+'逆行列係数表（開放型）(37部門)'!C28/'逆行列係数表（開放型）(37部門)'!C$4</f>
        <v>0.04836530119340872</v>
      </c>
      <c r="D28" s="33">
        <f>+'逆行列係数表（開放型）(37部門)'!D28/'逆行列係数表（開放型）(37部門)'!D$5</f>
        <v>0.01378786301854731</v>
      </c>
      <c r="E28" s="33">
        <f>+'逆行列係数表（開放型）(37部門)'!E28/'逆行列係数表（開放型）(37部門)'!E$6</f>
        <v>0.04505302461914924</v>
      </c>
      <c r="F28" s="33">
        <f>+'逆行列係数表（開放型）(37部門)'!F28/'逆行列係数表（開放型）(37部門)'!F$7</f>
        <v>0.04996749293422882</v>
      </c>
      <c r="G28" s="33">
        <f>+'逆行列係数表（開放型）(37部門)'!G28/'逆行列係数表（開放型）(37部門)'!G$8</f>
        <v>0.05316636875117062</v>
      </c>
      <c r="H28" s="33">
        <f>+'逆行列係数表（開放型）(37部門)'!H28/'逆行列係数表（開放型）(37部門)'!H$9</f>
        <v>0.01896173461339929</v>
      </c>
      <c r="I28" s="33">
        <f>+'逆行列係数表（開放型）(37部門)'!I28/'逆行列係数表（開放型）(37部門)'!I$10</f>
        <v>0.006876365161019567</v>
      </c>
      <c r="J28" s="33">
        <f>+'逆行列係数表（開放型）(37部門)'!J28/'逆行列係数表（開放型）(37部門)'!J$11</f>
        <v>0.03902152747073607</v>
      </c>
      <c r="K28" s="33">
        <f>+'逆行列係数表（開放型）(37部門)'!K28/'逆行列係数表（開放型）(37部門)'!K$12</f>
        <v>0.026358290302835805</v>
      </c>
      <c r="L28" s="33">
        <f>+'逆行列係数表（開放型）(37部門)'!L28/'逆行列係数表（開放型）(37部門)'!L$13</f>
        <v>0.011197735734946786</v>
      </c>
      <c r="M28" s="33">
        <f>+'逆行列係数表（開放型）(37部門)'!M28/'逆行列係数表（開放型）(37部門)'!M$14</f>
        <v>0.01454862552325232</v>
      </c>
      <c r="N28" s="33">
        <f>+'逆行列係数表（開放型）(37部門)'!N28/'逆行列係数表（開放型）(37部門)'!N$15</f>
        <v>0.03285472705134042</v>
      </c>
      <c r="O28" s="33">
        <f>+'逆行列係数表（開放型）(37部門)'!O28/'逆行列係数表（開放型）(37部門)'!O$16</f>
        <v>0.03035581705719644</v>
      </c>
      <c r="P28" s="33">
        <f>+'逆行列係数表（開放型）(37部門)'!P28/'逆行列係数表（開放型）(37部門)'!P$17</f>
        <v>0.028398403977278146</v>
      </c>
      <c r="Q28" s="33">
        <f>+'逆行列係数表（開放型）(37部門)'!Q28/'逆行列係数表（開放型）(37部門)'!Q$18</f>
        <v>0.03764516298209929</v>
      </c>
      <c r="R28" s="33">
        <f>+'逆行列係数表（開放型）(37部門)'!R28/'逆行列係数表（開放型）(37部門)'!R$19</f>
        <v>0.028083196141092438</v>
      </c>
      <c r="S28" s="33">
        <f>+'逆行列係数表（開放型）(37部門)'!S28/'逆行列係数表（開放型）(37部門)'!S$20</f>
        <v>0.03792073915635494</v>
      </c>
      <c r="T28" s="33">
        <f>+'逆行列係数表（開放型）(37部門)'!T28/'逆行列係数表（開放型）(37部門)'!T$21</f>
        <v>0.03424052551422149</v>
      </c>
      <c r="U28" s="33">
        <f>+'逆行列係数表（開放型）(37部門)'!U28/'逆行列係数表（開放型）(37部門)'!U$22</f>
        <v>0.02509025142134145</v>
      </c>
      <c r="V28" s="33">
        <f>+'逆行列係数表（開放型）(37部門)'!V28/'逆行列係数表（開放型）(37部門)'!V$23</f>
        <v>0.046200296944928214</v>
      </c>
      <c r="W28" s="33">
        <f>+'逆行列係数表（開放型）(37部門)'!W28/'逆行列係数表（開放型）(37部門)'!W$24</f>
        <v>0.03951886897214348</v>
      </c>
      <c r="X28" s="33">
        <f>+'逆行列係数表（開放型）(37部門)'!X28/'逆行列係数表（開放型）(37部門)'!X$25</f>
        <v>0.005860553043439656</v>
      </c>
      <c r="Y28" s="33">
        <f>+'逆行列係数表（開放型）(37部門)'!Y28/'逆行列係数表（開放型）(37部門)'!Y$26</f>
        <v>0.011212192568078146</v>
      </c>
      <c r="Z28" s="33">
        <f>+'逆行列係数表（開放型）(37部門)'!Z28/'逆行列係数表（開放型）(37部門)'!Z$27</f>
        <v>0.013038522186069152</v>
      </c>
      <c r="AA28" s="33">
        <f>+'逆行列係数表（開放型）(37部門)'!AA28/'逆行列係数表（開放型）(37部門)'!AA$28</f>
        <v>1</v>
      </c>
      <c r="AB28" s="33">
        <f>+'逆行列係数表（開放型）(37部門)'!AB28/'逆行列係数表（開放型）(37部門)'!AB$29</f>
        <v>0.007426299008432048</v>
      </c>
      <c r="AC28" s="33">
        <f>+'逆行列係数表（開放型）(37部門)'!AC28/'逆行列係数表（開放型）(37部門)'!AC$30</f>
        <v>0.0017699237327034657</v>
      </c>
      <c r="AD28" s="33">
        <f>+'逆行列係数表（開放型）(37部門)'!AD28/'逆行列係数表（開放型）(37部門)'!AD$31</f>
        <v>0.022882480145998148</v>
      </c>
      <c r="AE28" s="33">
        <f>+'逆行列係数表（開放型）(37部門)'!AE28/'逆行列係数表（開放型）(37部門)'!AE$32</f>
        <v>0.00927594521801717</v>
      </c>
      <c r="AF28" s="33">
        <f>+'逆行列係数表（開放型）(37部門)'!AF28/'逆行列係数表（開放型）(37部門)'!AF$33</f>
        <v>0.008764179723839612</v>
      </c>
      <c r="AG28" s="33">
        <f>+'逆行列係数表（開放型）(37部門)'!AG28/'逆行列係数表（開放型）(37部門)'!AG$34</f>
        <v>0.011419145324466527</v>
      </c>
      <c r="AH28" s="33">
        <f>+'逆行列係数表（開放型）(37部門)'!AH28/'逆行列係数表（開放型）(37部門)'!AH$35</f>
        <v>0.030070300167057903</v>
      </c>
      <c r="AI28" s="33">
        <f>+'逆行列係数表（開放型）(37部門)'!AI28/'逆行列係数表（開放型）(37部門)'!AI$36</f>
        <v>0.02835943523777614</v>
      </c>
      <c r="AJ28" s="33">
        <f>+'逆行列係数表（開放型）(37部門)'!AJ28/'逆行列係数表（開放型）(37部門)'!AJ$37</f>
        <v>0.01591147975217777</v>
      </c>
      <c r="AK28" s="33">
        <f>+'逆行列係数表（開放型）(37部門)'!AK28/'逆行列係数表（開放型）(37部門)'!AK$38</f>
        <v>0.04952422622021938</v>
      </c>
      <c r="AL28" s="33">
        <f>+'逆行列係数表（開放型）(37部門)'!AL28/'逆行列係数表（開放型）(37部門)'!AL$39</f>
        <v>0.15479500921175432</v>
      </c>
      <c r="AM28" s="33">
        <f>+'逆行列係数表（開放型）(37部門)'!AM28/'逆行列係数表（開放型）(37部門)'!AM$40</f>
        <v>0.012221575979650987</v>
      </c>
      <c r="AN28" s="35">
        <f t="shared" si="0"/>
        <v>2.050143586060371</v>
      </c>
      <c r="AO28" s="35">
        <f t="shared" si="1"/>
        <v>1.6120845610867764</v>
      </c>
    </row>
    <row r="29" spans="1:41" ht="14.25">
      <c r="A29" s="30" t="s">
        <v>138</v>
      </c>
      <c r="B29" s="36" t="s">
        <v>43</v>
      </c>
      <c r="C29" s="32">
        <f>+'逆行列係数表（開放型）(37部門)'!C29/'逆行列係数表（開放型）(37部門)'!C$4</f>
        <v>0.006197974158087454</v>
      </c>
      <c r="D29" s="33">
        <f>+'逆行列係数表（開放型）(37部門)'!D29/'逆行列係数表（開放型）(37部門)'!D$5</f>
        <v>0.019967414817711637</v>
      </c>
      <c r="E29" s="33">
        <f>+'逆行列係数表（開放型）(37部門)'!E29/'逆行列係数表（開放型）(37部門)'!E$6</f>
        <v>0.006105661714813364</v>
      </c>
      <c r="F29" s="33">
        <f>+'逆行列係数表（開放型）(37部門)'!F29/'逆行列係数表（開放型）(37部門)'!F$7</f>
        <v>0.01172243456025098</v>
      </c>
      <c r="G29" s="33">
        <f>+'逆行列係数表（開放型）(37部門)'!G29/'逆行列係数表（開放型）(37部門)'!G$8</f>
        <v>0.007138556614319475</v>
      </c>
      <c r="H29" s="33">
        <f>+'逆行列係数表（開放型）(37部門)'!H29/'逆行列係数表（開放型）(37部門)'!H$9</f>
        <v>0.004492807196508822</v>
      </c>
      <c r="I29" s="33">
        <f>+'逆行列係数表（開放型）(37部門)'!I29/'逆行列係数表（開放型）(37部門)'!I$10</f>
        <v>0.0025464256919749003</v>
      </c>
      <c r="J29" s="33">
        <f>+'逆行列係数表（開放型）(37部門)'!J29/'逆行列係数表（開放型）(37部門)'!J$11</f>
        <v>0.004009695999168305</v>
      </c>
      <c r="K29" s="33">
        <f>+'逆行列係数表（開放型）(37部門)'!K29/'逆行列係数表（開放型）(37部門)'!K$12</f>
        <v>0.00796013760172834</v>
      </c>
      <c r="L29" s="33">
        <f>+'逆行列係数表（開放型）(37部門)'!L29/'逆行列係数表（開放型）(37部門)'!L$13</f>
        <v>0.003033379090702173</v>
      </c>
      <c r="M29" s="33">
        <f>+'逆行列係数表（開放型）(37部門)'!M29/'逆行列係数表（開放型）(37部門)'!M$14</f>
        <v>0.004698728885058927</v>
      </c>
      <c r="N29" s="33">
        <f>+'逆行列係数表（開放型）(37部門)'!N29/'逆行列係数表（開放型）(37部門)'!N$15</f>
        <v>0.008832015645527413</v>
      </c>
      <c r="O29" s="33">
        <f>+'逆行列係数表（開放型）(37部門)'!O29/'逆行列係数表（開放型）(37部門)'!O$16</f>
        <v>0.00610890342177575</v>
      </c>
      <c r="P29" s="33">
        <f>+'逆行列係数表（開放型）(37部門)'!P29/'逆行列係数表（開放型）(37部門)'!P$17</f>
        <v>0.005491033086589801</v>
      </c>
      <c r="Q29" s="33">
        <f>+'逆行列係数表（開放型）(37部門)'!Q29/'逆行列係数表（開放型）(37部門)'!Q$18</f>
        <v>0.006753380139232325</v>
      </c>
      <c r="R29" s="33">
        <f>+'逆行列係数表（開放型）(37部門)'!R29/'逆行列係数表（開放型）(37部門)'!R$19</f>
        <v>0.004685454046841141</v>
      </c>
      <c r="S29" s="33">
        <f>+'逆行列係数表（開放型）(37部門)'!S29/'逆行列係数表（開放型）(37部門)'!S$20</f>
        <v>0.004447539087547758</v>
      </c>
      <c r="T29" s="33">
        <f>+'逆行列係数表（開放型）(37部門)'!T29/'逆行列係数表（開放型）(37部門)'!T$21</f>
        <v>0.004824518561016094</v>
      </c>
      <c r="U29" s="33">
        <f>+'逆行列係数表（開放型）(37部門)'!U29/'逆行列係数表（開放型）(37部門)'!U$22</f>
        <v>0.004147133859049484</v>
      </c>
      <c r="V29" s="33">
        <f>+'逆行列係数表（開放型）(37部門)'!V29/'逆行列係数表（開放型）(37部門)'!V$23</f>
        <v>0.009577962015638899</v>
      </c>
      <c r="W29" s="33">
        <f>+'逆行列係数表（開放型）(37部門)'!W29/'逆行列係数表（開放型）(37部門)'!W$24</f>
        <v>0.009677641098486974</v>
      </c>
      <c r="X29" s="33">
        <f>+'逆行列係数表（開放型）(37部門)'!X29/'逆行列係数表（開放型）(37部門)'!X$25</f>
        <v>0.00320945679342694</v>
      </c>
      <c r="Y29" s="33">
        <f>+'逆行列係数表（開放型）(37部門)'!Y29/'逆行列係数表（開放型）(37部門)'!Y$26</f>
        <v>0.009152437689094833</v>
      </c>
      <c r="Z29" s="33">
        <f>+'逆行列係数表（開放型）(37部門)'!Z29/'逆行列係数表（開放型）(37部門)'!Z$27</f>
        <v>0.015115421419325129</v>
      </c>
      <c r="AA29" s="33">
        <f>+'逆行列係数表（開放型）(37部門)'!AA29/'逆行列係数表（開放型）(37部門)'!AA$28</f>
        <v>0.011484903879710642</v>
      </c>
      <c r="AB29" s="33">
        <f>+'逆行列係数表（開放型）(37部門)'!AB29/'逆行列係数表（開放型）(37部門)'!AB$29</f>
        <v>1</v>
      </c>
      <c r="AC29" s="33">
        <f>+'逆行列係数表（開放型）(37部門)'!AC29/'逆行列係数表（開放型）(37部門)'!AC$30</f>
        <v>0.045489095969622716</v>
      </c>
      <c r="AD29" s="33">
        <f>+'逆行列係数表（開放型）(37部門)'!AD29/'逆行列係数表（開放型）(37部門)'!AD$31</f>
        <v>0.016880739652574826</v>
      </c>
      <c r="AE29" s="33">
        <f>+'逆行列係数表（開放型）(37部門)'!AE29/'逆行列係数表（開放型）(37部門)'!AE$32</f>
        <v>0.005964586655741223</v>
      </c>
      <c r="AF29" s="33">
        <f>+'逆行列係数表（開放型）(37部門)'!AF29/'逆行列係数表（開放型）(37部門)'!AF$33</f>
        <v>0.00946310077071316</v>
      </c>
      <c r="AG29" s="33">
        <f>+'逆行列係数表（開放型）(37部門)'!AG29/'逆行列係数表（開放型）(37部門)'!AG$34</f>
        <v>0.005173156786264848</v>
      </c>
      <c r="AH29" s="33">
        <f>+'逆行列係数表（開放型）(37部門)'!AH29/'逆行列係数表（開放型）(37部門)'!AH$35</f>
        <v>0.006320975958962079</v>
      </c>
      <c r="AI29" s="33">
        <f>+'逆行列係数表（開放型）(37部門)'!AI29/'逆行列係数表（開放型）(37部門)'!AI$36</f>
        <v>0.018123240874371633</v>
      </c>
      <c r="AJ29" s="33">
        <f>+'逆行列係数表（開放型）(37部門)'!AJ29/'逆行列係数表（開放型）(37部門)'!AJ$37</f>
        <v>0.0056399443175064</v>
      </c>
      <c r="AK29" s="33">
        <f>+'逆行列係数表（開放型）(37部門)'!AK29/'逆行列係数表（開放型）(37部門)'!AK$38</f>
        <v>0.006479426210597427</v>
      </c>
      <c r="AL29" s="33">
        <f>+'逆行列係数表（開放型）(37部門)'!AL29/'逆行列係数表（開放型）(37部門)'!AL$39</f>
        <v>0.00423882214745413</v>
      </c>
      <c r="AM29" s="33">
        <f>+'逆行列係数表（開放型）(37部門)'!AM29/'逆行列係数表（開放型）(37部門)'!AM$40</f>
        <v>0.007855156015553411</v>
      </c>
      <c r="AN29" s="35">
        <f t="shared" si="0"/>
        <v>1.313009262432949</v>
      </c>
      <c r="AO29" s="35">
        <f t="shared" si="1"/>
        <v>1.0324554703993118</v>
      </c>
    </row>
    <row r="30" spans="1:41" ht="14.25">
      <c r="A30" s="30" t="s">
        <v>139</v>
      </c>
      <c r="B30" s="31" t="s">
        <v>44</v>
      </c>
      <c r="C30" s="32">
        <f>+'逆行列係数表（開放型）(37部門)'!C30/'逆行列係数表（開放型）(37部門)'!C$4</f>
        <v>0.0073444723944839346</v>
      </c>
      <c r="D30" s="33">
        <f>+'逆行列係数表（開放型）(37部門)'!D30/'逆行列係数表（開放型）(37部門)'!D$5</f>
        <v>0.016028246432638258</v>
      </c>
      <c r="E30" s="33">
        <f>+'逆行列係数表（開放型）(37部門)'!E30/'逆行列係数表（開放型）(37部門)'!E$6</f>
        <v>0.006510832232260856</v>
      </c>
      <c r="F30" s="33">
        <f>+'逆行列係数表（開放型）(37部門)'!F30/'逆行列係数表（開放型）(37部門)'!F$7</f>
        <v>0.009002463302419493</v>
      </c>
      <c r="G30" s="33">
        <f>+'逆行列係数表（開放型）(37部門)'!G30/'逆行列係数表（開放型）(37部門)'!G$8</f>
        <v>0.007007714378883978</v>
      </c>
      <c r="H30" s="33">
        <f>+'逆行列係数表（開放型）(37部門)'!H30/'逆行列係数表（開放型）(37部門)'!H$9</f>
        <v>0.004561846879778692</v>
      </c>
      <c r="I30" s="33">
        <f>+'逆行列係数表（開放型）(37部門)'!I30/'逆行列係数表（開放型）(37部門)'!I$10</f>
        <v>0.001461047241268733</v>
      </c>
      <c r="J30" s="33">
        <f>+'逆行列係数表（開放型）(37部門)'!J30/'逆行列係数表（開放型）(37部門)'!J$11</f>
        <v>0.007287996052773656</v>
      </c>
      <c r="K30" s="33">
        <f>+'逆行列係数表（開放型）(37部門)'!K30/'逆行列係数表（開放型）(37部門)'!K$12</f>
        <v>0.006758220890859165</v>
      </c>
      <c r="L30" s="33">
        <f>+'逆行列係数表（開放型）(37部門)'!L30/'逆行列係数表（開放型）(37部門)'!L$13</f>
        <v>0.0027702289209080504</v>
      </c>
      <c r="M30" s="33">
        <f>+'逆行列係数表（開放型）(37部門)'!M30/'逆行列係数表（開放型）(37部門)'!M$14</f>
        <v>0.003306914470542882</v>
      </c>
      <c r="N30" s="33">
        <f>+'逆行列係数表（開放型）(37部門)'!N30/'逆行列係数表（開放型）(37部門)'!N$15</f>
        <v>0.008956464226636976</v>
      </c>
      <c r="O30" s="33">
        <f>+'逆行列係数表（開放型）(37部門)'!O30/'逆行列係数表（開放型）(37部門)'!O$16</f>
        <v>0.006282929628331185</v>
      </c>
      <c r="P30" s="33">
        <f>+'逆行列係数表（開放型）(37部門)'!P30/'逆行列係数表（開放型）(37部門)'!P$17</f>
        <v>0.006056671310264231</v>
      </c>
      <c r="Q30" s="33">
        <f>+'逆行列係数表（開放型）(37部門)'!Q30/'逆行列係数表（開放型）(37部門)'!Q$18</f>
        <v>0.005188659040451401</v>
      </c>
      <c r="R30" s="33">
        <f>+'逆行列係数表（開放型）(37部門)'!R30/'逆行列係数表（開放型）(37部門)'!R$19</f>
        <v>0.004762003189207432</v>
      </c>
      <c r="S30" s="33">
        <f>+'逆行列係数表（開放型）(37部門)'!S30/'逆行列係数表（開放型）(37部門)'!S$20</f>
        <v>0.005761768830343809</v>
      </c>
      <c r="T30" s="33">
        <f>+'逆行列係数表（開放型）(37部門)'!T30/'逆行列係数表（開放型）(37部門)'!T$21</f>
        <v>0.006878831270954943</v>
      </c>
      <c r="U30" s="33">
        <f>+'逆行列係数表（開放型）(37部門)'!U30/'逆行列係数表（開放型）(37部門)'!U$22</f>
        <v>0.0032293551813231997</v>
      </c>
      <c r="V30" s="33">
        <f>+'逆行列係数表（開放型）(37部門)'!V30/'逆行列係数表（開放型）(37部門)'!V$23</f>
        <v>0.009977950623787682</v>
      </c>
      <c r="W30" s="33">
        <f>+'逆行列係数表（開放型）(37部門)'!W30/'逆行列係数表（開放型）(37部門)'!W$24</f>
        <v>0.01168942956385467</v>
      </c>
      <c r="X30" s="33">
        <f>+'逆行列係数表（開放型）(37部門)'!X30/'逆行列係数表（開放型）(37部門)'!X$25</f>
        <v>0.0037688049729782632</v>
      </c>
      <c r="Y30" s="33">
        <f>+'逆行列係数表（開放型）(37部門)'!Y30/'逆行列係数表（開放型）(37部門)'!Y$26</f>
        <v>0.005060163427343347</v>
      </c>
      <c r="Z30" s="33">
        <f>+'逆行列係数表（開放型）(37部門)'!Z30/'逆行列係数表（開放型）(37部門)'!Z$27</f>
        <v>0.006900880579141236</v>
      </c>
      <c r="AA30" s="33">
        <f>+'逆行列係数表（開放型）(37部門)'!AA30/'逆行列係数表（開放型）(37部門)'!AA$28</f>
        <v>0.033354065842049904</v>
      </c>
      <c r="AB30" s="33">
        <f>+'逆行列係数表（開放型）(37部門)'!AB30/'逆行列係数表（開放型）(37部門)'!AB$29</f>
        <v>0.020735560730421543</v>
      </c>
      <c r="AC30" s="33">
        <f>+'逆行列係数表（開放型）(37部門)'!AC30/'逆行列係数表（開放型）(37部門)'!AC$30</f>
        <v>1</v>
      </c>
      <c r="AD30" s="33">
        <f>+'逆行列係数表（開放型）(37部門)'!AD30/'逆行列係数表（開放型）(37部門)'!AD$31</f>
        <v>0.03537799195055478</v>
      </c>
      <c r="AE30" s="33">
        <f>+'逆行列係数表（開放型）(37部門)'!AE30/'逆行列係数表（開放型）(37部門)'!AE$32</f>
        <v>0.020287594936435668</v>
      </c>
      <c r="AF30" s="33">
        <f>+'逆行列係数表（開放型）(37部門)'!AF30/'逆行列係数表（開放型）(37部門)'!AF$33</f>
        <v>0.004266660609300379</v>
      </c>
      <c r="AG30" s="33">
        <f>+'逆行列係数表（開放型）(37部門)'!AG30/'逆行列係数表（開放型）(37部門)'!AG$34</f>
        <v>0.008331102650598514</v>
      </c>
      <c r="AH30" s="33">
        <f>+'逆行列係数表（開放型）(37部門)'!AH30/'逆行列係数表（開放型）(37部門)'!AH$35</f>
        <v>0.020206786159403654</v>
      </c>
      <c r="AI30" s="33">
        <f>+'逆行列係数表（開放型）(37部門)'!AI30/'逆行列係数表（開放型）(37部門)'!AI$36</f>
        <v>0.026488184802997337</v>
      </c>
      <c r="AJ30" s="33">
        <f>+'逆行列係数表（開放型）(37部門)'!AJ30/'逆行列係数表（開放型）(37部門)'!AJ$37</f>
        <v>0.011845335895306378</v>
      </c>
      <c r="AK30" s="33">
        <f>+'逆行列係数表（開放型）(37部門)'!AK30/'逆行列係数表（開放型）(37部門)'!AK$38</f>
        <v>0.019454163792974162</v>
      </c>
      <c r="AL30" s="33">
        <f>+'逆行列係数表（開放型）(37部門)'!AL30/'逆行列係数表（開放型）(37部門)'!AL$39</f>
        <v>0.008244871383655811</v>
      </c>
      <c r="AM30" s="33">
        <f>+'逆行列係数表（開放型）(37部門)'!AM30/'逆行列係数表（開放型）(37部門)'!AM$40</f>
        <v>0.04641369366450924</v>
      </c>
      <c r="AN30" s="35">
        <f t="shared" si="0"/>
        <v>1.4115599074596437</v>
      </c>
      <c r="AO30" s="35">
        <f t="shared" si="1"/>
        <v>1.1099485662063093</v>
      </c>
    </row>
    <row r="31" spans="1:41" ht="14.25">
      <c r="A31" s="30" t="s">
        <v>96</v>
      </c>
      <c r="B31" s="31" t="s">
        <v>167</v>
      </c>
      <c r="C31" s="32">
        <f>+'逆行列係数表（開放型）(37部門)'!C31/'逆行列係数表（開放型）(37部門)'!C$4</f>
        <v>0.07930655899677971</v>
      </c>
      <c r="D31" s="33">
        <f>+'逆行列係数表（開放型）(37部門)'!D31/'逆行列係数表（開放型）(37部門)'!D$5</f>
        <v>0.26087706290399026</v>
      </c>
      <c r="E31" s="33">
        <f>+'逆行列係数表（開放型）(37部門)'!E31/'逆行列係数表（開放型）(37部門)'!E$6</f>
        <v>0.03929881012511775</v>
      </c>
      <c r="F31" s="33">
        <f>+'逆行列係数表（開放型）(37部門)'!F31/'逆行列係数表（開放型）(37部門)'!F$7</f>
        <v>0.032623969635639606</v>
      </c>
      <c r="G31" s="33">
        <f>+'逆行列係数表（開放型）(37部門)'!G31/'逆行列係数表（開放型）(37部門)'!G$8</f>
        <v>0.04715755040561824</v>
      </c>
      <c r="H31" s="33">
        <f>+'逆行列係数表（開放型）(37部門)'!H31/'逆行列係数表（開放型）(37部門)'!H$9</f>
        <v>0.025185623115741747</v>
      </c>
      <c r="I31" s="33">
        <f>+'逆行列係数表（開放型）(37部門)'!I31/'逆行列係数表（開放型）(37部門)'!I$10</f>
        <v>0.01873550816243007</v>
      </c>
      <c r="J31" s="33">
        <f>+'逆行列係数表（開放型）(37部門)'!J31/'逆行列係数表（開放型）(37部門)'!J$11</f>
        <v>0.024620441860726018</v>
      </c>
      <c r="K31" s="33">
        <f>+'逆行列係数表（開放型）(37部門)'!K31/'逆行列係数表（開放型）(37部門)'!K$12</f>
        <v>0.058598596320947854</v>
      </c>
      <c r="L31" s="33">
        <f>+'逆行列係数表（開放型）(37部門)'!L31/'逆行列係数表（開放型）(37部門)'!L$13</f>
        <v>0.019716104932383575</v>
      </c>
      <c r="M31" s="33">
        <f>+'逆行列係数表（開放型）(37部門)'!M31/'逆行列係数表（開放型）(37部門)'!M$14</f>
        <v>0.046806575455247294</v>
      </c>
      <c r="N31" s="33">
        <f>+'逆行列係数表（開放型）(37部門)'!N31/'逆行列係数表（開放型）(37部門)'!N$15</f>
        <v>0.03897768670574436</v>
      </c>
      <c r="O31" s="33">
        <f>+'逆行列係数表（開放型）(37部門)'!O31/'逆行列係数表（開放型）(37部門)'!O$16</f>
        <v>0.028025709122736175</v>
      </c>
      <c r="P31" s="33">
        <f>+'逆行列係数表（開放型）(37部門)'!P31/'逆行列係数表（開放型）(37部門)'!P$17</f>
        <v>0.0260664718339564</v>
      </c>
      <c r="Q31" s="33">
        <f>+'逆行列係数表（開放型）(37部門)'!Q31/'逆行列係数表（開放型）(37部門)'!Q$18</f>
        <v>0.028791496849799723</v>
      </c>
      <c r="R31" s="33">
        <f>+'逆行列係数表（開放型）(37部門)'!R31/'逆行列係数表（開放型）(37部門)'!R$19</f>
        <v>0.023351831821060202</v>
      </c>
      <c r="S31" s="33">
        <f>+'逆行列係数表（開放型）(37部門)'!S31/'逆行列係数表（開放型）(37部門)'!S$20</f>
        <v>0.02743854207953789</v>
      </c>
      <c r="T31" s="33">
        <f>+'逆行列係数表（開放型）(37部門)'!T31/'逆行列係数表（開放型）(37部門)'!T$21</f>
        <v>0.02621080723785222</v>
      </c>
      <c r="U31" s="33">
        <f>+'逆行列係数表（開放型）(37部門)'!U31/'逆行列係数表（開放型）(37部門)'!U$22</f>
        <v>0.019677714559006434</v>
      </c>
      <c r="V31" s="33">
        <f>+'逆行列係数表（開放型）(37部門)'!V31/'逆行列係数表（開放型）(37部門)'!V$23</f>
        <v>0.08068985512499616</v>
      </c>
      <c r="W31" s="33">
        <f>+'逆行列係数表（開放型）(37部門)'!W31/'逆行列係数表（開放型）(37部門)'!W$24</f>
        <v>0.054759476589287565</v>
      </c>
      <c r="X31" s="33">
        <f>+'逆行列係数表（開放型）(37部門)'!X31/'逆行列係数表（開放型）(37部門)'!X$25</f>
        <v>0.014144116724462322</v>
      </c>
      <c r="Y31" s="33">
        <f>+'逆行列係数表（開放型）(37部門)'!Y31/'逆行列係数表（開放型）(37部門)'!Y$26</f>
        <v>0.020251854045083457</v>
      </c>
      <c r="Z31" s="33">
        <f>+'逆行列係数表（開放型）(37部門)'!Z31/'逆行列係数表（開放型）(37部門)'!Z$27</f>
        <v>0.06827323029042062</v>
      </c>
      <c r="AA31" s="33">
        <f>+'逆行列係数表（開放型）(37部門)'!AA31/'逆行列係数表（開放型）(37部門)'!AA$28</f>
        <v>0.05810467370564476</v>
      </c>
      <c r="AB31" s="33">
        <f>+'逆行列係数表（開放型）(37部門)'!AB31/'逆行列係数表（開放型）(37部門)'!AB$29</f>
        <v>0.040805602791382165</v>
      </c>
      <c r="AC31" s="33">
        <f>+'逆行列係数表（開放型）(37部門)'!AC31/'逆行列係数表（開放型）(37部門)'!AC$30</f>
        <v>0.005044123079526757</v>
      </c>
      <c r="AD31" s="33">
        <f>+'逆行列係数表（開放型）(37部門)'!AD31/'逆行列係数表（開放型）(37部門)'!AD$31</f>
        <v>1</v>
      </c>
      <c r="AE31" s="33">
        <f>+'逆行列係数表（開放型）(37部門)'!AE31/'逆行列係数表（開放型）(37部門)'!AE$32</f>
        <v>0.02912006573859205</v>
      </c>
      <c r="AF31" s="33">
        <f>+'逆行列係数表（開放型）(37部門)'!AF31/'逆行列係数表（開放型）(37部門)'!AF$33</f>
        <v>0.03554197231239074</v>
      </c>
      <c r="AG31" s="33">
        <f>+'逆行列係数表（開放型）(37部門)'!AG31/'逆行列係数表（開放型）(37部門)'!AG$34</f>
        <v>0.028457661073702956</v>
      </c>
      <c r="AH31" s="33">
        <f>+'逆行列係数表（開放型）(37部門)'!AH31/'逆行列係数表（開放型）(37部門)'!AH$35</f>
        <v>0.01925773824036171</v>
      </c>
      <c r="AI31" s="33">
        <f>+'逆行列係数表（開放型）(37部門)'!AI31/'逆行列係数表（開放型）(37部門)'!AI$36</f>
        <v>0.046509264484503376</v>
      </c>
      <c r="AJ31" s="33">
        <f>+'逆行列係数表（開放型）(37部門)'!AJ31/'逆行列係数表（開放型）(37部門)'!AJ$37</f>
        <v>0.019948060436764635</v>
      </c>
      <c r="AK31" s="33">
        <f>+'逆行列係数表（開放型）(37部門)'!AK31/'逆行列係数表（開放型）(37部門)'!AK$38</f>
        <v>0.04202138352788937</v>
      </c>
      <c r="AL31" s="33">
        <f>+'逆行列係数表（開放型）(37部門)'!AL31/'逆行列係数表（開放型）(37部門)'!AL$39</f>
        <v>0.06679524773406192</v>
      </c>
      <c r="AM31" s="33">
        <f>+'逆行列係数表（開放型）(37部門)'!AM31/'逆行列係数表（開放型）(37部門)'!AM$40</f>
        <v>0.10060408709788958</v>
      </c>
      <c r="AN31" s="35">
        <f t="shared" si="0"/>
        <v>2.601795475121276</v>
      </c>
      <c r="AO31" s="35">
        <f t="shared" si="1"/>
        <v>2.045863687337328</v>
      </c>
    </row>
    <row r="32" spans="1:41" ht="14.25">
      <c r="A32" s="30" t="s">
        <v>140</v>
      </c>
      <c r="B32" s="31" t="s">
        <v>52</v>
      </c>
      <c r="C32" s="32">
        <f>+'逆行列係数表（開放型）(37部門)'!C32/'逆行列係数表（開放型）(37部門)'!C$4</f>
        <v>0.00747760911789152</v>
      </c>
      <c r="D32" s="33">
        <f>+'逆行列係数表（開放型）(37部門)'!D32/'逆行列係数表（開放型）(37部門)'!D$5</f>
        <v>0.008198373604288638</v>
      </c>
      <c r="E32" s="33">
        <f>+'逆行列係数表（開放型）(37部門)'!E32/'逆行列係数表（開放型）(37部門)'!E$6</f>
        <v>0.007791055824995764</v>
      </c>
      <c r="F32" s="33">
        <f>+'逆行列係数表（開放型）(37部門)'!F32/'逆行列係数表（開放型）(37部門)'!F$7</f>
        <v>0.009054611025845472</v>
      </c>
      <c r="G32" s="33">
        <f>+'逆行列係数表（開放型）(37部門)'!G32/'逆行列係数表（開放型）(37部門)'!G$8</f>
        <v>0.008620644609841192</v>
      </c>
      <c r="H32" s="33">
        <f>+'逆行列係数表（開放型）(37部門)'!H32/'逆行列係数表（開放型）(37部門)'!H$9</f>
        <v>0.007110242281260472</v>
      </c>
      <c r="I32" s="33">
        <f>+'逆行列係数表（開放型）(37部門)'!I32/'逆行列係数表（開放型）(37部門)'!I$10</f>
        <v>0.0013452492471058661</v>
      </c>
      <c r="J32" s="33">
        <f>+'逆行列係数表（開放型）(37部門)'!J32/'逆行列係数表（開放型）(37部門)'!J$11</f>
        <v>0.009565213184300887</v>
      </c>
      <c r="K32" s="33">
        <f>+'逆行列係数表（開放型）(37部門)'!K32/'逆行列係数表（開放型）(37部門)'!K$12</f>
        <v>0.010864972572008679</v>
      </c>
      <c r="L32" s="33">
        <f>+'逆行列係数表（開放型）(37部門)'!L32/'逆行列係数表（開放型）(37部門)'!L$13</f>
        <v>0.003211046565264736</v>
      </c>
      <c r="M32" s="33">
        <f>+'逆行列係数表（開放型）(37部門)'!M32/'逆行列係数表（開放型）(37部門)'!M$14</f>
        <v>0.004183861671605153</v>
      </c>
      <c r="N32" s="33">
        <f>+'逆行列係数表（開放型）(37部門)'!N32/'逆行列係数表（開放型）(37部門)'!N$15</f>
        <v>0.009375289959110359</v>
      </c>
      <c r="O32" s="33">
        <f>+'逆行列係数表（開放型）(37部門)'!O32/'逆行列係数表（開放型）(37部門)'!O$16</f>
        <v>0.008716044092089644</v>
      </c>
      <c r="P32" s="33">
        <f>+'逆行列係数表（開放型）(37部門)'!P32/'逆行列係数表（開放型）(37部門)'!P$17</f>
        <v>0.010858629778699678</v>
      </c>
      <c r="Q32" s="33">
        <f>+'逆行列係数表（開放型）(37部門)'!Q32/'逆行列係数表（開放型）(37部門)'!Q$18</f>
        <v>0.011438682582435288</v>
      </c>
      <c r="R32" s="33">
        <f>+'逆行列係数表（開放型）(37部門)'!R32/'逆行列係数表（開放型）(37部門)'!R$19</f>
        <v>0.01130682796035277</v>
      </c>
      <c r="S32" s="33">
        <f>+'逆行列係数表（開放型）(37部門)'!S32/'逆行列係数表（開放型）(37部門)'!S$20</f>
        <v>0.017887204909047622</v>
      </c>
      <c r="T32" s="33">
        <f>+'逆行列係数表（開放型）(37部門)'!T32/'逆行列係数表（開放型）(37部門)'!T$21</f>
        <v>0.01532784820909404</v>
      </c>
      <c r="U32" s="33">
        <f>+'逆行列係数表（開放型）(37部門)'!U32/'逆行列係数表（開放型）(37部門)'!U$22</f>
        <v>0.005122832896514448</v>
      </c>
      <c r="V32" s="33">
        <f>+'逆行列係数表（開放型）(37部門)'!V32/'逆行列係数表（開放型）(37部門)'!V$23</f>
        <v>0.010609444506407658</v>
      </c>
      <c r="W32" s="33">
        <f>+'逆行列係数表（開放型）(37部門)'!W32/'逆行列係数表（開放型）(37部門)'!W$24</f>
        <v>0.013215755345360907</v>
      </c>
      <c r="X32" s="33">
        <f>+'逆行列係数表（開放型）(37部門)'!X32/'逆行列係数表（開放型）(37部門)'!X$25</f>
        <v>0.004838044890050223</v>
      </c>
      <c r="Y32" s="33">
        <f>+'逆行列係数表（開放型）(37部門)'!Y32/'逆行列係数表（開放型）(37部門)'!Y$26</f>
        <v>0.028351616802023864</v>
      </c>
      <c r="Z32" s="33">
        <f>+'逆行列係数表（開放型）(37部門)'!Z32/'逆行列係数表（開放型）(37部門)'!Z$27</f>
        <v>0.01371305249945249</v>
      </c>
      <c r="AA32" s="33">
        <f>+'逆行列係数表（開放型）(37部門)'!AA32/'逆行列係数表（開放型）(37部門)'!AA$28</f>
        <v>0.03153262679739606</v>
      </c>
      <c r="AB32" s="33">
        <f>+'逆行列係数表（開放型）(37部門)'!AB32/'逆行列係数表（開放型）(37部門)'!AB$29</f>
        <v>0.051608256899146325</v>
      </c>
      <c r="AC32" s="33">
        <f>+'逆行列係数表（開放型）(37部門)'!AC32/'逆行列係数表（開放型）(37部門)'!AC$30</f>
        <v>0.005099473022795401</v>
      </c>
      <c r="AD32" s="33">
        <f>+'逆行列係数表（開放型）(37部門)'!AD32/'逆行列係数表（開放型）(37部門)'!AD$31</f>
        <v>0.013759935326986696</v>
      </c>
      <c r="AE32" s="33">
        <f>+'逆行列係数表（開放型）(37部門)'!AE32/'逆行列係数表（開放型）(37部門)'!AE$32</f>
        <v>1</v>
      </c>
      <c r="AF32" s="33">
        <f>+'逆行列係数表（開放型）(37部門)'!AF32/'逆行列係数表（開放型）(37部門)'!AF$33</f>
        <v>0.02571342066052084</v>
      </c>
      <c r="AG32" s="33">
        <f>+'逆行列係数表（開放型）(37部門)'!AG32/'逆行列係数表（開放型）(37部門)'!AG$34</f>
        <v>0.018774649217755145</v>
      </c>
      <c r="AH32" s="33">
        <f>+'逆行列係数表（開放型）(37部門)'!AH32/'逆行列係数表（開放型）(37部門)'!AH$35</f>
        <v>0.012086624124396636</v>
      </c>
      <c r="AI32" s="33">
        <f>+'逆行列係数表（開放型）(37部門)'!AI32/'逆行列係数表（開放型）(37部門)'!AI$36</f>
        <v>0.06025541115179035</v>
      </c>
      <c r="AJ32" s="33">
        <f>+'逆行列係数表（開放型）(37部門)'!AJ32/'逆行列係数表（開放型）(37部門)'!AJ$37</f>
        <v>0.046090688544987296</v>
      </c>
      <c r="AK32" s="33">
        <f>+'逆行列係数表（開放型）(37部門)'!AK32/'逆行列係数表（開放型）(37部門)'!AK$38</f>
        <v>0.019732709547851317</v>
      </c>
      <c r="AL32" s="33">
        <f>+'逆行列係数表（開放型）(37部門)'!AL32/'逆行列係数表（開放型）(37部門)'!AL$39</f>
        <v>0.007476650731319909</v>
      </c>
      <c r="AM32" s="33">
        <f>+'逆行列係数表（開放型）(37部門)'!AM32/'逆行列係数表（開放型）(37部門)'!AM$40</f>
        <v>0.06938318818877884</v>
      </c>
      <c r="AN32" s="35">
        <f t="shared" si="0"/>
        <v>1.599697788348772</v>
      </c>
      <c r="AO32" s="35">
        <f t="shared" si="1"/>
        <v>1.2578865814746778</v>
      </c>
    </row>
    <row r="33" spans="1:41" ht="14.25">
      <c r="A33" s="30" t="s">
        <v>141</v>
      </c>
      <c r="B33" s="31" t="s">
        <v>45</v>
      </c>
      <c r="C33" s="32">
        <f>+'逆行列係数表（開放型）(37部門)'!C33/'逆行列係数表（開放型）(37部門)'!C$4</f>
        <v>0.001380749522335395</v>
      </c>
      <c r="D33" s="33">
        <f>+'逆行列係数表（開放型）(37部門)'!D33/'逆行列係数表（開放型）(37部門)'!D$5</f>
        <v>0.0014017924088797092</v>
      </c>
      <c r="E33" s="33">
        <f>+'逆行列係数表（開放型）(37部門)'!E33/'逆行列係数表（開放型）(37部門)'!E$6</f>
        <v>0.0013741062053871423</v>
      </c>
      <c r="F33" s="33">
        <f>+'逆行列係数表（開放型）(37部門)'!F33/'逆行列係数表（開放型）(37部門)'!F$7</f>
        <v>0.001018639045992419</v>
      </c>
      <c r="G33" s="33">
        <f>+'逆行列係数表（開放型）(37部門)'!G33/'逆行列係数表（開放型）(37部門)'!G$8</f>
        <v>0.0015128303389662335</v>
      </c>
      <c r="H33" s="33">
        <f>+'逆行列係数表（開放型）(37部門)'!H33/'逆行列係数表（開放型）(37部門)'!H$9</f>
        <v>0.00035200113520636537</v>
      </c>
      <c r="I33" s="33">
        <f>+'逆行列係数表（開放型）(37部門)'!I33/'逆行列係数表（開放型）(37部門)'!I$10</f>
        <v>0.00012540318930255863</v>
      </c>
      <c r="J33" s="33">
        <f>+'逆行列係数表（開放型）(37部門)'!J33/'逆行列係数表（開放型）(37部門)'!J$11</f>
        <v>0.0008013373250063322</v>
      </c>
      <c r="K33" s="33">
        <f>+'逆行列係数表（開放型）(37部門)'!K33/'逆行列係数表（開放型）(37部門)'!K$12</f>
        <v>0.0017497618224403978</v>
      </c>
      <c r="L33" s="33">
        <f>+'逆行列係数表（開放型）(37部門)'!L33/'逆行列係数表（開放型）(37部門)'!L$13</f>
        <v>0.0006888160870282012</v>
      </c>
      <c r="M33" s="33">
        <f>+'逆行列係数表（開放型）(37部門)'!M33/'逆行列係数表（開放型）(37部門)'!M$14</f>
        <v>0.0008682783532275656</v>
      </c>
      <c r="N33" s="33">
        <f>+'逆行列係数表（開放型）(37部門)'!N33/'逆行列係数表（開放型）(37部門)'!N$15</f>
        <v>0.0013134009289944317</v>
      </c>
      <c r="O33" s="33">
        <f>+'逆行列係数表（開放型）(37部門)'!O33/'逆行列係数表（開放型）(37部門)'!O$16</f>
        <v>0.0018663536796040036</v>
      </c>
      <c r="P33" s="33">
        <f>+'逆行列係数表（開放型）(37部門)'!P33/'逆行列係数表（開放型）(37部門)'!P$17</f>
        <v>0.0016664640642375726</v>
      </c>
      <c r="Q33" s="33">
        <f>+'逆行列係数表（開放型）(37部門)'!Q33/'逆行列係数表（開放型）(37部門)'!Q$18</f>
        <v>0.0008836019661716263</v>
      </c>
      <c r="R33" s="33">
        <f>+'逆行列係数表（開放型）(37部門)'!R33/'逆行列係数表（開放型）(37部門)'!R$19</f>
        <v>0.00032843234440009625</v>
      </c>
      <c r="S33" s="33">
        <f>+'逆行列係数表（開放型）(37部門)'!S33/'逆行列係数表（開放型）(37部門)'!S$20</f>
        <v>0.001011499546571297</v>
      </c>
      <c r="T33" s="33">
        <f>+'逆行列係数表（開放型）(37部門)'!T33/'逆行列係数表（開放型）(37部門)'!T$21</f>
        <v>0.0005603324646989856</v>
      </c>
      <c r="U33" s="33">
        <f>+'逆行列係数表（開放型）(37部門)'!U33/'逆行列係数表（開放型）(37部門)'!U$22</f>
        <v>0.0005635342542843531</v>
      </c>
      <c r="V33" s="33">
        <f>+'逆行列係数表（開放型）(37部門)'!V33/'逆行列係数表（開放型）(37部門)'!V$23</f>
        <v>0.0009209052073785784</v>
      </c>
      <c r="W33" s="33">
        <f>+'逆行列係数表（開放型）(37部門)'!W33/'逆行列係数表（開放型）(37部門)'!W$24</f>
        <v>0.0036913621570339753</v>
      </c>
      <c r="X33" s="33">
        <f>+'逆行列係数表（開放型）(37部門)'!X33/'逆行列係数表（開放型）(37部門)'!X$25</f>
        <v>0.00028471614989446264</v>
      </c>
      <c r="Y33" s="33">
        <f>+'逆行列係数表（開放型）(37部門)'!Y33/'逆行列係数表（開放型）(37部門)'!Y$26</f>
        <v>0.002227205348748571</v>
      </c>
      <c r="Z33" s="33">
        <f>+'逆行列係数表（開放型）(37部門)'!Z33/'逆行列係数表（開放型）(37部門)'!Z$27</f>
        <v>0.004973790089080835</v>
      </c>
      <c r="AA33" s="33">
        <f>+'逆行列係数表（開放型）(37部門)'!AA33/'逆行列係数表（開放型）(37部門)'!AA$28</f>
        <v>0.0018333564175770126</v>
      </c>
      <c r="AB33" s="33">
        <f>+'逆行列係数表（開放型）(37部門)'!AB33/'逆行列係数表（開放型）(37部門)'!AB$29</f>
        <v>0.0014366608055548932</v>
      </c>
      <c r="AC33" s="33">
        <f>+'逆行列係数表（開放型）(37部門)'!AC33/'逆行列係数表（開放型）(37部門)'!AC$30</f>
        <v>0.00038856045406772025</v>
      </c>
      <c r="AD33" s="33">
        <f>+'逆行列係数表（開放型）(37部門)'!AD33/'逆行列係数表（開放型）(37部門)'!AD$31</f>
        <v>0.002199508962267269</v>
      </c>
      <c r="AE33" s="33">
        <f>+'逆行列係数表（開放型）(37部門)'!AE33/'逆行列係数表（開放型）(37部門)'!AE$32</f>
        <v>0.0008746583999309335</v>
      </c>
      <c r="AF33" s="33">
        <f>+'逆行列係数表（開放型）(37部門)'!AF33/'逆行列係数表（開放型）(37部門)'!AF$33</f>
        <v>1</v>
      </c>
      <c r="AG33" s="33">
        <f>+'逆行列係数表（開放型）(37部門)'!AG33/'逆行列係数表（開放型）(37部門)'!AG$34</f>
        <v>0.002324083035115684</v>
      </c>
      <c r="AH33" s="33">
        <f>+'逆行列係数表（開放型）(37部門)'!AH33/'逆行列係数表（開放型）(37部門)'!AH$35</f>
        <v>0.0010172514137177203</v>
      </c>
      <c r="AI33" s="33">
        <f>+'逆行列係数表（開放型）(37部門)'!AI33/'逆行列係数表（開放型）(37部門)'!AI$36</f>
        <v>0.001308140922406319</v>
      </c>
      <c r="AJ33" s="33">
        <f>+'逆行列係数表（開放型）(37部門)'!AJ33/'逆行列係数表（開放型）(37部門)'!AJ$37</f>
        <v>0.0008963091670788271</v>
      </c>
      <c r="AK33" s="33">
        <f>+'逆行列係数表（開放型）(37部門)'!AK33/'逆行列係数表（開放型）(37部門)'!AK$38</f>
        <v>0.0009699370711157313</v>
      </c>
      <c r="AL33" s="33">
        <f>+'逆行列係数表（開放型）(37部門)'!AL33/'逆行列係数表（開放型）(37部門)'!AL$39</f>
        <v>0.0007528304333218255</v>
      </c>
      <c r="AM33" s="33">
        <f>+'逆行列係数表（開放型）(37部門)'!AM33/'逆行列係数表（開放型）(37部門)'!AM$40</f>
        <v>0.23925019923079588</v>
      </c>
      <c r="AN33" s="35">
        <f t="shared" si="0"/>
        <v>1.2848168099478208</v>
      </c>
      <c r="AO33" s="35">
        <f t="shared" si="1"/>
        <v>1.0102869658616451</v>
      </c>
    </row>
    <row r="34" spans="1:41" ht="14.25">
      <c r="A34" s="30" t="s">
        <v>142</v>
      </c>
      <c r="B34" s="31" t="s">
        <v>46</v>
      </c>
      <c r="C34" s="32">
        <f>+'逆行列係数表（開放型）(37部門)'!C34/'逆行列係数表（開放型）(37部門)'!C$4</f>
        <v>0.00013761599594076454</v>
      </c>
      <c r="D34" s="33">
        <f>+'逆行列係数表（開放型）(37部門)'!D34/'逆行列係数表（開放型）(37部門)'!D$5</f>
        <v>0.000400766918180286</v>
      </c>
      <c r="E34" s="33">
        <f>+'逆行列係数表（開放型）(37部門)'!E34/'逆行列係数表（開放型）(37部門)'!E$6</f>
        <v>0.00029188194633182184</v>
      </c>
      <c r="F34" s="33">
        <f>+'逆行列係数表（開放型）(37部門)'!F34/'逆行列係数表（開放型）(37部門)'!F$7</f>
        <v>9.895780678081351E-05</v>
      </c>
      <c r="G34" s="33">
        <f>+'逆行列係数表（開放型）(37部門)'!G34/'逆行列係数表（開放型）(37部門)'!G$8</f>
        <v>0.00018464392944172287</v>
      </c>
      <c r="H34" s="33">
        <f>+'逆行列係数表（開放型）(37部門)'!H34/'逆行列係数表（開放型）(37部門)'!H$9</f>
        <v>0.00028945557055267513</v>
      </c>
      <c r="I34" s="33">
        <f>+'逆行列係数表（開放型）(37部門)'!I34/'逆行列係数表（開放型）(37部門)'!I$10</f>
        <v>2.5390822208256648E-05</v>
      </c>
      <c r="J34" s="33">
        <f>+'逆行列係数表（開放型）(37部門)'!J34/'逆行列係数表（開放型）(37部門)'!J$11</f>
        <v>0.00020521560095231072</v>
      </c>
      <c r="K34" s="33">
        <f>+'逆行列係数表（開放型）(37部門)'!K34/'逆行列係数表（開放型）(37部門)'!K$12</f>
        <v>0.0004640391161675996</v>
      </c>
      <c r="L34" s="33">
        <f>+'逆行列係数表（開放型）(37部門)'!L34/'逆行列係数表（開放型）(37部門)'!L$13</f>
        <v>6.819847202395988E-05</v>
      </c>
      <c r="M34" s="33">
        <f>+'逆行列係数表（開放型）(37部門)'!M34/'逆行列係数表（開放型）(37部門)'!M$14</f>
        <v>6.480579947364144E-05</v>
      </c>
      <c r="N34" s="33">
        <f>+'逆行列係数表（開放型）(37部門)'!N34/'逆行列係数表（開放型）(37部門)'!N$15</f>
        <v>0.00044842728200116644</v>
      </c>
      <c r="O34" s="33">
        <f>+'逆行列係数表（開放型）(37部門)'!O34/'逆行列係数表（開放型）(37部門)'!O$16</f>
        <v>0.0007296428596589909</v>
      </c>
      <c r="P34" s="33">
        <f>+'逆行列係数表（開放型）(37部門)'!P34/'逆行列係数表（開放型）(37部門)'!P$17</f>
        <v>0.0004536208179877127</v>
      </c>
      <c r="Q34" s="33">
        <f>+'逆行列係数表（開放型）(37部門)'!Q34/'逆行列係数表（開放型）(37部門)'!Q$18</f>
        <v>0.00044845428110343647</v>
      </c>
      <c r="R34" s="33">
        <f>+'逆行列係数表（開放型）(37部門)'!R34/'逆行列係数表（開放型）(37部門)'!R$19</f>
        <v>0.001094139812116923</v>
      </c>
      <c r="S34" s="33">
        <f>+'逆行列係数表（開放型）(37部門)'!S34/'逆行列係数表（開放型）(37部門)'!S$20</f>
        <v>0.0008639754903503106</v>
      </c>
      <c r="T34" s="33">
        <f>+'逆行列係数表（開放型）(37部門)'!T34/'逆行列係数表（開放型）(37部門)'!T$21</f>
        <v>0.001498580575057243</v>
      </c>
      <c r="U34" s="33">
        <f>+'逆行列係数表（開放型）(37部門)'!U34/'逆行列係数表（開放型）(37部門)'!U$22</f>
        <v>0.0002600737859206794</v>
      </c>
      <c r="V34" s="33">
        <f>+'逆行列係数表（開放型）(37部門)'!V34/'逆行列係数表（開放型）(37部門)'!V$23</f>
        <v>0.00014120961418097143</v>
      </c>
      <c r="W34" s="33">
        <f>+'逆行列係数表（開放型）(37部門)'!W34/'逆行列係数表（開放型）(37部門)'!W$24</f>
        <v>0.00027964534920323493</v>
      </c>
      <c r="X34" s="33">
        <f>+'逆行列係数表（開放型）(37部門)'!X34/'逆行列係数表（開放型）(37部門)'!X$25</f>
        <v>0.0002684752415224074</v>
      </c>
      <c r="Y34" s="33">
        <f>+'逆行列係数表（開放型）(37部門)'!Y34/'逆行列係数表（開放型）(37部門)'!Y$26</f>
        <v>0.00025453933935103406</v>
      </c>
      <c r="Z34" s="33">
        <f>+'逆行列係数表（開放型）(37部門)'!Z34/'逆行列係数表（開放型）(37部門)'!Z$27</f>
        <v>0.00024371186456212884</v>
      </c>
      <c r="AA34" s="33">
        <f>+'逆行列係数表（開放型）(37部門)'!AA34/'逆行列係数表（開放型）(37部門)'!AA$28</f>
        <v>0.00033162864845937164</v>
      </c>
      <c r="AB34" s="33">
        <f>+'逆行列係数表（開放型）(37部門)'!AB34/'逆行列係数表（開放型）(37部門)'!AB$29</f>
        <v>0.0004587073690513305</v>
      </c>
      <c r="AC34" s="33">
        <f>+'逆行列係数表（開放型）(37部門)'!AC34/'逆行列係数表（開放型）(37部門)'!AC$30</f>
        <v>3.98330124641868E-05</v>
      </c>
      <c r="AD34" s="33">
        <f>+'逆行列係数表（開放型）(37部門)'!AD34/'逆行列係数表（開放型）(37部門)'!AD$31</f>
        <v>0.0005625754486598062</v>
      </c>
      <c r="AE34" s="33">
        <f>+'逆行列係数表（開放型）(37部門)'!AE34/'逆行列係数表（開放型）(37部門)'!AE$32</f>
        <v>0.0034733955387272397</v>
      </c>
      <c r="AF34" s="33">
        <f>+'逆行列係数表（開放型）(37部門)'!AF34/'逆行列係数表（開放型）(37部門)'!AF$33</f>
        <v>0.0001945257606638378</v>
      </c>
      <c r="AG34" s="33">
        <f>+'逆行列係数表（開放型）(37部門)'!AG34/'逆行列係数表（開放型）(37部門)'!AG$34</f>
        <v>1</v>
      </c>
      <c r="AH34" s="33">
        <f>+'逆行列係数表（開放型）(37部門)'!AH34/'逆行列係数表（開放型）(37部門)'!AH$35</f>
        <v>0.0001553818421708267</v>
      </c>
      <c r="AI34" s="33">
        <f>+'逆行列係数表（開放型）(37部門)'!AI34/'逆行列係数表（開放型）(37部門)'!AI$36</f>
        <v>0.00026884805625997674</v>
      </c>
      <c r="AJ34" s="33">
        <f>+'逆行列係数表（開放型）(37部門)'!AJ34/'逆行列係数表（開放型）(37部門)'!AJ$37</f>
        <v>0.000538213595000727</v>
      </c>
      <c r="AK34" s="33">
        <f>+'逆行列係数表（開放型）(37部門)'!AK34/'逆行列係数表（開放型）(37部門)'!AK$38</f>
        <v>0.00048358350738487825</v>
      </c>
      <c r="AL34" s="33">
        <f>+'逆行列係数表（開放型）(37部門)'!AL34/'逆行列係数表（開放型）(37部門)'!AL$39</f>
        <v>0.00013488910000586602</v>
      </c>
      <c r="AM34" s="33">
        <f>+'逆行列係数表（開放型）(37部門)'!AM34/'逆行列係数表（開放型）(37部門)'!AM$40</f>
        <v>0.00046298318903032073</v>
      </c>
      <c r="AN34" s="35">
        <f t="shared" si="0"/>
        <v>1.0163200333589486</v>
      </c>
      <c r="AO34" s="35">
        <f t="shared" si="1"/>
        <v>0.7991605300434369</v>
      </c>
    </row>
    <row r="35" spans="1:41" ht="14.25">
      <c r="A35" s="30" t="s">
        <v>143</v>
      </c>
      <c r="B35" s="31" t="s">
        <v>168</v>
      </c>
      <c r="C35" s="32">
        <f>+'逆行列係数表（開放型）(37部門)'!C35/'逆行列係数表（開放型）(37部門)'!C$4</f>
        <v>0.0004785433332175729</v>
      </c>
      <c r="D35" s="33">
        <f>+'逆行列係数表（開放型）(37部門)'!D35/'逆行列係数表（開放型）(37部門)'!D$5</f>
        <v>0.0003220675642484367</v>
      </c>
      <c r="E35" s="33">
        <f>+'逆行列係数表（開放型）(37部門)'!E35/'逆行列係数表（開放型）(37部門)'!E$6</f>
        <v>8.913085090253686E-05</v>
      </c>
      <c r="F35" s="33">
        <f>+'逆行列係数表（開放型）(37部門)'!F35/'逆行列係数表（開放型）(37部門)'!F$7</f>
        <v>6.111213566305203E-05</v>
      </c>
      <c r="G35" s="33">
        <f>+'逆行列係数表（開放型）(37部門)'!G35/'逆行列係数表（開放型）(37部門)'!G$8</f>
        <v>8.942925688839195E-05</v>
      </c>
      <c r="H35" s="33">
        <f>+'逆行列係数表（開放型）(37部門)'!H35/'逆行列係数表（開放型）(37部門)'!H$9</f>
        <v>4.573355901323739E-05</v>
      </c>
      <c r="I35" s="33">
        <f>+'逆行列係数表（開放型）(37部門)'!I35/'逆行列係数表（開放型）(37部門)'!I$10</f>
        <v>2.459625994730832E-05</v>
      </c>
      <c r="J35" s="33">
        <f>+'逆行列係数表（開放型）(37部門)'!J35/'逆行列係数表（開放型）(37部門)'!J$11</f>
        <v>4.882642934341045E-05</v>
      </c>
      <c r="K35" s="33">
        <f>+'逆行列係数表（開放型）(37部門)'!K35/'逆行列係数表（開放型）(37部門)'!K$12</f>
        <v>9.728934308478946E-05</v>
      </c>
      <c r="L35" s="33">
        <f>+'逆行列係数表（開放型）(37部門)'!L35/'逆行列係数表（開放型）(37部門)'!L$13</f>
        <v>3.5428139041130836E-05</v>
      </c>
      <c r="M35" s="33">
        <f>+'逆行列係数表（開放型）(37部門)'!M35/'逆行列係数表（開放型）(37部門)'!M$14</f>
        <v>6.725929915387156E-05</v>
      </c>
      <c r="N35" s="33">
        <f>+'逆行列係数表（開放型）(37部門)'!N35/'逆行列係数表（開放型）(37部門)'!N$15</f>
        <v>6.955344006273514E-05</v>
      </c>
      <c r="O35" s="33">
        <f>+'逆行列係数表（開放型）(37部門)'!O35/'逆行列係数表（開放型）(37部門)'!O$16</f>
        <v>6.130018555000083E-05</v>
      </c>
      <c r="P35" s="33">
        <f>+'逆行列係数表（開放型）(37部門)'!P35/'逆行列係数表（開放型）(37部門)'!P$17</f>
        <v>5.833013440345587E-05</v>
      </c>
      <c r="Q35" s="33">
        <f>+'逆行列係数表（開放型）(37部門)'!Q35/'逆行列係数表（開放型）(37部門)'!Q$18</f>
        <v>5.455984801118851E-05</v>
      </c>
      <c r="R35" s="33">
        <f>+'逆行列係数表（開放型）(37部門)'!R35/'逆行列係数表（開放型）(37部門)'!R$19</f>
        <v>4.270194217689939E-05</v>
      </c>
      <c r="S35" s="33">
        <f>+'逆行列係数表（開放型）(37部門)'!S35/'逆行列係数表（開放型）(37部門)'!S$20</f>
        <v>5.912696201107363E-05</v>
      </c>
      <c r="T35" s="33">
        <f>+'逆行列係数表（開放型）(37部門)'!T35/'逆行列係数表（開放型）(37部門)'!T$21</f>
        <v>5.123793585534275E-05</v>
      </c>
      <c r="U35" s="33">
        <f>+'逆行列係数表（開放型）(37部門)'!U35/'逆行列係数表（開放型）(37部門)'!U$22</f>
        <v>3.4758445128072146E-05</v>
      </c>
      <c r="V35" s="33">
        <f>+'逆行列係数表（開放型）(37部門)'!V35/'逆行列係数表（開放型）(37部門)'!V$23</f>
        <v>0.0001314026824625689</v>
      </c>
      <c r="W35" s="33">
        <f>+'逆行列係数表（開放型）(37部門)'!W35/'逆行列係数表（開放型）(37部門)'!W$24</f>
        <v>0.00011707785076971773</v>
      </c>
      <c r="X35" s="33">
        <f>+'逆行列係数表（開放型）(37部門)'!X35/'逆行列係数表（開放型）(37部門)'!X$25</f>
        <v>3.993292865190109E-05</v>
      </c>
      <c r="Y35" s="33">
        <f>+'逆行列係数表（開放型）(37部門)'!Y35/'逆行列係数表（開放型）(37部門)'!Y$26</f>
        <v>0.00040787705787840016</v>
      </c>
      <c r="Z35" s="33">
        <f>+'逆行列係数表（開放型）(37部門)'!Z35/'逆行列係数表（開放型）(37部門)'!Z$27</f>
        <v>0.00014636152214687052</v>
      </c>
      <c r="AA35" s="33">
        <f>+'逆行列係数表（開放型）(37部門)'!AA35/'逆行列係数表（開放型）(37部門)'!AA$28</f>
        <v>0.00013858650568158347</v>
      </c>
      <c r="AB35" s="33">
        <f>+'逆行列係数表（開放型）(37部門)'!AB35/'逆行列係数表（開放型）(37部門)'!AB$29</f>
        <v>0.000290302375552651</v>
      </c>
      <c r="AC35" s="33">
        <f>+'逆行列係数表（開放型）(37部門)'!AC35/'逆行列係数表（開放型）(37部門)'!AC$30</f>
        <v>2.7388535950552038E-05</v>
      </c>
      <c r="AD35" s="33">
        <f>+'逆行列係数表（開放型）(37部門)'!AD35/'逆行列係数表（開放型）(37部門)'!AD$31</f>
        <v>0.0011721054044053312</v>
      </c>
      <c r="AE35" s="33">
        <f>+'逆行列係数表（開放型）(37部門)'!AE35/'逆行列係数表（開放型）(37部門)'!AE$32</f>
        <v>0.0008581949127855826</v>
      </c>
      <c r="AF35" s="33">
        <f>+'逆行列係数表（開放型）(37部門)'!AF35/'逆行列係数表（開放型）(37部門)'!AF$33</f>
        <v>9.149629035760492E-05</v>
      </c>
      <c r="AG35" s="33">
        <f>+'逆行列係数表（開放型）(37部門)'!AG35/'逆行列係数表（開放型）(37部門)'!AG$34</f>
        <v>8.973408749731781E-05</v>
      </c>
      <c r="AH35" s="33">
        <f>+'逆行列係数表（開放型）(37部門)'!AH35/'逆行列係数表（開放型）(37部門)'!AH$35</f>
        <v>1</v>
      </c>
      <c r="AI35" s="33">
        <f>+'逆行列係数表（開放型）(37部門)'!AI35/'逆行列係数表（開放型）(37部門)'!AI$36</f>
        <v>0.00013599093064546475</v>
      </c>
      <c r="AJ35" s="33">
        <f>+'逆行列係数表（開放型）(37部門)'!AJ35/'逆行列係数表（開放型）(37部門)'!AJ$37</f>
        <v>0.00010481445807952925</v>
      </c>
      <c r="AK35" s="33">
        <f>+'逆行列係数表（開放型）(37部門)'!AK35/'逆行列係数表（開放型）(37部門)'!AK$38</f>
        <v>0.0001571071938661943</v>
      </c>
      <c r="AL35" s="33">
        <f>+'逆行列係数表（開放型）(37部門)'!AL35/'逆行列係数表（開放型）(37部門)'!AL$39</f>
        <v>9.717923405739518E-05</v>
      </c>
      <c r="AM35" s="33">
        <f>+'逆行列係数表（開放型）(37部門)'!AM35/'逆行列係数表（開放型）(37部門)'!AM$40</f>
        <v>0.002543072626293883</v>
      </c>
      <c r="AN35" s="35">
        <f t="shared" si="0"/>
        <v>1.008339609660785</v>
      </c>
      <c r="AO35" s="35">
        <f t="shared" si="1"/>
        <v>0.7928853023363559</v>
      </c>
    </row>
    <row r="36" spans="1:41" ht="14.25">
      <c r="A36" s="30" t="s">
        <v>144</v>
      </c>
      <c r="B36" s="31" t="s">
        <v>198</v>
      </c>
      <c r="C36" s="32">
        <f>+'逆行列係数表（開放型）(37部門)'!C36/'逆行列係数表（開放型）(37部門)'!C$4</f>
        <v>0.0007863790600875533</v>
      </c>
      <c r="D36" s="33">
        <f>+'逆行列係数表（開放型）(37部門)'!D36/'逆行列係数表（開放型）(37部門)'!D$5</f>
        <v>0.001695367219538559</v>
      </c>
      <c r="E36" s="33">
        <f>+'逆行列係数表（開放型）(37部門)'!E36/'逆行列係数表（開放型）(37部門)'!E$6</f>
        <v>0.001167457151192618</v>
      </c>
      <c r="F36" s="33">
        <f>+'逆行列係数表（開放型）(37部門)'!F36/'逆行列係数表（開放型）(37部門)'!F$7</f>
        <v>0.0011725564871485335</v>
      </c>
      <c r="G36" s="33">
        <f>+'逆行列係数表（開放型）(37部門)'!G36/'逆行列係数表（開放型）(37部門)'!G$8</f>
        <v>0.0012416716394825927</v>
      </c>
      <c r="H36" s="33">
        <f>+'逆行列係数表（開放型）(37部門)'!H36/'逆行列係数表（開放型）(37部門)'!H$9</f>
        <v>0.0011988438763655994</v>
      </c>
      <c r="I36" s="33">
        <f>+'逆行列係数表（開放型）(37部門)'!I36/'逆行列係数表（開放型）(37部門)'!I$10</f>
        <v>0.00020066023913333875</v>
      </c>
      <c r="J36" s="33">
        <f>+'逆行列係数表（開放型）(37部門)'!J36/'逆行列係数表（開放型）(37部門)'!J$11</f>
        <v>0.000688597544113877</v>
      </c>
      <c r="K36" s="33">
        <f>+'逆行列係数表（開放型）(37部門)'!K36/'逆行列係数表（開放型）(37部門)'!K$12</f>
        <v>0.0009350215447430759</v>
      </c>
      <c r="L36" s="33">
        <f>+'逆行列係数表（開放型）(37部門)'!L36/'逆行列係数表（開放型）(37部門)'!L$13</f>
        <v>0.0009104707469488922</v>
      </c>
      <c r="M36" s="33">
        <f>+'逆行列係数表（開放型）(37部門)'!M36/'逆行列係数表（開放型）(37部門)'!M$14</f>
        <v>0.00047405914041329333</v>
      </c>
      <c r="N36" s="33">
        <f>+'逆行列係数表（開放型）(37部門)'!N36/'逆行列係数表（開放型）(37部門)'!N$15</f>
        <v>0.0013664522038430798</v>
      </c>
      <c r="O36" s="33">
        <f>+'逆行列係数表（開放型）(37部門)'!O36/'逆行列係数表（開放型）(37部門)'!O$16</f>
        <v>0.002947814801469567</v>
      </c>
      <c r="P36" s="33">
        <f>+'逆行列係数表（開放型）(37部門)'!P36/'逆行列係数表（開放型）(37部門)'!P$17</f>
        <v>0.0016131567145666332</v>
      </c>
      <c r="Q36" s="33">
        <f>+'逆行列係数表（開放型）(37部門)'!Q36/'逆行列係数表（開放型）(37部門)'!Q$18</f>
        <v>0.002544262501408434</v>
      </c>
      <c r="R36" s="33">
        <f>+'逆行列係数表（開放型）(37部門)'!R36/'逆行列係数表（開放型）(37部門)'!R$19</f>
        <v>0.0009639083120529815</v>
      </c>
      <c r="S36" s="33">
        <f>+'逆行列係数表（開放型）(37部門)'!S36/'逆行列係数表（開放型）(37部門)'!S$20</f>
        <v>0.0007009512014456661</v>
      </c>
      <c r="T36" s="33">
        <f>+'逆行列係数表（開放型）(37部門)'!T36/'逆行列係数表（開放型）(37部門)'!T$21</f>
        <v>0.0010104247442676722</v>
      </c>
      <c r="U36" s="33">
        <f>+'逆行列係数表（開放型）(37部門)'!U36/'逆行列係数表（開放型）(37部門)'!U$22</f>
        <v>0.00043231462441559247</v>
      </c>
      <c r="V36" s="33">
        <f>+'逆行列係数表（開放型）(37部門)'!V36/'逆行列係数表（開放型）(37部門)'!V$23</f>
        <v>0.0011036613419097231</v>
      </c>
      <c r="W36" s="33">
        <f>+'逆行列係数表（開放型）(37部門)'!W36/'逆行列係数表（開放型）(37部門)'!W$24</f>
        <v>0.001322534128275871</v>
      </c>
      <c r="X36" s="33">
        <f>+'逆行列係数表（開放型）(37部門)'!X36/'逆行列係数表（開放型）(37部門)'!X$25</f>
        <v>0.0006141028421428957</v>
      </c>
      <c r="Y36" s="33">
        <f>+'逆行列係数表（開放型）(37部門)'!Y36/'逆行列係数表（開放型）(37部門)'!Y$26</f>
        <v>0.010543552410780737</v>
      </c>
      <c r="Z36" s="33">
        <f>+'逆行列係数表（開放型）(37部門)'!Z36/'逆行列係数表（開放型）(37部門)'!Z$27</f>
        <v>0.002329597465982735</v>
      </c>
      <c r="AA36" s="33">
        <f>+'逆行列係数表（開放型）(37部門)'!AA36/'逆行列係数表（開放型）(37部門)'!AA$28</f>
        <v>0.0008900914679391657</v>
      </c>
      <c r="AB36" s="33">
        <f>+'逆行列係数表（開放型）(37部門)'!AB36/'逆行列係数表（開放型）(37部門)'!AB$29</f>
        <v>0.0033411169788604995</v>
      </c>
      <c r="AC36" s="33">
        <f>+'逆行列係数表（開放型）(37部門)'!AC36/'逆行列係数表（開放型）(37部門)'!AC$30</f>
        <v>0.00042214537186317043</v>
      </c>
      <c r="AD36" s="33">
        <f>+'逆行列係数表（開放型）(37部門)'!AD36/'逆行列係数表（開放型）(37部門)'!AD$31</f>
        <v>0.0015461664211535147</v>
      </c>
      <c r="AE36" s="33">
        <f>+'逆行列係数表（開放型）(37部門)'!AE36/'逆行列係数表（開放型）(37部門)'!AE$32</f>
        <v>0.0015051378174548273</v>
      </c>
      <c r="AF36" s="33">
        <f>+'逆行列係数表（開放型）(37部門)'!AF36/'逆行列係数表（開放型）(37部門)'!AF$33</f>
        <v>0.00037046613775553177</v>
      </c>
      <c r="AG36" s="33">
        <f>+'逆行列係数表（開放型）(37部門)'!AG36/'逆行列係数表（開放型）(37部門)'!AG$34</f>
        <v>0.0013146915543708084</v>
      </c>
      <c r="AH36" s="33">
        <f>+'逆行列係数表（開放型）(37部門)'!AH36/'逆行列係数表（開放型）(37部門)'!AH$35</f>
        <v>0.0011551365567221699</v>
      </c>
      <c r="AI36" s="33">
        <f>+'逆行列係数表（開放型）(37部門)'!AI36/'逆行列係数表（開放型）(37部門)'!AI$36</f>
        <v>1</v>
      </c>
      <c r="AJ36" s="33">
        <f>+'逆行列係数表（開放型）(37部門)'!AJ36/'逆行列係数表（開放型）(37部門)'!AJ$37</f>
        <v>0.0020431907969442687</v>
      </c>
      <c r="AK36" s="33">
        <f>+'逆行列係数表（開放型）(37部門)'!AK36/'逆行列係数表（開放型）(37部門)'!AK$38</f>
        <v>0.0028641861253882947</v>
      </c>
      <c r="AL36" s="33">
        <f>+'逆行列係数表（開放型）(37部門)'!AL36/'逆行列係数表（開放型）(37部門)'!AL$39</f>
        <v>0.0004888684274050397</v>
      </c>
      <c r="AM36" s="33">
        <f>+'逆行列係数表（開放型）(37部門)'!AM36/'逆行列係数表（開放型）(37部門)'!AM$40</f>
        <v>0.005045761852679433</v>
      </c>
      <c r="AN36" s="35">
        <f t="shared" si="0"/>
        <v>1.0589507774502662</v>
      </c>
      <c r="AO36" s="35">
        <f t="shared" si="1"/>
        <v>0.8326822622989408</v>
      </c>
    </row>
    <row r="37" spans="1:41" ht="14.25">
      <c r="A37" s="30" t="s">
        <v>145</v>
      </c>
      <c r="B37" s="31" t="s">
        <v>24</v>
      </c>
      <c r="C37" s="32">
        <f>+'逆行列係数表（開放型）(37部門)'!C37/'逆行列係数表（開放型）(37部門)'!C$4</f>
        <v>0.030640571616758948</v>
      </c>
      <c r="D37" s="33">
        <f>+'逆行列係数表（開放型）(37部門)'!D37/'逆行列係数表（開放型）(37部門)'!D$5</f>
        <v>0.04259334389170223</v>
      </c>
      <c r="E37" s="33">
        <f>+'逆行列係数表（開放型）(37部門)'!E37/'逆行列係数表（開放型）(37部門)'!E$6</f>
        <v>0.03455463458459505</v>
      </c>
      <c r="F37" s="33">
        <f>+'逆行列係数表（開放型）(37部門)'!F37/'逆行列係数表（開放型）(37部門)'!F$7</f>
        <v>0.041618212724563966</v>
      </c>
      <c r="G37" s="33">
        <f>+'逆行列係数表（開放型）(37部門)'!G37/'逆行列係数表（開放型）(37部門)'!G$8</f>
        <v>0.028135450427773753</v>
      </c>
      <c r="H37" s="33">
        <f>+'逆行列係数表（開放型）(37部門)'!H37/'逆行列係数表（開放型）(37部門)'!H$9</f>
        <v>0.024890814972483983</v>
      </c>
      <c r="I37" s="33">
        <f>+'逆行列係数表（開放型）(37部門)'!I37/'逆行列係数表（開放型）(37部門)'!I$10</f>
        <v>0.005941941827230143</v>
      </c>
      <c r="J37" s="33">
        <f>+'逆行列係数表（開放型）(37部門)'!J37/'逆行列係数表（開放型）(37部門)'!J$11</f>
        <v>0.039434658667049684</v>
      </c>
      <c r="K37" s="33">
        <f>+'逆行列係数表（開放型）(37部門)'!K37/'逆行列係数表（開放型）(37部門)'!K$12</f>
        <v>0.05089386055600635</v>
      </c>
      <c r="L37" s="33">
        <f>+'逆行列係数表（開放型）(37部門)'!L37/'逆行列係数表（開放型）(37部門)'!L$13</f>
        <v>0.01072815270597522</v>
      </c>
      <c r="M37" s="33">
        <f>+'逆行列係数表（開放型）(37部門)'!M37/'逆行列係数表（開放型）(37部門)'!M$14</f>
        <v>0.015220562840437765</v>
      </c>
      <c r="N37" s="33">
        <f>+'逆行列係数表（開放型）(37部門)'!N37/'逆行列係数表（開放型）(37部門)'!N$15</f>
        <v>0.03394382259691497</v>
      </c>
      <c r="O37" s="33">
        <f>+'逆行列係数表（開放型）(37部門)'!O37/'逆行列係数表（開放型）(37部門)'!O$16</f>
        <v>0.035106482283921915</v>
      </c>
      <c r="P37" s="33">
        <f>+'逆行列係数表（開放型）(37部門)'!P37/'逆行列係数表（開放型）(37部門)'!P$17</f>
        <v>0.03276616614867527</v>
      </c>
      <c r="Q37" s="33">
        <f>+'逆行列係数表（開放型）(37部門)'!Q37/'逆行列係数表（開放型）(37部門)'!Q$18</f>
        <v>0.03591368139933659</v>
      </c>
      <c r="R37" s="33">
        <f>+'逆行列係数表（開放型）(37部門)'!R37/'逆行列係数表（開放型）(37部門)'!R$19</f>
        <v>0.04311267833397182</v>
      </c>
      <c r="S37" s="33">
        <f>+'逆行列係数表（開放型）(37部門)'!S37/'逆行列係数表（開放型）(37部門)'!S$20</f>
        <v>0.038123013466032266</v>
      </c>
      <c r="T37" s="33">
        <f>+'逆行列係数表（開放型）(37部門)'!T37/'逆行列係数表（開放型）(37部門)'!T$21</f>
        <v>0.038268134345806816</v>
      </c>
      <c r="U37" s="33">
        <f>+'逆行列係数表（開放型）(37部門)'!U37/'逆行列係数表（開放型）(37部門)'!U$22</f>
        <v>0.02556362203838321</v>
      </c>
      <c r="V37" s="33">
        <f>+'逆行列係数表（開放型）(37部門)'!V37/'逆行列係数表（開放型）(37部門)'!V$23</f>
        <v>0.044122464017176816</v>
      </c>
      <c r="W37" s="33">
        <f>+'逆行列係数表（開放型）(37部門)'!W37/'逆行列係数表（開放型）(37部門)'!W$24</f>
        <v>0.08161446478697733</v>
      </c>
      <c r="X37" s="33">
        <f>+'逆行列係数表（開放型）(37部門)'!X37/'逆行列係数表（開放型）(37部門)'!X$25</f>
        <v>0.020121727628713195</v>
      </c>
      <c r="Y37" s="33">
        <f>+'逆行列係数表（開放型）(37部門)'!Y37/'逆行列係数表（開放型）(37部門)'!Y$26</f>
        <v>0.0786831499063548</v>
      </c>
      <c r="Z37" s="33">
        <f>+'逆行列係数表（開放型）(37部門)'!Z37/'逆行列係数表（開放型）(37部門)'!Z$27</f>
        <v>0.05854569005301508</v>
      </c>
      <c r="AA37" s="33">
        <f>+'逆行列係数表（開放型）(37部門)'!AA37/'逆行列係数表（開放型）(37部門)'!AA$28</f>
        <v>0.06997168874474592</v>
      </c>
      <c r="AB37" s="33">
        <f>+'逆行列係数表（開放型）(37部門)'!AB37/'逆行列係数表（開放型）(37部門)'!AB$29</f>
        <v>0.09923014599443573</v>
      </c>
      <c r="AC37" s="33">
        <f>+'逆行列係数表（開放型）(37部門)'!AC37/'逆行列係数表（開放型）(37部門)'!AC$30</f>
        <v>0.019924298025639758</v>
      </c>
      <c r="AD37" s="33">
        <f>+'逆行列係数表（開放型）(37部門)'!AD37/'逆行列係数表（開放型）(37部門)'!AD$31</f>
        <v>0.08859311433103371</v>
      </c>
      <c r="AE37" s="33">
        <f>+'逆行列係数表（開放型）(37部門)'!AE37/'逆行列係数表（開放型）(37部門)'!AE$32</f>
        <v>0.10295165037082697</v>
      </c>
      <c r="AF37" s="33">
        <f>+'逆行列係数表（開放型）(37部門)'!AF37/'逆行列係数表（開放型）(37部門)'!AF$33</f>
        <v>0.07099789112305678</v>
      </c>
      <c r="AG37" s="33">
        <f>+'逆行列係数表（開放型）(37部門)'!AG37/'逆行列係数表（開放型）(37部門)'!AG$34</f>
        <v>0.05054356244226828</v>
      </c>
      <c r="AH37" s="33">
        <f>+'逆行列係数表（開放型）(37部門)'!AH37/'逆行列係数表（開放型）(37部門)'!AH$35</f>
        <v>0.03982690668498745</v>
      </c>
      <c r="AI37" s="33">
        <f>+'逆行列係数表（開放型）(37部門)'!AI37/'逆行列係数表（開放型）(37部門)'!AI$36</f>
        <v>0.07310961341316473</v>
      </c>
      <c r="AJ37" s="33">
        <f>+'逆行列係数表（開放型）(37部門)'!AJ37/'逆行列係数表（開放型）(37部門)'!AJ$37</f>
        <v>1</v>
      </c>
      <c r="AK37" s="33">
        <f>+'逆行列係数表（開放型）(37部門)'!AK37/'逆行列係数表（開放型）(37部門)'!AK$38</f>
        <v>0.03811483593321431</v>
      </c>
      <c r="AL37" s="33">
        <f>+'逆行列係数表（開放型）(37部門)'!AL37/'逆行列係数表（開放型）(37部門)'!AL$39</f>
        <v>0.022641269384925243</v>
      </c>
      <c r="AM37" s="33">
        <f>+'逆行列係数表（開放型）(37部門)'!AM37/'逆行列係数表（開放型）(37部門)'!AM$40</f>
        <v>0.06323579363319988</v>
      </c>
      <c r="AN37" s="35">
        <f t="shared" si="0"/>
        <v>2.629678071901356</v>
      </c>
      <c r="AO37" s="35">
        <f t="shared" si="1"/>
        <v>2.067788543770701</v>
      </c>
    </row>
    <row r="38" spans="1:41" ht="14.25">
      <c r="A38" s="30" t="s">
        <v>146</v>
      </c>
      <c r="B38" s="31" t="s">
        <v>25</v>
      </c>
      <c r="C38" s="32">
        <f>+'逆行列係数表（開放型）(37部門)'!C38/'逆行列係数表（開放型）(37部門)'!C$4</f>
        <v>0.00023995720279799694</v>
      </c>
      <c r="D38" s="33">
        <f>+'逆行列係数表（開放型）(37部門)'!D38/'逆行列係数表（開放型）(37部門)'!D$5</f>
        <v>0.00026597737599951015</v>
      </c>
      <c r="E38" s="33">
        <f>+'逆行列係数表（開放型）(37部門)'!E38/'逆行列係数表（開放型）(37部門)'!E$6</f>
        <v>0.0002308282321716122</v>
      </c>
      <c r="F38" s="33">
        <f>+'逆行列係数表（開放型）(37部門)'!F38/'逆行列係数表（開放型）(37部門)'!F$7</f>
        <v>0.00026874949224754365</v>
      </c>
      <c r="G38" s="33">
        <f>+'逆行列係数表（開放型）(37部門)'!G38/'逆行列係数表（開放型）(37部門)'!G$8</f>
        <v>0.0002024973078208032</v>
      </c>
      <c r="H38" s="33">
        <f>+'逆行列係数表（開放型）(37部門)'!H38/'逆行列係数表（開放型）(37部門)'!H$9</f>
        <v>0.00014646457226684346</v>
      </c>
      <c r="I38" s="33">
        <f>+'逆行列係数表（開放型）(37部門)'!I38/'逆行列係数表（開放型）(37部門)'!I$10</f>
        <v>3.568846038203951E-05</v>
      </c>
      <c r="J38" s="33">
        <f>+'逆行列係数表（開放型）(37部門)'!J38/'逆行列係数表（開放型）(37部門)'!J$11</f>
        <v>0.00019512493757489917</v>
      </c>
      <c r="K38" s="33">
        <f>+'逆行列係数表（開放型）(37部門)'!K38/'逆行列係数表（開放型）(37部門)'!K$12</f>
        <v>0.00021356946256478922</v>
      </c>
      <c r="L38" s="33">
        <f>+'逆行列係数表（開放型）(37部門)'!L38/'逆行列係数表（開放型）(37部門)'!L$13</f>
        <v>8.802755540841935E-05</v>
      </c>
      <c r="M38" s="33">
        <f>+'逆行列係数表（開放型）(37部門)'!M38/'逆行列係数表（開放型）(37部門)'!M$14</f>
        <v>0.0001006430079106574</v>
      </c>
      <c r="N38" s="33">
        <f>+'逆行列係数表（開放型）(37部門)'!N38/'逆行列係数表（開放型）(37部門)'!N$15</f>
        <v>0.0002091513387961387</v>
      </c>
      <c r="O38" s="33">
        <f>+'逆行列係数表（開放型）(37部門)'!O38/'逆行列係数表（開放型）(37部門)'!O$16</f>
        <v>0.0002243506498933377</v>
      </c>
      <c r="P38" s="33">
        <f>+'逆行列係数表（開放型）(37部門)'!P38/'逆行列係数表（開放型）(37部門)'!P$17</f>
        <v>0.00022156050075371458</v>
      </c>
      <c r="Q38" s="33">
        <f>+'逆行列係数表（開放型）(37部門)'!Q38/'逆行列係数表（開放型）(37部門)'!Q$18</f>
        <v>0.00022236012830540233</v>
      </c>
      <c r="R38" s="33">
        <f>+'逆行列係数表（開放型）(37部門)'!R38/'逆行列係数表（開放型）(37部門)'!R$19</f>
        <v>0.0002860017742015581</v>
      </c>
      <c r="S38" s="33">
        <f>+'逆行列係数表（開放型）(37部門)'!S38/'逆行列係数表（開放型）(37部門)'!S$20</f>
        <v>0.0002523692122092273</v>
      </c>
      <c r="T38" s="33">
        <f>+'逆行列係数表（開放型）(37部門)'!T38/'逆行列係数表（開放型）(37部門)'!T$21</f>
        <v>0.00027366091537737406</v>
      </c>
      <c r="U38" s="33">
        <f>+'逆行列係数表（開放型）(37部門)'!U38/'逆行列係数表（開放型）(37部門)'!U$22</f>
        <v>0.00015128768715387238</v>
      </c>
      <c r="V38" s="33">
        <f>+'逆行列係数表（開放型）(37部門)'!V38/'逆行列係数表（開放型）(37部門)'!V$23</f>
        <v>0.00033416917044965547</v>
      </c>
      <c r="W38" s="33">
        <f>+'逆行列係数表（開放型）(37部門)'!W38/'逆行列係数表（開放型）(37部門)'!W$24</f>
        <v>0.0003942853087507688</v>
      </c>
      <c r="X38" s="33">
        <f>+'逆行列係数表（開放型）(37部門)'!X38/'逆行列係数表（開放型）(37部門)'!X$25</f>
        <v>8.204071693733519E-05</v>
      </c>
      <c r="Y38" s="33">
        <f>+'逆行列係数表（開放型）(37部門)'!Y38/'逆行列係数表（開放型）(37部門)'!Y$26</f>
        <v>0.0004301636416722535</v>
      </c>
      <c r="Z38" s="33">
        <f>+'逆行列係数表（開放型）(37部門)'!Z38/'逆行列係数表（開放型）(37部門)'!Z$27</f>
        <v>0.00022786711459914105</v>
      </c>
      <c r="AA38" s="33">
        <f>+'逆行列係数表（開放型）(37部門)'!AA38/'逆行列係数表（開放型）(37部門)'!AA$28</f>
        <v>0.0007763705940334961</v>
      </c>
      <c r="AB38" s="33">
        <f>+'逆行列係数表（開放型）(37部門)'!AB38/'逆行列係数表（開放型）(37部門)'!AB$29</f>
        <v>0.0005490787350113842</v>
      </c>
      <c r="AC38" s="33">
        <f>+'逆行列係数表（開放型）(37部門)'!AC38/'逆行列係数表（開放型）(37部門)'!AC$30</f>
        <v>0.0004461517927533065</v>
      </c>
      <c r="AD38" s="33">
        <f>+'逆行列係数表（開放型）(37部門)'!AD38/'逆行列係数表（開放型）(37部門)'!AD$31</f>
        <v>0.0004976875150693083</v>
      </c>
      <c r="AE38" s="33">
        <f>+'逆行列係数表（開放型）(37部門)'!AE38/'逆行列係数表（開放型）(37部門)'!AE$32</f>
        <v>0.0055187500415141075</v>
      </c>
      <c r="AF38" s="33">
        <f>+'逆行列係数表（開放型）(37部門)'!AF38/'逆行列係数表（開放型）(37部門)'!AF$33</f>
        <v>0.0005009406545135979</v>
      </c>
      <c r="AG38" s="33">
        <f>+'逆行列係数表（開放型）(37部門)'!AG38/'逆行列係数表（開放型）(37部門)'!AG$34</f>
        <v>0.0022289004146066158</v>
      </c>
      <c r="AH38" s="33">
        <f>+'逆行列係数表（開放型）(37部門)'!AH38/'逆行列係数表（開放型）(37部門)'!AH$35</f>
        <v>0.008697635743922528</v>
      </c>
      <c r="AI38" s="33">
        <f>+'逆行列係数表（開放型）(37部門)'!AI38/'逆行列係数表（開放型）(37部門)'!AI$36</f>
        <v>0.002296261420489825</v>
      </c>
      <c r="AJ38" s="33">
        <f>+'逆行列係数表（開放型）(37部門)'!AJ38/'逆行列係数表（開放型）(37部門)'!AJ$37</f>
        <v>0.0011332048813342424</v>
      </c>
      <c r="AK38" s="33">
        <f>+'逆行列係数表（開放型）(37部門)'!AK38/'逆行列係数表（開放型）(37部門)'!AK$38</f>
        <v>1</v>
      </c>
      <c r="AL38" s="33">
        <f>+'逆行列係数表（開放型）(37部門)'!AL38/'逆行列係数表（開放型）(37部門)'!AL$39</f>
        <v>0.0001951898221537181</v>
      </c>
      <c r="AM38" s="33">
        <f>+'逆行列係数表（開放型）(37部門)'!AM38/'逆行列係数表（開放型）(37部門)'!AM$40</f>
        <v>0.0017713789603690964</v>
      </c>
      <c r="AN38" s="35">
        <f t="shared" si="0"/>
        <v>1.029908346342016</v>
      </c>
      <c r="AO38" s="35">
        <f t="shared" si="1"/>
        <v>0.8098453960792409</v>
      </c>
    </row>
    <row r="39" spans="1:41" ht="14.25">
      <c r="A39" s="30" t="s">
        <v>147</v>
      </c>
      <c r="B39" s="31" t="s">
        <v>47</v>
      </c>
      <c r="C39" s="32">
        <f>+'逆行列係数表（開放型）(37部門)'!C39/'逆行列係数表（開放型）(37部門)'!C$4</f>
        <v>0.0011150406632927897</v>
      </c>
      <c r="D39" s="33">
        <f>+'逆行列係数表（開放型）(37部門)'!D39/'逆行列係数表（開放型）(37部門)'!D$5</f>
        <v>0.001116102950861926</v>
      </c>
      <c r="E39" s="33">
        <f>+'逆行列係数表（開放型）(37部門)'!E39/'逆行列係数表（開放型）(37部門)'!E$6</f>
        <v>0.0008366291035365682</v>
      </c>
      <c r="F39" s="33">
        <f>+'逆行列係数表（開放型）(37部門)'!F39/'逆行列係数表（開放型）(37部門)'!F$7</f>
        <v>0.001527900251646143</v>
      </c>
      <c r="G39" s="33">
        <f>+'逆行列係数表（開放型）(37部門)'!G39/'逆行列係数表（開放型）(37部門)'!G$8</f>
        <v>0.0010338849974522127</v>
      </c>
      <c r="H39" s="33">
        <f>+'逆行列係数表（開放型）(37部門)'!H39/'逆行列係数表（開放型）(37部門)'!H$9</f>
        <v>0.000541391254235013</v>
      </c>
      <c r="I39" s="33">
        <f>+'逆行列係数表（開放型）(37部門)'!I39/'逆行列係数表（開放型）(37部門)'!I$10</f>
        <v>8.667617503608287E-05</v>
      </c>
      <c r="J39" s="33">
        <f>+'逆行列係数表（開放型）(37部門)'!J39/'逆行列係数表（開放型）(37部門)'!J$11</f>
        <v>0.00044432582845920393</v>
      </c>
      <c r="K39" s="33">
        <f>+'逆行列係数表（開放型）(37部門)'!K39/'逆行列係数表（開放型）(37部門)'!K$12</f>
        <v>0.001188807374435022</v>
      </c>
      <c r="L39" s="33">
        <f>+'逆行列係数表（開放型）(37部門)'!L39/'逆行列係数表（開放型）(37部門)'!L$13</f>
        <v>0.00022611292560788048</v>
      </c>
      <c r="M39" s="33">
        <f>+'逆行列係数表（開放型）(37部門)'!M39/'逆行列係数表（開放型）(37部門)'!M$14</f>
        <v>0.00031556153981882507</v>
      </c>
      <c r="N39" s="33">
        <f>+'逆行列係数表（開放型）(37部門)'!N39/'逆行列係数表（開放型）(37部門)'!N$15</f>
        <v>0.0007109892483066299</v>
      </c>
      <c r="O39" s="33">
        <f>+'逆行列係数表（開放型）(37部門)'!O39/'逆行列係数表（開放型）(37部門)'!O$16</f>
        <v>0.001056090623929372</v>
      </c>
      <c r="P39" s="33">
        <f>+'逆行列係数表（開放型）(37部門)'!P39/'逆行列係数表（開放型）(37部門)'!P$17</f>
        <v>0.0012837801511317243</v>
      </c>
      <c r="Q39" s="33">
        <f>+'逆行列係数表（開放型）(37部門)'!Q39/'逆行列係数表（開放型）(37部門)'!Q$18</f>
        <v>0.0012339419614838154</v>
      </c>
      <c r="R39" s="33">
        <f>+'逆行列係数表（開放型）(37部門)'!R39/'逆行列係数表（開放型）(37部門)'!R$19</f>
        <v>0.0009056628939994917</v>
      </c>
      <c r="S39" s="33">
        <f>+'逆行列係数表（開放型）(37部門)'!S39/'逆行列係数表（開放型）(37部門)'!S$20</f>
        <v>0.0012288233223276329</v>
      </c>
      <c r="T39" s="33">
        <f>+'逆行列係数表（開放型）(37部門)'!T39/'逆行列係数表（開放型）(37部門)'!T$21</f>
        <v>0.0011819495604469923</v>
      </c>
      <c r="U39" s="33">
        <f>+'逆行列係数表（開放型）(37部門)'!U39/'逆行列係数表（開放型）(37部門)'!U$22</f>
        <v>0.0004653432212703955</v>
      </c>
      <c r="V39" s="33">
        <f>+'逆行列係数表（開放型）(37部門)'!V39/'逆行列係数表（開放型）(37部門)'!V$23</f>
        <v>0.0013120918856373187</v>
      </c>
      <c r="W39" s="33">
        <f>+'逆行列係数表（開放型）(37部門)'!W39/'逆行列係数表（開放型）(37部門)'!W$24</f>
        <v>0.001361572176547073</v>
      </c>
      <c r="X39" s="33">
        <f>+'逆行列係数表（開放型）(37部門)'!X39/'逆行列係数表（開放型）(37部門)'!X$25</f>
        <v>0.0001281462956194659</v>
      </c>
      <c r="Y39" s="33">
        <f>+'逆行列係数表（開放型）(37部門)'!Y39/'逆行列係数表（開放型）(37部門)'!Y$26</f>
        <v>0.0009357188732224152</v>
      </c>
      <c r="Z39" s="33">
        <f>+'逆行列係数表（開放型）(37部門)'!Z39/'逆行列係数表（開放型）(37部門)'!Z$27</f>
        <v>0.0035091927607723825</v>
      </c>
      <c r="AA39" s="33">
        <f>+'逆行列係数表（開放型）(37部門)'!AA39/'逆行列係数表（開放型）(37部門)'!AA$28</f>
        <v>0.002143953836910191</v>
      </c>
      <c r="AB39" s="33">
        <f>+'逆行列係数表（開放型）(37部門)'!AB39/'逆行列係数表（開放型）(37部門)'!AB$29</f>
        <v>0.00406823095975194</v>
      </c>
      <c r="AC39" s="33">
        <f>+'逆行列係数表（開放型）(37部門)'!AC39/'逆行列係数表（開放型）(37部門)'!AC$30</f>
        <v>0.0004256110610218877</v>
      </c>
      <c r="AD39" s="33">
        <f>+'逆行列係数表（開放型）(37部門)'!AD39/'逆行列係数表（開放型）(37部門)'!AD$31</f>
        <v>0.001996200237452457</v>
      </c>
      <c r="AE39" s="33">
        <f>+'逆行列係数表（開放型）(37部門)'!AE39/'逆行列係数表（開放型）(37部門)'!AE$32</f>
        <v>0.00238941370666502</v>
      </c>
      <c r="AF39" s="33">
        <f>+'逆行列係数表（開放型）(37部門)'!AF39/'逆行列係数表（開放型）(37部門)'!AF$33</f>
        <v>0.0032141847986396034</v>
      </c>
      <c r="AG39" s="33">
        <f>+'逆行列係数表（開放型）(37部門)'!AG39/'逆行列係数表（開放型）(37部門)'!AG$34</f>
        <v>0.0031007938708534195</v>
      </c>
      <c r="AH39" s="33">
        <f>+'逆行列係数表（開放型）(37部門)'!AH39/'逆行列係数表（開放型）(37部門)'!AH$35</f>
        <v>0.002325986266806204</v>
      </c>
      <c r="AI39" s="33">
        <f>+'逆行列係数表（開放型）(37部門)'!AI39/'逆行列係数表（開放型）(37部門)'!AI$36</f>
        <v>0.005317377709080833</v>
      </c>
      <c r="AJ39" s="33">
        <f>+'逆行列係数表（開放型）(37部門)'!AJ39/'逆行列係数表（開放型）(37部門)'!AJ$37</f>
        <v>0.001544751610123532</v>
      </c>
      <c r="AK39" s="33">
        <f>+'逆行列係数表（開放型）(37部門)'!AK39/'逆行列係数表（開放型）(37部門)'!AK$38</f>
        <v>0.002060306065053694</v>
      </c>
      <c r="AL39" s="33">
        <f>+'逆行列係数表（開放型）(37部門)'!AL39/'逆行列係数表（開放型）(37部門)'!AL$39</f>
        <v>1</v>
      </c>
      <c r="AM39" s="33">
        <f>+'逆行列係数表（開放型）(37部門)'!AM39/'逆行列係数表（開放型）(37部門)'!AM$40</f>
        <v>0.0014847282302743482</v>
      </c>
      <c r="AN39" s="35">
        <f t="shared" si="0"/>
        <v>1.0538172743917096</v>
      </c>
      <c r="AO39" s="35">
        <f t="shared" si="1"/>
        <v>0.8286456469705025</v>
      </c>
    </row>
    <row r="40" spans="1:41" ht="14.25">
      <c r="A40" s="30" t="s">
        <v>148</v>
      </c>
      <c r="B40" s="31" t="s">
        <v>48</v>
      </c>
      <c r="C40" s="32">
        <f>+'逆行列係数表（開放型）(37部門)'!C40/'逆行列係数表（開放型）(37部門)'!C$4</f>
        <v>0.005771153072284118</v>
      </c>
      <c r="D40" s="38">
        <f>+'逆行列係数表（開放型）(37部門)'!D40/'逆行列係数表（開放型）(37部門)'!D$5</f>
        <v>0.005859106547817131</v>
      </c>
      <c r="E40" s="33">
        <f>+'逆行列係数表（開放型）(37部門)'!E40/'逆行列係数表（開放型）(37部門)'!E$6</f>
        <v>0.005743385835434948</v>
      </c>
      <c r="F40" s="33">
        <f>+'逆行列係数表（開放型）(37部門)'!F40/'逆行列係数表（開放型）(37部門)'!F$7</f>
        <v>0.0042576309205484735</v>
      </c>
      <c r="G40" s="33">
        <f>+'逆行列係数表（開放型）(37部門)'!G40/'逆行列係数表（開放型）(37部門)'!G$8</f>
        <v>0.006323214542057128</v>
      </c>
      <c r="H40" s="33">
        <f>+'逆行列係数表（開放型）(37部門)'!H40/'逆行列係数表（開放型）(37部門)'!H$9</f>
        <v>0.001471267887500494</v>
      </c>
      <c r="I40" s="33">
        <f>+'逆行列係数表（開放型）(37部門)'!I40/'逆行列係数表（開放型）(37部門)'!I$10</f>
        <v>0.00052415082497627</v>
      </c>
      <c r="J40" s="33">
        <f>+'逆行列係数表（開放型）(37部門)'!J40/'逆行列係数表（開放型）(37部門)'!J$11</f>
        <v>0.003349369520203875</v>
      </c>
      <c r="K40" s="33">
        <f>+'逆行列係数表（開放型）(37部門)'!K40/'逆行列係数表（開放型）(37部門)'!K$12</f>
        <v>0.007313522948219018</v>
      </c>
      <c r="L40" s="33">
        <f>+'逆行列係数表（開放型）(37部門)'!L40/'逆行列係数表（開放型）(37部門)'!L$13</f>
        <v>0.0028790617071283004</v>
      </c>
      <c r="M40" s="33">
        <f>+'逆行列係数表（開放型）(37部門)'!M40/'逆行列係数表（開放型）(37部門)'!M$14</f>
        <v>0.0036291645984794746</v>
      </c>
      <c r="N40" s="33">
        <f>+'逆行列係数表（開放型）(37部門)'!N40/'逆行列係数表（開放型）(37部門)'!N$15</f>
        <v>0.005489654483954857</v>
      </c>
      <c r="O40" s="33">
        <f>+'逆行列係数表（開放型）(37部門)'!O40/'逆行列係数表（開放型）(37部門)'!O$16</f>
        <v>0.007800844829406393</v>
      </c>
      <c r="P40" s="33">
        <f>+'逆行列係数表（開放型）(37部門)'!P40/'逆行列係数表（開放型）(37部門)'!P$17</f>
        <v>0.006965361239386037</v>
      </c>
      <c r="Q40" s="33">
        <f>+'逆行列係数表（開放型）(37部門)'!Q40/'逆行列係数表（開放型）(37部門)'!Q$18</f>
        <v>0.0036932130840954826</v>
      </c>
      <c r="R40" s="33">
        <f>+'逆行列係数表（開放型）(37部門)'!R40/'逆行列係数表（開放型）(37部門)'!R$19</f>
        <v>0.001372756827187716</v>
      </c>
      <c r="S40" s="33">
        <f>+'逆行列係数表（開放型）(37部門)'!S40/'逆行列係数表（開放型）(37部門)'!S$20</f>
        <v>0.00422778977749373</v>
      </c>
      <c r="T40" s="33">
        <f>+'逆行列係数表（開放型）(37部門)'!T40/'逆行列係数表（開放型）(37部門)'!T$21</f>
        <v>0.0023420355197215676</v>
      </c>
      <c r="U40" s="33">
        <f>+'逆行列係数表（開放型）(37部門)'!U40/'逆行列係数表（開放型）(37部門)'!U$22</f>
        <v>0.0023554181191746144</v>
      </c>
      <c r="V40" s="33">
        <f>+'逆行列係数表（開放型）(37部門)'!V40/'逆行列係数表（開放型）(37部門)'!V$23</f>
        <v>0.0038491303678715645</v>
      </c>
      <c r="W40" s="33">
        <f>+'逆行列係数表（開放型）(37部門)'!W40/'逆行列係数表（開放型）(37部門)'!W$24</f>
        <v>0.015428878090392116</v>
      </c>
      <c r="X40" s="33">
        <f>+'逆行列係数表（開放型）(37部門)'!X40/'逆行列係数表（開放型）(37部門)'!X$25</f>
        <v>0.0011900351632301357</v>
      </c>
      <c r="Y40" s="33">
        <f>+'逆行列係数表（開放型）(37部門)'!Y40/'逆行列係数表（開放型）(37部門)'!Y$26</f>
        <v>0.009309105513429762</v>
      </c>
      <c r="Z40" s="33">
        <f>+'逆行列係数表（開放型）(37部門)'!Z40/'逆行列係数表（開放型）(37部門)'!Z$27</f>
        <v>0.020789073969726575</v>
      </c>
      <c r="AA40" s="33">
        <f>+'逆行列係数表（開放型）(37部門)'!AA40/'逆行列係数表（開放型）(37部門)'!AA$28</f>
        <v>0.007662925353756721</v>
      </c>
      <c r="AB40" s="33">
        <f>+'逆行列係数表（開放型）(37部門)'!AB40/'逆行列係数表（開放型）(37部門)'!AB$29</f>
        <v>0.006004846851429366</v>
      </c>
      <c r="AC40" s="33">
        <f>+'逆行列係数表（開放型）(37部門)'!AC40/'逆行列係数表（開放型）(37部門)'!AC$30</f>
        <v>0.0016240757805718283</v>
      </c>
      <c r="AD40" s="33">
        <f>+'逆行列係数表（開放型）(37部門)'!AD40/'逆行列係数表（開放型）(37部門)'!AD$31</f>
        <v>0.009193342238956648</v>
      </c>
      <c r="AE40" s="33">
        <f>+'逆行列係数表（開放型）(37部門)'!AE40/'逆行列係数表（開放型）(37部門)'!AE$32</f>
        <v>0.0036558314381472373</v>
      </c>
      <c r="AF40" s="33">
        <f>+'逆行列係数表（開放型）(37部門)'!AF40/'逆行列係数表（開放型）(37部門)'!AF$33</f>
        <v>0.001841796693650635</v>
      </c>
      <c r="AG40" s="33">
        <f>+'逆行列係数表（開放型）(37部門)'!AG40/'逆行列係数表（開放型）(37部門)'!AG$34</f>
        <v>0.009714027585296705</v>
      </c>
      <c r="AH40" s="33">
        <f>+'逆行列係数表（開放型）(37部門)'!AH40/'逆行列係数表（開放型）(37部門)'!AH$35</f>
        <v>0.004251830999465189</v>
      </c>
      <c r="AI40" s="33">
        <f>+'逆行列係数表（開放型）(37部門)'!AI40/'逆行列係数表（開放型）(37部門)'!AI$36</f>
        <v>0.005467669103775347</v>
      </c>
      <c r="AJ40" s="33">
        <f>+'逆行列係数表（開放型）(37部門)'!AJ40/'逆行列係数表（開放型）(37部門)'!AJ$37</f>
        <v>0.0037463256873370068</v>
      </c>
      <c r="AK40" s="33">
        <f>+'逆行列係数表（開放型）(37部門)'!AK40/'逆行列係数表（開放型）(37部門)'!AK$38</f>
        <v>0.004054070066541799</v>
      </c>
      <c r="AL40" s="33">
        <f>+'逆行列係数表（開放型）(37部門)'!AL40/'逆行列係数表（開放型）(37部門)'!AL$39</f>
        <v>0.003146624060260855</v>
      </c>
      <c r="AM40" s="33">
        <f>+'逆行列係数表（開放型）(37部門)'!AM40/'逆行列係数表（開放型）(37部門)'!AM$40</f>
        <v>1</v>
      </c>
      <c r="AN40" s="35">
        <f t="shared" si="0"/>
        <v>1.1922976912489092</v>
      </c>
      <c r="AO40" s="35">
        <f t="shared" si="1"/>
        <v>0.9375366258981503</v>
      </c>
    </row>
    <row r="41" spans="1:41" ht="14.25">
      <c r="A41" s="41"/>
      <c r="B41" s="42" t="s">
        <v>69</v>
      </c>
      <c r="C41" s="43">
        <f>SUM(C4:C40)</f>
        <v>1.293955472837638</v>
      </c>
      <c r="D41" s="43">
        <f aca="true" t="shared" si="2" ref="D41:AM41">SUM(D4:D40)</f>
        <v>1.4274182537649125</v>
      </c>
      <c r="E41" s="43">
        <f t="shared" si="2"/>
        <v>1.250053059749841</v>
      </c>
      <c r="F41" s="43">
        <f t="shared" si="2"/>
        <v>1.2458163825707218</v>
      </c>
      <c r="G41" s="43">
        <f t="shared" si="2"/>
        <v>1.2649892252135266</v>
      </c>
      <c r="H41" s="43">
        <f t="shared" si="2"/>
        <v>1.2244508341217237</v>
      </c>
      <c r="I41" s="43">
        <f t="shared" si="2"/>
        <v>1.0464312536448457</v>
      </c>
      <c r="J41" s="43">
        <f t="shared" si="2"/>
        <v>1.2556205683738324</v>
      </c>
      <c r="K41" s="43">
        <f t="shared" si="2"/>
        <v>1.2641671645827</v>
      </c>
      <c r="L41" s="43">
        <f t="shared" si="2"/>
        <v>1.1035674797098367</v>
      </c>
      <c r="M41" s="43">
        <f t="shared" si="2"/>
        <v>1.1291625576722215</v>
      </c>
      <c r="N41" s="43">
        <f t="shared" si="2"/>
        <v>1.4696816887013808</v>
      </c>
      <c r="O41" s="43">
        <f t="shared" si="2"/>
        <v>1.3510681484342175</v>
      </c>
      <c r="P41" s="43">
        <f t="shared" si="2"/>
        <v>1.3118428981667551</v>
      </c>
      <c r="Q41" s="43">
        <f t="shared" si="2"/>
        <v>1.328732977194773</v>
      </c>
      <c r="R41" s="43">
        <f t="shared" si="2"/>
        <v>1.1982977241746353</v>
      </c>
      <c r="S41" s="43">
        <f t="shared" si="2"/>
        <v>1.2831947002909119</v>
      </c>
      <c r="T41" s="43">
        <f t="shared" si="2"/>
        <v>1.3722718459141383</v>
      </c>
      <c r="U41" s="43">
        <f t="shared" si="2"/>
        <v>1.2166890694447323</v>
      </c>
      <c r="V41" s="43">
        <f t="shared" si="2"/>
        <v>1.301074577192893</v>
      </c>
      <c r="W41" s="43">
        <f t="shared" si="2"/>
        <v>1.3554794628039948</v>
      </c>
      <c r="X41" s="43">
        <f t="shared" si="2"/>
        <v>1.086517050777418</v>
      </c>
      <c r="Y41" s="43">
        <f t="shared" si="2"/>
        <v>1.2391759313400856</v>
      </c>
      <c r="Z41" s="43">
        <f t="shared" si="2"/>
        <v>1.2900587749646693</v>
      </c>
      <c r="AA41" s="43">
        <f t="shared" si="2"/>
        <v>1.256846785542972</v>
      </c>
      <c r="AB41" s="43">
        <f t="shared" si="2"/>
        <v>1.2695958657312145</v>
      </c>
      <c r="AC41" s="43">
        <f t="shared" si="2"/>
        <v>1.0911337226210387</v>
      </c>
      <c r="AD41" s="43">
        <f t="shared" si="2"/>
        <v>1.2788951872439243</v>
      </c>
      <c r="AE41" s="43">
        <f t="shared" si="2"/>
        <v>1.2273042532844045</v>
      </c>
      <c r="AF41" s="43">
        <f t="shared" si="2"/>
        <v>1.2317159007337632</v>
      </c>
      <c r="AG41" s="43">
        <f t="shared" si="2"/>
        <v>1.193057047812109</v>
      </c>
      <c r="AH41" s="43">
        <f t="shared" si="2"/>
        <v>1.2302559276003184</v>
      </c>
      <c r="AI41" s="43">
        <f t="shared" si="2"/>
        <v>1.3301255241686931</v>
      </c>
      <c r="AJ41" s="43">
        <f t="shared" si="2"/>
        <v>1.1715233917030718</v>
      </c>
      <c r="AK41" s="43">
        <f t="shared" si="2"/>
        <v>1.2964937150476816</v>
      </c>
      <c r="AL41" s="43">
        <f t="shared" si="2"/>
        <v>1.5429393680803682</v>
      </c>
      <c r="AM41" s="43">
        <f t="shared" si="2"/>
        <v>1.6245734618078025</v>
      </c>
      <c r="AN41" s="46"/>
      <c r="AO41" s="45"/>
    </row>
    <row r="42" spans="1:41" ht="14.25">
      <c r="A42" s="41"/>
      <c r="B42" s="42" t="s">
        <v>70</v>
      </c>
      <c r="C42" s="43">
        <f>+C41/AVERAGE($C$41:$AM$41)</f>
        <v>1.0174729490551253</v>
      </c>
      <c r="D42" s="43">
        <f aca="true" t="shared" si="3" ref="D42:AM42">+D41/AVERAGE($C$41:$AM$41)</f>
        <v>1.1224184221797722</v>
      </c>
      <c r="E42" s="43">
        <f t="shared" si="3"/>
        <v>0.9829512683228532</v>
      </c>
      <c r="F42" s="43">
        <f t="shared" si="3"/>
        <v>0.9796198519687961</v>
      </c>
      <c r="G42" s="43">
        <f t="shared" si="3"/>
        <v>0.99469598801447</v>
      </c>
      <c r="H42" s="43">
        <f t="shared" si="3"/>
        <v>0.9628195307483842</v>
      </c>
      <c r="I42" s="43">
        <f t="shared" si="3"/>
        <v>0.822837814731412</v>
      </c>
      <c r="J42" s="43">
        <f t="shared" si="3"/>
        <v>0.9873291542219093</v>
      </c>
      <c r="K42" s="43">
        <f t="shared" si="3"/>
        <v>0.9940495790213421</v>
      </c>
      <c r="L42" s="43">
        <f t="shared" si="3"/>
        <v>0.8677656083476312</v>
      </c>
      <c r="M42" s="43">
        <f t="shared" si="3"/>
        <v>0.8878917255149962</v>
      </c>
      <c r="N42" s="43">
        <f t="shared" si="3"/>
        <v>1.1556513290955759</v>
      </c>
      <c r="O42" s="43">
        <f t="shared" si="3"/>
        <v>1.0623822242871734</v>
      </c>
      <c r="P42" s="43">
        <f t="shared" si="3"/>
        <v>1.0315383259422508</v>
      </c>
      <c r="Q42" s="43">
        <f t="shared" si="3"/>
        <v>1.0448194618693816</v>
      </c>
      <c r="R42" s="43">
        <f t="shared" si="3"/>
        <v>0.9422546176092396</v>
      </c>
      <c r="S42" s="43">
        <f t="shared" si="3"/>
        <v>1.0090114562085297</v>
      </c>
      <c r="T42" s="43">
        <f t="shared" si="3"/>
        <v>1.0790552776175601</v>
      </c>
      <c r="U42" s="43">
        <f t="shared" si="3"/>
        <v>0.9567162406726822</v>
      </c>
      <c r="V42" s="43">
        <f t="shared" si="3"/>
        <v>1.023070897558784</v>
      </c>
      <c r="W42" s="43">
        <f t="shared" si="3"/>
        <v>1.0658509626906545</v>
      </c>
      <c r="X42" s="43">
        <f t="shared" si="3"/>
        <v>0.854358384859115</v>
      </c>
      <c r="Y42" s="43">
        <f t="shared" si="3"/>
        <v>0.9743982816454564</v>
      </c>
      <c r="Z42" s="43">
        <f t="shared" si="3"/>
        <v>1.0144088678254277</v>
      </c>
      <c r="AA42" s="43">
        <f t="shared" si="3"/>
        <v>0.988293362670698</v>
      </c>
      <c r="AB42" s="43">
        <f t="shared" si="3"/>
        <v>0.9983183167662391</v>
      </c>
      <c r="AC42" s="43">
        <f t="shared" si="3"/>
        <v>0.8579886015196986</v>
      </c>
      <c r="AD42" s="43">
        <f t="shared" si="3"/>
        <v>1.0056306302749867</v>
      </c>
      <c r="AE42" s="43">
        <f t="shared" si="3"/>
        <v>0.9650632530953182</v>
      </c>
      <c r="AF42" s="43">
        <f t="shared" si="3"/>
        <v>0.9685322534084795</v>
      </c>
      <c r="AG42" s="43">
        <f t="shared" si="3"/>
        <v>0.9381337289499647</v>
      </c>
      <c r="AH42" s="43">
        <f t="shared" si="3"/>
        <v>0.9673842361846954</v>
      </c>
      <c r="AI42" s="43">
        <f t="shared" si="3"/>
        <v>1.0459144600404895</v>
      </c>
      <c r="AJ42" s="43">
        <f t="shared" si="3"/>
        <v>0.9212012200305097</v>
      </c>
      <c r="AK42" s="43">
        <f t="shared" si="3"/>
        <v>1.0194688390537245</v>
      </c>
      <c r="AL42" s="43">
        <f t="shared" si="3"/>
        <v>1.213255866997651</v>
      </c>
      <c r="AM42" s="43">
        <f t="shared" si="3"/>
        <v>1.2774470109990312</v>
      </c>
      <c r="AN42" s="32"/>
      <c r="AO42" s="33"/>
    </row>
  </sheetData>
  <sheetProtection/>
  <mergeCells count="1">
    <mergeCell ref="C1:N1"/>
  </mergeCells>
  <conditionalFormatting sqref="C4:AJ37">
    <cfRule type="cellIs" priority="4" dxfId="0" operator="equal" stopIfTrue="1">
      <formula>1</formula>
    </cfRule>
  </conditionalFormatting>
  <conditionalFormatting sqref="C38:AJ40">
    <cfRule type="cellIs" priority="3" dxfId="0" operator="equal" stopIfTrue="1">
      <formula>1</formula>
    </cfRule>
  </conditionalFormatting>
  <conditionalFormatting sqref="AK4:AM37">
    <cfRule type="cellIs" priority="2" dxfId="0" operator="equal" stopIfTrue="1">
      <formula>1</formula>
    </cfRule>
  </conditionalFormatting>
  <conditionalFormatting sqref="AK38:AM40">
    <cfRule type="cellIs" priority="1" dxfId="0" operator="equal" stopIfTrue="1">
      <formula>1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0" r:id="rId3"/>
  <colBreaks count="1" manualBreakCount="1">
    <brk id="13" max="65535" man="1"/>
  </colBreaks>
  <legacyDrawing r:id="rId2"/>
  <oleObjects>
    <oleObject progId="Equation.3" shapeId="46499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H82"/>
  <sheetViews>
    <sheetView zoomScalePageLayoutView="0" workbookViewId="0" topLeftCell="A1">
      <selection activeCell="F4" sqref="F4"/>
    </sheetView>
  </sheetViews>
  <sheetFormatPr defaultColWidth="9.00390625" defaultRowHeight="13.5"/>
  <cols>
    <col min="1" max="1" width="3.25390625" style="87" bestFit="1" customWidth="1"/>
    <col min="2" max="2" width="21.50390625" style="79" customWidth="1"/>
    <col min="3" max="4" width="12.625" style="79" customWidth="1"/>
    <col min="5" max="5" width="13.00390625" style="79" bestFit="1" customWidth="1"/>
    <col min="6" max="6" width="13.00390625" style="79" customWidth="1"/>
    <col min="7" max="7" width="13.00390625" style="79" bestFit="1" customWidth="1"/>
    <col min="8" max="8" width="19.25390625" style="79" bestFit="1" customWidth="1"/>
    <col min="9" max="16384" width="9.00390625" style="79" customWidth="1"/>
  </cols>
  <sheetData>
    <row r="1" spans="1:4" ht="18" customHeight="1">
      <c r="A1" s="316"/>
      <c r="B1" s="316"/>
      <c r="C1" s="318" t="s">
        <v>98</v>
      </c>
      <c r="D1" s="318"/>
    </row>
    <row r="2" spans="1:8" ht="18" customHeight="1">
      <c r="A2" s="314" t="s">
        <v>80</v>
      </c>
      <c r="B2" s="315"/>
      <c r="C2" s="86" t="s">
        <v>81</v>
      </c>
      <c r="D2" s="86" t="s">
        <v>82</v>
      </c>
      <c r="E2" s="86" t="s">
        <v>29</v>
      </c>
      <c r="F2" s="86" t="s">
        <v>111</v>
      </c>
      <c r="G2" s="122" t="s">
        <v>97</v>
      </c>
      <c r="H2" s="122" t="s">
        <v>49</v>
      </c>
    </row>
    <row r="3" spans="1:8" ht="18" customHeight="1">
      <c r="A3" s="80" t="s">
        <v>5</v>
      </c>
      <c r="B3" s="90" t="s">
        <v>195</v>
      </c>
      <c r="C3" s="113">
        <f>-'（参考）取引基本表（購入者）（37）'!BF4/'（参考）取引基本表（購入者）（37）'!AZ4</f>
        <v>0.25706674911276395</v>
      </c>
      <c r="D3" s="113">
        <f>-'（参考）取引基本表（購入者）（37）'!BG4/'（参考）取引基本表（購入者）（37）'!AZ4</f>
        <v>0.03944970457138838</v>
      </c>
      <c r="E3" s="115">
        <f>1-(-'取引基本表（37部門）'!AZ4/'取引基本表（37部門）'!AV4)</f>
        <v>0.37271736437709735</v>
      </c>
      <c r="F3" s="115">
        <f>'取引基本表（37部門）'!C48/'取引基本表（37部門）'!C49</f>
        <v>0.42335799353092757</v>
      </c>
      <c r="G3" s="115">
        <f>'取引基本表（37部門）'!C43/'取引基本表（37部門）'!C49</f>
        <v>0.1338150609836813</v>
      </c>
      <c r="H3" s="115">
        <f>'取引基本表（37部門）'!AP4/'取引基本表（37部門）'!$AP$41</f>
        <v>0.012438905421270945</v>
      </c>
    </row>
    <row r="4" spans="1:8" ht="18" customHeight="1">
      <c r="A4" s="80" t="s">
        <v>6</v>
      </c>
      <c r="B4" s="90" t="s">
        <v>32</v>
      </c>
      <c r="C4" s="114">
        <f>-'（参考）取引基本表（購入者）（37）'!BF5/'（参考）取引基本表（購入者）（37）'!AZ5</f>
        <v>0.022528180695691236</v>
      </c>
      <c r="D4" s="114">
        <f>-'（参考）取引基本表（購入者）（37）'!BG5/'（参考）取引基本表（購入者）（37）'!AZ5</f>
        <v>0.06640306707740765</v>
      </c>
      <c r="E4" s="115">
        <f>1-(-'取引基本表（37部門）'!AZ5/'取引基本表（37部門）'!AV5)</f>
        <v>0.0015050668706499959</v>
      </c>
      <c r="F4" s="115">
        <f>'取引基本表（37部門）'!D48/'取引基本表（37部門）'!D49</f>
        <v>0.5804759749828848</v>
      </c>
      <c r="G4" s="115">
        <f>'取引基本表（37部門）'!D43/'取引基本表（37部門）'!D49</f>
        <v>0.40312829974124226</v>
      </c>
      <c r="H4" s="115">
        <f>'取引基本表（37部門）'!AP5/'取引基本表（37部門）'!$AP$41</f>
        <v>-2.0520795113051012E-05</v>
      </c>
    </row>
    <row r="5" spans="1:8" ht="18" customHeight="1">
      <c r="A5" s="80" t="s">
        <v>7</v>
      </c>
      <c r="B5" s="90" t="s">
        <v>50</v>
      </c>
      <c r="C5" s="114">
        <f>-'（参考）取引基本表（購入者）（37）'!BF6/'（参考）取引基本表（購入者）（37）'!AZ6</f>
        <v>0.3225749610130442</v>
      </c>
      <c r="D5" s="114">
        <f>-'（参考）取引基本表（購入者）（37）'!BG6/'（参考）取引基本表（購入者）（37）'!AZ6</f>
        <v>0.03217133817997858</v>
      </c>
      <c r="E5" s="115">
        <f>1-(-'取引基本表（37部門）'!AZ6/'取引基本表（37部門）'!AV6)</f>
        <v>0.2698055420877933</v>
      </c>
      <c r="F5" s="115">
        <f>'取引基本表（37部門）'!E48/'取引基本表（37部門）'!E49</f>
        <v>0.43480235759974684</v>
      </c>
      <c r="G5" s="115">
        <f>'取引基本表（37部門）'!E43/'取引基本表（37部門）'!E49</f>
        <v>0.21453978956710051</v>
      </c>
      <c r="H5" s="115">
        <f>'取引基本表（37部門）'!AP6/'取引基本表（37部門）'!$AP$41</f>
        <v>0.09934982597594104</v>
      </c>
    </row>
    <row r="6" spans="1:8" ht="18" customHeight="1">
      <c r="A6" s="80" t="s">
        <v>8</v>
      </c>
      <c r="B6" s="90" t="s">
        <v>33</v>
      </c>
      <c r="C6" s="114">
        <f>-'（参考）取引基本表（購入者）（37）'!BF7/'（参考）取引基本表（購入者）（37）'!AZ7</f>
        <v>0.4394491475741025</v>
      </c>
      <c r="D6" s="114">
        <f>-'（参考）取引基本表（購入者）（37）'!BG7/'（参考）取引基本表（購入者）（37）'!AZ7</f>
        <v>0.024548546158944525</v>
      </c>
      <c r="E6" s="115">
        <f>1-(-'取引基本表（37部門）'!AZ7/'取引基本表（37部門）'!AV7)</f>
        <v>0.16649162209762636</v>
      </c>
      <c r="F6" s="115">
        <f>'取引基本表（37部門）'!F48/'取引基本表（37部門）'!F49</f>
        <v>0.4128427222639347</v>
      </c>
      <c r="G6" s="115">
        <f>'取引基本表（37部門）'!F43/'取引基本表（37部門）'!F49</f>
        <v>0.2720822134444698</v>
      </c>
      <c r="H6" s="115">
        <f>'取引基本表（37部門）'!AP7/'取引基本表（37部門）'!$AP$41</f>
        <v>0.014745143781567301</v>
      </c>
    </row>
    <row r="7" spans="1:8" ht="18" customHeight="1">
      <c r="A7" s="80" t="s">
        <v>9</v>
      </c>
      <c r="B7" s="90" t="s">
        <v>23</v>
      </c>
      <c r="C7" s="114">
        <f>-'（参考）取引基本表（購入者）（37）'!BF8/'（参考）取引基本表（購入者）（37）'!AZ8</f>
        <v>0.23349686800485506</v>
      </c>
      <c r="D7" s="114">
        <f>-'（参考）取引基本表（購入者）（37）'!BG8/'（参考）取引基本表（購入者）（37）'!AZ8</f>
        <v>0.058003940153580597</v>
      </c>
      <c r="E7" s="115">
        <f>1-(-'取引基本表（37部門）'!AZ8/'取引基本表（37部門）'!AV8)</f>
        <v>0.23571311621561608</v>
      </c>
      <c r="F7" s="115">
        <f>'取引基本表（37部門）'!G48/'取引基本表（37部門）'!G49</f>
        <v>0.3714627031144166</v>
      </c>
      <c r="G7" s="115">
        <f>'取引基本表（37部門）'!G43/'取引基本表（37部門）'!G49</f>
        <v>0.19651747840814052</v>
      </c>
      <c r="H7" s="115">
        <f>'取引基本表（37部門）'!AP8/'取引基本表（37部門）'!$AP$41</f>
        <v>0.001622734320955074</v>
      </c>
    </row>
    <row r="8" spans="1:8" ht="18" customHeight="1">
      <c r="A8" s="80" t="s">
        <v>10</v>
      </c>
      <c r="B8" s="90" t="s">
        <v>34</v>
      </c>
      <c r="C8" s="114">
        <f>-'（参考）取引基本表（購入者）（37）'!BF9/'（参考）取引基本表（購入者）（37）'!AZ9</f>
        <v>0.20029497135644653</v>
      </c>
      <c r="D8" s="114">
        <f>-'（参考）取引基本表（購入者）（37）'!BG9/'（参考）取引基本表（購入者）（37）'!AZ9</f>
        <v>0.026939157259421205</v>
      </c>
      <c r="E8" s="115">
        <f>1-(-'取引基本表（37部門）'!AZ9/'取引基本表（37部門）'!AV9)</f>
        <v>0.34376085310890747</v>
      </c>
      <c r="F8" s="115">
        <f>'取引基本表（37部門）'!H48/'取引基本表（37部門）'!H49</f>
        <v>0.23200117161056724</v>
      </c>
      <c r="G8" s="115">
        <f>'取引基本表（37部門）'!H43/'取引基本表（37部門）'!H49</f>
        <v>0.07698681081215826</v>
      </c>
      <c r="H8" s="115">
        <f>'取引基本表（37部門）'!AP9/'取引基本表（37部門）'!$AP$41</f>
        <v>0.008521459109072439</v>
      </c>
    </row>
    <row r="9" spans="1:8" ht="18" customHeight="1">
      <c r="A9" s="80" t="s">
        <v>11</v>
      </c>
      <c r="B9" s="90" t="s">
        <v>35</v>
      </c>
      <c r="C9" s="114">
        <f>-'（参考）取引基本表（購入者）（37）'!BF10/'（参考）取引基本表（購入者）（37）'!AZ10</f>
        <v>0.19636393192438267</v>
      </c>
      <c r="D9" s="114">
        <f>-'（参考）取引基本表（購入者）（37）'!BG10/'（参考）取引基本表（購入者）（37）'!AZ10</f>
        <v>0.0212194927301623</v>
      </c>
      <c r="E9" s="115">
        <f>1-(-'取引基本表（37部門）'!AZ10/'取引基本表（37部門）'!AV10)</f>
        <v>0.4732578393134277</v>
      </c>
      <c r="F9" s="115">
        <f>'取引基本表（37部門）'!I48/'取引基本表（37部門）'!I49</f>
        <v>0.2608647116840625</v>
      </c>
      <c r="G9" s="115">
        <f>'取引基本表（37部門）'!I43/'取引基本表（37部門）'!I49</f>
        <v>0.013054500881849165</v>
      </c>
      <c r="H9" s="115">
        <f>'取引基本表（37部門）'!AP10/'取引基本表（37部門）'!$AP$41</f>
        <v>0.017753477876894908</v>
      </c>
    </row>
    <row r="10" spans="1:8" ht="18" customHeight="1">
      <c r="A10" s="80" t="s">
        <v>12</v>
      </c>
      <c r="B10" s="90" t="s">
        <v>196</v>
      </c>
      <c r="C10" s="114">
        <f>-'（参考）取引基本表（購入者）（37）'!BF11/'（参考）取引基本表（購入者）（37）'!AZ11</f>
        <v>0.18202198670756728</v>
      </c>
      <c r="D10" s="114">
        <f>-'（参考）取引基本表（購入者）（37）'!BG11/'（参考）取引基本表（購入者）（37）'!AZ11</f>
        <v>0.03040433651200435</v>
      </c>
      <c r="E10" s="115">
        <f>1-(-'取引基本表（37部門）'!AZ11/'取引基本表（37部門）'!AV11)</f>
        <v>0.2258646461522602</v>
      </c>
      <c r="F10" s="115">
        <f>'取引基本表（37部門）'!J48/'取引基本表（37部門）'!J49</f>
        <v>0.3776593542784103</v>
      </c>
      <c r="G10" s="115">
        <f>'取引基本表（37部門）'!J43/'取引基本表（37部門）'!J49</f>
        <v>0.05025207703422351</v>
      </c>
      <c r="H10" s="115">
        <f>'取引基本表（37部門）'!AP11/'取引基本表（37部門）'!$AP$41</f>
        <v>0.003014965374594455</v>
      </c>
    </row>
    <row r="11" spans="1:8" ht="18" customHeight="1">
      <c r="A11" s="80" t="s">
        <v>13</v>
      </c>
      <c r="B11" s="90" t="s">
        <v>36</v>
      </c>
      <c r="C11" s="114">
        <f>-'（参考）取引基本表（購入者）（37）'!BF12/'（参考）取引基本表（購入者）（37）'!AZ12</f>
        <v>0.17440420627094513</v>
      </c>
      <c r="D11" s="114">
        <f>-'（参考）取引基本表（購入者）（37）'!BG12/'（参考）取引基本表（購入者）（37）'!AZ12</f>
        <v>0.05255525302553773</v>
      </c>
      <c r="E11" s="115">
        <f>1-(-'取引基本表（37部門）'!AZ12/'取引基本表（37部門）'!AV12)</f>
        <v>0.24582261818480478</v>
      </c>
      <c r="F11" s="115">
        <f>'取引基本表（37部門）'!K48/'取引基本表（37部門）'!K49</f>
        <v>0.5057427295540597</v>
      </c>
      <c r="G11" s="115">
        <f>'取引基本表（37部門）'!K43/'取引基本表（37部門）'!K49</f>
        <v>0.19625262508787608</v>
      </c>
      <c r="H11" s="115">
        <f>'取引基本表（37部門）'!AP12/'取引基本表（37部門）'!$AP$41</f>
        <v>0.00046177817440061915</v>
      </c>
    </row>
    <row r="12" spans="1:8" ht="18" customHeight="1">
      <c r="A12" s="80" t="s">
        <v>14</v>
      </c>
      <c r="B12" s="90" t="s">
        <v>37</v>
      </c>
      <c r="C12" s="114">
        <f>-'（参考）取引基本表（購入者）（37）'!BF13/'（参考）取引基本表（購入者）（37）'!AZ13</f>
        <v>0.05915135091480242</v>
      </c>
      <c r="D12" s="114">
        <f>-'（参考）取引基本表（購入者）（37）'!BG13/'（参考）取引基本表（購入者）（37）'!AZ13</f>
        <v>0.02707816710740028</v>
      </c>
      <c r="E12" s="115">
        <f>1-(-'取引基本表（37部門）'!AZ13/'取引基本表（37部門）'!AV13)</f>
        <v>0.7599012976980282</v>
      </c>
      <c r="F12" s="115">
        <f>'取引基本表（37部門）'!L48/'取引基本表（37部門）'!L49</f>
        <v>0.25213083520360474</v>
      </c>
      <c r="G12" s="115">
        <f>'取引基本表（37部門）'!L43/'取引基本表（37部門）'!L49</f>
        <v>0.06571363812278311</v>
      </c>
      <c r="H12" s="115">
        <f>'取引基本表（37部門）'!AP13/'取引基本表（37部門）'!$AP$41</f>
        <v>1.205687139427204E-07</v>
      </c>
    </row>
    <row r="13" spans="1:8" ht="18" customHeight="1">
      <c r="A13" s="80" t="s">
        <v>15</v>
      </c>
      <c r="B13" s="90" t="s">
        <v>38</v>
      </c>
      <c r="C13" s="114">
        <f>-'（参考）取引基本表（購入者）（37）'!BF14/'（参考）取引基本表（購入者）（37）'!AZ14</f>
        <v>0.10162141323543349</v>
      </c>
      <c r="D13" s="114">
        <f>-'（参考）取引基本表（購入者）（37）'!BG14/'（参考）取引基本表（購入者）（37）'!AZ14</f>
        <v>0.029411655995861995</v>
      </c>
      <c r="E13" s="115">
        <f>1-(-'取引基本表（37部門）'!AZ14/'取引基本表（37部門）'!AV14)</f>
        <v>0.07909170917986819</v>
      </c>
      <c r="F13" s="115">
        <f>'取引基本表（37部門）'!M48/'取引基本表（37部門）'!M49</f>
        <v>0.20421368195006548</v>
      </c>
      <c r="G13" s="115">
        <f>'取引基本表（37部門）'!M43/'取引基本表（37部門）'!M49</f>
        <v>0.04844640419820414</v>
      </c>
      <c r="H13" s="115">
        <f>'取引基本表（37部門）'!AP14/'取引基本表（37部門）'!$AP$41</f>
        <v>0.0005669140929586713</v>
      </c>
    </row>
    <row r="14" spans="1:8" ht="18" customHeight="1">
      <c r="A14" s="80" t="s">
        <v>16</v>
      </c>
      <c r="B14" s="90" t="s">
        <v>39</v>
      </c>
      <c r="C14" s="114">
        <f>-'（参考）取引基本表（購入者）（37）'!BF15/'（参考）取引基本表（購入者）（37）'!AZ15</f>
        <v>0.13281570784749258</v>
      </c>
      <c r="D14" s="114">
        <f>-'（参考）取引基本表（購入者）（37）'!BG15/'（参考）取引基本表（購入者）（37）'!AZ15</f>
        <v>0.04383129876720984</v>
      </c>
      <c r="E14" s="115">
        <f>1-(-'取引基本表（37部門）'!AZ15/'取引基本表（37部門）'!AV15)</f>
        <v>0.23681331876418388</v>
      </c>
      <c r="F14" s="115">
        <f>'取引基本表（37部門）'!N48/'取引基本表（37部門）'!N49</f>
        <v>0.45329733320579146</v>
      </c>
      <c r="G14" s="115">
        <f>'取引基本表（37部門）'!N43/'取引基本表（37部門）'!N49</f>
        <v>0.2294719719587399</v>
      </c>
      <c r="H14" s="115">
        <f>'取引基本表（37部門）'!AP15/'取引基本表（37部門）'!$AP$41</f>
        <v>0.0009385550968157128</v>
      </c>
    </row>
    <row r="15" spans="1:8" ht="18" customHeight="1">
      <c r="A15" s="80" t="s">
        <v>17</v>
      </c>
      <c r="B15" s="90" t="s">
        <v>162</v>
      </c>
      <c r="C15" s="114">
        <f>-'（参考）取引基本表（購入者）（37）'!BF16/'（参考）取引基本表（購入者）（37）'!AZ16</f>
        <v>0.1028494212078634</v>
      </c>
      <c r="D15" s="114">
        <f>-'（参考）取引基本表（購入者）（37）'!BG16/'（参考）取引基本表（購入者）（37）'!AZ16</f>
        <v>0.013194883965273208</v>
      </c>
      <c r="E15" s="115">
        <f>1-(-'取引基本表（37部門）'!AZ16/'取引基本表（37部門）'!AV16)</f>
        <v>0.258394757216167</v>
      </c>
      <c r="F15" s="115">
        <f>'取引基本表（37部門）'!O48/'取引基本表（37部門）'!O49</f>
        <v>0.47288959650066525</v>
      </c>
      <c r="G15" s="115">
        <f>'取引基本表（37部門）'!O43/'取引基本表（37部門）'!O49</f>
        <v>0.23962929709434455</v>
      </c>
      <c r="H15" s="115">
        <f>'取引基本表（37部門）'!AP16/'取引基本表（37部門）'!$AP$41</f>
        <v>4.461042415880655E-05</v>
      </c>
    </row>
    <row r="16" spans="1:8" ht="18" customHeight="1">
      <c r="A16" s="80" t="s">
        <v>18</v>
      </c>
      <c r="B16" s="90" t="s">
        <v>163</v>
      </c>
      <c r="C16" s="114">
        <f>-'（参考）取引基本表（購入者）（37）'!BF17/'（参考）取引基本表（購入者）（37）'!AZ17</f>
        <v>0.12245219012281004</v>
      </c>
      <c r="D16" s="114">
        <f>-'（参考）取引基本表（購入者）（37）'!BG17/'（参考）取引基本表（購入者）（37）'!AZ17</f>
        <v>0.011635144444581075</v>
      </c>
      <c r="E16" s="115">
        <f>1-(-'取引基本表（37部門）'!AZ17/'取引基本表（37部門）'!AV17)</f>
        <v>0.42582859766664527</v>
      </c>
      <c r="F16" s="115">
        <f>'取引基本表（37部門）'!P48/'取引基本表（37部門）'!P49</f>
        <v>0.4499825539457949</v>
      </c>
      <c r="G16" s="115">
        <f>'取引基本表（37部門）'!P43/'取引基本表（37部門）'!P49</f>
        <v>0.2586708125247427</v>
      </c>
      <c r="H16" s="115">
        <f>'取引基本表（37部門）'!AP17/'取引基本表（37部門）'!$AP$41</f>
        <v>2.6187524668358874E-05</v>
      </c>
    </row>
    <row r="17" spans="1:8" ht="18" customHeight="1">
      <c r="A17" s="80" t="s">
        <v>19</v>
      </c>
      <c r="B17" s="90" t="s">
        <v>164</v>
      </c>
      <c r="C17" s="114">
        <f>-'（参考）取引基本表（購入者）（37）'!BF18/'（参考）取引基本表（購入者）（37）'!AZ18</f>
        <v>0.17571592604245978</v>
      </c>
      <c r="D17" s="114">
        <f>-'（参考）取引基本表（購入者）（37）'!BG18/'（参考）取引基本表（購入者）（37）'!AZ18</f>
        <v>0.013860496878000344</v>
      </c>
      <c r="E17" s="115">
        <f>1-(-'取引基本表（37部門）'!AZ18/'取引基本表（37部門）'!AV18)</f>
        <v>0.4400076090708982</v>
      </c>
      <c r="F17" s="115">
        <f>'取引基本表（37部門）'!Q48/'取引基本表（37部門）'!Q49</f>
        <v>0.3545877767552644</v>
      </c>
      <c r="G17" s="115">
        <f>'取引基本表（37部門）'!Q43/'取引基本表（37部門）'!Q49</f>
        <v>0.1706183799779859</v>
      </c>
      <c r="H17" s="115">
        <f>'取引基本表（37部門）'!AP18/'取引基本表（37部門）'!$AP$41</f>
        <v>0.00033925624729202666</v>
      </c>
    </row>
    <row r="18" spans="1:8" ht="18" customHeight="1">
      <c r="A18" s="80" t="s">
        <v>20</v>
      </c>
      <c r="B18" s="90" t="s">
        <v>51</v>
      </c>
      <c r="C18" s="114">
        <f>-'（参考）取引基本表（購入者）（37）'!BF19/'（参考）取引基本表（購入者）（37）'!AZ19</f>
        <v>0.05893676400646218</v>
      </c>
      <c r="D18" s="114">
        <f>-'（参考）取引基本表（購入者）（37）'!BG19/'（参考）取引基本表（購入者）（37）'!AZ19</f>
        <v>0.009511640978592693</v>
      </c>
      <c r="E18" s="115">
        <f>1-(-'取引基本表（37部門）'!AZ19/'取引基本表（37部門）'!AV19)</f>
        <v>0.4666275865364704</v>
      </c>
      <c r="F18" s="115">
        <f>'取引基本表（37部門）'!R48/'取引基本表（37部門）'!R49</f>
        <v>0.3962469194420883</v>
      </c>
      <c r="G18" s="115">
        <f>'取引基本表（37部門）'!R43/'取引基本表（37部門）'!R49</f>
        <v>0.2028152225791534</v>
      </c>
      <c r="H18" s="115">
        <f>'取引基本表（37部門）'!AP19/'取引基本表（37部門）'!$AP$41</f>
        <v>0.0005922817503722197</v>
      </c>
    </row>
    <row r="19" spans="1:8" ht="18" customHeight="1">
      <c r="A19" s="80" t="s">
        <v>21</v>
      </c>
      <c r="B19" s="90" t="s">
        <v>30</v>
      </c>
      <c r="C19" s="114">
        <f>-'（参考）取引基本表（購入者）（37）'!BF20/'（参考）取引基本表（購入者）（37）'!AZ20</f>
        <v>0.1734467222190564</v>
      </c>
      <c r="D19" s="114">
        <f>-'（参考）取引基本表（購入者）（37）'!BG20/'（参考）取引基本表（購入者）（37）'!AZ20</f>
        <v>0.009114244599699173</v>
      </c>
      <c r="E19" s="115">
        <f>1-(-'取引基本表（37部門）'!AZ20/'取引基本表（37部門）'!AV20)</f>
        <v>0.23016417310863568</v>
      </c>
      <c r="F19" s="115">
        <f>'取引基本表（37部門）'!S48/'取引基本表（37部門）'!S49</f>
        <v>0.3544463853923528</v>
      </c>
      <c r="G19" s="115">
        <f>'取引基本表（37部門）'!S43/'取引基本表（37部門）'!S49</f>
        <v>0.1489565324216538</v>
      </c>
      <c r="H19" s="115">
        <f>'取引基本表（37部門）'!AP20/'取引基本表（37部門）'!$AP$41</f>
        <v>0.012737216533308024</v>
      </c>
    </row>
    <row r="20" spans="1:8" ht="18" customHeight="1">
      <c r="A20" s="80" t="s">
        <v>65</v>
      </c>
      <c r="B20" s="90" t="s">
        <v>197</v>
      </c>
      <c r="C20" s="114">
        <f>-'（参考）取引基本表（購入者）（37）'!BF21/'（参考）取引基本表（購入者）（37）'!AZ21</f>
        <v>0.17793432092939027</v>
      </c>
      <c r="D20" s="114">
        <f>-'（参考）取引基本表（購入者）（37）'!BG21/'（参考）取引基本表（購入者）（37）'!AZ21</f>
        <v>0.007909160003731609</v>
      </c>
      <c r="E20" s="115">
        <f>1-(-'取引基本表（37部門）'!AZ21/'取引基本表（37部門）'!AV21)</f>
        <v>0.20654544478469283</v>
      </c>
      <c r="F20" s="115">
        <f>'取引基本表（37部門）'!T48/'取引基本表（37部門）'!T49</f>
        <v>0.3672755851562264</v>
      </c>
      <c r="G20" s="115">
        <f>'取引基本表（37部門）'!T43/'取引基本表（37部門）'!T49</f>
        <v>0.08490936753755782</v>
      </c>
      <c r="H20" s="115">
        <f>'取引基本表（37部門）'!AP21/'取引基本表（37部門）'!$AP$41</f>
        <v>0.00935454069493106</v>
      </c>
    </row>
    <row r="21" spans="1:8" ht="18" customHeight="1">
      <c r="A21" s="80" t="s">
        <v>22</v>
      </c>
      <c r="B21" s="91" t="s">
        <v>40</v>
      </c>
      <c r="C21" s="114">
        <f>-'（参考）取引基本表（購入者）（37）'!BF22/'（参考）取引基本表（購入者）（37）'!AZ22</f>
        <v>0.08664370576860007</v>
      </c>
      <c r="D21" s="114">
        <f>-'（参考）取引基本表（購入者）（37）'!BG22/'（参考）取引基本表（購入者）（37）'!AZ22</f>
        <v>0.015744121851926307</v>
      </c>
      <c r="E21" s="115">
        <f>1-(-'取引基本表（37部門）'!AZ22/'取引基本表（37部門）'!AV22)</f>
        <v>0.3438790709926074</v>
      </c>
      <c r="F21" s="115">
        <f>'取引基本表（37部門）'!U48/'取引基本表（37部門）'!U49</f>
        <v>0.23984026721935728</v>
      </c>
      <c r="G21" s="115">
        <f>'取引基本表（37部門）'!U43/'取引基本表（37部門）'!U49</f>
        <v>0.12217600864639797</v>
      </c>
      <c r="H21" s="115">
        <f>'取引基本表（37部門）'!AP22/'取引基本表（37部門）'!$AP$41</f>
        <v>0.020007630552768007</v>
      </c>
    </row>
    <row r="22" spans="1:8" s="81" customFormat="1" ht="18" customHeight="1">
      <c r="A22" s="93" t="s">
        <v>90</v>
      </c>
      <c r="B22" s="91" t="s">
        <v>28</v>
      </c>
      <c r="C22" s="114">
        <f>-'（参考）取引基本表（購入者）（37）'!BF23/'（参考）取引基本表（購入者）（37）'!AZ23</f>
        <v>0.316306591870348</v>
      </c>
      <c r="D22" s="114">
        <f>-'（参考）取引基本表（購入者）（37）'!BG23/'（参考）取引基本表（購入者）（37）'!AZ23</f>
        <v>0.03566963809832575</v>
      </c>
      <c r="E22" s="115">
        <f>1-(-'取引基本表（37部門）'!AZ23/'取引基本表（37部門）'!AV23)</f>
        <v>0.5380738585241511</v>
      </c>
      <c r="F22" s="115">
        <f>'取引基本表（37部門）'!V48/'取引基本表（37部門）'!V49</f>
        <v>0.4943387774379731</v>
      </c>
      <c r="G22" s="114">
        <f>'取引基本表（37部門）'!V43/'取引基本表（37部門）'!V49</f>
        <v>0.20169922992854364</v>
      </c>
      <c r="H22" s="115">
        <f>'取引基本表（37部門）'!AP23/'取引基本表（37部門）'!$AP$41</f>
        <v>0.010328036605047372</v>
      </c>
    </row>
    <row r="23" spans="1:8" ht="18" customHeight="1">
      <c r="A23" s="80" t="s">
        <v>93</v>
      </c>
      <c r="B23" s="90" t="s">
        <v>31</v>
      </c>
      <c r="C23" s="114">
        <f>-'（参考）取引基本表（購入者）（37）'!BF24/'（参考）取引基本表（購入者）（37）'!AZ24</f>
        <v>0</v>
      </c>
      <c r="D23" s="114">
        <f>-'（参考）取引基本表（購入者）（37）'!BG24/'（参考）取引基本表（購入者）（37）'!AZ24</f>
        <v>0</v>
      </c>
      <c r="E23" s="115">
        <f>1-(-'取引基本表（37部門）'!AZ24/'取引基本表（37部門）'!AV24)</f>
        <v>1</v>
      </c>
      <c r="F23" s="115">
        <f>'取引基本表（37部門）'!W48/'取引基本表（37部門）'!W49</f>
        <v>0.4714402854195199</v>
      </c>
      <c r="G23" s="115">
        <f>'取引基本表（37部門）'!W43/'取引基本表（37部門）'!W49</f>
        <v>0.3726060191270518</v>
      </c>
      <c r="H23" s="115">
        <f>'取引基本表（37部門）'!AP24/'取引基本表（37部門）'!$AP$41</f>
        <v>0</v>
      </c>
    </row>
    <row r="24" spans="1:8" ht="18" customHeight="1">
      <c r="A24" s="80" t="s">
        <v>134</v>
      </c>
      <c r="B24" s="91" t="s">
        <v>41</v>
      </c>
      <c r="C24" s="114">
        <f>-'（参考）取引基本表（購入者）（37）'!BF25/'（参考）取引基本表（購入者）（37）'!AZ25</f>
        <v>0</v>
      </c>
      <c r="D24" s="114">
        <f>-'（参考）取引基本表（購入者）（37）'!BG25/'（参考）取引基本表（購入者）（37）'!AZ25</f>
        <v>0</v>
      </c>
      <c r="E24" s="115">
        <f>1-(-'取引基本表（37部門）'!AZ25/'取引基本表（37部門）'!AV25)</f>
        <v>0.5307723351474516</v>
      </c>
      <c r="F24" s="115">
        <f>'取引基本表（37部門）'!X48/'取引基本表（37部門）'!X49</f>
        <v>0.775530501308637</v>
      </c>
      <c r="G24" s="115">
        <f>'取引基本表（37部門）'!X43/'取引基本表（37部門）'!X49</f>
        <v>0.0448313536004295</v>
      </c>
      <c r="H24" s="115">
        <f>'取引基本表（37部門）'!AP25/'取引基本表（37部門）'!$AP$41</f>
        <v>0.022493516296839017</v>
      </c>
    </row>
    <row r="25" spans="1:8" s="81" customFormat="1" ht="18" customHeight="1">
      <c r="A25" s="93" t="s">
        <v>135</v>
      </c>
      <c r="B25" s="91" t="s">
        <v>165</v>
      </c>
      <c r="C25" s="114">
        <f>-'（参考）取引基本表（購入者）（37）'!BF26/'（参考）取引基本表（購入者）（37）'!AZ26</f>
        <v>0</v>
      </c>
      <c r="D25" s="114">
        <f>-'（参考）取引基本表（購入者）（37）'!BG26/'（参考）取引基本表（購入者）（37）'!AZ26</f>
        <v>0</v>
      </c>
      <c r="E25" s="115">
        <f>1-(-'取引基本表（37部門）'!AZ26/'取引基本表（37部門）'!AV26)</f>
        <v>0.8503156648786466</v>
      </c>
      <c r="F25" s="115">
        <f>'取引基本表（37部門）'!Y48/'取引基本表（37部門）'!Y49</f>
        <v>0.6151724912370762</v>
      </c>
      <c r="G25" s="114">
        <f>'取引基本表（37部門）'!Y43/'取引基本表（37部門）'!Y49</f>
        <v>0.10518075284945418</v>
      </c>
      <c r="H25" s="115">
        <f>'取引基本表（37部門）'!AP26/'取引基本表（37部門）'!$AP$41</f>
        <v>0.00680306557047521</v>
      </c>
    </row>
    <row r="26" spans="1:8" ht="18" customHeight="1">
      <c r="A26" s="80" t="s">
        <v>136</v>
      </c>
      <c r="B26" s="90" t="s">
        <v>166</v>
      </c>
      <c r="C26" s="114">
        <f>-'（参考）取引基本表（購入者）（37）'!BF27/'（参考）取引基本表（購入者）（37）'!AZ27</f>
        <v>0</v>
      </c>
      <c r="D26" s="114">
        <f>-'（参考）取引基本表（購入者）（37）'!BG27/'（参考）取引基本表（購入者）（37）'!AZ27</f>
        <v>0</v>
      </c>
      <c r="E26" s="115">
        <f>1-(-'取引基本表（37部門）'!AZ27/'取引基本表（37部門）'!AV27)</f>
        <v>0.9992617995721647</v>
      </c>
      <c r="F26" s="115">
        <f>'取引基本表（37部門）'!Z48/'取引基本表（37部門）'!Z49</f>
        <v>0.6657665630113757</v>
      </c>
      <c r="G26" s="115">
        <f>'取引基本表（37部門）'!Z43/'取引基本表（37部門）'!Z49</f>
        <v>0.3445551309369021</v>
      </c>
      <c r="H26" s="115">
        <f>'取引基本表（37部門）'!AP27/'取引基本表（37部門）'!$AP$41</f>
        <v>0.0009826350186331713</v>
      </c>
    </row>
    <row r="27" spans="1:8" ht="18" customHeight="1">
      <c r="A27" s="80" t="s">
        <v>137</v>
      </c>
      <c r="B27" s="90" t="s">
        <v>42</v>
      </c>
      <c r="C27" s="114">
        <v>0</v>
      </c>
      <c r="D27" s="114">
        <f>-'（参考）取引基本表（購入者）（37）'!BG28/'（参考）取引基本表（購入者）（37）'!AZ28</f>
        <v>0</v>
      </c>
      <c r="E27" s="115">
        <f>1-(-'取引基本表（37部門）'!AZ28/'取引基本表（37部門）'!AV28)</f>
        <v>0.6231957916889654</v>
      </c>
      <c r="F27" s="115">
        <f>'取引基本表（37部門）'!AA48/'取引基本表（37部門）'!AA49</f>
        <v>0.7110067549957487</v>
      </c>
      <c r="G27" s="115">
        <f>'取引基本表（37部門）'!AA43/'取引基本表（37部門）'!AA49</f>
        <v>0.39457053864789</v>
      </c>
      <c r="H27" s="115">
        <f>'取引基本表（37部門）'!AP28/'取引基本表（37部門）'!$AP$41</f>
        <v>0.16157345836984155</v>
      </c>
    </row>
    <row r="28" spans="1:8" ht="18" customHeight="1">
      <c r="A28" s="80" t="s">
        <v>138</v>
      </c>
      <c r="B28" s="90" t="s">
        <v>43</v>
      </c>
      <c r="C28" s="114">
        <f>-'（参考）取引基本表（購入者）（37）'!BF29/'（参考）取引基本表（購入者）（37）'!AZ29</f>
        <v>0</v>
      </c>
      <c r="D28" s="114">
        <f>-'（参考）取引基本表（購入者）（37）'!BG29/'（参考）取引基本表（購入者）（37）'!AZ29</f>
        <v>0</v>
      </c>
      <c r="E28" s="115">
        <f>1-(-'取引基本表（37部門）'!AZ29/'取引基本表（37部門）'!AV29)</f>
        <v>0.6669376742675125</v>
      </c>
      <c r="F28" s="115">
        <f>'取引基本表（37部門）'!AB48/'取引基本表（37部門）'!AB49</f>
        <v>0.6814485007842448</v>
      </c>
      <c r="G28" s="115">
        <f>'取引基本表（37部門）'!AB43/'取引基本表（37部門）'!AB49</f>
        <v>0.3700991851575424</v>
      </c>
      <c r="H28" s="115">
        <f>'取引基本表（37部門）'!AP29/'取引基本表（37部門）'!$AP$41</f>
        <v>0.06212968525199633</v>
      </c>
    </row>
    <row r="29" spans="1:8" ht="18" customHeight="1">
      <c r="A29" s="80" t="s">
        <v>139</v>
      </c>
      <c r="B29" s="90" t="s">
        <v>44</v>
      </c>
      <c r="C29" s="114">
        <f>-'（参考）取引基本表（購入者）（37）'!BF30/'（参考）取引基本表（購入者）（37）'!AZ30</f>
        <v>0</v>
      </c>
      <c r="D29" s="114">
        <f>-'（参考）取引基本表（購入者）（37）'!BG30/'（参考）取引基本表（購入者）（37）'!AZ30</f>
        <v>0</v>
      </c>
      <c r="E29" s="115">
        <f>1-(-'取引基本表（37部門）'!AZ30/'取引基本表（37部門）'!AV30)</f>
        <v>0.8746368112860015</v>
      </c>
      <c r="F29" s="115">
        <f>'取引基本表（37部門）'!AC48/'取引基本表（37部門）'!AC49</f>
        <v>0.8637368834254153</v>
      </c>
      <c r="G29" s="115">
        <f>'取引基本表（37部門）'!AC43/'取引基本表（37部門）'!AC49</f>
        <v>0.04883729045933129</v>
      </c>
      <c r="H29" s="115">
        <f>'取引基本表（37部門）'!AP30/'取引基本表（37部門）'!$AP$41</f>
        <v>0.19618376871178214</v>
      </c>
    </row>
    <row r="30" spans="1:8" ht="18" customHeight="1">
      <c r="A30" s="80" t="s">
        <v>96</v>
      </c>
      <c r="B30" s="90" t="s">
        <v>167</v>
      </c>
      <c r="C30" s="114">
        <f>-'（参考）取引基本表（購入者）（37）'!BF31/'（参考）取引基本表（購入者）（37）'!AZ31</f>
        <v>0</v>
      </c>
      <c r="D30" s="114">
        <v>0</v>
      </c>
      <c r="E30" s="115">
        <f>1-(-'取引基本表（37部門）'!AZ31/'取引基本表（37部門）'!AV31)</f>
        <v>0.7977546724878131</v>
      </c>
      <c r="F30" s="115">
        <f>'取引基本表（37部門）'!AD48/'取引基本表（37部門）'!AD49</f>
        <v>0.5030899226565799</v>
      </c>
      <c r="G30" s="115">
        <f>'取引基本表（37部門）'!AD43/'取引基本表（37部門）'!AD49</f>
        <v>0.3111083021844818</v>
      </c>
      <c r="H30" s="115">
        <f>'取引基本表（37部門）'!AP31/'取引基本表（37部門）'!$AP$41</f>
        <v>0.046303112447591194</v>
      </c>
    </row>
    <row r="31" spans="1:8" ht="18" customHeight="1">
      <c r="A31" s="80" t="s">
        <v>140</v>
      </c>
      <c r="B31" s="90" t="s">
        <v>52</v>
      </c>
      <c r="C31" s="114">
        <f>-'（参考）取引基本表（購入者）（37）'!BF32/'（参考）取引基本表（購入者）（37）'!AZ32</f>
        <v>0.04176891015690117</v>
      </c>
      <c r="D31" s="114">
        <f>-'（参考）取引基本表（購入者）（37）'!BG32/'（参考）取引基本表（購入者）（37）'!AZ32</f>
        <v>0.0041083551813920855</v>
      </c>
      <c r="E31" s="115">
        <f>1-(-'取引基本表（37部門）'!AZ32/'取引基本表（37部門）'!AV32)</f>
        <v>0.7063262047600486</v>
      </c>
      <c r="F31" s="115">
        <f>'取引基本表（37部門）'!AE48/'取引基本表（37部門）'!AE49</f>
        <v>0.5620230902828767</v>
      </c>
      <c r="G31" s="115">
        <f>'取引基本表（37部門）'!AE43/'取引基本表（37部門）'!AE49</f>
        <v>0.18125170180452257</v>
      </c>
      <c r="H31" s="115">
        <f>'取引基本表（37部門）'!AP32/'取引基本表（37部門）'!$AP$41</f>
        <v>0.046296818760723384</v>
      </c>
    </row>
    <row r="32" spans="1:8" ht="18" customHeight="1">
      <c r="A32" s="80" t="s">
        <v>141</v>
      </c>
      <c r="B32" s="90" t="s">
        <v>45</v>
      </c>
      <c r="C32" s="114">
        <f>-'（参考）取引基本表（購入者）（37）'!BF33/'（参考）取引基本表（購入者）（37）'!AZ33</f>
        <v>0</v>
      </c>
      <c r="D32" s="114">
        <f>-'（参考）取引基本表（購入者）（37）'!BG33/'（参考）取引基本表（購入者）（37）'!AZ33</f>
        <v>0</v>
      </c>
      <c r="E32" s="115">
        <f>1-(-'取引基本表（37部門）'!AZ33/'取引基本表（37部門）'!AV33)</f>
        <v>1</v>
      </c>
      <c r="F32" s="115">
        <f>'取引基本表（37部門）'!AF48/'取引基本表（37部門）'!AF49</f>
        <v>0.754302327016625</v>
      </c>
      <c r="G32" s="115">
        <f>'取引基本表（37部門）'!AF43/'取引基本表（37部門）'!AF49</f>
        <v>0.5279840400753562</v>
      </c>
      <c r="H32" s="115">
        <f>'取引基本表（37部門）'!AP33/'取引基本表（37部門）'!$AP$41</f>
        <v>0.004187062070317217</v>
      </c>
    </row>
    <row r="33" spans="1:8" ht="18" customHeight="1">
      <c r="A33" s="80" t="s">
        <v>142</v>
      </c>
      <c r="B33" s="92" t="s">
        <v>46</v>
      </c>
      <c r="C33" s="114">
        <f>-'（参考）取引基本表（購入者）（37）'!BF34/'（参考）取引基本表（購入者）（37）'!AZ34</f>
        <v>0</v>
      </c>
      <c r="D33" s="114">
        <f>-'（参考）取引基本表（購入者）（37）'!BG34/'（参考）取引基本表（購入者）（37）'!AZ34</f>
        <v>1.3798717042961616E-05</v>
      </c>
      <c r="E33" s="115">
        <f>1-(-'取引基本表（37部門）'!AZ34/'取引基本表（37部門）'!AV34)</f>
        <v>0.8646927537476383</v>
      </c>
      <c r="F33" s="115">
        <f>'取引基本表（37部門）'!AG48/'取引基本表（37部門）'!AG49</f>
        <v>0.7858442437405878</v>
      </c>
      <c r="G33" s="115">
        <f>'取引基本表（37部門）'!AG43/'取引基本表（37部門）'!AG49</f>
        <v>0.5694201204492783</v>
      </c>
      <c r="H33" s="115">
        <f>'取引基本表（37部門）'!AP34/'取引基本表（37部門）'!$AP$41</f>
        <v>0.027523956521185562</v>
      </c>
    </row>
    <row r="34" spans="1:8" ht="18" customHeight="1">
      <c r="A34" s="80" t="s">
        <v>143</v>
      </c>
      <c r="B34" s="90" t="s">
        <v>168</v>
      </c>
      <c r="C34" s="114">
        <f>-'（参考）取引基本表（購入者）（37）'!BF35/'（参考）取引基本表（購入者）（37）'!AZ35</f>
        <v>0</v>
      </c>
      <c r="D34" s="114">
        <f>-'（参考）取引基本表（購入者）（37）'!BG35/'（参考）取引基本表（購入者）（37）'!AZ35</f>
        <v>0</v>
      </c>
      <c r="E34" s="115">
        <f>1-(-'取引基本表（37部門）'!AZ35/'取引基本表（37部門）'!AV35)</f>
        <v>0.9852479297077055</v>
      </c>
      <c r="F34" s="115">
        <f>'取引基本表（37部門）'!AH48/'取引基本表（37部門）'!AH49</f>
        <v>0.6701000667062833</v>
      </c>
      <c r="G34" s="115">
        <f>'取引基本表（37部門）'!AH43/'取引基本表（37部門）'!AH49</f>
        <v>0.6262494003124246</v>
      </c>
      <c r="H34" s="115">
        <f>'取引基本表（37部門）'!AP35/'取引基本表（37部門）'!$AP$41</f>
        <v>0.05873606177439337</v>
      </c>
    </row>
    <row r="35" spans="1:8" ht="18" customHeight="1">
      <c r="A35" s="80" t="s">
        <v>144</v>
      </c>
      <c r="B35" s="90" t="s">
        <v>198</v>
      </c>
      <c r="C35" s="114">
        <f>-'（参考）取引基本表（購入者）（37）'!BF36/'（参考）取引基本表（購入者）（37）'!AZ36</f>
        <v>0</v>
      </c>
      <c r="D35" s="114">
        <f>-'（参考）取引基本表（購入者）（37）'!BG36/'（参考）取引基本表（購入者）（37）'!AZ36</f>
        <v>0</v>
      </c>
      <c r="E35" s="115">
        <f>1-(-'取引基本表（37部門）'!AZ36/'取引基本表（37部門）'!AV36)</f>
        <v>0.9804902700471194</v>
      </c>
      <c r="F35" s="115">
        <f>'取引基本表（37部門）'!AI48/'取引基本表（37部門）'!AI49</f>
        <v>0.6064834380146019</v>
      </c>
      <c r="G35" s="115">
        <f>'取引基本表（37部門）'!AI43/'取引基本表（37部門）'!AI49</f>
        <v>0.5034420949855001</v>
      </c>
      <c r="H35" s="115">
        <f>'取引基本表（37部門）'!AP36/'取引基本表（37部門）'!$AP$41</f>
        <v>0.009668308716095595</v>
      </c>
    </row>
    <row r="36" spans="1:8" ht="18" customHeight="1">
      <c r="A36" s="80" t="s">
        <v>145</v>
      </c>
      <c r="B36" s="90" t="s">
        <v>24</v>
      </c>
      <c r="C36" s="114">
        <f>-'（参考）取引基本表（購入者）（37）'!BF37/'（参考）取引基本表（購入者）（37）'!AZ37</f>
        <v>0</v>
      </c>
      <c r="D36" s="114">
        <f>-'（参考）取引基本表（購入者）（37）'!BG37/'（参考）取引基本表（購入者）（37）'!AZ37</f>
        <v>0</v>
      </c>
      <c r="E36" s="115">
        <f>1-(-'取引基本表（37部門）'!AZ37/'取引基本表（37部門）'!AV37)</f>
        <v>0.712425327245706</v>
      </c>
      <c r="F36" s="115">
        <f>'取引基本表（37部門）'!AJ48/'取引基本表（37部門）'!AJ49</f>
        <v>0.6406195911605554</v>
      </c>
      <c r="G36" s="115">
        <f>'取引基本表（37部門）'!AJ43/'取引基本表（37部門）'!AJ49</f>
        <v>0.3645672481424766</v>
      </c>
      <c r="H36" s="115">
        <f>'取引基本表（37部門）'!AP37/'取引基本表（37部門）'!$AP$41</f>
        <v>0.01377589189018177</v>
      </c>
    </row>
    <row r="37" spans="1:8" ht="18" customHeight="1">
      <c r="A37" s="80" t="s">
        <v>146</v>
      </c>
      <c r="B37" s="90" t="s">
        <v>25</v>
      </c>
      <c r="C37" s="114">
        <f>-'（参考）取引基本表（購入者）（37）'!BF38/'（参考）取引基本表（購入者）（37）'!AZ38</f>
        <v>1.765252953437584E-05</v>
      </c>
      <c r="D37" s="114">
        <f>-'（参考）取引基本表（購入者）（37）'!BG38/'（参考）取引基本表（購入者）（37）'!AZ38</f>
        <v>6.258624107642343E-06</v>
      </c>
      <c r="E37" s="115">
        <f>1-(-'取引基本表（37部門）'!AZ38/'取引基本表（37部門）'!AV38)</f>
        <v>0.7278709784400683</v>
      </c>
      <c r="F37" s="115">
        <f>'取引基本表（37部門）'!AK48/'取引基本表（37部門）'!AK49</f>
        <v>0.5654816754641694</v>
      </c>
      <c r="G37" s="115">
        <f>'取引基本表（37部門）'!AK43/'取引基本表（37部門）'!AK49</f>
        <v>0.2938285686787228</v>
      </c>
      <c r="H37" s="115">
        <f>'取引基本表（37部門）'!AP38/'取引基本表（37部門）'!$AP$41</f>
        <v>0.13048247644666058</v>
      </c>
    </row>
    <row r="38" spans="1:8" ht="18" customHeight="1">
      <c r="A38" s="80" t="s">
        <v>147</v>
      </c>
      <c r="B38" s="90" t="s">
        <v>47</v>
      </c>
      <c r="C38" s="114">
        <f>-'（参考）取引基本表（購入者）（37）'!BF39/'（参考）取引基本表（購入者）（37）'!AZ39</f>
        <v>0</v>
      </c>
      <c r="D38" s="114">
        <f>-'（参考）取引基本表（購入者）（37）'!BG39/'（参考）取引基本表（購入者）（37）'!AZ39</f>
        <v>0</v>
      </c>
      <c r="E38" s="115">
        <f>1-(-'取引基本表（37部門）'!AZ39/'取引基本表（37部門）'!AV39)</f>
        <v>1</v>
      </c>
      <c r="F38" s="115">
        <f>'取引基本表（37部門）'!AL48/'取引基本表（37部門）'!AL49</f>
        <v>0</v>
      </c>
      <c r="G38" s="115">
        <f>'取引基本表（37部門）'!AL43/'取引基本表（37部門）'!AL49</f>
        <v>0</v>
      </c>
      <c r="H38" s="115">
        <f>'取引基本表（37部門）'!AP39/'取引基本表（37部門）'!$AP$41</f>
        <v>0</v>
      </c>
    </row>
    <row r="39" spans="1:8" ht="18" customHeight="1">
      <c r="A39" s="80" t="s">
        <v>148</v>
      </c>
      <c r="B39" s="90" t="s">
        <v>48</v>
      </c>
      <c r="C39" s="114">
        <f>-'（参考）取引基本表（購入者）（37）'!BF40/'（参考）取引基本表（購入者）（37）'!AZ40</f>
        <v>0.02350512567955181</v>
      </c>
      <c r="D39" s="114">
        <f>-'（参考）取引基本表（購入者）（37）'!BG40/'（参考）取引基本表（購入者）（37）'!AZ40</f>
        <v>0.030097892967934352</v>
      </c>
      <c r="E39" s="115">
        <f>1-(-'取引基本表（37部門）'!AZ40/'取引基本表（37部門）'!AV40)</f>
        <v>0.9933859663871969</v>
      </c>
      <c r="F39" s="115">
        <f>'取引基本表（37部門）'!AM48/'取引基本表（37部門）'!AM49</f>
        <v>0.41175647772785784</v>
      </c>
      <c r="G39" s="115">
        <f>'取引基本表（37部門）'!AM43/'取引基本表（37部門）'!AM49</f>
        <v>0.02195709447710418</v>
      </c>
      <c r="H39" s="115">
        <f>'取引基本表（37部門）'!AP40/'取引基本表（37部門）'!$AP$41</f>
        <v>3.706282266599225E-05</v>
      </c>
    </row>
    <row r="40" spans="1:8" ht="18" customHeight="1">
      <c r="A40" s="317" t="s">
        <v>83</v>
      </c>
      <c r="B40" s="315"/>
      <c r="C40" s="88"/>
      <c r="D40" s="88"/>
      <c r="E40" s="115">
        <f>1-(-'取引基本表（37部門）'!AZ41/'取引基本表（37部門）'!AV41)</f>
        <v>0.5977566620130235</v>
      </c>
      <c r="F40" s="115">
        <f>'取引基本表（37部門）'!AN48/'取引基本表（37部門）'!AN49</f>
        <v>0.48247624627208346</v>
      </c>
      <c r="G40" s="115">
        <f>'取引基本表（37部門）'!AN43/'取引基本表（37部門）'!AN49</f>
        <v>0.23036392515659943</v>
      </c>
      <c r="H40" s="115">
        <f>'取引基本表（37部門）'!AP41/'取引基本表（37部門）'!$AP$41</f>
        <v>1</v>
      </c>
    </row>
    <row r="41" spans="3:4" ht="18" customHeight="1">
      <c r="C41" s="89"/>
      <c r="D41" s="89" t="s">
        <v>86</v>
      </c>
    </row>
    <row r="42" spans="3:4" ht="18" customHeight="1">
      <c r="C42" s="89"/>
      <c r="D42" s="89" t="s">
        <v>87</v>
      </c>
    </row>
    <row r="43" spans="2:4" ht="18" customHeight="1">
      <c r="B43" s="51"/>
      <c r="C43" s="89"/>
      <c r="D43" s="89" t="s">
        <v>207</v>
      </c>
    </row>
    <row r="44" spans="2:4" ht="18" customHeight="1">
      <c r="B44" s="51"/>
      <c r="C44" s="51"/>
      <c r="D44" s="51"/>
    </row>
    <row r="45" spans="2:4" ht="18" customHeight="1">
      <c r="B45" s="51"/>
      <c r="C45" s="51"/>
      <c r="D45" s="51"/>
    </row>
    <row r="46" spans="2:4" ht="18" customHeight="1">
      <c r="B46" s="51"/>
      <c r="C46" s="51"/>
      <c r="D46" s="51"/>
    </row>
    <row r="47" spans="2:4" ht="18" customHeight="1">
      <c r="B47" s="51"/>
      <c r="C47" s="51"/>
      <c r="D47" s="51"/>
    </row>
    <row r="48" spans="2:4" ht="18" customHeight="1">
      <c r="B48" s="51"/>
      <c r="C48" s="51"/>
      <c r="D48" s="51"/>
    </row>
    <row r="49" spans="2:4" ht="18" customHeight="1">
      <c r="B49" s="51"/>
      <c r="C49" s="51"/>
      <c r="D49" s="51"/>
    </row>
    <row r="50" spans="2:4" ht="18" customHeight="1">
      <c r="B50" s="51"/>
      <c r="C50" s="51"/>
      <c r="D50" s="51"/>
    </row>
    <row r="51" spans="2:4" ht="18" customHeight="1">
      <c r="B51" s="51"/>
      <c r="C51" s="51"/>
      <c r="D51" s="51"/>
    </row>
    <row r="52" spans="2:4" ht="18" customHeight="1">
      <c r="B52" s="51"/>
      <c r="C52" s="51"/>
      <c r="D52" s="51"/>
    </row>
    <row r="53" spans="2:4" ht="18" customHeight="1">
      <c r="B53" s="51"/>
      <c r="C53" s="51"/>
      <c r="D53" s="51"/>
    </row>
    <row r="54" spans="2:4" ht="18" customHeight="1">
      <c r="B54" s="51"/>
      <c r="C54" s="51"/>
      <c r="D54" s="51"/>
    </row>
    <row r="55" spans="2:4" ht="18" customHeight="1">
      <c r="B55" s="51"/>
      <c r="C55" s="51"/>
      <c r="D55" s="51"/>
    </row>
    <row r="56" spans="2:4" ht="18" customHeight="1">
      <c r="B56" s="51"/>
      <c r="C56" s="51"/>
      <c r="D56" s="51"/>
    </row>
    <row r="57" spans="2:4" ht="18" customHeight="1">
      <c r="B57" s="51"/>
      <c r="C57" s="51"/>
      <c r="D57" s="51"/>
    </row>
    <row r="58" spans="2:4" ht="18" customHeight="1">
      <c r="B58" s="51"/>
      <c r="C58" s="51"/>
      <c r="D58" s="51"/>
    </row>
    <row r="59" spans="2:4" ht="18" customHeight="1">
      <c r="B59" s="51"/>
      <c r="C59" s="51"/>
      <c r="D59" s="51"/>
    </row>
    <row r="60" spans="2:4" ht="18" customHeight="1">
      <c r="B60" s="51"/>
      <c r="C60" s="51"/>
      <c r="D60" s="51"/>
    </row>
    <row r="61" spans="2:4" ht="18" customHeight="1">
      <c r="B61" s="51"/>
      <c r="C61" s="51"/>
      <c r="D61" s="51"/>
    </row>
    <row r="62" spans="2:4" ht="18" customHeight="1">
      <c r="B62" s="51"/>
      <c r="C62" s="51"/>
      <c r="D62" s="51"/>
    </row>
    <row r="63" spans="2:4" ht="18" customHeight="1">
      <c r="B63" s="51"/>
      <c r="C63" s="51"/>
      <c r="D63" s="51"/>
    </row>
    <row r="64" spans="2:4" ht="18" customHeight="1">
      <c r="B64" s="51"/>
      <c r="C64" s="51"/>
      <c r="D64" s="51"/>
    </row>
    <row r="65" spans="2:4" ht="18" customHeight="1">
      <c r="B65" s="51"/>
      <c r="C65" s="51"/>
      <c r="D65" s="51"/>
    </row>
    <row r="66" spans="2:4" ht="18" customHeight="1">
      <c r="B66" s="51"/>
      <c r="C66" s="51"/>
      <c r="D66" s="51"/>
    </row>
    <row r="67" spans="1:4" s="81" customFormat="1" ht="18" customHeight="1">
      <c r="A67" s="94"/>
      <c r="B67" s="51"/>
      <c r="C67" s="51"/>
      <c r="D67" s="51"/>
    </row>
    <row r="68" spans="2:4" ht="18" customHeight="1">
      <c r="B68" s="51"/>
      <c r="C68" s="51"/>
      <c r="D68" s="51"/>
    </row>
    <row r="69" spans="2:4" ht="18" customHeight="1">
      <c r="B69" s="51"/>
      <c r="C69" s="51"/>
      <c r="D69" s="51"/>
    </row>
    <row r="70" spans="1:4" s="81" customFormat="1" ht="18" customHeight="1">
      <c r="A70" s="94"/>
      <c r="B70" s="51"/>
      <c r="C70" s="51"/>
      <c r="D70" s="51"/>
    </row>
    <row r="71" spans="2:4" ht="18" customHeight="1">
      <c r="B71" s="51"/>
      <c r="C71" s="51"/>
      <c r="D71" s="51"/>
    </row>
    <row r="72" spans="2:4" ht="18" customHeight="1">
      <c r="B72" s="51"/>
      <c r="C72" s="51"/>
      <c r="D72" s="51"/>
    </row>
    <row r="73" spans="2:4" ht="18" customHeight="1">
      <c r="B73" s="51"/>
      <c r="C73" s="51"/>
      <c r="D73" s="51"/>
    </row>
    <row r="74" spans="2:4" ht="18" customHeight="1">
      <c r="B74" s="51"/>
      <c r="C74" s="51"/>
      <c r="D74" s="51"/>
    </row>
    <row r="75" spans="2:4" ht="18" customHeight="1">
      <c r="B75" s="51"/>
      <c r="C75" s="51"/>
      <c r="D75" s="51"/>
    </row>
    <row r="76" spans="2:4" ht="18" customHeight="1">
      <c r="B76" s="51"/>
      <c r="C76" s="51"/>
      <c r="D76" s="51"/>
    </row>
    <row r="77" spans="2:4" ht="18" customHeight="1">
      <c r="B77" s="51"/>
      <c r="C77" s="51"/>
      <c r="D77" s="51"/>
    </row>
    <row r="78" spans="2:4" ht="18" customHeight="1">
      <c r="B78" s="51"/>
      <c r="C78" s="51"/>
      <c r="D78" s="51"/>
    </row>
    <row r="79" spans="2:4" ht="18" customHeight="1">
      <c r="B79" s="51"/>
      <c r="C79" s="51"/>
      <c r="D79" s="51"/>
    </row>
    <row r="80" spans="2:4" ht="18" customHeight="1">
      <c r="B80" s="51"/>
      <c r="C80" s="51"/>
      <c r="D80" s="51"/>
    </row>
    <row r="81" ht="13.5">
      <c r="B81" s="51"/>
    </row>
    <row r="82" ht="13.5">
      <c r="B82" s="51"/>
    </row>
  </sheetData>
  <sheetProtection/>
  <mergeCells count="4">
    <mergeCell ref="A2:B2"/>
    <mergeCell ref="A1:B1"/>
    <mergeCell ref="A40:B40"/>
    <mergeCell ref="C1:D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/>
  <dimension ref="A1:AA50"/>
  <sheetViews>
    <sheetView zoomScalePageLayoutView="0" workbookViewId="0" topLeftCell="A1">
      <pane xSplit="3" ySplit="7" topLeftCell="D8" activePane="bottomRight" state="frozen"/>
      <selection pane="topLeft" activeCell="BF40" sqref="BF40"/>
      <selection pane="topRight" activeCell="BF40" sqref="BF40"/>
      <selection pane="bottomLeft" activeCell="BF40" sqref="BF40"/>
      <selection pane="bottomRight" activeCell="BF40" sqref="BF40"/>
    </sheetView>
  </sheetViews>
  <sheetFormatPr defaultColWidth="9.00390625" defaultRowHeight="13.5"/>
  <cols>
    <col min="1" max="1" width="9.625" style="277" customWidth="1"/>
    <col min="2" max="2" width="27.125" style="75" customWidth="1"/>
    <col min="3" max="12" width="14.625" style="259" customWidth="1"/>
    <col min="13" max="13" width="13.125" style="259" customWidth="1"/>
    <col min="14" max="14" width="9.50390625" style="273" bestFit="1" customWidth="1"/>
    <col min="15" max="16384" width="9.00390625" style="259" customWidth="1"/>
  </cols>
  <sheetData>
    <row r="1" spans="1:14" s="256" customFormat="1" ht="13.5">
      <c r="A1" s="255"/>
      <c r="B1" s="50"/>
      <c r="L1" s="257"/>
      <c r="M1" s="257"/>
      <c r="N1" s="258"/>
    </row>
    <row r="2" spans="1:14" s="256" customFormat="1" ht="18.75" customHeight="1">
      <c r="A2" s="52"/>
      <c r="B2" s="50"/>
      <c r="C2" s="50"/>
      <c r="D2" s="50"/>
      <c r="E2" s="53"/>
      <c r="F2" s="54" t="s">
        <v>185</v>
      </c>
      <c r="G2" s="50"/>
      <c r="H2" s="50"/>
      <c r="I2" s="55"/>
      <c r="J2" s="55"/>
      <c r="K2" s="55"/>
      <c r="L2" s="56" t="s">
        <v>71</v>
      </c>
      <c r="M2" s="56"/>
      <c r="N2" s="258"/>
    </row>
    <row r="3" spans="1:14" ht="13.5">
      <c r="A3" s="57"/>
      <c r="B3" s="58"/>
      <c r="C3" s="59"/>
      <c r="D3" s="59"/>
      <c r="E3" s="59"/>
      <c r="F3" s="60"/>
      <c r="G3" s="61"/>
      <c r="H3" s="62"/>
      <c r="I3" s="62"/>
      <c r="J3" s="62"/>
      <c r="K3" s="62"/>
      <c r="L3" s="63"/>
      <c r="M3" s="319" t="s">
        <v>99</v>
      </c>
      <c r="N3" s="322" t="s">
        <v>79</v>
      </c>
    </row>
    <row r="4" spans="1:14" ht="13.5">
      <c r="A4" s="64" t="s">
        <v>72</v>
      </c>
      <c r="B4" s="65"/>
      <c r="C4" s="66" t="s">
        <v>73</v>
      </c>
      <c r="D4" s="66" t="s">
        <v>74</v>
      </c>
      <c r="E4" s="66" t="s">
        <v>75</v>
      </c>
      <c r="F4" s="67" t="s">
        <v>76</v>
      </c>
      <c r="G4" s="59"/>
      <c r="H4" s="68"/>
      <c r="I4" s="62"/>
      <c r="J4" s="62"/>
      <c r="K4" s="62"/>
      <c r="L4" s="63"/>
      <c r="M4" s="320"/>
      <c r="N4" s="323"/>
    </row>
    <row r="5" spans="1:14" ht="13.5">
      <c r="A5" s="69"/>
      <c r="B5" s="65"/>
      <c r="C5" s="70"/>
      <c r="D5" s="70"/>
      <c r="E5" s="70"/>
      <c r="F5" s="67" t="s">
        <v>186</v>
      </c>
      <c r="G5" s="66" t="s">
        <v>76</v>
      </c>
      <c r="H5" s="66" t="s">
        <v>77</v>
      </c>
      <c r="I5" s="57" t="s">
        <v>187</v>
      </c>
      <c r="J5" s="62"/>
      <c r="K5" s="62"/>
      <c r="L5" s="161" t="s">
        <v>188</v>
      </c>
      <c r="M5" s="320"/>
      <c r="N5" s="323"/>
    </row>
    <row r="6" spans="1:14" ht="14.25" thickBot="1">
      <c r="A6" s="69"/>
      <c r="B6" s="65"/>
      <c r="C6" s="70"/>
      <c r="D6" s="70"/>
      <c r="E6" s="70"/>
      <c r="F6" s="68"/>
      <c r="G6" s="70"/>
      <c r="H6" s="70"/>
      <c r="I6" s="71"/>
      <c r="J6" s="71" t="s">
        <v>189</v>
      </c>
      <c r="K6" s="71" t="s">
        <v>190</v>
      </c>
      <c r="L6" s="72"/>
      <c r="M6" s="321"/>
      <c r="N6" s="324"/>
    </row>
    <row r="7" spans="1:14" ht="13.5">
      <c r="A7" s="260" t="s">
        <v>5</v>
      </c>
      <c r="B7" s="261" t="s">
        <v>195</v>
      </c>
      <c r="C7" s="262">
        <v>42806</v>
      </c>
      <c r="D7" s="262">
        <v>20793</v>
      </c>
      <c r="E7" s="262">
        <v>13030</v>
      </c>
      <c r="F7" s="262">
        <v>8983</v>
      </c>
      <c r="G7" s="262">
        <v>1298</v>
      </c>
      <c r="H7" s="262">
        <v>7685</v>
      </c>
      <c r="I7" s="262">
        <v>4556</v>
      </c>
      <c r="J7" s="262">
        <v>2735</v>
      </c>
      <c r="K7" s="262">
        <v>1821</v>
      </c>
      <c r="L7" s="262">
        <v>3129</v>
      </c>
      <c r="M7" s="263">
        <f>+$C7/'取引基本表（37部門）'!$BB4</f>
        <v>0.025409718804889618</v>
      </c>
      <c r="N7" s="263">
        <f>+$F7/'取引基本表（37部門）'!$BB4</f>
        <v>0.005332325001736285</v>
      </c>
    </row>
    <row r="8" spans="1:14" ht="13.5">
      <c r="A8" s="264" t="s">
        <v>6</v>
      </c>
      <c r="B8" s="265" t="s">
        <v>32</v>
      </c>
      <c r="C8" s="281">
        <v>763</v>
      </c>
      <c r="D8" s="281">
        <v>5</v>
      </c>
      <c r="E8" s="281">
        <v>3</v>
      </c>
      <c r="F8" s="281">
        <v>755</v>
      </c>
      <c r="G8" s="281">
        <v>72</v>
      </c>
      <c r="H8" s="281">
        <v>683</v>
      </c>
      <c r="I8" s="281">
        <v>675</v>
      </c>
      <c r="J8" s="281">
        <v>609</v>
      </c>
      <c r="K8" s="281">
        <v>66</v>
      </c>
      <c r="L8" s="281">
        <v>8</v>
      </c>
      <c r="M8" s="266">
        <f>+$C8/'取引基本表（37部門）'!$BB5</f>
        <v>0.008853459579257608</v>
      </c>
      <c r="N8" s="267">
        <f>+$F8/'取引基本表（37部門）'!$BB5</f>
        <v>0.008760631693760805</v>
      </c>
    </row>
    <row r="9" spans="1:14" ht="13.5">
      <c r="A9" s="264" t="s">
        <v>7</v>
      </c>
      <c r="B9" s="265" t="s">
        <v>50</v>
      </c>
      <c r="C9" s="281">
        <v>24718</v>
      </c>
      <c r="D9" s="281">
        <v>746</v>
      </c>
      <c r="E9" s="281">
        <v>423</v>
      </c>
      <c r="F9" s="281">
        <v>23549</v>
      </c>
      <c r="G9" s="281">
        <v>937</v>
      </c>
      <c r="H9" s="281">
        <v>22612</v>
      </c>
      <c r="I9" s="281">
        <v>21779</v>
      </c>
      <c r="J9" s="281">
        <v>10698</v>
      </c>
      <c r="K9" s="281">
        <v>11081</v>
      </c>
      <c r="L9" s="281">
        <v>833</v>
      </c>
      <c r="M9" s="266">
        <f>+$C9/'取引基本表（37部門）'!$BB6</f>
        <v>0.003506411137557908</v>
      </c>
      <c r="N9" s="267">
        <f>+$F9/'取引基本表（37部門）'!$BB6</f>
        <v>0.0033405807864046915</v>
      </c>
    </row>
    <row r="10" spans="1:14" ht="13.5">
      <c r="A10" s="264" t="s">
        <v>8</v>
      </c>
      <c r="B10" s="265" t="s">
        <v>33</v>
      </c>
      <c r="C10" s="281">
        <v>16540</v>
      </c>
      <c r="D10" s="281">
        <v>930</v>
      </c>
      <c r="E10" s="281">
        <v>273</v>
      </c>
      <c r="F10" s="281">
        <v>15337</v>
      </c>
      <c r="G10" s="281">
        <v>1106</v>
      </c>
      <c r="H10" s="281">
        <v>14231</v>
      </c>
      <c r="I10" s="281">
        <v>13970</v>
      </c>
      <c r="J10" s="281">
        <v>10701</v>
      </c>
      <c r="K10" s="281">
        <v>3269</v>
      </c>
      <c r="L10" s="281">
        <v>261</v>
      </c>
      <c r="M10" s="266">
        <f>+$C10/'取引基本表（37部門）'!$BB7</f>
        <v>0.007499174818732159</v>
      </c>
      <c r="N10" s="267">
        <f>+$F10/'取引基本表（37部門）'!$BB7</f>
        <v>0.0069537390686151826</v>
      </c>
    </row>
    <row r="11" spans="1:14" ht="13.5">
      <c r="A11" s="264" t="s">
        <v>9</v>
      </c>
      <c r="B11" s="265" t="s">
        <v>23</v>
      </c>
      <c r="C11" s="281">
        <v>7552</v>
      </c>
      <c r="D11" s="281">
        <v>1599</v>
      </c>
      <c r="E11" s="281">
        <v>485</v>
      </c>
      <c r="F11" s="281">
        <v>5468</v>
      </c>
      <c r="G11" s="281">
        <v>491</v>
      </c>
      <c r="H11" s="281">
        <v>4977</v>
      </c>
      <c r="I11" s="281">
        <v>4834</v>
      </c>
      <c r="J11" s="281">
        <v>3892</v>
      </c>
      <c r="K11" s="281">
        <v>942</v>
      </c>
      <c r="L11" s="281">
        <v>143</v>
      </c>
      <c r="M11" s="266">
        <f>+$C11/'取引基本表（37部門）'!$BB8</f>
        <v>0.0040565140299415</v>
      </c>
      <c r="N11" s="267">
        <f>+$F11/'取引基本表（37部門）'!$BB8</f>
        <v>0.002937105232484126</v>
      </c>
    </row>
    <row r="12" spans="1:14" ht="13.5">
      <c r="A12" s="264" t="s">
        <v>10</v>
      </c>
      <c r="B12" s="265" t="s">
        <v>34</v>
      </c>
      <c r="C12" s="281">
        <v>13220</v>
      </c>
      <c r="D12" s="281">
        <v>10</v>
      </c>
      <c r="E12" s="281">
        <v>3</v>
      </c>
      <c r="F12" s="281">
        <v>13207</v>
      </c>
      <c r="G12" s="281">
        <v>245</v>
      </c>
      <c r="H12" s="281">
        <v>12962</v>
      </c>
      <c r="I12" s="281">
        <v>12708</v>
      </c>
      <c r="J12" s="281">
        <v>11125</v>
      </c>
      <c r="K12" s="281">
        <v>1583</v>
      </c>
      <c r="L12" s="281">
        <v>254</v>
      </c>
      <c r="M12" s="266">
        <f>+$C12/'取引基本表（37部門）'!$BB9</f>
        <v>0.0010298332246633372</v>
      </c>
      <c r="N12" s="267">
        <f>+$F12/'取引基本表（37部門）'!$BB9</f>
        <v>0.0010288205293592053</v>
      </c>
    </row>
    <row r="13" spans="1:14" ht="13.5">
      <c r="A13" s="264" t="s">
        <v>11</v>
      </c>
      <c r="B13" s="265" t="s">
        <v>35</v>
      </c>
      <c r="C13" s="281">
        <v>1567</v>
      </c>
      <c r="D13" s="281">
        <v>1</v>
      </c>
      <c r="E13" s="281">
        <v>1</v>
      </c>
      <c r="F13" s="281">
        <v>1565</v>
      </c>
      <c r="G13" s="281">
        <v>23</v>
      </c>
      <c r="H13" s="281">
        <v>1542</v>
      </c>
      <c r="I13" s="281">
        <v>1538</v>
      </c>
      <c r="J13" s="281">
        <v>1344</v>
      </c>
      <c r="K13" s="281">
        <v>194</v>
      </c>
      <c r="L13" s="281">
        <v>4</v>
      </c>
      <c r="M13" s="266">
        <f>+$C13/'取引基本表（37部門）'!$BB10</f>
        <v>0.0001185940303080024</v>
      </c>
      <c r="N13" s="267">
        <f>+$F13/'取引基本表（37部門）'!$BB10</f>
        <v>0.00011844266587876436</v>
      </c>
    </row>
    <row r="14" spans="1:14" ht="13.5">
      <c r="A14" s="264" t="s">
        <v>12</v>
      </c>
      <c r="B14" s="265" t="s">
        <v>196</v>
      </c>
      <c r="C14" s="281">
        <v>10290</v>
      </c>
      <c r="D14" s="281">
        <v>86</v>
      </c>
      <c r="E14" s="281">
        <v>10</v>
      </c>
      <c r="F14" s="281">
        <v>10194</v>
      </c>
      <c r="G14" s="281">
        <v>302</v>
      </c>
      <c r="H14" s="281">
        <v>9892</v>
      </c>
      <c r="I14" s="281">
        <v>9840</v>
      </c>
      <c r="J14" s="281">
        <v>7485</v>
      </c>
      <c r="K14" s="281">
        <v>2355</v>
      </c>
      <c r="L14" s="281">
        <v>52</v>
      </c>
      <c r="M14" s="266">
        <f>+$C14/'取引基本表（37部門）'!$BB11</f>
        <v>0.0028976961203819552</v>
      </c>
      <c r="N14" s="267">
        <f>+$F14/'取引基本表（37部門）'!$BB11</f>
        <v>0.0028706622207165843</v>
      </c>
    </row>
    <row r="15" spans="1:14" ht="13.5">
      <c r="A15" s="264" t="s">
        <v>13</v>
      </c>
      <c r="B15" s="265" t="s">
        <v>36</v>
      </c>
      <c r="C15" s="281">
        <v>6222</v>
      </c>
      <c r="D15" s="281">
        <v>447</v>
      </c>
      <c r="E15" s="281">
        <v>222</v>
      </c>
      <c r="F15" s="281">
        <v>5553</v>
      </c>
      <c r="G15" s="281">
        <v>408</v>
      </c>
      <c r="H15" s="281">
        <v>5145</v>
      </c>
      <c r="I15" s="281">
        <v>5008</v>
      </c>
      <c r="J15" s="281">
        <v>4455</v>
      </c>
      <c r="K15" s="281">
        <v>553</v>
      </c>
      <c r="L15" s="281">
        <v>137</v>
      </c>
      <c r="M15" s="266">
        <f>+$C15/'取引基本表（37部門）'!$BB12</f>
        <v>0.003980090591518735</v>
      </c>
      <c r="N15" s="267">
        <f>+$F15/'取引基本表（37部門）'!$BB12</f>
        <v>0.003552144496095072</v>
      </c>
    </row>
    <row r="16" spans="1:14" ht="13.5">
      <c r="A16" s="264" t="s">
        <v>14</v>
      </c>
      <c r="B16" s="265" t="s">
        <v>37</v>
      </c>
      <c r="C16" s="281">
        <v>12262</v>
      </c>
      <c r="D16" s="281">
        <v>0</v>
      </c>
      <c r="E16" s="281">
        <v>0</v>
      </c>
      <c r="F16" s="281">
        <v>12262</v>
      </c>
      <c r="G16" s="281">
        <v>37</v>
      </c>
      <c r="H16" s="281">
        <v>12225</v>
      </c>
      <c r="I16" s="281">
        <v>12225</v>
      </c>
      <c r="J16" s="281">
        <v>11595</v>
      </c>
      <c r="K16" s="281">
        <v>630</v>
      </c>
      <c r="L16" s="281">
        <v>0</v>
      </c>
      <c r="M16" s="266">
        <f>+$C16/'取引基本表（37部門）'!$BB13</f>
        <v>0.0006620458436781371</v>
      </c>
      <c r="N16" s="267">
        <f>+$F16/'取引基本表（37部門）'!$BB13</f>
        <v>0.0006620458436781371</v>
      </c>
    </row>
    <row r="17" spans="1:14" ht="13.5">
      <c r="A17" s="264" t="s">
        <v>15</v>
      </c>
      <c r="B17" s="265" t="s">
        <v>38</v>
      </c>
      <c r="C17" s="281">
        <v>2273</v>
      </c>
      <c r="D17" s="281">
        <v>36</v>
      </c>
      <c r="E17" s="281">
        <v>8</v>
      </c>
      <c r="F17" s="281">
        <v>2229</v>
      </c>
      <c r="G17" s="281">
        <v>116</v>
      </c>
      <c r="H17" s="281">
        <v>2113</v>
      </c>
      <c r="I17" s="281">
        <v>2105</v>
      </c>
      <c r="J17" s="281">
        <v>1788</v>
      </c>
      <c r="K17" s="281">
        <v>317</v>
      </c>
      <c r="L17" s="281">
        <v>8</v>
      </c>
      <c r="M17" s="266">
        <f>+$C17/'取引基本表（37部門）'!$BB14</f>
        <v>0.0009827111153576605</v>
      </c>
      <c r="N17" s="267">
        <f>+$F17/'取引基本表（37部門）'!$BB14</f>
        <v>0.0009636881109248682</v>
      </c>
    </row>
    <row r="18" spans="1:14" ht="13.5">
      <c r="A18" s="264" t="s">
        <v>16</v>
      </c>
      <c r="B18" s="265" t="s">
        <v>39</v>
      </c>
      <c r="C18" s="281">
        <v>11988</v>
      </c>
      <c r="D18" s="281">
        <v>1094</v>
      </c>
      <c r="E18" s="281">
        <v>287</v>
      </c>
      <c r="F18" s="281">
        <v>10607</v>
      </c>
      <c r="G18" s="281">
        <v>1068</v>
      </c>
      <c r="H18" s="281">
        <v>9539</v>
      </c>
      <c r="I18" s="281">
        <v>9358</v>
      </c>
      <c r="J18" s="281">
        <v>7888</v>
      </c>
      <c r="K18" s="281">
        <v>1470</v>
      </c>
      <c r="L18" s="281">
        <v>181</v>
      </c>
      <c r="M18" s="266">
        <f>+$C18/'取引基本表（37部門）'!$BB15</f>
        <v>0.005762455879094177</v>
      </c>
      <c r="N18" s="267">
        <f>+$F18/'取引基本表（37部門）'!$BB15</f>
        <v>0.005098629421884546</v>
      </c>
    </row>
    <row r="19" spans="1:14" ht="13.5">
      <c r="A19" s="264" t="s">
        <v>17</v>
      </c>
      <c r="B19" s="265" t="s">
        <v>162</v>
      </c>
      <c r="C19" s="281">
        <v>7363</v>
      </c>
      <c r="D19" s="281">
        <v>195</v>
      </c>
      <c r="E19" s="281">
        <v>40</v>
      </c>
      <c r="F19" s="281">
        <v>7128</v>
      </c>
      <c r="G19" s="281">
        <v>293</v>
      </c>
      <c r="H19" s="281">
        <v>6835</v>
      </c>
      <c r="I19" s="281">
        <v>6793</v>
      </c>
      <c r="J19" s="281">
        <v>5838</v>
      </c>
      <c r="K19" s="281">
        <v>955</v>
      </c>
      <c r="L19" s="281">
        <v>42</v>
      </c>
      <c r="M19" s="266">
        <f>+$C19/'取引基本表（37部門）'!$BB16</f>
        <v>0.00362039141333433</v>
      </c>
      <c r="N19" s="267">
        <f>+$F19/'取引基本表（37部門）'!$BB16</f>
        <v>0.0035048417756684915</v>
      </c>
    </row>
    <row r="20" spans="1:14" ht="13.5">
      <c r="A20" s="264" t="s">
        <v>18</v>
      </c>
      <c r="B20" s="265" t="s">
        <v>163</v>
      </c>
      <c r="C20" s="281">
        <v>10358</v>
      </c>
      <c r="D20" s="281">
        <v>232</v>
      </c>
      <c r="E20" s="281">
        <v>69</v>
      </c>
      <c r="F20" s="281">
        <v>10057</v>
      </c>
      <c r="G20" s="281">
        <v>873</v>
      </c>
      <c r="H20" s="281">
        <v>9184</v>
      </c>
      <c r="I20" s="281">
        <v>9108</v>
      </c>
      <c r="J20" s="281">
        <v>8082</v>
      </c>
      <c r="K20" s="281">
        <v>1026</v>
      </c>
      <c r="L20" s="281">
        <v>76</v>
      </c>
      <c r="M20" s="266">
        <f>+$C20/'取引基本表（37部門）'!$BB17</f>
        <v>0.004266971179612792</v>
      </c>
      <c r="N20" s="267">
        <f>+$F20/'取引基本表（37部門）'!$BB17</f>
        <v>0.004142974430716919</v>
      </c>
    </row>
    <row r="21" spans="1:14" ht="13.5">
      <c r="A21" s="264" t="s">
        <v>19</v>
      </c>
      <c r="B21" s="265" t="s">
        <v>164</v>
      </c>
      <c r="C21" s="281">
        <v>1965</v>
      </c>
      <c r="D21" s="281">
        <v>20</v>
      </c>
      <c r="E21" s="281">
        <v>1</v>
      </c>
      <c r="F21" s="281">
        <v>1944</v>
      </c>
      <c r="G21" s="281">
        <v>119</v>
      </c>
      <c r="H21" s="281">
        <v>1825</v>
      </c>
      <c r="I21" s="281">
        <v>1774</v>
      </c>
      <c r="J21" s="281">
        <v>1445</v>
      </c>
      <c r="K21" s="281">
        <v>329</v>
      </c>
      <c r="L21" s="281">
        <v>51</v>
      </c>
      <c r="M21" s="266">
        <f>+$C21/'取引基本表（37部門）'!$BB18</f>
        <v>0.003545715368375467</v>
      </c>
      <c r="N21" s="267">
        <f>+$F21/'取引基本表（37部門）'!$BB18</f>
        <v>0.00350782222703405</v>
      </c>
    </row>
    <row r="22" spans="1:14" ht="13.5">
      <c r="A22" s="264" t="s">
        <v>20</v>
      </c>
      <c r="B22" s="265" t="s">
        <v>51</v>
      </c>
      <c r="C22" s="281">
        <v>8083</v>
      </c>
      <c r="D22" s="281">
        <v>16</v>
      </c>
      <c r="E22" s="281">
        <v>0</v>
      </c>
      <c r="F22" s="281">
        <v>8067</v>
      </c>
      <c r="G22" s="281">
        <v>100</v>
      </c>
      <c r="H22" s="281">
        <v>7967</v>
      </c>
      <c r="I22" s="281">
        <v>7933</v>
      </c>
      <c r="J22" s="281">
        <v>7413</v>
      </c>
      <c r="K22" s="281">
        <v>520</v>
      </c>
      <c r="L22" s="281">
        <v>34</v>
      </c>
      <c r="M22" s="266">
        <f>+$C22/'取引基本表（37部門）'!$BB19</f>
        <v>0.002220996731015946</v>
      </c>
      <c r="N22" s="267">
        <f>+$F22/'取引基本表（37部門）'!$BB19</f>
        <v>0.0022166003500068833</v>
      </c>
    </row>
    <row r="23" spans="1:14" ht="13.5">
      <c r="A23" s="264" t="s">
        <v>21</v>
      </c>
      <c r="B23" s="265" t="s">
        <v>30</v>
      </c>
      <c r="C23" s="281">
        <v>6067</v>
      </c>
      <c r="D23" s="281">
        <v>136</v>
      </c>
      <c r="E23" s="281">
        <v>56</v>
      </c>
      <c r="F23" s="281">
        <v>5875</v>
      </c>
      <c r="G23" s="281">
        <v>309</v>
      </c>
      <c r="H23" s="281">
        <v>5566</v>
      </c>
      <c r="I23" s="281">
        <v>5410</v>
      </c>
      <c r="J23" s="281">
        <v>4356</v>
      </c>
      <c r="K23" s="281">
        <v>1054</v>
      </c>
      <c r="L23" s="281">
        <v>156</v>
      </c>
      <c r="M23" s="266">
        <f>+$C23/'取引基本表（37部門）'!$BB20</f>
        <v>0.0036357316857582034</v>
      </c>
      <c r="N23" s="267">
        <f>+$F23/'取引基本表（37部門）'!$BB20</f>
        <v>0.0035206730927689867</v>
      </c>
    </row>
    <row r="24" spans="1:14" ht="13.5">
      <c r="A24" s="264" t="s">
        <v>65</v>
      </c>
      <c r="B24" s="265" t="s">
        <v>197</v>
      </c>
      <c r="C24" s="281">
        <v>1501</v>
      </c>
      <c r="D24" s="281">
        <v>0</v>
      </c>
      <c r="E24" s="281">
        <v>0</v>
      </c>
      <c r="F24" s="281">
        <v>1501</v>
      </c>
      <c r="G24" s="281">
        <v>13</v>
      </c>
      <c r="H24" s="281">
        <v>1488</v>
      </c>
      <c r="I24" s="281">
        <v>1488</v>
      </c>
      <c r="J24" s="281">
        <v>1341</v>
      </c>
      <c r="K24" s="281">
        <v>147</v>
      </c>
      <c r="L24" s="281">
        <v>0</v>
      </c>
      <c r="M24" s="266">
        <f>+$C24/'取引基本表（37部門）'!$BB21</f>
        <v>0.003780970709442099</v>
      </c>
      <c r="N24" s="267">
        <f>+$F24/'取引基本表（37部門）'!$BB21</f>
        <v>0.003780970709442099</v>
      </c>
    </row>
    <row r="25" spans="1:14" ht="13.5">
      <c r="A25" s="264" t="s">
        <v>22</v>
      </c>
      <c r="B25" s="265" t="s">
        <v>40</v>
      </c>
      <c r="C25" s="281">
        <v>20764</v>
      </c>
      <c r="D25" s="281">
        <v>342</v>
      </c>
      <c r="E25" s="281">
        <v>125</v>
      </c>
      <c r="F25" s="281">
        <v>20297</v>
      </c>
      <c r="G25" s="281">
        <v>545</v>
      </c>
      <c r="H25" s="281">
        <v>19752</v>
      </c>
      <c r="I25" s="281">
        <v>19469</v>
      </c>
      <c r="J25" s="281">
        <v>17653</v>
      </c>
      <c r="K25" s="281">
        <v>1816</v>
      </c>
      <c r="L25" s="281">
        <v>283</v>
      </c>
      <c r="M25" s="266">
        <f>+$C25/'取引基本表（37部門）'!$BB22</f>
        <v>0.002351396263268504</v>
      </c>
      <c r="N25" s="267">
        <f>+$F25/'取引基本表（37部門）'!$BB22</f>
        <v>0.0022985113636852642</v>
      </c>
    </row>
    <row r="26" spans="1:14" ht="13.5">
      <c r="A26" s="264" t="s">
        <v>90</v>
      </c>
      <c r="B26" s="265" t="s">
        <v>28</v>
      </c>
      <c r="C26" s="281">
        <v>10231</v>
      </c>
      <c r="D26" s="281">
        <v>1791</v>
      </c>
      <c r="E26" s="281">
        <v>657</v>
      </c>
      <c r="F26" s="281">
        <v>7783</v>
      </c>
      <c r="G26" s="281">
        <v>1526</v>
      </c>
      <c r="H26" s="281">
        <v>6257</v>
      </c>
      <c r="I26" s="281">
        <v>6040</v>
      </c>
      <c r="J26" s="281">
        <v>4828</v>
      </c>
      <c r="K26" s="281">
        <v>1212</v>
      </c>
      <c r="L26" s="281">
        <v>217</v>
      </c>
      <c r="M26" s="266">
        <f>+$C26/'取引基本表（37部門）'!$BB23</f>
        <v>0.004528712461949033</v>
      </c>
      <c r="N26" s="267">
        <f>+$F26/'取引基本表（37部門）'!$BB23</f>
        <v>0.0034451147582200492</v>
      </c>
    </row>
    <row r="27" spans="1:14" ht="13.5">
      <c r="A27" s="264" t="s">
        <v>93</v>
      </c>
      <c r="B27" s="265" t="s">
        <v>31</v>
      </c>
      <c r="C27" s="281">
        <v>57463</v>
      </c>
      <c r="D27" s="281">
        <v>2165</v>
      </c>
      <c r="E27" s="281">
        <v>2165</v>
      </c>
      <c r="F27" s="281">
        <v>53133</v>
      </c>
      <c r="G27" s="281">
        <v>10040</v>
      </c>
      <c r="H27" s="281">
        <v>43093</v>
      </c>
      <c r="I27" s="281">
        <v>41602</v>
      </c>
      <c r="J27" s="281">
        <v>37028</v>
      </c>
      <c r="K27" s="281">
        <v>4574</v>
      </c>
      <c r="L27" s="281">
        <v>1491</v>
      </c>
      <c r="M27" s="266">
        <f>+$C27/'取引基本表（37部門）'!$BB24</f>
        <v>0.00833217936885514</v>
      </c>
      <c r="N27" s="267">
        <f>+$F27/'取引基本表（37部門）'!$BB24</f>
        <v>0.007704326025536086</v>
      </c>
    </row>
    <row r="28" spans="1:14" ht="13.5">
      <c r="A28" s="264" t="s">
        <v>134</v>
      </c>
      <c r="B28" s="265" t="s">
        <v>41</v>
      </c>
      <c r="C28" s="281">
        <v>3612</v>
      </c>
      <c r="D28" s="281">
        <v>0</v>
      </c>
      <c r="E28" s="281">
        <v>0</v>
      </c>
      <c r="F28" s="281">
        <v>3612</v>
      </c>
      <c r="G28" s="281">
        <v>35</v>
      </c>
      <c r="H28" s="281">
        <v>3577</v>
      </c>
      <c r="I28" s="281">
        <v>3577</v>
      </c>
      <c r="J28" s="281">
        <v>3503</v>
      </c>
      <c r="K28" s="281">
        <v>74</v>
      </c>
      <c r="L28" s="281">
        <v>0</v>
      </c>
      <c r="M28" s="266">
        <f>+$C28/'取引基本表（37部門）'!$BB25</f>
        <v>0.0009695993557479363</v>
      </c>
      <c r="N28" s="267">
        <f>+$F28/'取引基本表（37部門）'!$BB25</f>
        <v>0.0009695993557479363</v>
      </c>
    </row>
    <row r="29" spans="1:14" ht="13.5">
      <c r="A29" s="264" t="s">
        <v>135</v>
      </c>
      <c r="B29" s="265" t="s">
        <v>165</v>
      </c>
      <c r="C29" s="281">
        <v>2037</v>
      </c>
      <c r="D29" s="281">
        <v>0</v>
      </c>
      <c r="E29" s="281">
        <v>38</v>
      </c>
      <c r="F29" s="281">
        <v>1999</v>
      </c>
      <c r="G29" s="281">
        <v>1815</v>
      </c>
      <c r="H29" s="281">
        <v>184</v>
      </c>
      <c r="I29" s="281">
        <v>184</v>
      </c>
      <c r="J29" s="281">
        <v>178</v>
      </c>
      <c r="K29" s="281">
        <v>6</v>
      </c>
      <c r="L29" s="281">
        <v>0</v>
      </c>
      <c r="M29" s="266">
        <f>+$C29/'取引基本表（37部門）'!$BB26</f>
        <v>0.003267748429892599</v>
      </c>
      <c r="N29" s="267">
        <f>+$F29/'取引基本表（37部門）'!$BB26</f>
        <v>0.0032067889599191484</v>
      </c>
    </row>
    <row r="30" spans="1:14" ht="13.5">
      <c r="A30" s="264" t="s">
        <v>136</v>
      </c>
      <c r="B30" s="265" t="s">
        <v>166</v>
      </c>
      <c r="C30" s="281">
        <v>5480</v>
      </c>
      <c r="D30" s="281">
        <v>86</v>
      </c>
      <c r="E30" s="281">
        <v>42</v>
      </c>
      <c r="F30" s="281">
        <v>5352</v>
      </c>
      <c r="G30" s="281">
        <v>580</v>
      </c>
      <c r="H30" s="281">
        <v>4772</v>
      </c>
      <c r="I30" s="281">
        <v>4660</v>
      </c>
      <c r="J30" s="281">
        <v>3882</v>
      </c>
      <c r="K30" s="281">
        <v>778</v>
      </c>
      <c r="L30" s="281">
        <v>112</v>
      </c>
      <c r="M30" s="266">
        <f>+$C30/'取引基本表（37部門）'!$BB27</f>
        <v>0.005418419660557761</v>
      </c>
      <c r="N30" s="267">
        <f>+$F30/'取引基本表（37部門）'!$BB27</f>
        <v>0.005291858033449843</v>
      </c>
    </row>
    <row r="31" spans="1:14" ht="13.5">
      <c r="A31" s="264" t="s">
        <v>137</v>
      </c>
      <c r="B31" s="265" t="s">
        <v>42</v>
      </c>
      <c r="C31" s="281">
        <v>153804</v>
      </c>
      <c r="D31" s="281">
        <v>10307</v>
      </c>
      <c r="E31" s="281">
        <v>4079</v>
      </c>
      <c r="F31" s="281">
        <v>139418</v>
      </c>
      <c r="G31" s="281">
        <v>11842</v>
      </c>
      <c r="H31" s="281">
        <v>127576</v>
      </c>
      <c r="I31" s="281">
        <v>122676</v>
      </c>
      <c r="J31" s="281">
        <v>63024</v>
      </c>
      <c r="K31" s="281">
        <v>59652</v>
      </c>
      <c r="L31" s="281">
        <v>4900</v>
      </c>
      <c r="M31" s="266">
        <f>+$C31/'取引基本表（37部門）'!$BB28</f>
        <v>0.013142888882242607</v>
      </c>
      <c r="N31" s="267">
        <f>+$F31/'取引基本表（37部門）'!$BB28</f>
        <v>0.011913573653380275</v>
      </c>
    </row>
    <row r="32" spans="1:14" ht="13.5">
      <c r="A32" s="264" t="s">
        <v>138</v>
      </c>
      <c r="B32" s="265" t="s">
        <v>43</v>
      </c>
      <c r="C32" s="281">
        <v>20169</v>
      </c>
      <c r="D32" s="281">
        <v>285</v>
      </c>
      <c r="E32" s="281">
        <v>61</v>
      </c>
      <c r="F32" s="281">
        <v>19823</v>
      </c>
      <c r="G32" s="281">
        <v>952</v>
      </c>
      <c r="H32" s="281">
        <v>18871</v>
      </c>
      <c r="I32" s="281">
        <v>18733</v>
      </c>
      <c r="J32" s="281">
        <v>14990</v>
      </c>
      <c r="K32" s="281">
        <v>3743</v>
      </c>
      <c r="L32" s="281">
        <v>138</v>
      </c>
      <c r="M32" s="266">
        <f>+$C32/'取引基本表（37部門）'!$BB29</f>
        <v>0.005767523259255446</v>
      </c>
      <c r="N32" s="267">
        <f>+$F32/'取引基本表（37部門）'!$BB29</f>
        <v>0.005668581167545278</v>
      </c>
    </row>
    <row r="33" spans="1:14" ht="13.5">
      <c r="A33" s="264" t="s">
        <v>139</v>
      </c>
      <c r="B33" s="265" t="s">
        <v>44</v>
      </c>
      <c r="C33" s="281">
        <v>12918</v>
      </c>
      <c r="D33" s="281">
        <v>1977</v>
      </c>
      <c r="E33" s="281">
        <v>606</v>
      </c>
      <c r="F33" s="281">
        <v>10335</v>
      </c>
      <c r="G33" s="281">
        <v>4311</v>
      </c>
      <c r="H33" s="281">
        <v>6024</v>
      </c>
      <c r="I33" s="281">
        <v>5717</v>
      </c>
      <c r="J33" s="281">
        <v>3935</v>
      </c>
      <c r="K33" s="281">
        <v>1782</v>
      </c>
      <c r="L33" s="281">
        <v>307</v>
      </c>
      <c r="M33" s="266">
        <f>+$C33/'取引基本表（37部門）'!$BB30</f>
        <v>0.0014356881078168649</v>
      </c>
      <c r="N33" s="267">
        <f>+$F33/'取引基本表（37部門）'!$BB30</f>
        <v>0.0011486171693983046</v>
      </c>
    </row>
    <row r="34" spans="1:14" ht="13.5">
      <c r="A34" s="264" t="s">
        <v>96</v>
      </c>
      <c r="B34" s="265" t="s">
        <v>167</v>
      </c>
      <c r="C34" s="281">
        <v>57221</v>
      </c>
      <c r="D34" s="281">
        <v>1527</v>
      </c>
      <c r="E34" s="281">
        <v>467</v>
      </c>
      <c r="F34" s="281">
        <v>55227</v>
      </c>
      <c r="G34" s="281">
        <v>2196</v>
      </c>
      <c r="H34" s="281">
        <v>53031</v>
      </c>
      <c r="I34" s="281">
        <v>51740</v>
      </c>
      <c r="J34" s="281">
        <v>38237</v>
      </c>
      <c r="K34" s="281">
        <v>13503</v>
      </c>
      <c r="L34" s="281">
        <v>1291</v>
      </c>
      <c r="M34" s="266">
        <f>+$C34/'取引基本表（37部門）'!$BB31</f>
        <v>0.006653938895535218</v>
      </c>
      <c r="N34" s="267">
        <f>+$F34/'取引基本表（37部門）'!$BB31</f>
        <v>0.006422066782889559</v>
      </c>
    </row>
    <row r="35" spans="1:14" ht="13.5">
      <c r="A35" s="264" t="s">
        <v>140</v>
      </c>
      <c r="B35" s="265" t="s">
        <v>52</v>
      </c>
      <c r="C35" s="281">
        <v>12397</v>
      </c>
      <c r="D35" s="281">
        <v>371</v>
      </c>
      <c r="E35" s="281">
        <v>61</v>
      </c>
      <c r="F35" s="281">
        <v>11965</v>
      </c>
      <c r="G35" s="281">
        <v>869</v>
      </c>
      <c r="H35" s="281">
        <v>11096</v>
      </c>
      <c r="I35" s="281">
        <v>10924</v>
      </c>
      <c r="J35" s="281">
        <v>9472</v>
      </c>
      <c r="K35" s="281">
        <v>1452</v>
      </c>
      <c r="L35" s="281">
        <v>172</v>
      </c>
      <c r="M35" s="266">
        <f>+$C35/'取引基本表（37部門）'!$BB32</f>
        <v>0.003085524046280123</v>
      </c>
      <c r="N35" s="267">
        <f>+$F35/'取引基本表（37部門）'!$BB32</f>
        <v>0.0029780023565170338</v>
      </c>
    </row>
    <row r="36" spans="1:14" ht="13.5">
      <c r="A36" s="264" t="s">
        <v>141</v>
      </c>
      <c r="B36" s="265" t="s">
        <v>45</v>
      </c>
      <c r="C36" s="281">
        <v>27163</v>
      </c>
      <c r="D36" s="281">
        <v>0</v>
      </c>
      <c r="E36" s="281">
        <v>0</v>
      </c>
      <c r="F36" s="281">
        <v>27163</v>
      </c>
      <c r="G36" s="281">
        <v>0</v>
      </c>
      <c r="H36" s="281">
        <v>27163</v>
      </c>
      <c r="I36" s="281">
        <v>26966</v>
      </c>
      <c r="J36" s="281">
        <v>23524</v>
      </c>
      <c r="K36" s="281">
        <v>3442</v>
      </c>
      <c r="L36" s="281">
        <v>197</v>
      </c>
      <c r="M36" s="266">
        <f>+$C36/'取引基本表（37部門）'!$BB33</f>
        <v>0.0062087453182407696</v>
      </c>
      <c r="N36" s="267">
        <f>+$F36/'取引基本表（37部門）'!$BB33</f>
        <v>0.0062087453182407696</v>
      </c>
    </row>
    <row r="37" spans="1:14" ht="13.5">
      <c r="A37" s="264" t="s">
        <v>142</v>
      </c>
      <c r="B37" s="265" t="s">
        <v>46</v>
      </c>
      <c r="C37" s="281">
        <v>39301</v>
      </c>
      <c r="D37" s="281">
        <v>2167</v>
      </c>
      <c r="E37" s="281">
        <v>239</v>
      </c>
      <c r="F37" s="281">
        <v>36895</v>
      </c>
      <c r="G37" s="281">
        <v>508</v>
      </c>
      <c r="H37" s="281">
        <v>36387</v>
      </c>
      <c r="I37" s="281">
        <v>34941</v>
      </c>
      <c r="J37" s="281">
        <v>23309</v>
      </c>
      <c r="K37" s="281">
        <v>11632</v>
      </c>
      <c r="L37" s="281">
        <v>1446</v>
      </c>
      <c r="M37" s="266">
        <f>+$C37/'取引基本表（37部門）'!$BB34</f>
        <v>0.0066232609747843875</v>
      </c>
      <c r="N37" s="267">
        <f>+$F37/'取引基本表（37部門）'!$BB34</f>
        <v>0.0062177861546696</v>
      </c>
    </row>
    <row r="38" spans="1:14" ht="13.5">
      <c r="A38" s="264" t="s">
        <v>143</v>
      </c>
      <c r="B38" s="265" t="s">
        <v>168</v>
      </c>
      <c r="C38" s="281">
        <v>123760</v>
      </c>
      <c r="D38" s="281">
        <v>3768</v>
      </c>
      <c r="E38" s="281">
        <v>680</v>
      </c>
      <c r="F38" s="281">
        <v>119312</v>
      </c>
      <c r="G38" s="281">
        <v>3777</v>
      </c>
      <c r="H38" s="281">
        <v>115535</v>
      </c>
      <c r="I38" s="281">
        <v>112488</v>
      </c>
      <c r="J38" s="281">
        <v>76879</v>
      </c>
      <c r="K38" s="281">
        <v>35609</v>
      </c>
      <c r="L38" s="281">
        <v>3047</v>
      </c>
      <c r="M38" s="266">
        <f>+$C38/'取引基本表（37部門）'!$BB35</f>
        <v>0.01126425108430704</v>
      </c>
      <c r="N38" s="267">
        <f>+$F38/'取引基本表（37部門）'!$BB35</f>
        <v>0.010859407929628648</v>
      </c>
    </row>
    <row r="39" spans="1:14" ht="13.5">
      <c r="A39" s="264" t="s">
        <v>144</v>
      </c>
      <c r="B39" s="265" t="s">
        <v>198</v>
      </c>
      <c r="C39" s="281">
        <v>4755</v>
      </c>
      <c r="D39" s="281">
        <v>150</v>
      </c>
      <c r="E39" s="281">
        <v>71</v>
      </c>
      <c r="F39" s="281">
        <v>4534</v>
      </c>
      <c r="G39" s="281">
        <v>760</v>
      </c>
      <c r="H39" s="281">
        <v>3774</v>
      </c>
      <c r="I39" s="281">
        <v>3599</v>
      </c>
      <c r="J39" s="281">
        <v>2723</v>
      </c>
      <c r="K39" s="281">
        <v>876</v>
      </c>
      <c r="L39" s="281">
        <v>175</v>
      </c>
      <c r="M39" s="266">
        <f>+$C39/'取引基本表（37部門）'!$BB36</f>
        <v>0.006929365646085018</v>
      </c>
      <c r="N39" s="267">
        <f>+$F39/'取引基本表（37部門）'!$BB36</f>
        <v>0.00660730680112502</v>
      </c>
    </row>
    <row r="40" spans="1:14" ht="13.5">
      <c r="A40" s="264" t="s">
        <v>145</v>
      </c>
      <c r="B40" s="265" t="s">
        <v>24</v>
      </c>
      <c r="C40" s="281">
        <v>69907</v>
      </c>
      <c r="D40" s="281">
        <v>9353</v>
      </c>
      <c r="E40" s="281">
        <v>1513</v>
      </c>
      <c r="F40" s="281">
        <v>59041</v>
      </c>
      <c r="G40" s="281">
        <v>4138</v>
      </c>
      <c r="H40" s="281">
        <v>54903</v>
      </c>
      <c r="I40" s="281">
        <v>51473</v>
      </c>
      <c r="J40" s="281">
        <v>30441</v>
      </c>
      <c r="K40" s="281">
        <v>21032</v>
      </c>
      <c r="L40" s="281">
        <v>3430</v>
      </c>
      <c r="M40" s="266">
        <f>+$C40/'取引基本表（37部門）'!$BB37</f>
        <v>0.010964842455383128</v>
      </c>
      <c r="N40" s="267">
        <f>+$F40/'取引基本表（37部門）'!$BB37</f>
        <v>0.009260521312719403</v>
      </c>
    </row>
    <row r="41" spans="1:14" ht="13.5">
      <c r="A41" s="264" t="s">
        <v>146</v>
      </c>
      <c r="B41" s="265" t="s">
        <v>25</v>
      </c>
      <c r="C41" s="281">
        <v>112016</v>
      </c>
      <c r="D41" s="281">
        <v>19090</v>
      </c>
      <c r="E41" s="281">
        <v>4344</v>
      </c>
      <c r="F41" s="281">
        <v>88582</v>
      </c>
      <c r="G41" s="281">
        <v>4232</v>
      </c>
      <c r="H41" s="281">
        <v>84350</v>
      </c>
      <c r="I41" s="281">
        <v>76039</v>
      </c>
      <c r="J41" s="281">
        <v>23503</v>
      </c>
      <c r="K41" s="281">
        <v>52536</v>
      </c>
      <c r="L41" s="281">
        <v>8311</v>
      </c>
      <c r="M41" s="266">
        <f>+$C41/'取引基本表（37部門）'!$BB38</f>
        <v>0.018211058125946596</v>
      </c>
      <c r="N41" s="267">
        <f>+$F41/'取引基本表（37部門）'!$BB38</f>
        <v>0.014401263666910096</v>
      </c>
    </row>
    <row r="42" spans="1:14" ht="13.5">
      <c r="A42" s="264" t="s">
        <v>147</v>
      </c>
      <c r="B42" s="265" t="s">
        <v>47</v>
      </c>
      <c r="C42" s="281">
        <v>0</v>
      </c>
      <c r="D42" s="281">
        <v>0</v>
      </c>
      <c r="E42" s="281">
        <v>0</v>
      </c>
      <c r="F42" s="281">
        <v>0</v>
      </c>
      <c r="G42" s="281">
        <v>0</v>
      </c>
      <c r="H42" s="281">
        <v>0</v>
      </c>
      <c r="I42" s="281">
        <v>0</v>
      </c>
      <c r="J42" s="281">
        <v>0</v>
      </c>
      <c r="K42" s="281">
        <v>0</v>
      </c>
      <c r="L42" s="281">
        <v>0</v>
      </c>
      <c r="M42" s="266">
        <f>+$C42/'取引基本表（37部門）'!$BB39</f>
        <v>0</v>
      </c>
      <c r="N42" s="267">
        <f>+$F42/'取引基本表（37部門）'!$BB39</f>
        <v>0</v>
      </c>
    </row>
    <row r="43" spans="1:14" ht="13.5">
      <c r="A43" s="264" t="s">
        <v>148</v>
      </c>
      <c r="B43" s="265" t="s">
        <v>48</v>
      </c>
      <c r="C43" s="281">
        <v>362</v>
      </c>
      <c r="D43" s="281">
        <v>40</v>
      </c>
      <c r="E43" s="281">
        <v>16</v>
      </c>
      <c r="F43" s="281">
        <v>306</v>
      </c>
      <c r="G43" s="281">
        <v>22</v>
      </c>
      <c r="H43" s="281">
        <v>284</v>
      </c>
      <c r="I43" s="281">
        <v>274</v>
      </c>
      <c r="J43" s="281">
        <v>274</v>
      </c>
      <c r="K43" s="281">
        <v>0</v>
      </c>
      <c r="L43" s="281">
        <v>10</v>
      </c>
      <c r="M43" s="268">
        <f>+$C43/'取引基本表（37部門）'!$BB40</f>
        <v>0.0004645510345243549</v>
      </c>
      <c r="N43" s="269">
        <f>+$F43/'取引基本表（37部門）'!$BB40</f>
        <v>0.0003926867860896481</v>
      </c>
    </row>
    <row r="44" spans="1:20" s="274" customFormat="1" ht="13.5">
      <c r="A44" s="270"/>
      <c r="B44" s="73" t="s">
        <v>78</v>
      </c>
      <c r="C44" s="271">
        <f>SUM(C7:C43)</f>
        <v>918898</v>
      </c>
      <c r="D44" s="271">
        <f aca="true" t="shared" si="0" ref="D44:L44">SUM(D7:D43)</f>
        <v>79765</v>
      </c>
      <c r="E44" s="271">
        <f t="shared" si="0"/>
        <v>30075</v>
      </c>
      <c r="F44" s="271">
        <f t="shared" si="0"/>
        <v>809058</v>
      </c>
      <c r="G44" s="271">
        <f t="shared" si="0"/>
        <v>55958</v>
      </c>
      <c r="H44" s="271">
        <f t="shared" si="0"/>
        <v>753100</v>
      </c>
      <c r="I44" s="271">
        <f t="shared" si="0"/>
        <v>722204</v>
      </c>
      <c r="J44" s="271">
        <f t="shared" si="0"/>
        <v>480173</v>
      </c>
      <c r="K44" s="271">
        <f t="shared" si="0"/>
        <v>242031</v>
      </c>
      <c r="L44" s="271">
        <f t="shared" si="0"/>
        <v>30896</v>
      </c>
      <c r="M44" s="272"/>
      <c r="N44" s="273"/>
      <c r="O44" s="259"/>
      <c r="P44" s="259"/>
      <c r="Q44" s="259"/>
      <c r="R44" s="259"/>
      <c r="S44" s="259"/>
      <c r="T44" s="259"/>
    </row>
    <row r="45" spans="1:27" ht="13.5">
      <c r="A45" s="275"/>
      <c r="B45" s="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6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</row>
    <row r="46" spans="1:21" ht="13.5">
      <c r="A46" s="275"/>
      <c r="B46" s="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6"/>
      <c r="O46" s="274"/>
      <c r="P46" s="274"/>
      <c r="Q46" s="274"/>
      <c r="R46" s="274"/>
      <c r="S46" s="274"/>
      <c r="T46" s="274"/>
      <c r="U46" s="274"/>
    </row>
    <row r="47" spans="1:20" ht="13.5">
      <c r="A47" s="275"/>
      <c r="B47" s="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6"/>
      <c r="O47" s="274"/>
      <c r="P47" s="274"/>
      <c r="Q47" s="274"/>
      <c r="R47" s="274"/>
      <c r="S47" s="274"/>
      <c r="T47" s="274"/>
    </row>
    <row r="48" spans="1:13" ht="13.5">
      <c r="A48" s="275"/>
      <c r="B48" s="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</row>
    <row r="49" spans="1:13" ht="13.5">
      <c r="A49" s="275"/>
      <c r="B49" s="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</row>
    <row r="50" spans="1:13" ht="13.5">
      <c r="A50" s="275"/>
      <c r="B50" s="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</row>
  </sheetData>
  <sheetProtection/>
  <mergeCells count="2">
    <mergeCell ref="M3:M6"/>
    <mergeCell ref="N3:N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"/>
  <dimension ref="A1:BI62"/>
  <sheetViews>
    <sheetView zoomScale="70" zoomScaleNormal="70" zoomScalePageLayoutView="0" workbookViewId="0" topLeftCell="A1">
      <pane xSplit="3" ySplit="4" topLeftCell="AU5" activePane="bottomRight" state="frozen"/>
      <selection pane="topLeft" activeCell="BF40" sqref="BF40"/>
      <selection pane="topRight" activeCell="BF40" sqref="BF40"/>
      <selection pane="bottomLeft" activeCell="BF40" sqref="BF40"/>
      <selection pane="bottomRight" activeCell="BF40" sqref="BF40"/>
    </sheetView>
  </sheetViews>
  <sheetFormatPr defaultColWidth="9.00390625" defaultRowHeight="13.5"/>
  <cols>
    <col min="1" max="1" width="5.00390625" style="253" customWidth="1"/>
    <col min="2" max="2" width="29.625" style="251" customWidth="1"/>
    <col min="3" max="60" width="13.125" style="251" customWidth="1"/>
    <col min="61" max="61" width="6.375" style="251" customWidth="1"/>
    <col min="62" max="16384" width="9.00390625" style="251" customWidth="1"/>
  </cols>
  <sheetData>
    <row r="1" spans="3:60" ht="19.5" customHeight="1">
      <c r="C1" s="310" t="s">
        <v>208</v>
      </c>
      <c r="D1" s="310"/>
      <c r="E1" s="310"/>
      <c r="F1" s="310"/>
      <c r="G1" s="310"/>
      <c r="H1" s="310"/>
      <c r="I1" s="310"/>
      <c r="J1" s="310"/>
      <c r="K1" s="310"/>
      <c r="L1" s="310"/>
      <c r="BH1" s="254"/>
    </row>
    <row r="2" spans="1:61" ht="13.5">
      <c r="A2" s="221"/>
      <c r="B2" s="222"/>
      <c r="C2" s="221" t="s">
        <v>5</v>
      </c>
      <c r="D2" s="223" t="s">
        <v>6</v>
      </c>
      <c r="E2" s="223" t="s">
        <v>7</v>
      </c>
      <c r="F2" s="223" t="s">
        <v>8</v>
      </c>
      <c r="G2" s="223" t="s">
        <v>9</v>
      </c>
      <c r="H2" s="223" t="s">
        <v>10</v>
      </c>
      <c r="I2" s="223" t="s">
        <v>11</v>
      </c>
      <c r="J2" s="223" t="s">
        <v>12</v>
      </c>
      <c r="K2" s="223" t="s">
        <v>13</v>
      </c>
      <c r="L2" s="223" t="s">
        <v>14</v>
      </c>
      <c r="M2" s="223" t="s">
        <v>15</v>
      </c>
      <c r="N2" s="223" t="s">
        <v>16</v>
      </c>
      <c r="O2" s="224" t="s">
        <v>17</v>
      </c>
      <c r="P2" s="224" t="s">
        <v>18</v>
      </c>
      <c r="Q2" s="224" t="s">
        <v>19</v>
      </c>
      <c r="R2" s="224" t="s">
        <v>20</v>
      </c>
      <c r="S2" s="224" t="s">
        <v>21</v>
      </c>
      <c r="T2" s="224" t="s">
        <v>65</v>
      </c>
      <c r="U2" s="224" t="s">
        <v>22</v>
      </c>
      <c r="V2" s="224" t="s">
        <v>90</v>
      </c>
      <c r="W2" s="224" t="s">
        <v>93</v>
      </c>
      <c r="X2" s="224" t="s">
        <v>134</v>
      </c>
      <c r="Y2" s="224" t="s">
        <v>135</v>
      </c>
      <c r="Z2" s="224" t="s">
        <v>136</v>
      </c>
      <c r="AA2" s="224" t="s">
        <v>137</v>
      </c>
      <c r="AB2" s="224" t="s">
        <v>138</v>
      </c>
      <c r="AC2" s="224" t="s">
        <v>139</v>
      </c>
      <c r="AD2" s="224" t="s">
        <v>96</v>
      </c>
      <c r="AE2" s="224" t="s">
        <v>140</v>
      </c>
      <c r="AF2" s="224" t="s">
        <v>141</v>
      </c>
      <c r="AG2" s="224" t="s">
        <v>142</v>
      </c>
      <c r="AH2" s="224" t="s">
        <v>143</v>
      </c>
      <c r="AI2" s="224" t="s">
        <v>144</v>
      </c>
      <c r="AJ2" s="224" t="s">
        <v>145</v>
      </c>
      <c r="AK2" s="224" t="s">
        <v>146</v>
      </c>
      <c r="AL2" s="224" t="s">
        <v>147</v>
      </c>
      <c r="AM2" s="225" t="s">
        <v>148</v>
      </c>
      <c r="AN2" s="226" t="s">
        <v>149</v>
      </c>
      <c r="AO2" s="224" t="s">
        <v>150</v>
      </c>
      <c r="AP2" s="224" t="s">
        <v>151</v>
      </c>
      <c r="AQ2" s="224" t="s">
        <v>152</v>
      </c>
      <c r="AR2" s="224" t="s">
        <v>153</v>
      </c>
      <c r="AS2" s="224" t="s">
        <v>154</v>
      </c>
      <c r="AT2" s="223" t="s">
        <v>155</v>
      </c>
      <c r="AU2" s="221" t="s">
        <v>156</v>
      </c>
      <c r="AV2" s="221" t="s">
        <v>157</v>
      </c>
      <c r="AW2" s="227" t="s">
        <v>177</v>
      </c>
      <c r="AX2" s="227" t="s">
        <v>178</v>
      </c>
      <c r="AY2" s="227" t="s">
        <v>158</v>
      </c>
      <c r="AZ2" s="227" t="s">
        <v>159</v>
      </c>
      <c r="BA2" s="221" t="s">
        <v>179</v>
      </c>
      <c r="BB2" s="223" t="s">
        <v>180</v>
      </c>
      <c r="BC2" s="223" t="s">
        <v>181</v>
      </c>
      <c r="BD2" s="227" t="s">
        <v>182</v>
      </c>
      <c r="BE2" s="221" t="s">
        <v>160</v>
      </c>
      <c r="BF2" s="221" t="s">
        <v>183</v>
      </c>
      <c r="BG2" s="227" t="s">
        <v>184</v>
      </c>
      <c r="BH2" s="221" t="s">
        <v>161</v>
      </c>
      <c r="BI2" s="228"/>
    </row>
    <row r="3" spans="1:61" ht="31.5" customHeight="1">
      <c r="A3" s="229"/>
      <c r="B3" s="230"/>
      <c r="C3" s="231" t="s">
        <v>195</v>
      </c>
      <c r="D3" s="232" t="s">
        <v>32</v>
      </c>
      <c r="E3" s="232" t="s">
        <v>50</v>
      </c>
      <c r="F3" s="232" t="s">
        <v>33</v>
      </c>
      <c r="G3" s="232" t="s">
        <v>23</v>
      </c>
      <c r="H3" s="232" t="s">
        <v>34</v>
      </c>
      <c r="I3" s="232" t="s">
        <v>35</v>
      </c>
      <c r="J3" s="232" t="s">
        <v>196</v>
      </c>
      <c r="K3" s="232" t="s">
        <v>36</v>
      </c>
      <c r="L3" s="232" t="s">
        <v>37</v>
      </c>
      <c r="M3" s="232" t="s">
        <v>38</v>
      </c>
      <c r="N3" s="232" t="s">
        <v>39</v>
      </c>
      <c r="O3" s="232" t="s">
        <v>162</v>
      </c>
      <c r="P3" s="232" t="s">
        <v>163</v>
      </c>
      <c r="Q3" s="232" t="s">
        <v>164</v>
      </c>
      <c r="R3" s="232" t="s">
        <v>51</v>
      </c>
      <c r="S3" s="232" t="s">
        <v>30</v>
      </c>
      <c r="T3" s="232" t="s">
        <v>197</v>
      </c>
      <c r="U3" s="232" t="s">
        <v>40</v>
      </c>
      <c r="V3" s="232" t="s">
        <v>28</v>
      </c>
      <c r="W3" s="232" t="s">
        <v>31</v>
      </c>
      <c r="X3" s="232" t="s">
        <v>41</v>
      </c>
      <c r="Y3" s="232" t="s">
        <v>165</v>
      </c>
      <c r="Z3" s="232" t="s">
        <v>166</v>
      </c>
      <c r="AA3" s="232" t="s">
        <v>42</v>
      </c>
      <c r="AB3" s="232" t="s">
        <v>43</v>
      </c>
      <c r="AC3" s="232" t="s">
        <v>44</v>
      </c>
      <c r="AD3" s="232" t="s">
        <v>167</v>
      </c>
      <c r="AE3" s="232" t="s">
        <v>52</v>
      </c>
      <c r="AF3" s="232" t="s">
        <v>45</v>
      </c>
      <c r="AG3" s="232" t="s">
        <v>46</v>
      </c>
      <c r="AH3" s="232" t="s">
        <v>168</v>
      </c>
      <c r="AI3" s="232" t="s">
        <v>198</v>
      </c>
      <c r="AJ3" s="232" t="s">
        <v>24</v>
      </c>
      <c r="AK3" s="232" t="s">
        <v>25</v>
      </c>
      <c r="AL3" s="232" t="s">
        <v>47</v>
      </c>
      <c r="AM3" s="233" t="s">
        <v>48</v>
      </c>
      <c r="AN3" s="234" t="s">
        <v>53</v>
      </c>
      <c r="AO3" s="232" t="s">
        <v>0</v>
      </c>
      <c r="AP3" s="232" t="s">
        <v>1</v>
      </c>
      <c r="AQ3" s="232" t="s">
        <v>2</v>
      </c>
      <c r="AR3" s="232" t="s">
        <v>54</v>
      </c>
      <c r="AS3" s="232" t="s">
        <v>55</v>
      </c>
      <c r="AT3" s="232" t="s">
        <v>3</v>
      </c>
      <c r="AU3" s="231" t="s">
        <v>56</v>
      </c>
      <c r="AV3" s="231" t="s">
        <v>57</v>
      </c>
      <c r="AW3" s="234" t="s">
        <v>58</v>
      </c>
      <c r="AX3" s="234" t="s">
        <v>59</v>
      </c>
      <c r="AY3" s="234" t="s">
        <v>4</v>
      </c>
      <c r="AZ3" s="278" t="s">
        <v>26</v>
      </c>
      <c r="BA3" s="231" t="s">
        <v>60</v>
      </c>
      <c r="BB3" s="232" t="s">
        <v>61</v>
      </c>
      <c r="BC3" s="232" t="s">
        <v>62</v>
      </c>
      <c r="BD3" s="234" t="s">
        <v>63</v>
      </c>
      <c r="BE3" s="231" t="s">
        <v>27</v>
      </c>
      <c r="BF3" s="279" t="s">
        <v>84</v>
      </c>
      <c r="BG3" s="278" t="s">
        <v>85</v>
      </c>
      <c r="BH3" s="231" t="s">
        <v>64</v>
      </c>
      <c r="BI3" s="235"/>
    </row>
    <row r="4" spans="1:61" ht="14.25">
      <c r="A4" s="82" t="s">
        <v>5</v>
      </c>
      <c r="B4" s="236" t="s">
        <v>195</v>
      </c>
      <c r="C4" s="237">
        <v>1709270</v>
      </c>
      <c r="D4" s="238">
        <v>76</v>
      </c>
      <c r="E4" s="238">
        <v>8928683</v>
      </c>
      <c r="F4" s="238">
        <v>37861</v>
      </c>
      <c r="G4" s="238">
        <v>438831</v>
      </c>
      <c r="H4" s="238">
        <v>58577</v>
      </c>
      <c r="I4" s="238">
        <v>0</v>
      </c>
      <c r="J4" s="238">
        <v>177894</v>
      </c>
      <c r="K4" s="238">
        <v>1053</v>
      </c>
      <c r="L4" s="238">
        <v>3</v>
      </c>
      <c r="M4" s="238">
        <v>131</v>
      </c>
      <c r="N4" s="238">
        <v>0</v>
      </c>
      <c r="O4" s="238">
        <v>0</v>
      </c>
      <c r="P4" s="238">
        <v>0</v>
      </c>
      <c r="Q4" s="238">
        <v>0</v>
      </c>
      <c r="R4" s="238">
        <v>0</v>
      </c>
      <c r="S4" s="238">
        <v>0</v>
      </c>
      <c r="T4" s="238">
        <v>0</v>
      </c>
      <c r="U4" s="238">
        <v>17</v>
      </c>
      <c r="V4" s="238">
        <v>88848</v>
      </c>
      <c r="W4" s="238">
        <v>133055</v>
      </c>
      <c r="X4" s="238">
        <v>0</v>
      </c>
      <c r="Y4" s="238">
        <v>0</v>
      </c>
      <c r="Z4" s="238">
        <v>0</v>
      </c>
      <c r="AA4" s="238">
        <v>23909</v>
      </c>
      <c r="AB4" s="238">
        <v>0</v>
      </c>
      <c r="AC4" s="238">
        <v>379</v>
      </c>
      <c r="AD4" s="238">
        <v>3772</v>
      </c>
      <c r="AE4" s="238">
        <v>0</v>
      </c>
      <c r="AF4" s="238">
        <v>3023</v>
      </c>
      <c r="AG4" s="238">
        <v>136942</v>
      </c>
      <c r="AH4" s="238">
        <v>336504</v>
      </c>
      <c r="AI4" s="238">
        <v>19058</v>
      </c>
      <c r="AJ4" s="238">
        <v>1825</v>
      </c>
      <c r="AK4" s="238">
        <v>2130957</v>
      </c>
      <c r="AL4" s="238">
        <v>0</v>
      </c>
      <c r="AM4" s="239">
        <v>0</v>
      </c>
      <c r="AN4" s="240">
        <v>14230668</v>
      </c>
      <c r="AO4" s="241">
        <v>145544</v>
      </c>
      <c r="AP4" s="241">
        <v>7402060</v>
      </c>
      <c r="AQ4" s="241">
        <v>0</v>
      </c>
      <c r="AR4" s="241">
        <v>0</v>
      </c>
      <c r="AS4" s="241">
        <v>193424</v>
      </c>
      <c r="AT4" s="238">
        <v>193367</v>
      </c>
      <c r="AU4" s="237">
        <v>7934395</v>
      </c>
      <c r="AV4" s="237">
        <v>22165063</v>
      </c>
      <c r="AW4" s="240">
        <v>146080</v>
      </c>
      <c r="AX4" s="240">
        <v>146080</v>
      </c>
      <c r="AY4" s="240">
        <v>8080475</v>
      </c>
      <c r="AZ4" s="240">
        <v>22311143</v>
      </c>
      <c r="BA4" s="237">
        <v>-2553754</v>
      </c>
      <c r="BB4" s="238">
        <v>-46311</v>
      </c>
      <c r="BC4" s="238">
        <v>-207835</v>
      </c>
      <c r="BD4" s="240">
        <v>-2807900</v>
      </c>
      <c r="BE4" s="237">
        <v>5272575</v>
      </c>
      <c r="BF4" s="237">
        <v>-5735453</v>
      </c>
      <c r="BG4" s="240">
        <v>-880168</v>
      </c>
      <c r="BH4" s="237">
        <v>12887622</v>
      </c>
      <c r="BI4" s="83"/>
    </row>
    <row r="5" spans="1:61" ht="14.25">
      <c r="A5" s="82" t="s">
        <v>6</v>
      </c>
      <c r="B5" s="236" t="s">
        <v>32</v>
      </c>
      <c r="C5" s="237">
        <v>619</v>
      </c>
      <c r="D5" s="238">
        <v>2200</v>
      </c>
      <c r="E5" s="238">
        <v>12874</v>
      </c>
      <c r="F5" s="238">
        <v>1540</v>
      </c>
      <c r="G5" s="238">
        <v>60107</v>
      </c>
      <c r="H5" s="238">
        <v>162703</v>
      </c>
      <c r="I5" s="238">
        <v>10184051</v>
      </c>
      <c r="J5" s="238">
        <v>1946</v>
      </c>
      <c r="K5" s="238">
        <v>559241</v>
      </c>
      <c r="L5" s="238">
        <v>1477238</v>
      </c>
      <c r="M5" s="238">
        <v>1382170</v>
      </c>
      <c r="N5" s="238">
        <v>3554</v>
      </c>
      <c r="O5" s="238">
        <v>744</v>
      </c>
      <c r="P5" s="238">
        <v>1150</v>
      </c>
      <c r="Q5" s="238">
        <v>483</v>
      </c>
      <c r="R5" s="238">
        <v>2626</v>
      </c>
      <c r="S5" s="238">
        <v>868</v>
      </c>
      <c r="T5" s="238">
        <v>188</v>
      </c>
      <c r="U5" s="238">
        <v>6900</v>
      </c>
      <c r="V5" s="238">
        <v>5701</v>
      </c>
      <c r="W5" s="238">
        <v>588193</v>
      </c>
      <c r="X5" s="238">
        <v>8698186</v>
      </c>
      <c r="Y5" s="238">
        <v>0</v>
      </c>
      <c r="Z5" s="238">
        <v>14</v>
      </c>
      <c r="AA5" s="238">
        <v>308</v>
      </c>
      <c r="AB5" s="238">
        <v>48</v>
      </c>
      <c r="AC5" s="238">
        <v>89</v>
      </c>
      <c r="AD5" s="238">
        <v>514</v>
      </c>
      <c r="AE5" s="238">
        <v>17</v>
      </c>
      <c r="AF5" s="238">
        <v>785</v>
      </c>
      <c r="AG5" s="238">
        <v>1868</v>
      </c>
      <c r="AH5" s="238">
        <v>705</v>
      </c>
      <c r="AI5" s="238">
        <v>326</v>
      </c>
      <c r="AJ5" s="238">
        <v>761</v>
      </c>
      <c r="AK5" s="238">
        <v>1598</v>
      </c>
      <c r="AL5" s="238">
        <v>0</v>
      </c>
      <c r="AM5" s="239">
        <v>1650</v>
      </c>
      <c r="AN5" s="240">
        <v>23161965</v>
      </c>
      <c r="AO5" s="241">
        <v>-5364</v>
      </c>
      <c r="AP5" s="241">
        <v>-5669</v>
      </c>
      <c r="AQ5" s="241">
        <v>0</v>
      </c>
      <c r="AR5" s="241">
        <v>0</v>
      </c>
      <c r="AS5" s="241">
        <v>-6516</v>
      </c>
      <c r="AT5" s="238">
        <v>9497</v>
      </c>
      <c r="AU5" s="237">
        <v>-8052</v>
      </c>
      <c r="AV5" s="237">
        <v>23153913</v>
      </c>
      <c r="AW5" s="240">
        <v>50979</v>
      </c>
      <c r="AX5" s="240">
        <v>50979</v>
      </c>
      <c r="AY5" s="240">
        <v>42927</v>
      </c>
      <c r="AZ5" s="240">
        <v>23204892</v>
      </c>
      <c r="BA5" s="237">
        <v>-18141519</v>
      </c>
      <c r="BB5" s="238">
        <v>0</v>
      </c>
      <c r="BC5" s="238">
        <v>-2151818</v>
      </c>
      <c r="BD5" s="240">
        <v>-20293337</v>
      </c>
      <c r="BE5" s="237">
        <v>-20250410</v>
      </c>
      <c r="BF5" s="237">
        <v>-522764</v>
      </c>
      <c r="BG5" s="240">
        <v>-1540876</v>
      </c>
      <c r="BH5" s="237">
        <v>847915</v>
      </c>
      <c r="BI5" s="83"/>
    </row>
    <row r="6" spans="1:61" ht="14.25">
      <c r="A6" s="82" t="s">
        <v>7</v>
      </c>
      <c r="B6" s="236" t="s">
        <v>50</v>
      </c>
      <c r="C6" s="237">
        <v>1927028</v>
      </c>
      <c r="D6" s="238">
        <v>0</v>
      </c>
      <c r="E6" s="238">
        <v>8666433</v>
      </c>
      <c r="F6" s="238">
        <v>10088</v>
      </c>
      <c r="G6" s="238">
        <v>26398</v>
      </c>
      <c r="H6" s="238">
        <v>246153</v>
      </c>
      <c r="I6" s="238">
        <v>83</v>
      </c>
      <c r="J6" s="238">
        <v>304</v>
      </c>
      <c r="K6" s="238">
        <v>3887</v>
      </c>
      <c r="L6" s="238">
        <v>25</v>
      </c>
      <c r="M6" s="238">
        <v>0</v>
      </c>
      <c r="N6" s="238">
        <v>0</v>
      </c>
      <c r="O6" s="238">
        <v>0</v>
      </c>
      <c r="P6" s="238">
        <v>0</v>
      </c>
      <c r="Q6" s="238">
        <v>0</v>
      </c>
      <c r="R6" s="238">
        <v>0</v>
      </c>
      <c r="S6" s="238">
        <v>0</v>
      </c>
      <c r="T6" s="238">
        <v>0</v>
      </c>
      <c r="U6" s="238">
        <v>0</v>
      </c>
      <c r="V6" s="238">
        <v>36581</v>
      </c>
      <c r="W6" s="238">
        <v>2164</v>
      </c>
      <c r="X6" s="238">
        <v>0</v>
      </c>
      <c r="Y6" s="238">
        <v>0</v>
      </c>
      <c r="Z6" s="238">
        <v>0</v>
      </c>
      <c r="AA6" s="238">
        <v>23554</v>
      </c>
      <c r="AB6" s="238">
        <v>0</v>
      </c>
      <c r="AC6" s="238">
        <v>0</v>
      </c>
      <c r="AD6" s="238">
        <v>11677</v>
      </c>
      <c r="AE6" s="238">
        <v>24</v>
      </c>
      <c r="AF6" s="238">
        <v>17451</v>
      </c>
      <c r="AG6" s="238">
        <v>446854</v>
      </c>
      <c r="AH6" s="238">
        <v>782657</v>
      </c>
      <c r="AI6" s="238">
        <v>7621</v>
      </c>
      <c r="AJ6" s="238">
        <v>594</v>
      </c>
      <c r="AK6" s="238">
        <v>10090423</v>
      </c>
      <c r="AL6" s="238">
        <v>0</v>
      </c>
      <c r="AM6" s="239">
        <v>19190</v>
      </c>
      <c r="AN6" s="240">
        <v>22319189</v>
      </c>
      <c r="AO6" s="241">
        <v>1437517</v>
      </c>
      <c r="AP6" s="241">
        <v>46864873</v>
      </c>
      <c r="AQ6" s="241">
        <v>0</v>
      </c>
      <c r="AR6" s="241">
        <v>0</v>
      </c>
      <c r="AS6" s="241">
        <v>0</v>
      </c>
      <c r="AT6" s="238">
        <v>-8695</v>
      </c>
      <c r="AU6" s="237">
        <v>48293695</v>
      </c>
      <c r="AV6" s="237">
        <v>70612884</v>
      </c>
      <c r="AW6" s="240">
        <v>904626</v>
      </c>
      <c r="AX6" s="240">
        <v>904626</v>
      </c>
      <c r="AY6" s="240">
        <v>49198321</v>
      </c>
      <c r="AZ6" s="240">
        <v>71517510</v>
      </c>
      <c r="BA6" s="237">
        <v>-5801838</v>
      </c>
      <c r="BB6" s="238">
        <v>-450537</v>
      </c>
      <c r="BC6" s="238">
        <v>-1553914</v>
      </c>
      <c r="BD6" s="240">
        <v>-7806289</v>
      </c>
      <c r="BE6" s="237">
        <v>41392032</v>
      </c>
      <c r="BF6" s="237">
        <v>-23069758</v>
      </c>
      <c r="BG6" s="240">
        <v>-2300814</v>
      </c>
      <c r="BH6" s="237">
        <v>38340649</v>
      </c>
      <c r="BI6" s="83"/>
    </row>
    <row r="7" spans="1:61" ht="14.25">
      <c r="A7" s="82" t="s">
        <v>8</v>
      </c>
      <c r="B7" s="236" t="s">
        <v>33</v>
      </c>
      <c r="C7" s="237">
        <v>114513</v>
      </c>
      <c r="D7" s="238">
        <v>4733</v>
      </c>
      <c r="E7" s="238">
        <v>53868</v>
      </c>
      <c r="F7" s="238">
        <v>966213</v>
      </c>
      <c r="G7" s="238">
        <v>98237</v>
      </c>
      <c r="H7" s="238">
        <v>36525</v>
      </c>
      <c r="I7" s="238">
        <v>636</v>
      </c>
      <c r="J7" s="238">
        <v>94308</v>
      </c>
      <c r="K7" s="238">
        <v>27137</v>
      </c>
      <c r="L7" s="238">
        <v>12936</v>
      </c>
      <c r="M7" s="238">
        <v>10334</v>
      </c>
      <c r="N7" s="238">
        <v>20082</v>
      </c>
      <c r="O7" s="238">
        <v>15944</v>
      </c>
      <c r="P7" s="238">
        <v>29461</v>
      </c>
      <c r="Q7" s="238">
        <v>10881</v>
      </c>
      <c r="R7" s="238">
        <v>66904</v>
      </c>
      <c r="S7" s="238">
        <v>54171</v>
      </c>
      <c r="T7" s="238">
        <v>12922</v>
      </c>
      <c r="U7" s="238">
        <v>120385</v>
      </c>
      <c r="V7" s="238">
        <v>57079</v>
      </c>
      <c r="W7" s="238">
        <v>254613</v>
      </c>
      <c r="X7" s="238">
        <v>5405</v>
      </c>
      <c r="Y7" s="238">
        <v>6072</v>
      </c>
      <c r="Z7" s="238">
        <v>13538</v>
      </c>
      <c r="AA7" s="238">
        <v>567941</v>
      </c>
      <c r="AB7" s="238">
        <v>75896</v>
      </c>
      <c r="AC7" s="238">
        <v>3125</v>
      </c>
      <c r="AD7" s="238">
        <v>123606</v>
      </c>
      <c r="AE7" s="238">
        <v>74586</v>
      </c>
      <c r="AF7" s="238">
        <v>183965</v>
      </c>
      <c r="AG7" s="238">
        <v>33261</v>
      </c>
      <c r="AH7" s="238">
        <v>273855</v>
      </c>
      <c r="AI7" s="238">
        <v>158755</v>
      </c>
      <c r="AJ7" s="238">
        <v>205381</v>
      </c>
      <c r="AK7" s="238">
        <v>269857</v>
      </c>
      <c r="AL7" s="238">
        <v>38414</v>
      </c>
      <c r="AM7" s="239">
        <v>3058</v>
      </c>
      <c r="AN7" s="240">
        <v>4098597</v>
      </c>
      <c r="AO7" s="241">
        <v>248185</v>
      </c>
      <c r="AP7" s="241">
        <v>10469220</v>
      </c>
      <c r="AQ7" s="241">
        <v>0</v>
      </c>
      <c r="AR7" s="241">
        <v>1086</v>
      </c>
      <c r="AS7" s="241">
        <v>439373</v>
      </c>
      <c r="AT7" s="238">
        <v>219966</v>
      </c>
      <c r="AU7" s="237">
        <v>11377830</v>
      </c>
      <c r="AV7" s="237">
        <v>15476427</v>
      </c>
      <c r="AW7" s="240">
        <v>830445</v>
      </c>
      <c r="AX7" s="240">
        <v>830445</v>
      </c>
      <c r="AY7" s="240">
        <v>12208275</v>
      </c>
      <c r="AZ7" s="240">
        <v>16306872</v>
      </c>
      <c r="BA7" s="237">
        <v>-4509515</v>
      </c>
      <c r="BB7" s="238">
        <v>-269337</v>
      </c>
      <c r="BC7" s="238">
        <v>-375669</v>
      </c>
      <c r="BD7" s="240">
        <v>-5154521</v>
      </c>
      <c r="BE7" s="237">
        <v>7053754</v>
      </c>
      <c r="BF7" s="237">
        <v>-7166041</v>
      </c>
      <c r="BG7" s="240">
        <v>-400310</v>
      </c>
      <c r="BH7" s="237">
        <v>3586000</v>
      </c>
      <c r="BI7" s="83"/>
    </row>
    <row r="8" spans="1:61" ht="14.25">
      <c r="A8" s="82" t="s">
        <v>9</v>
      </c>
      <c r="B8" s="236" t="s">
        <v>23</v>
      </c>
      <c r="C8" s="237">
        <v>349604</v>
      </c>
      <c r="D8" s="238">
        <v>3304</v>
      </c>
      <c r="E8" s="238">
        <v>817727</v>
      </c>
      <c r="F8" s="238">
        <v>29347</v>
      </c>
      <c r="G8" s="238">
        <v>4319068</v>
      </c>
      <c r="H8" s="238">
        <v>505319</v>
      </c>
      <c r="I8" s="238">
        <v>425</v>
      </c>
      <c r="J8" s="238">
        <v>125594</v>
      </c>
      <c r="K8" s="238">
        <v>160143</v>
      </c>
      <c r="L8" s="238">
        <v>13442</v>
      </c>
      <c r="M8" s="238">
        <v>26631</v>
      </c>
      <c r="N8" s="238">
        <v>52777</v>
      </c>
      <c r="O8" s="238">
        <v>22422</v>
      </c>
      <c r="P8" s="238">
        <v>26306</v>
      </c>
      <c r="Q8" s="238">
        <v>45491</v>
      </c>
      <c r="R8" s="238">
        <v>108937</v>
      </c>
      <c r="S8" s="238">
        <v>150678</v>
      </c>
      <c r="T8" s="238">
        <v>46149</v>
      </c>
      <c r="U8" s="238">
        <v>109081</v>
      </c>
      <c r="V8" s="238">
        <v>1199340</v>
      </c>
      <c r="W8" s="238">
        <v>3789192</v>
      </c>
      <c r="X8" s="238">
        <v>83360</v>
      </c>
      <c r="Y8" s="238">
        <v>21233</v>
      </c>
      <c r="Z8" s="238">
        <v>26241</v>
      </c>
      <c r="AA8" s="238">
        <v>1030177</v>
      </c>
      <c r="AB8" s="238">
        <v>232893</v>
      </c>
      <c r="AC8" s="238">
        <v>75096</v>
      </c>
      <c r="AD8" s="238">
        <v>332594</v>
      </c>
      <c r="AE8" s="238">
        <v>1035293</v>
      </c>
      <c r="AF8" s="238">
        <v>77671</v>
      </c>
      <c r="AG8" s="238">
        <v>429295</v>
      </c>
      <c r="AH8" s="238">
        <v>561011</v>
      </c>
      <c r="AI8" s="238">
        <v>127255</v>
      </c>
      <c r="AJ8" s="238">
        <v>380887</v>
      </c>
      <c r="AK8" s="238">
        <v>487375</v>
      </c>
      <c r="AL8" s="238">
        <v>908756</v>
      </c>
      <c r="AM8" s="239">
        <v>7694</v>
      </c>
      <c r="AN8" s="240">
        <v>17717808</v>
      </c>
      <c r="AO8" s="241">
        <v>220353</v>
      </c>
      <c r="AP8" s="241">
        <v>1096938</v>
      </c>
      <c r="AQ8" s="241">
        <v>3391</v>
      </c>
      <c r="AR8" s="241">
        <v>23118</v>
      </c>
      <c r="AS8" s="241">
        <v>725895</v>
      </c>
      <c r="AT8" s="238">
        <v>-57464</v>
      </c>
      <c r="AU8" s="237">
        <v>2012231</v>
      </c>
      <c r="AV8" s="237">
        <v>19730039</v>
      </c>
      <c r="AW8" s="240">
        <v>764086</v>
      </c>
      <c r="AX8" s="240">
        <v>764086</v>
      </c>
      <c r="AY8" s="240">
        <v>2776317</v>
      </c>
      <c r="AZ8" s="240">
        <v>20494125</v>
      </c>
      <c r="BA8" s="237">
        <v>-2347585</v>
      </c>
      <c r="BB8" s="238">
        <v>-29324</v>
      </c>
      <c r="BC8" s="238">
        <v>-189533</v>
      </c>
      <c r="BD8" s="240">
        <v>-2566442</v>
      </c>
      <c r="BE8" s="237">
        <v>209875</v>
      </c>
      <c r="BF8" s="237">
        <v>-4785314</v>
      </c>
      <c r="BG8" s="240">
        <v>-1188740</v>
      </c>
      <c r="BH8" s="237">
        <v>11953629</v>
      </c>
      <c r="BI8" s="83"/>
    </row>
    <row r="9" spans="1:61" ht="14.25">
      <c r="A9" s="82" t="s">
        <v>10</v>
      </c>
      <c r="B9" s="236" t="s">
        <v>34</v>
      </c>
      <c r="C9" s="237">
        <v>1034377</v>
      </c>
      <c r="D9" s="238">
        <v>14870</v>
      </c>
      <c r="E9" s="238">
        <v>474160</v>
      </c>
      <c r="F9" s="238">
        <v>478004</v>
      </c>
      <c r="G9" s="238">
        <v>502312</v>
      </c>
      <c r="H9" s="238">
        <v>10643175</v>
      </c>
      <c r="I9" s="238">
        <v>38155</v>
      </c>
      <c r="J9" s="238">
        <v>3168916</v>
      </c>
      <c r="K9" s="238">
        <v>246623</v>
      </c>
      <c r="L9" s="238">
        <v>127618</v>
      </c>
      <c r="M9" s="238">
        <v>88696</v>
      </c>
      <c r="N9" s="238">
        <v>129456</v>
      </c>
      <c r="O9" s="238">
        <v>56177</v>
      </c>
      <c r="P9" s="238">
        <v>85192</v>
      </c>
      <c r="Q9" s="238">
        <v>137643</v>
      </c>
      <c r="R9" s="238">
        <v>280824</v>
      </c>
      <c r="S9" s="238">
        <v>259720</v>
      </c>
      <c r="T9" s="238">
        <v>67980</v>
      </c>
      <c r="U9" s="238">
        <v>632458</v>
      </c>
      <c r="V9" s="238">
        <v>398817</v>
      </c>
      <c r="W9" s="238">
        <v>419514</v>
      </c>
      <c r="X9" s="238">
        <v>22092</v>
      </c>
      <c r="Y9" s="238">
        <v>47956</v>
      </c>
      <c r="Z9" s="238">
        <v>86002</v>
      </c>
      <c r="AA9" s="238">
        <v>1124</v>
      </c>
      <c r="AB9" s="238">
        <v>1013</v>
      </c>
      <c r="AC9" s="238">
        <v>5302</v>
      </c>
      <c r="AD9" s="238">
        <v>30321</v>
      </c>
      <c r="AE9" s="238">
        <v>75830</v>
      </c>
      <c r="AF9" s="238">
        <v>49088</v>
      </c>
      <c r="AG9" s="238">
        <v>414139</v>
      </c>
      <c r="AH9" s="238">
        <v>11511191</v>
      </c>
      <c r="AI9" s="238">
        <v>12656</v>
      </c>
      <c r="AJ9" s="238">
        <v>392504</v>
      </c>
      <c r="AK9" s="238">
        <v>472609</v>
      </c>
      <c r="AL9" s="238">
        <v>19975</v>
      </c>
      <c r="AM9" s="239">
        <v>42785</v>
      </c>
      <c r="AN9" s="240">
        <v>32469274</v>
      </c>
      <c r="AO9" s="241">
        <v>385369</v>
      </c>
      <c r="AP9" s="241">
        <v>5824148</v>
      </c>
      <c r="AQ9" s="241">
        <v>0</v>
      </c>
      <c r="AR9" s="241">
        <v>0</v>
      </c>
      <c r="AS9" s="241">
        <v>0</v>
      </c>
      <c r="AT9" s="238">
        <v>-86873</v>
      </c>
      <c r="AU9" s="237">
        <v>6122644</v>
      </c>
      <c r="AV9" s="237">
        <v>38591918</v>
      </c>
      <c r="AW9" s="240">
        <v>7648504</v>
      </c>
      <c r="AX9" s="240">
        <v>7648504</v>
      </c>
      <c r="AY9" s="240">
        <v>13771148</v>
      </c>
      <c r="AZ9" s="240">
        <v>46240422</v>
      </c>
      <c r="BA9" s="237">
        <v>-7104705</v>
      </c>
      <c r="BB9" s="238">
        <v>-51735</v>
      </c>
      <c r="BC9" s="238">
        <v>-569648</v>
      </c>
      <c r="BD9" s="240">
        <v>-7726088</v>
      </c>
      <c r="BE9" s="237">
        <v>6045060</v>
      </c>
      <c r="BF9" s="237">
        <v>-9261724</v>
      </c>
      <c r="BG9" s="240">
        <v>-1245678</v>
      </c>
      <c r="BH9" s="237">
        <v>28006932</v>
      </c>
      <c r="BI9" s="83"/>
    </row>
    <row r="10" spans="1:61" ht="14.25">
      <c r="A10" s="82" t="s">
        <v>11</v>
      </c>
      <c r="B10" s="236" t="s">
        <v>35</v>
      </c>
      <c r="C10" s="237">
        <v>195903</v>
      </c>
      <c r="D10" s="238">
        <v>22644</v>
      </c>
      <c r="E10" s="238">
        <v>189866</v>
      </c>
      <c r="F10" s="238">
        <v>26440</v>
      </c>
      <c r="G10" s="238">
        <v>57432</v>
      </c>
      <c r="H10" s="238">
        <v>2244798</v>
      </c>
      <c r="I10" s="238">
        <v>1174030</v>
      </c>
      <c r="J10" s="238">
        <v>33051</v>
      </c>
      <c r="K10" s="238">
        <v>166320</v>
      </c>
      <c r="L10" s="238">
        <v>654878</v>
      </c>
      <c r="M10" s="238">
        <v>31450</v>
      </c>
      <c r="N10" s="238">
        <v>44562</v>
      </c>
      <c r="O10" s="238">
        <v>16829</v>
      </c>
      <c r="P10" s="238">
        <v>22079</v>
      </c>
      <c r="Q10" s="238">
        <v>8119</v>
      </c>
      <c r="R10" s="238">
        <v>23440</v>
      </c>
      <c r="S10" s="238">
        <v>21813</v>
      </c>
      <c r="T10" s="238">
        <v>3137</v>
      </c>
      <c r="U10" s="238">
        <v>132802</v>
      </c>
      <c r="V10" s="238">
        <v>24643</v>
      </c>
      <c r="W10" s="238">
        <v>904592</v>
      </c>
      <c r="X10" s="238">
        <v>1332415</v>
      </c>
      <c r="Y10" s="238">
        <v>63421</v>
      </c>
      <c r="Z10" s="238">
        <v>74462</v>
      </c>
      <c r="AA10" s="238">
        <v>187556</v>
      </c>
      <c r="AB10" s="238">
        <v>21758</v>
      </c>
      <c r="AC10" s="238">
        <v>41854</v>
      </c>
      <c r="AD10" s="238">
        <v>6841867</v>
      </c>
      <c r="AE10" s="238">
        <v>50808</v>
      </c>
      <c r="AF10" s="238">
        <v>516012</v>
      </c>
      <c r="AG10" s="238">
        <v>202522</v>
      </c>
      <c r="AH10" s="238">
        <v>220480</v>
      </c>
      <c r="AI10" s="238">
        <v>22103</v>
      </c>
      <c r="AJ10" s="238">
        <v>203370</v>
      </c>
      <c r="AK10" s="238">
        <v>441032</v>
      </c>
      <c r="AL10" s="238">
        <v>0</v>
      </c>
      <c r="AM10" s="239">
        <v>106539</v>
      </c>
      <c r="AN10" s="240">
        <v>16325027</v>
      </c>
      <c r="AO10" s="241">
        <v>28009</v>
      </c>
      <c r="AP10" s="241">
        <v>7802035</v>
      </c>
      <c r="AQ10" s="241">
        <v>0</v>
      </c>
      <c r="AR10" s="241">
        <v>0</v>
      </c>
      <c r="AS10" s="241">
        <v>0</v>
      </c>
      <c r="AT10" s="238">
        <v>-11639</v>
      </c>
      <c r="AU10" s="237">
        <v>7818405</v>
      </c>
      <c r="AV10" s="237">
        <v>24143432</v>
      </c>
      <c r="AW10" s="240">
        <v>1656525</v>
      </c>
      <c r="AX10" s="240">
        <v>1656525</v>
      </c>
      <c r="AY10" s="240">
        <v>9474930</v>
      </c>
      <c r="AZ10" s="240">
        <v>25799957</v>
      </c>
      <c r="BA10" s="237">
        <v>-3060856</v>
      </c>
      <c r="BB10" s="238">
        <v>-8142</v>
      </c>
      <c r="BC10" s="238">
        <v>-282704</v>
      </c>
      <c r="BD10" s="240">
        <v>-3351702</v>
      </c>
      <c r="BE10" s="237">
        <v>6123228</v>
      </c>
      <c r="BF10" s="237">
        <v>-5066181</v>
      </c>
      <c r="BG10" s="240">
        <v>-547462</v>
      </c>
      <c r="BH10" s="237">
        <v>16834612</v>
      </c>
      <c r="BI10" s="83"/>
    </row>
    <row r="11" spans="1:61" ht="14.25">
      <c r="A11" s="82" t="s">
        <v>12</v>
      </c>
      <c r="B11" s="236" t="s">
        <v>196</v>
      </c>
      <c r="C11" s="237">
        <v>181667</v>
      </c>
      <c r="D11" s="238">
        <v>4815</v>
      </c>
      <c r="E11" s="238">
        <v>829258</v>
      </c>
      <c r="F11" s="238">
        <v>47707</v>
      </c>
      <c r="G11" s="238">
        <v>329608</v>
      </c>
      <c r="H11" s="238">
        <v>619041</v>
      </c>
      <c r="I11" s="238">
        <v>2754</v>
      </c>
      <c r="J11" s="238">
        <v>3333549</v>
      </c>
      <c r="K11" s="238">
        <v>60547</v>
      </c>
      <c r="L11" s="238">
        <v>22327</v>
      </c>
      <c r="M11" s="238">
        <v>57864</v>
      </c>
      <c r="N11" s="238">
        <v>69101</v>
      </c>
      <c r="O11" s="238">
        <v>161371</v>
      </c>
      <c r="P11" s="238">
        <v>400706</v>
      </c>
      <c r="Q11" s="238">
        <v>326764</v>
      </c>
      <c r="R11" s="238">
        <v>325689</v>
      </c>
      <c r="S11" s="238">
        <v>739342</v>
      </c>
      <c r="T11" s="238">
        <v>265520</v>
      </c>
      <c r="U11" s="238">
        <v>2390762</v>
      </c>
      <c r="V11" s="238">
        <v>721554</v>
      </c>
      <c r="W11" s="238">
        <v>1029522</v>
      </c>
      <c r="X11" s="238">
        <v>0</v>
      </c>
      <c r="Y11" s="238">
        <v>218900</v>
      </c>
      <c r="Z11" s="238">
        <v>89969</v>
      </c>
      <c r="AA11" s="238">
        <v>638564</v>
      </c>
      <c r="AB11" s="238">
        <v>131993</v>
      </c>
      <c r="AC11" s="238">
        <v>73678</v>
      </c>
      <c r="AD11" s="238">
        <v>200704</v>
      </c>
      <c r="AE11" s="238">
        <v>260866</v>
      </c>
      <c r="AF11" s="238">
        <v>95940</v>
      </c>
      <c r="AG11" s="238">
        <v>213541</v>
      </c>
      <c r="AH11" s="238">
        <v>180828</v>
      </c>
      <c r="AI11" s="238">
        <v>42012</v>
      </c>
      <c r="AJ11" s="238">
        <v>820047</v>
      </c>
      <c r="AK11" s="238">
        <v>206602</v>
      </c>
      <c r="AL11" s="238">
        <v>93141</v>
      </c>
      <c r="AM11" s="239">
        <v>23274</v>
      </c>
      <c r="AN11" s="240">
        <v>15209527</v>
      </c>
      <c r="AO11" s="241">
        <v>57625</v>
      </c>
      <c r="AP11" s="241">
        <v>2051800</v>
      </c>
      <c r="AQ11" s="241">
        <v>10638</v>
      </c>
      <c r="AR11" s="241">
        <v>0</v>
      </c>
      <c r="AS11" s="241">
        <v>-680</v>
      </c>
      <c r="AT11" s="238">
        <v>-28609</v>
      </c>
      <c r="AU11" s="237">
        <v>2090774</v>
      </c>
      <c r="AV11" s="237">
        <v>17300301</v>
      </c>
      <c r="AW11" s="240">
        <v>2953027</v>
      </c>
      <c r="AX11" s="240">
        <v>2953027</v>
      </c>
      <c r="AY11" s="240">
        <v>5043801</v>
      </c>
      <c r="AZ11" s="240">
        <v>20253328</v>
      </c>
      <c r="BA11" s="237">
        <v>-1752542</v>
      </c>
      <c r="BB11" s="238">
        <v>-55823</v>
      </c>
      <c r="BC11" s="238">
        <v>-144636</v>
      </c>
      <c r="BD11" s="240">
        <v>-1953001</v>
      </c>
      <c r="BE11" s="237">
        <v>3090800</v>
      </c>
      <c r="BF11" s="237">
        <v>-3686551</v>
      </c>
      <c r="BG11" s="240">
        <v>-615789</v>
      </c>
      <c r="BH11" s="237">
        <v>13997987</v>
      </c>
      <c r="BI11" s="83"/>
    </row>
    <row r="12" spans="1:61" ht="14.25">
      <c r="A12" s="82" t="s">
        <v>13</v>
      </c>
      <c r="B12" s="236" t="s">
        <v>36</v>
      </c>
      <c r="C12" s="237">
        <v>35719</v>
      </c>
      <c r="D12" s="238">
        <v>575</v>
      </c>
      <c r="E12" s="238">
        <v>127306</v>
      </c>
      <c r="F12" s="238">
        <v>2728</v>
      </c>
      <c r="G12" s="238">
        <v>43897</v>
      </c>
      <c r="H12" s="238">
        <v>216838</v>
      </c>
      <c r="I12" s="238">
        <v>6164</v>
      </c>
      <c r="J12" s="238">
        <v>50380</v>
      </c>
      <c r="K12" s="238">
        <v>635090</v>
      </c>
      <c r="L12" s="238">
        <v>158130</v>
      </c>
      <c r="M12" s="238">
        <v>92534</v>
      </c>
      <c r="N12" s="238">
        <v>49710</v>
      </c>
      <c r="O12" s="238">
        <v>82388</v>
      </c>
      <c r="P12" s="238">
        <v>90321</v>
      </c>
      <c r="Q12" s="238">
        <v>141886</v>
      </c>
      <c r="R12" s="238">
        <v>526802</v>
      </c>
      <c r="S12" s="238">
        <v>165883</v>
      </c>
      <c r="T12" s="238">
        <v>17614</v>
      </c>
      <c r="U12" s="238">
        <v>363135</v>
      </c>
      <c r="V12" s="238">
        <v>52616</v>
      </c>
      <c r="W12" s="238">
        <v>4349378</v>
      </c>
      <c r="X12" s="238">
        <v>1283</v>
      </c>
      <c r="Y12" s="238">
        <v>23987</v>
      </c>
      <c r="Z12" s="238">
        <v>3386</v>
      </c>
      <c r="AA12" s="238">
        <v>27452</v>
      </c>
      <c r="AB12" s="238">
        <v>446</v>
      </c>
      <c r="AC12" s="238">
        <v>8869</v>
      </c>
      <c r="AD12" s="238">
        <v>2132</v>
      </c>
      <c r="AE12" s="238">
        <v>679</v>
      </c>
      <c r="AF12" s="238">
        <v>9212</v>
      </c>
      <c r="AG12" s="238">
        <v>95607</v>
      </c>
      <c r="AH12" s="238">
        <v>77405</v>
      </c>
      <c r="AI12" s="238">
        <v>2780</v>
      </c>
      <c r="AJ12" s="238">
        <v>53584</v>
      </c>
      <c r="AK12" s="238">
        <v>140111</v>
      </c>
      <c r="AL12" s="238">
        <v>8991</v>
      </c>
      <c r="AM12" s="239">
        <v>26579</v>
      </c>
      <c r="AN12" s="240">
        <v>7691597</v>
      </c>
      <c r="AO12" s="241">
        <v>43559</v>
      </c>
      <c r="AP12" s="241">
        <v>327085</v>
      </c>
      <c r="AQ12" s="241">
        <v>0</v>
      </c>
      <c r="AR12" s="241">
        <v>0</v>
      </c>
      <c r="AS12" s="241">
        <v>0</v>
      </c>
      <c r="AT12" s="238">
        <v>-54019</v>
      </c>
      <c r="AU12" s="237">
        <v>316625</v>
      </c>
      <c r="AV12" s="237">
        <v>8008222</v>
      </c>
      <c r="AW12" s="240">
        <v>1112636</v>
      </c>
      <c r="AX12" s="240">
        <v>1112636</v>
      </c>
      <c r="AY12" s="240">
        <v>1429261</v>
      </c>
      <c r="AZ12" s="240">
        <v>9120858</v>
      </c>
      <c r="BA12" s="237">
        <v>-681272</v>
      </c>
      <c r="BB12" s="238">
        <v>-4222</v>
      </c>
      <c r="BC12" s="238">
        <v>-54681</v>
      </c>
      <c r="BD12" s="240">
        <v>-740175</v>
      </c>
      <c r="BE12" s="237">
        <v>689086</v>
      </c>
      <c r="BF12" s="237">
        <v>-1590716</v>
      </c>
      <c r="BG12" s="240">
        <v>-479349</v>
      </c>
      <c r="BH12" s="237">
        <v>6310618</v>
      </c>
      <c r="BI12" s="83"/>
    </row>
    <row r="13" spans="1:61" ht="14.25">
      <c r="A13" s="82" t="s">
        <v>14</v>
      </c>
      <c r="B13" s="236" t="s">
        <v>37</v>
      </c>
      <c r="C13" s="237">
        <v>832</v>
      </c>
      <c r="D13" s="238">
        <v>2633</v>
      </c>
      <c r="E13" s="238">
        <v>0</v>
      </c>
      <c r="F13" s="238">
        <v>639</v>
      </c>
      <c r="G13" s="238">
        <v>128170</v>
      </c>
      <c r="H13" s="238">
        <v>1045</v>
      </c>
      <c r="I13" s="238">
        <v>-6</v>
      </c>
      <c r="J13" s="238">
        <v>32678</v>
      </c>
      <c r="K13" s="238">
        <v>57923</v>
      </c>
      <c r="L13" s="238">
        <v>14975120</v>
      </c>
      <c r="M13" s="238">
        <v>12127</v>
      </c>
      <c r="N13" s="238">
        <v>3020179</v>
      </c>
      <c r="O13" s="238">
        <v>1340148</v>
      </c>
      <c r="P13" s="238">
        <v>1723668</v>
      </c>
      <c r="Q13" s="238">
        <v>173467</v>
      </c>
      <c r="R13" s="238">
        <v>87265</v>
      </c>
      <c r="S13" s="238">
        <v>811136</v>
      </c>
      <c r="T13" s="238">
        <v>54977</v>
      </c>
      <c r="U13" s="238">
        <v>3323829</v>
      </c>
      <c r="V13" s="238">
        <v>36737</v>
      </c>
      <c r="W13" s="238">
        <v>1643747</v>
      </c>
      <c r="X13" s="238">
        <v>0</v>
      </c>
      <c r="Y13" s="238">
        <v>125</v>
      </c>
      <c r="Z13" s="238">
        <v>0</v>
      </c>
      <c r="AA13" s="238">
        <v>0</v>
      </c>
      <c r="AB13" s="238">
        <v>0</v>
      </c>
      <c r="AC13" s="238">
        <v>0</v>
      </c>
      <c r="AD13" s="238">
        <v>15818</v>
      </c>
      <c r="AE13" s="238">
        <v>0</v>
      </c>
      <c r="AF13" s="238">
        <v>1552</v>
      </c>
      <c r="AG13" s="238">
        <v>0</v>
      </c>
      <c r="AH13" s="238">
        <v>191</v>
      </c>
      <c r="AI13" s="238">
        <v>22</v>
      </c>
      <c r="AJ13" s="238">
        <v>9038</v>
      </c>
      <c r="AK13" s="238">
        <v>1567</v>
      </c>
      <c r="AL13" s="238">
        <v>36</v>
      </c>
      <c r="AM13" s="239">
        <v>25929</v>
      </c>
      <c r="AN13" s="240">
        <v>27480592</v>
      </c>
      <c r="AO13" s="241">
        <v>0</v>
      </c>
      <c r="AP13" s="241">
        <v>-34565</v>
      </c>
      <c r="AQ13" s="241">
        <v>0</v>
      </c>
      <c r="AR13" s="241">
        <v>-28047</v>
      </c>
      <c r="AS13" s="241">
        <v>-168467</v>
      </c>
      <c r="AT13" s="238">
        <v>-236815</v>
      </c>
      <c r="AU13" s="237">
        <v>-467894</v>
      </c>
      <c r="AV13" s="237">
        <v>27012698</v>
      </c>
      <c r="AW13" s="240">
        <v>4054065</v>
      </c>
      <c r="AX13" s="240">
        <v>4054065</v>
      </c>
      <c r="AY13" s="240">
        <v>3586171</v>
      </c>
      <c r="AZ13" s="240">
        <v>31066763</v>
      </c>
      <c r="BA13" s="237">
        <v>-965443</v>
      </c>
      <c r="BB13" s="238">
        <v>-2306</v>
      </c>
      <c r="BC13" s="238">
        <v>-77420</v>
      </c>
      <c r="BD13" s="240">
        <v>-1045169</v>
      </c>
      <c r="BE13" s="237">
        <v>2541002</v>
      </c>
      <c r="BF13" s="237">
        <v>-1837641</v>
      </c>
      <c r="BG13" s="240">
        <v>-841231</v>
      </c>
      <c r="BH13" s="237">
        <v>27342722</v>
      </c>
      <c r="BI13" s="83"/>
    </row>
    <row r="14" spans="1:61" ht="14.25">
      <c r="A14" s="82" t="s">
        <v>15</v>
      </c>
      <c r="B14" s="236" t="s">
        <v>38</v>
      </c>
      <c r="C14" s="237">
        <v>0</v>
      </c>
      <c r="D14" s="238">
        <v>627</v>
      </c>
      <c r="E14" s="238">
        <v>64763</v>
      </c>
      <c r="F14" s="238">
        <v>34</v>
      </c>
      <c r="G14" s="238">
        <v>35854</v>
      </c>
      <c r="H14" s="238">
        <v>157181</v>
      </c>
      <c r="I14" s="238">
        <v>236</v>
      </c>
      <c r="J14" s="238">
        <v>39721</v>
      </c>
      <c r="K14" s="238">
        <v>73123</v>
      </c>
      <c r="L14" s="238">
        <v>269794</v>
      </c>
      <c r="M14" s="238">
        <v>3920991</v>
      </c>
      <c r="N14" s="238">
        <v>898637</v>
      </c>
      <c r="O14" s="238">
        <v>450932</v>
      </c>
      <c r="P14" s="238">
        <v>366498</v>
      </c>
      <c r="Q14" s="238">
        <v>295608</v>
      </c>
      <c r="R14" s="238">
        <v>722246</v>
      </c>
      <c r="S14" s="238">
        <v>1179695</v>
      </c>
      <c r="T14" s="238">
        <v>244044</v>
      </c>
      <c r="U14" s="238">
        <v>1484371</v>
      </c>
      <c r="V14" s="238">
        <v>147571</v>
      </c>
      <c r="W14" s="238">
        <v>595111</v>
      </c>
      <c r="X14" s="238">
        <v>8032</v>
      </c>
      <c r="Y14" s="238">
        <v>1404</v>
      </c>
      <c r="Z14" s="238">
        <v>19</v>
      </c>
      <c r="AA14" s="238">
        <v>1420</v>
      </c>
      <c r="AB14" s="238">
        <v>0</v>
      </c>
      <c r="AC14" s="238">
        <v>0</v>
      </c>
      <c r="AD14" s="238">
        <v>825</v>
      </c>
      <c r="AE14" s="238">
        <v>3976</v>
      </c>
      <c r="AF14" s="238">
        <v>8990</v>
      </c>
      <c r="AG14" s="238">
        <v>4494</v>
      </c>
      <c r="AH14" s="238">
        <v>101043</v>
      </c>
      <c r="AI14" s="238">
        <v>1092</v>
      </c>
      <c r="AJ14" s="238">
        <v>28146</v>
      </c>
      <c r="AK14" s="238">
        <v>20752</v>
      </c>
      <c r="AL14" s="238">
        <v>1574</v>
      </c>
      <c r="AM14" s="239">
        <v>20138</v>
      </c>
      <c r="AN14" s="240">
        <v>11148942</v>
      </c>
      <c r="AO14" s="241">
        <v>2978</v>
      </c>
      <c r="AP14" s="241">
        <v>424222</v>
      </c>
      <c r="AQ14" s="241">
        <v>0</v>
      </c>
      <c r="AR14" s="241">
        <v>0</v>
      </c>
      <c r="AS14" s="241">
        <v>191757</v>
      </c>
      <c r="AT14" s="238">
        <v>-120138</v>
      </c>
      <c r="AU14" s="237">
        <v>498819</v>
      </c>
      <c r="AV14" s="237">
        <v>11647761</v>
      </c>
      <c r="AW14" s="240">
        <v>2691520</v>
      </c>
      <c r="AX14" s="240">
        <v>2691520</v>
      </c>
      <c r="AY14" s="240">
        <v>3190339</v>
      </c>
      <c r="AZ14" s="240">
        <v>14339281</v>
      </c>
      <c r="BA14" s="237">
        <v>-3375060</v>
      </c>
      <c r="BB14" s="238">
        <v>-8021</v>
      </c>
      <c r="BC14" s="238">
        <v>-270645</v>
      </c>
      <c r="BD14" s="240">
        <v>-3653726</v>
      </c>
      <c r="BE14" s="237">
        <v>-463387</v>
      </c>
      <c r="BF14" s="237">
        <v>-1457178</v>
      </c>
      <c r="BG14" s="240">
        <v>-421742</v>
      </c>
      <c r="BH14" s="237">
        <v>8806635</v>
      </c>
      <c r="BI14" s="83"/>
    </row>
    <row r="15" spans="1:61" ht="14.25">
      <c r="A15" s="82" t="s">
        <v>16</v>
      </c>
      <c r="B15" s="236" t="s">
        <v>39</v>
      </c>
      <c r="C15" s="237">
        <v>25505</v>
      </c>
      <c r="D15" s="238">
        <v>24218</v>
      </c>
      <c r="E15" s="238">
        <v>520166</v>
      </c>
      <c r="F15" s="238">
        <v>12729</v>
      </c>
      <c r="G15" s="238">
        <v>171149</v>
      </c>
      <c r="H15" s="238">
        <v>277280</v>
      </c>
      <c r="I15" s="238">
        <v>9405</v>
      </c>
      <c r="J15" s="238">
        <v>116047</v>
      </c>
      <c r="K15" s="238">
        <v>79018</v>
      </c>
      <c r="L15" s="238">
        <v>29611</v>
      </c>
      <c r="M15" s="238">
        <v>20327</v>
      </c>
      <c r="N15" s="238">
        <v>921641</v>
      </c>
      <c r="O15" s="238">
        <v>433655</v>
      </c>
      <c r="P15" s="238">
        <v>641509</v>
      </c>
      <c r="Q15" s="238">
        <v>297246</v>
      </c>
      <c r="R15" s="238">
        <v>313772</v>
      </c>
      <c r="S15" s="238">
        <v>509999</v>
      </c>
      <c r="T15" s="238">
        <v>164754</v>
      </c>
      <c r="U15" s="238">
        <v>676429</v>
      </c>
      <c r="V15" s="238">
        <v>132984</v>
      </c>
      <c r="W15" s="238">
        <v>7060397</v>
      </c>
      <c r="X15" s="238">
        <v>14528</v>
      </c>
      <c r="Y15" s="238">
        <v>4157</v>
      </c>
      <c r="Z15" s="238">
        <v>851</v>
      </c>
      <c r="AA15" s="238">
        <v>312963</v>
      </c>
      <c r="AB15" s="238">
        <v>4664</v>
      </c>
      <c r="AC15" s="238">
        <v>37610</v>
      </c>
      <c r="AD15" s="238">
        <v>94353</v>
      </c>
      <c r="AE15" s="238">
        <v>22619</v>
      </c>
      <c r="AF15" s="238">
        <v>185441</v>
      </c>
      <c r="AG15" s="238">
        <v>8986</v>
      </c>
      <c r="AH15" s="238">
        <v>28291</v>
      </c>
      <c r="AI15" s="238">
        <v>12771</v>
      </c>
      <c r="AJ15" s="238">
        <v>98870</v>
      </c>
      <c r="AK15" s="238">
        <v>182400</v>
      </c>
      <c r="AL15" s="238">
        <v>872</v>
      </c>
      <c r="AM15" s="239">
        <v>31273</v>
      </c>
      <c r="AN15" s="240">
        <v>13478490</v>
      </c>
      <c r="AO15" s="241">
        <v>71129</v>
      </c>
      <c r="AP15" s="241">
        <v>622212</v>
      </c>
      <c r="AQ15" s="241">
        <v>1385</v>
      </c>
      <c r="AR15" s="241">
        <v>20811</v>
      </c>
      <c r="AS15" s="241">
        <v>505864</v>
      </c>
      <c r="AT15" s="238">
        <v>18963</v>
      </c>
      <c r="AU15" s="237">
        <v>1240364</v>
      </c>
      <c r="AV15" s="237">
        <v>14718854</v>
      </c>
      <c r="AW15" s="240">
        <v>1048144</v>
      </c>
      <c r="AX15" s="240">
        <v>1048144</v>
      </c>
      <c r="AY15" s="240">
        <v>2288508</v>
      </c>
      <c r="AZ15" s="240">
        <v>15766998</v>
      </c>
      <c r="BA15" s="237">
        <v>-1145426</v>
      </c>
      <c r="BB15" s="238">
        <v>-7377</v>
      </c>
      <c r="BC15" s="238">
        <v>-92053</v>
      </c>
      <c r="BD15" s="240">
        <v>-1244856</v>
      </c>
      <c r="BE15" s="237">
        <v>1043652</v>
      </c>
      <c r="BF15" s="237">
        <v>-2094105</v>
      </c>
      <c r="BG15" s="240">
        <v>-691088</v>
      </c>
      <c r="BH15" s="237">
        <v>11736949</v>
      </c>
      <c r="BI15" s="83"/>
    </row>
    <row r="16" spans="1:61" ht="14.25">
      <c r="A16" s="82" t="s">
        <v>17</v>
      </c>
      <c r="B16" s="236" t="s">
        <v>162</v>
      </c>
      <c r="C16" s="237">
        <v>27</v>
      </c>
      <c r="D16" s="238">
        <v>2093</v>
      </c>
      <c r="E16" s="238">
        <v>0</v>
      </c>
      <c r="F16" s="238">
        <v>0</v>
      </c>
      <c r="G16" s="238">
        <v>14923</v>
      </c>
      <c r="H16" s="238">
        <v>660</v>
      </c>
      <c r="I16" s="238">
        <v>0</v>
      </c>
      <c r="J16" s="238">
        <v>5963</v>
      </c>
      <c r="K16" s="238">
        <v>14844</v>
      </c>
      <c r="L16" s="238">
        <v>3659</v>
      </c>
      <c r="M16" s="238">
        <v>150</v>
      </c>
      <c r="N16" s="238">
        <v>13622</v>
      </c>
      <c r="O16" s="238">
        <v>1772552</v>
      </c>
      <c r="P16" s="238">
        <v>748675</v>
      </c>
      <c r="Q16" s="238">
        <v>116576</v>
      </c>
      <c r="R16" s="238">
        <v>33290</v>
      </c>
      <c r="S16" s="238">
        <v>239241</v>
      </c>
      <c r="T16" s="238">
        <v>13255</v>
      </c>
      <c r="U16" s="238">
        <v>483849</v>
      </c>
      <c r="V16" s="238">
        <v>5679</v>
      </c>
      <c r="W16" s="238">
        <v>449225</v>
      </c>
      <c r="X16" s="238">
        <v>0</v>
      </c>
      <c r="Y16" s="238">
        <v>52453</v>
      </c>
      <c r="Z16" s="238">
        <v>0</v>
      </c>
      <c r="AA16" s="238">
        <v>454</v>
      </c>
      <c r="AB16" s="238">
        <v>1</v>
      </c>
      <c r="AC16" s="238">
        <v>0</v>
      </c>
      <c r="AD16" s="238">
        <v>5322</v>
      </c>
      <c r="AE16" s="238">
        <v>321</v>
      </c>
      <c r="AF16" s="238">
        <v>15430</v>
      </c>
      <c r="AG16" s="238">
        <v>0</v>
      </c>
      <c r="AH16" s="238">
        <v>11</v>
      </c>
      <c r="AI16" s="238">
        <v>0</v>
      </c>
      <c r="AJ16" s="238">
        <v>561584</v>
      </c>
      <c r="AK16" s="238">
        <v>429</v>
      </c>
      <c r="AL16" s="238">
        <v>0</v>
      </c>
      <c r="AM16" s="239">
        <v>0</v>
      </c>
      <c r="AN16" s="240">
        <v>4554288</v>
      </c>
      <c r="AO16" s="241">
        <v>0</v>
      </c>
      <c r="AP16" s="241">
        <v>27111</v>
      </c>
      <c r="AQ16" s="241">
        <v>0</v>
      </c>
      <c r="AR16" s="241">
        <v>180289</v>
      </c>
      <c r="AS16" s="241">
        <v>4918977</v>
      </c>
      <c r="AT16" s="238">
        <v>91258</v>
      </c>
      <c r="AU16" s="237">
        <v>5217635</v>
      </c>
      <c r="AV16" s="237">
        <v>9771923</v>
      </c>
      <c r="AW16" s="240">
        <v>3800307</v>
      </c>
      <c r="AX16" s="240">
        <v>3800307</v>
      </c>
      <c r="AY16" s="240">
        <v>9017942</v>
      </c>
      <c r="AZ16" s="240">
        <v>13572230</v>
      </c>
      <c r="BA16" s="237">
        <v>-1424716</v>
      </c>
      <c r="BB16" s="238">
        <v>0</v>
      </c>
      <c r="BC16" s="238">
        <v>-113976</v>
      </c>
      <c r="BD16" s="240">
        <v>-1538692</v>
      </c>
      <c r="BE16" s="237">
        <v>7479250</v>
      </c>
      <c r="BF16" s="237">
        <v>-1395896</v>
      </c>
      <c r="BG16" s="240">
        <v>-179084</v>
      </c>
      <c r="BH16" s="237">
        <v>10458558</v>
      </c>
      <c r="BI16" s="83"/>
    </row>
    <row r="17" spans="1:61" ht="14.25">
      <c r="A17" s="82" t="s">
        <v>18</v>
      </c>
      <c r="B17" s="242" t="s">
        <v>163</v>
      </c>
      <c r="C17" s="237">
        <v>167</v>
      </c>
      <c r="D17" s="238">
        <v>2031</v>
      </c>
      <c r="E17" s="238">
        <v>0</v>
      </c>
      <c r="F17" s="238">
        <v>0</v>
      </c>
      <c r="G17" s="238">
        <v>1340</v>
      </c>
      <c r="H17" s="238">
        <v>0</v>
      </c>
      <c r="I17" s="238">
        <v>272</v>
      </c>
      <c r="J17" s="238">
        <v>40784</v>
      </c>
      <c r="K17" s="238">
        <v>9767</v>
      </c>
      <c r="L17" s="238">
        <v>4394</v>
      </c>
      <c r="M17" s="238">
        <v>1294</v>
      </c>
      <c r="N17" s="238">
        <v>6646</v>
      </c>
      <c r="O17" s="238">
        <v>57851</v>
      </c>
      <c r="P17" s="238">
        <v>2532152</v>
      </c>
      <c r="Q17" s="238">
        <v>14982</v>
      </c>
      <c r="R17" s="238">
        <v>46887</v>
      </c>
      <c r="S17" s="238">
        <v>43386</v>
      </c>
      <c r="T17" s="238">
        <v>5692</v>
      </c>
      <c r="U17" s="238">
        <v>56910</v>
      </c>
      <c r="V17" s="238">
        <v>1396</v>
      </c>
      <c r="W17" s="238">
        <v>4939</v>
      </c>
      <c r="X17" s="238">
        <v>153</v>
      </c>
      <c r="Y17" s="238">
        <v>1297</v>
      </c>
      <c r="Z17" s="238">
        <v>0</v>
      </c>
      <c r="AA17" s="238">
        <v>366</v>
      </c>
      <c r="AB17" s="238">
        <v>0</v>
      </c>
      <c r="AC17" s="238">
        <v>0</v>
      </c>
      <c r="AD17" s="238">
        <v>2810</v>
      </c>
      <c r="AE17" s="238">
        <v>168</v>
      </c>
      <c r="AF17" s="238">
        <v>744</v>
      </c>
      <c r="AG17" s="238">
        <v>0</v>
      </c>
      <c r="AH17" s="238">
        <v>0</v>
      </c>
      <c r="AI17" s="238">
        <v>0</v>
      </c>
      <c r="AJ17" s="238">
        <v>856429</v>
      </c>
      <c r="AK17" s="238">
        <v>528</v>
      </c>
      <c r="AL17" s="238">
        <v>0</v>
      </c>
      <c r="AM17" s="239">
        <v>0</v>
      </c>
      <c r="AN17" s="240">
        <v>3693385</v>
      </c>
      <c r="AO17" s="241">
        <v>0</v>
      </c>
      <c r="AP17" s="241">
        <v>26168</v>
      </c>
      <c r="AQ17" s="241">
        <v>0</v>
      </c>
      <c r="AR17" s="241">
        <v>114312</v>
      </c>
      <c r="AS17" s="241">
        <v>10301334</v>
      </c>
      <c r="AT17" s="238">
        <v>168199</v>
      </c>
      <c r="AU17" s="237">
        <v>10610013</v>
      </c>
      <c r="AV17" s="237">
        <v>14303398</v>
      </c>
      <c r="AW17" s="240">
        <v>7328220</v>
      </c>
      <c r="AX17" s="240">
        <v>7328220</v>
      </c>
      <c r="AY17" s="240">
        <v>17938233</v>
      </c>
      <c r="AZ17" s="240">
        <v>21631618</v>
      </c>
      <c r="BA17" s="237">
        <v>-1876084</v>
      </c>
      <c r="BB17" s="238">
        <v>0</v>
      </c>
      <c r="BC17" s="238">
        <v>-150085</v>
      </c>
      <c r="BD17" s="240">
        <v>-2026169</v>
      </c>
      <c r="BE17" s="237">
        <v>15912064</v>
      </c>
      <c r="BF17" s="237">
        <v>-2648839</v>
      </c>
      <c r="BG17" s="240">
        <v>-251687</v>
      </c>
      <c r="BH17" s="237">
        <v>16704923</v>
      </c>
      <c r="BI17" s="83"/>
    </row>
    <row r="18" spans="1:61" ht="14.25">
      <c r="A18" s="82" t="s">
        <v>19</v>
      </c>
      <c r="B18" s="242" t="s">
        <v>164</v>
      </c>
      <c r="C18" s="237">
        <v>5484</v>
      </c>
      <c r="D18" s="238">
        <v>0</v>
      </c>
      <c r="E18" s="238">
        <v>17</v>
      </c>
      <c r="F18" s="238">
        <v>0</v>
      </c>
      <c r="G18" s="238">
        <v>0</v>
      </c>
      <c r="H18" s="238">
        <v>39</v>
      </c>
      <c r="I18" s="238">
        <v>0</v>
      </c>
      <c r="J18" s="238">
        <v>0</v>
      </c>
      <c r="K18" s="238">
        <v>0</v>
      </c>
      <c r="L18" s="238">
        <v>0</v>
      </c>
      <c r="M18" s="238">
        <v>0</v>
      </c>
      <c r="N18" s="238">
        <v>405</v>
      </c>
      <c r="O18" s="238">
        <v>51683</v>
      </c>
      <c r="P18" s="238">
        <v>170635</v>
      </c>
      <c r="Q18" s="238">
        <v>659617</v>
      </c>
      <c r="R18" s="238">
        <v>1815</v>
      </c>
      <c r="S18" s="238">
        <v>27442</v>
      </c>
      <c r="T18" s="238">
        <v>8559</v>
      </c>
      <c r="U18" s="238">
        <v>39804</v>
      </c>
      <c r="V18" s="238">
        <v>2020</v>
      </c>
      <c r="W18" s="238">
        <v>22442</v>
      </c>
      <c r="X18" s="238">
        <v>0</v>
      </c>
      <c r="Y18" s="238">
        <v>834</v>
      </c>
      <c r="Z18" s="238">
        <v>255</v>
      </c>
      <c r="AA18" s="238">
        <v>195262</v>
      </c>
      <c r="AB18" s="238">
        <v>776</v>
      </c>
      <c r="AC18" s="238">
        <v>0</v>
      </c>
      <c r="AD18" s="238">
        <v>2355</v>
      </c>
      <c r="AE18" s="238">
        <v>12517</v>
      </c>
      <c r="AF18" s="238">
        <v>144489</v>
      </c>
      <c r="AG18" s="238">
        <v>0</v>
      </c>
      <c r="AH18" s="238">
        <v>938365</v>
      </c>
      <c r="AI18" s="238">
        <v>0</v>
      </c>
      <c r="AJ18" s="238">
        <v>332659</v>
      </c>
      <c r="AK18" s="238">
        <v>44575</v>
      </c>
      <c r="AL18" s="238">
        <v>45663</v>
      </c>
      <c r="AM18" s="239">
        <v>0</v>
      </c>
      <c r="AN18" s="240">
        <v>2707712</v>
      </c>
      <c r="AO18" s="241">
        <v>4549</v>
      </c>
      <c r="AP18" s="241">
        <v>349631</v>
      </c>
      <c r="AQ18" s="241">
        <v>290</v>
      </c>
      <c r="AR18" s="241">
        <v>498049</v>
      </c>
      <c r="AS18" s="241">
        <v>5132158</v>
      </c>
      <c r="AT18" s="238">
        <v>76421</v>
      </c>
      <c r="AU18" s="237">
        <v>6061098</v>
      </c>
      <c r="AV18" s="237">
        <v>8768810</v>
      </c>
      <c r="AW18" s="240">
        <v>2351787</v>
      </c>
      <c r="AX18" s="240">
        <v>2351787</v>
      </c>
      <c r="AY18" s="240">
        <v>8412885</v>
      </c>
      <c r="AZ18" s="240">
        <v>11120597</v>
      </c>
      <c r="BA18" s="237">
        <v>-1952156</v>
      </c>
      <c r="BB18" s="238">
        <v>-747</v>
      </c>
      <c r="BC18" s="238">
        <v>-156191</v>
      </c>
      <c r="BD18" s="240">
        <v>-2109094</v>
      </c>
      <c r="BE18" s="237">
        <v>6303791</v>
      </c>
      <c r="BF18" s="237">
        <v>-1954066</v>
      </c>
      <c r="BG18" s="240">
        <v>-154137</v>
      </c>
      <c r="BH18" s="237">
        <v>6903300</v>
      </c>
      <c r="BI18" s="83"/>
    </row>
    <row r="19" spans="1:61" ht="14.25">
      <c r="A19" s="82" t="s">
        <v>20</v>
      </c>
      <c r="B19" s="236" t="s">
        <v>51</v>
      </c>
      <c r="C19" s="237">
        <v>13</v>
      </c>
      <c r="D19" s="238">
        <v>22</v>
      </c>
      <c r="E19" s="238">
        <v>85</v>
      </c>
      <c r="F19" s="238">
        <v>4</v>
      </c>
      <c r="G19" s="238">
        <v>133</v>
      </c>
      <c r="H19" s="238">
        <v>178</v>
      </c>
      <c r="I19" s="238">
        <v>12</v>
      </c>
      <c r="J19" s="238">
        <v>8</v>
      </c>
      <c r="K19" s="238">
        <v>2</v>
      </c>
      <c r="L19" s="238">
        <v>37</v>
      </c>
      <c r="M19" s="238">
        <v>1285</v>
      </c>
      <c r="N19" s="238">
        <v>33661</v>
      </c>
      <c r="O19" s="238">
        <v>84253</v>
      </c>
      <c r="P19" s="238">
        <v>169716</v>
      </c>
      <c r="Q19" s="238">
        <v>1004610</v>
      </c>
      <c r="R19" s="238">
        <v>4013480</v>
      </c>
      <c r="S19" s="238">
        <v>2496857</v>
      </c>
      <c r="T19" s="238">
        <v>1804822</v>
      </c>
      <c r="U19" s="238">
        <v>644241</v>
      </c>
      <c r="V19" s="238">
        <v>76147</v>
      </c>
      <c r="W19" s="238">
        <v>20309</v>
      </c>
      <c r="X19" s="238">
        <v>162</v>
      </c>
      <c r="Y19" s="238">
        <v>116</v>
      </c>
      <c r="Z19" s="238">
        <v>0</v>
      </c>
      <c r="AA19" s="238">
        <v>2868</v>
      </c>
      <c r="AB19" s="238">
        <v>1940</v>
      </c>
      <c r="AC19" s="238">
        <v>0</v>
      </c>
      <c r="AD19" s="238">
        <v>338</v>
      </c>
      <c r="AE19" s="238">
        <v>84671</v>
      </c>
      <c r="AF19" s="238">
        <v>95667</v>
      </c>
      <c r="AG19" s="238">
        <v>79366</v>
      </c>
      <c r="AH19" s="238">
        <v>350</v>
      </c>
      <c r="AI19" s="238">
        <v>0</v>
      </c>
      <c r="AJ19" s="238">
        <v>793988</v>
      </c>
      <c r="AK19" s="238">
        <v>774</v>
      </c>
      <c r="AL19" s="238">
        <v>64041</v>
      </c>
      <c r="AM19" s="239">
        <v>0</v>
      </c>
      <c r="AN19" s="240">
        <v>11474156</v>
      </c>
      <c r="AO19" s="241">
        <v>892</v>
      </c>
      <c r="AP19" s="241">
        <v>216002</v>
      </c>
      <c r="AQ19" s="241">
        <v>0</v>
      </c>
      <c r="AR19" s="241">
        <v>0</v>
      </c>
      <c r="AS19" s="241">
        <v>0</v>
      </c>
      <c r="AT19" s="238">
        <v>93932</v>
      </c>
      <c r="AU19" s="237">
        <v>310826</v>
      </c>
      <c r="AV19" s="237">
        <v>11784982</v>
      </c>
      <c r="AW19" s="240">
        <v>7226564</v>
      </c>
      <c r="AX19" s="240">
        <v>7226564</v>
      </c>
      <c r="AY19" s="240">
        <v>7537390</v>
      </c>
      <c r="AZ19" s="240">
        <v>19011546</v>
      </c>
      <c r="BA19" s="237">
        <v>-3864965</v>
      </c>
      <c r="BB19" s="238">
        <v>0</v>
      </c>
      <c r="BC19" s="238">
        <v>-309187</v>
      </c>
      <c r="BD19" s="240">
        <v>-4174152</v>
      </c>
      <c r="BE19" s="237">
        <v>3363238</v>
      </c>
      <c r="BF19" s="237">
        <v>-1120479</v>
      </c>
      <c r="BG19" s="240">
        <v>-180831</v>
      </c>
      <c r="BH19" s="237">
        <v>13536084</v>
      </c>
      <c r="BI19" s="83"/>
    </row>
    <row r="20" spans="1:61" ht="14.25">
      <c r="A20" s="82" t="s">
        <v>21</v>
      </c>
      <c r="B20" s="236" t="s">
        <v>30</v>
      </c>
      <c r="C20" s="237">
        <v>3620</v>
      </c>
      <c r="D20" s="238">
        <v>333</v>
      </c>
      <c r="E20" s="238">
        <v>18</v>
      </c>
      <c r="F20" s="238">
        <v>0</v>
      </c>
      <c r="G20" s="238">
        <v>2119</v>
      </c>
      <c r="H20" s="238">
        <v>107</v>
      </c>
      <c r="I20" s="238">
        <v>0</v>
      </c>
      <c r="J20" s="238">
        <v>363</v>
      </c>
      <c r="K20" s="238">
        <v>360</v>
      </c>
      <c r="L20" s="238">
        <v>0</v>
      </c>
      <c r="M20" s="238">
        <v>216</v>
      </c>
      <c r="N20" s="238">
        <v>10701</v>
      </c>
      <c r="O20" s="238">
        <v>281554</v>
      </c>
      <c r="P20" s="238">
        <v>428665</v>
      </c>
      <c r="Q20" s="238">
        <v>151437</v>
      </c>
      <c r="R20" s="238">
        <v>301993</v>
      </c>
      <c r="S20" s="238">
        <v>2045264</v>
      </c>
      <c r="T20" s="238">
        <v>122463</v>
      </c>
      <c r="U20" s="238">
        <v>2094744</v>
      </c>
      <c r="V20" s="238">
        <v>15020</v>
      </c>
      <c r="W20" s="238">
        <v>569236</v>
      </c>
      <c r="X20" s="238">
        <v>106</v>
      </c>
      <c r="Y20" s="238">
        <v>1166</v>
      </c>
      <c r="Z20" s="238">
        <v>0</v>
      </c>
      <c r="AA20" s="238">
        <v>27080</v>
      </c>
      <c r="AB20" s="238">
        <v>124</v>
      </c>
      <c r="AC20" s="238">
        <v>1218</v>
      </c>
      <c r="AD20" s="238">
        <v>14579</v>
      </c>
      <c r="AE20" s="238">
        <v>14886</v>
      </c>
      <c r="AF20" s="238">
        <v>88530</v>
      </c>
      <c r="AG20" s="238">
        <v>26630</v>
      </c>
      <c r="AH20" s="238">
        <v>6139</v>
      </c>
      <c r="AI20" s="238">
        <v>0</v>
      </c>
      <c r="AJ20" s="238">
        <v>506447</v>
      </c>
      <c r="AK20" s="238">
        <v>12958</v>
      </c>
      <c r="AL20" s="238">
        <v>0</v>
      </c>
      <c r="AM20" s="239">
        <v>5653</v>
      </c>
      <c r="AN20" s="240">
        <v>6733729</v>
      </c>
      <c r="AO20" s="241">
        <v>110969</v>
      </c>
      <c r="AP20" s="241">
        <v>5309256</v>
      </c>
      <c r="AQ20" s="241">
        <v>0</v>
      </c>
      <c r="AR20" s="241">
        <v>342328</v>
      </c>
      <c r="AS20" s="241">
        <v>5960701</v>
      </c>
      <c r="AT20" s="238">
        <v>54028</v>
      </c>
      <c r="AU20" s="237">
        <v>11777282</v>
      </c>
      <c r="AV20" s="237">
        <v>18511011</v>
      </c>
      <c r="AW20" s="240">
        <v>6916878</v>
      </c>
      <c r="AX20" s="240">
        <v>6916878</v>
      </c>
      <c r="AY20" s="240">
        <v>18694160</v>
      </c>
      <c r="AZ20" s="240">
        <v>25427889</v>
      </c>
      <c r="BA20" s="237">
        <v>-4373272</v>
      </c>
      <c r="BB20" s="238">
        <v>-134</v>
      </c>
      <c r="BC20" s="238">
        <v>-349633</v>
      </c>
      <c r="BD20" s="240">
        <v>-4723039</v>
      </c>
      <c r="BE20" s="237">
        <v>13971121</v>
      </c>
      <c r="BF20" s="237">
        <v>-4410384</v>
      </c>
      <c r="BG20" s="240">
        <v>-231756</v>
      </c>
      <c r="BH20" s="237">
        <v>16062710</v>
      </c>
      <c r="BI20" s="83"/>
    </row>
    <row r="21" spans="1:61" ht="14.25">
      <c r="A21" s="82" t="s">
        <v>65</v>
      </c>
      <c r="B21" s="236" t="s">
        <v>197</v>
      </c>
      <c r="C21" s="237">
        <v>217</v>
      </c>
      <c r="D21" s="238">
        <v>12</v>
      </c>
      <c r="E21" s="238">
        <v>819</v>
      </c>
      <c r="F21" s="238">
        <v>28</v>
      </c>
      <c r="G21" s="238">
        <v>86</v>
      </c>
      <c r="H21" s="238">
        <v>1051</v>
      </c>
      <c r="I21" s="238">
        <v>58</v>
      </c>
      <c r="J21" s="238">
        <v>145</v>
      </c>
      <c r="K21" s="238">
        <v>93</v>
      </c>
      <c r="L21" s="238">
        <v>24</v>
      </c>
      <c r="M21" s="238">
        <v>30</v>
      </c>
      <c r="N21" s="238">
        <v>711</v>
      </c>
      <c r="O21" s="238">
        <v>8725</v>
      </c>
      <c r="P21" s="238">
        <v>4619</v>
      </c>
      <c r="Q21" s="238">
        <v>262</v>
      </c>
      <c r="R21" s="238">
        <v>924</v>
      </c>
      <c r="S21" s="238">
        <v>849</v>
      </c>
      <c r="T21" s="238">
        <v>150548</v>
      </c>
      <c r="U21" s="238">
        <v>354768</v>
      </c>
      <c r="V21" s="238">
        <v>465</v>
      </c>
      <c r="W21" s="238">
        <v>116942</v>
      </c>
      <c r="X21" s="238">
        <v>418</v>
      </c>
      <c r="Y21" s="238">
        <v>61</v>
      </c>
      <c r="Z21" s="238">
        <v>117</v>
      </c>
      <c r="AA21" s="238">
        <v>34004</v>
      </c>
      <c r="AB21" s="238">
        <v>5994</v>
      </c>
      <c r="AC21" s="238">
        <v>6182</v>
      </c>
      <c r="AD21" s="238">
        <v>6729</v>
      </c>
      <c r="AE21" s="238">
        <v>13825</v>
      </c>
      <c r="AF21" s="238">
        <v>74999</v>
      </c>
      <c r="AG21" s="238">
        <v>6076</v>
      </c>
      <c r="AH21" s="238">
        <v>2049</v>
      </c>
      <c r="AI21" s="238">
        <v>384</v>
      </c>
      <c r="AJ21" s="238">
        <v>116616</v>
      </c>
      <c r="AK21" s="238">
        <v>9422</v>
      </c>
      <c r="AL21" s="238">
        <v>0</v>
      </c>
      <c r="AM21" s="239">
        <v>0</v>
      </c>
      <c r="AN21" s="240">
        <v>918252</v>
      </c>
      <c r="AO21" s="241">
        <v>67962</v>
      </c>
      <c r="AP21" s="241">
        <v>4778198</v>
      </c>
      <c r="AQ21" s="241">
        <v>0</v>
      </c>
      <c r="AR21" s="241">
        <v>1184637</v>
      </c>
      <c r="AS21" s="241">
        <v>5748265</v>
      </c>
      <c r="AT21" s="238">
        <v>16219</v>
      </c>
      <c r="AU21" s="237">
        <v>11795281</v>
      </c>
      <c r="AV21" s="237">
        <v>12713533</v>
      </c>
      <c r="AW21" s="240">
        <v>1864627</v>
      </c>
      <c r="AX21" s="240">
        <v>1864627</v>
      </c>
      <c r="AY21" s="240">
        <v>13659908</v>
      </c>
      <c r="AZ21" s="240">
        <v>14578160</v>
      </c>
      <c r="BA21" s="237">
        <v>-5938214</v>
      </c>
      <c r="BB21" s="238">
        <v>0</v>
      </c>
      <c r="BC21" s="238">
        <v>-474230</v>
      </c>
      <c r="BD21" s="240">
        <v>-6412444</v>
      </c>
      <c r="BE21" s="237">
        <v>7247464</v>
      </c>
      <c r="BF21" s="237">
        <v>-2593955</v>
      </c>
      <c r="BG21" s="240">
        <v>-115301</v>
      </c>
      <c r="BH21" s="237">
        <v>5456460</v>
      </c>
      <c r="BI21" s="83"/>
    </row>
    <row r="22" spans="1:61" ht="14.25">
      <c r="A22" s="82" t="s">
        <v>22</v>
      </c>
      <c r="B22" s="236" t="s">
        <v>40</v>
      </c>
      <c r="C22" s="237">
        <v>72155</v>
      </c>
      <c r="D22" s="238">
        <v>31</v>
      </c>
      <c r="E22" s="238">
        <v>0</v>
      </c>
      <c r="F22" s="238">
        <v>0</v>
      </c>
      <c r="G22" s="238">
        <v>0</v>
      </c>
      <c r="H22" s="238">
        <v>0</v>
      </c>
      <c r="I22" s="238">
        <v>0</v>
      </c>
      <c r="J22" s="238">
        <v>0</v>
      </c>
      <c r="K22" s="238">
        <v>0</v>
      </c>
      <c r="L22" s="238">
        <v>0</v>
      </c>
      <c r="M22" s="238">
        <v>0</v>
      </c>
      <c r="N22" s="238">
        <v>0</v>
      </c>
      <c r="O22" s="238">
        <v>0</v>
      </c>
      <c r="P22" s="238">
        <v>9906</v>
      </c>
      <c r="Q22" s="238">
        <v>0</v>
      </c>
      <c r="R22" s="238">
        <v>0</v>
      </c>
      <c r="S22" s="238">
        <v>0</v>
      </c>
      <c r="T22" s="238">
        <v>0</v>
      </c>
      <c r="U22" s="238">
        <v>25880493</v>
      </c>
      <c r="V22" s="238">
        <v>0</v>
      </c>
      <c r="W22" s="238">
        <v>0</v>
      </c>
      <c r="X22" s="238">
        <v>0</v>
      </c>
      <c r="Y22" s="238">
        <v>0</v>
      </c>
      <c r="Z22" s="238">
        <v>0</v>
      </c>
      <c r="AA22" s="238">
        <v>0</v>
      </c>
      <c r="AB22" s="238">
        <v>0</v>
      </c>
      <c r="AC22" s="238">
        <v>0</v>
      </c>
      <c r="AD22" s="238">
        <v>816692</v>
      </c>
      <c r="AE22" s="238">
        <v>0</v>
      </c>
      <c r="AF22" s="238">
        <v>220523</v>
      </c>
      <c r="AG22" s="238">
        <v>2937</v>
      </c>
      <c r="AH22" s="238">
        <v>0</v>
      </c>
      <c r="AI22" s="238">
        <v>0</v>
      </c>
      <c r="AJ22" s="238">
        <v>2041782</v>
      </c>
      <c r="AK22" s="238">
        <v>1631</v>
      </c>
      <c r="AL22" s="238">
        <v>0</v>
      </c>
      <c r="AM22" s="239">
        <v>0</v>
      </c>
      <c r="AN22" s="240">
        <v>29046150</v>
      </c>
      <c r="AO22" s="241">
        <v>0</v>
      </c>
      <c r="AP22" s="241">
        <v>8951463</v>
      </c>
      <c r="AQ22" s="241">
        <v>0</v>
      </c>
      <c r="AR22" s="241">
        <v>1002130</v>
      </c>
      <c r="AS22" s="241">
        <v>8063189</v>
      </c>
      <c r="AT22" s="238">
        <v>129959</v>
      </c>
      <c r="AU22" s="237">
        <v>18146741</v>
      </c>
      <c r="AV22" s="237">
        <v>47192891</v>
      </c>
      <c r="AW22" s="240">
        <v>19613439</v>
      </c>
      <c r="AX22" s="240">
        <v>19613439</v>
      </c>
      <c r="AY22" s="240">
        <v>37760180</v>
      </c>
      <c r="AZ22" s="240">
        <v>66806330</v>
      </c>
      <c r="BA22" s="237">
        <v>-4255337</v>
      </c>
      <c r="BB22" s="238">
        <v>0</v>
      </c>
      <c r="BC22" s="238">
        <v>-333125</v>
      </c>
      <c r="BD22" s="240">
        <v>-4588462</v>
      </c>
      <c r="BE22" s="237">
        <v>33171718</v>
      </c>
      <c r="BF22" s="237">
        <v>-5788348</v>
      </c>
      <c r="BG22" s="240">
        <v>-1051807</v>
      </c>
      <c r="BH22" s="237">
        <v>55377713</v>
      </c>
      <c r="BI22" s="83"/>
    </row>
    <row r="23" spans="1:61" ht="14.25">
      <c r="A23" s="82" t="s">
        <v>90</v>
      </c>
      <c r="B23" s="236" t="s">
        <v>28</v>
      </c>
      <c r="C23" s="237">
        <v>40282</v>
      </c>
      <c r="D23" s="238">
        <v>5412</v>
      </c>
      <c r="E23" s="238">
        <v>360649</v>
      </c>
      <c r="F23" s="238">
        <v>113729</v>
      </c>
      <c r="G23" s="238">
        <v>196767</v>
      </c>
      <c r="H23" s="238">
        <v>112569</v>
      </c>
      <c r="I23" s="238">
        <v>21890</v>
      </c>
      <c r="J23" s="238">
        <v>32561</v>
      </c>
      <c r="K23" s="238">
        <v>70581</v>
      </c>
      <c r="L23" s="238">
        <v>237880</v>
      </c>
      <c r="M23" s="238">
        <v>290432</v>
      </c>
      <c r="N23" s="238">
        <v>37826</v>
      </c>
      <c r="O23" s="238">
        <v>15733</v>
      </c>
      <c r="P23" s="238">
        <v>85168</v>
      </c>
      <c r="Q23" s="238">
        <v>61908</v>
      </c>
      <c r="R23" s="238">
        <v>87247</v>
      </c>
      <c r="S23" s="238">
        <v>80278</v>
      </c>
      <c r="T23" s="238">
        <v>50094</v>
      </c>
      <c r="U23" s="238">
        <v>115359</v>
      </c>
      <c r="V23" s="238">
        <v>667832</v>
      </c>
      <c r="W23" s="238">
        <v>327640</v>
      </c>
      <c r="X23" s="238">
        <v>231326</v>
      </c>
      <c r="Y23" s="238">
        <v>20002</v>
      </c>
      <c r="Z23" s="238">
        <v>22528</v>
      </c>
      <c r="AA23" s="238">
        <v>658973</v>
      </c>
      <c r="AB23" s="238">
        <v>615753</v>
      </c>
      <c r="AC23" s="238">
        <v>6509</v>
      </c>
      <c r="AD23" s="238">
        <v>142728</v>
      </c>
      <c r="AE23" s="238">
        <v>1378636</v>
      </c>
      <c r="AF23" s="238">
        <v>429557</v>
      </c>
      <c r="AG23" s="238">
        <v>985599</v>
      </c>
      <c r="AH23" s="238">
        <v>344246</v>
      </c>
      <c r="AI23" s="238">
        <v>247257</v>
      </c>
      <c r="AJ23" s="238">
        <v>1023911</v>
      </c>
      <c r="AK23" s="238">
        <v>557015</v>
      </c>
      <c r="AL23" s="238">
        <v>281177</v>
      </c>
      <c r="AM23" s="239">
        <v>9802</v>
      </c>
      <c r="AN23" s="240">
        <v>9966856</v>
      </c>
      <c r="AO23" s="241">
        <v>609806</v>
      </c>
      <c r="AP23" s="241">
        <v>6944572</v>
      </c>
      <c r="AQ23" s="241">
        <v>27</v>
      </c>
      <c r="AR23" s="241">
        <v>195624</v>
      </c>
      <c r="AS23" s="241">
        <v>1879028</v>
      </c>
      <c r="AT23" s="238">
        <v>60344</v>
      </c>
      <c r="AU23" s="237">
        <v>9689401</v>
      </c>
      <c r="AV23" s="237">
        <v>19656257</v>
      </c>
      <c r="AW23" s="240">
        <v>972744</v>
      </c>
      <c r="AX23" s="240">
        <v>972744</v>
      </c>
      <c r="AY23" s="240">
        <v>10662145</v>
      </c>
      <c r="AZ23" s="240">
        <v>20629001</v>
      </c>
      <c r="BA23" s="237">
        <v>-3105882</v>
      </c>
      <c r="BB23" s="238">
        <v>-108335</v>
      </c>
      <c r="BC23" s="238">
        <v>-224553</v>
      </c>
      <c r="BD23" s="240">
        <v>-3438770</v>
      </c>
      <c r="BE23" s="237">
        <v>7223375</v>
      </c>
      <c r="BF23" s="237">
        <v>-6525089</v>
      </c>
      <c r="BG23" s="240">
        <v>-735829</v>
      </c>
      <c r="BH23" s="237">
        <v>9929313</v>
      </c>
      <c r="BI23" s="83"/>
    </row>
    <row r="24" spans="1:61" ht="14.25">
      <c r="A24" s="82" t="s">
        <v>93</v>
      </c>
      <c r="B24" s="236" t="s">
        <v>31</v>
      </c>
      <c r="C24" s="237">
        <v>30170</v>
      </c>
      <c r="D24" s="238">
        <v>2604</v>
      </c>
      <c r="E24" s="238">
        <v>17938</v>
      </c>
      <c r="F24" s="238">
        <v>8068</v>
      </c>
      <c r="G24" s="238">
        <v>41694</v>
      </c>
      <c r="H24" s="238">
        <v>86227</v>
      </c>
      <c r="I24" s="238">
        <v>5809</v>
      </c>
      <c r="J24" s="238">
        <v>41315</v>
      </c>
      <c r="K24" s="238">
        <v>33850</v>
      </c>
      <c r="L24" s="238">
        <v>106287</v>
      </c>
      <c r="M24" s="238">
        <v>26342</v>
      </c>
      <c r="N24" s="238">
        <v>43111</v>
      </c>
      <c r="O24" s="238">
        <v>17351</v>
      </c>
      <c r="P24" s="238">
        <v>26866</v>
      </c>
      <c r="Q24" s="238">
        <v>8379</v>
      </c>
      <c r="R24" s="238">
        <v>42911</v>
      </c>
      <c r="S24" s="238">
        <v>27167</v>
      </c>
      <c r="T24" s="238">
        <v>8547</v>
      </c>
      <c r="U24" s="238">
        <v>33752</v>
      </c>
      <c r="V24" s="238">
        <v>13780</v>
      </c>
      <c r="W24" s="238">
        <v>37948</v>
      </c>
      <c r="X24" s="238">
        <v>357223</v>
      </c>
      <c r="Y24" s="238">
        <v>133015</v>
      </c>
      <c r="Z24" s="238">
        <v>13937</v>
      </c>
      <c r="AA24" s="238">
        <v>276671</v>
      </c>
      <c r="AB24" s="238">
        <v>86761</v>
      </c>
      <c r="AC24" s="238">
        <v>722676</v>
      </c>
      <c r="AD24" s="238">
        <v>358460</v>
      </c>
      <c r="AE24" s="238">
        <v>170921</v>
      </c>
      <c r="AF24" s="238">
        <v>324300</v>
      </c>
      <c r="AG24" s="238">
        <v>229883</v>
      </c>
      <c r="AH24" s="238">
        <v>151767</v>
      </c>
      <c r="AI24" s="238">
        <v>7339</v>
      </c>
      <c r="AJ24" s="238">
        <v>89065</v>
      </c>
      <c r="AK24" s="238">
        <v>117246</v>
      </c>
      <c r="AL24" s="238">
        <v>0</v>
      </c>
      <c r="AM24" s="239">
        <v>0</v>
      </c>
      <c r="AN24" s="240">
        <v>3699380</v>
      </c>
      <c r="AO24" s="241">
        <v>0</v>
      </c>
      <c r="AP24" s="241">
        <v>0</v>
      </c>
      <c r="AQ24" s="241">
        <v>0</v>
      </c>
      <c r="AR24" s="241">
        <v>20550168</v>
      </c>
      <c r="AS24" s="241">
        <v>36587021</v>
      </c>
      <c r="AT24" s="238">
        <v>0</v>
      </c>
      <c r="AU24" s="237">
        <v>57137189</v>
      </c>
      <c r="AV24" s="237">
        <v>60836569</v>
      </c>
      <c r="AW24" s="240">
        <v>0</v>
      </c>
      <c r="AX24" s="240">
        <v>0</v>
      </c>
      <c r="AY24" s="240">
        <v>57137189</v>
      </c>
      <c r="AZ24" s="240">
        <v>60836569</v>
      </c>
      <c r="BA24" s="237">
        <v>0</v>
      </c>
      <c r="BB24" s="238">
        <v>0</v>
      </c>
      <c r="BC24" s="238">
        <v>0</v>
      </c>
      <c r="BD24" s="240">
        <v>0</v>
      </c>
      <c r="BE24" s="237">
        <v>57137189</v>
      </c>
      <c r="BF24" s="237">
        <v>0</v>
      </c>
      <c r="BG24" s="240">
        <v>0</v>
      </c>
      <c r="BH24" s="237">
        <v>60836569</v>
      </c>
      <c r="BI24" s="83"/>
    </row>
    <row r="25" spans="1:61" ht="14.25">
      <c r="A25" s="82" t="s">
        <v>134</v>
      </c>
      <c r="B25" s="236" t="s">
        <v>41</v>
      </c>
      <c r="C25" s="237">
        <v>119603</v>
      </c>
      <c r="D25" s="238">
        <v>32069</v>
      </c>
      <c r="E25" s="238">
        <v>509336</v>
      </c>
      <c r="F25" s="238">
        <v>110091</v>
      </c>
      <c r="G25" s="238">
        <v>509238</v>
      </c>
      <c r="H25" s="238">
        <v>810680</v>
      </c>
      <c r="I25" s="238">
        <v>128917</v>
      </c>
      <c r="J25" s="238">
        <v>454407</v>
      </c>
      <c r="K25" s="238">
        <v>343938</v>
      </c>
      <c r="L25" s="238">
        <v>1175487</v>
      </c>
      <c r="M25" s="238">
        <v>313425</v>
      </c>
      <c r="N25" s="238">
        <v>273139</v>
      </c>
      <c r="O25" s="238">
        <v>141566</v>
      </c>
      <c r="P25" s="238">
        <v>179457</v>
      </c>
      <c r="Q25" s="238">
        <v>67279</v>
      </c>
      <c r="R25" s="238">
        <v>382362</v>
      </c>
      <c r="S25" s="238">
        <v>147357</v>
      </c>
      <c r="T25" s="238">
        <v>30318</v>
      </c>
      <c r="U25" s="238">
        <v>677372</v>
      </c>
      <c r="V25" s="238">
        <v>177207</v>
      </c>
      <c r="W25" s="238">
        <v>197529</v>
      </c>
      <c r="X25" s="238">
        <v>2122867</v>
      </c>
      <c r="Y25" s="238">
        <v>192002</v>
      </c>
      <c r="Z25" s="238">
        <v>361559</v>
      </c>
      <c r="AA25" s="238">
        <v>2152379</v>
      </c>
      <c r="AB25" s="238">
        <v>177305</v>
      </c>
      <c r="AC25" s="238">
        <v>324512</v>
      </c>
      <c r="AD25" s="238">
        <v>696286</v>
      </c>
      <c r="AE25" s="238">
        <v>286139</v>
      </c>
      <c r="AF25" s="238">
        <v>476933</v>
      </c>
      <c r="AG25" s="238">
        <v>844091</v>
      </c>
      <c r="AH25" s="238">
        <v>847937</v>
      </c>
      <c r="AI25" s="238">
        <v>20451</v>
      </c>
      <c r="AJ25" s="238">
        <v>401838</v>
      </c>
      <c r="AK25" s="238">
        <v>1966385</v>
      </c>
      <c r="AL25" s="238">
        <v>0</v>
      </c>
      <c r="AM25" s="239">
        <v>21285</v>
      </c>
      <c r="AN25" s="240">
        <v>17672746</v>
      </c>
      <c r="AO25" s="241">
        <v>6754</v>
      </c>
      <c r="AP25" s="241">
        <v>6895130</v>
      </c>
      <c r="AQ25" s="241">
        <v>0</v>
      </c>
      <c r="AR25" s="241">
        <v>0</v>
      </c>
      <c r="AS25" s="241">
        <v>0</v>
      </c>
      <c r="AT25" s="238">
        <v>0</v>
      </c>
      <c r="AU25" s="237">
        <v>6901884</v>
      </c>
      <c r="AV25" s="237">
        <v>24574630</v>
      </c>
      <c r="AW25" s="240">
        <v>60832</v>
      </c>
      <c r="AX25" s="240">
        <v>60832</v>
      </c>
      <c r="AY25" s="240">
        <v>6962716</v>
      </c>
      <c r="AZ25" s="240">
        <v>24635462</v>
      </c>
      <c r="BA25" s="237">
        <v>-1753</v>
      </c>
      <c r="BB25" s="238">
        <v>0</v>
      </c>
      <c r="BC25" s="238">
        <v>0</v>
      </c>
      <c r="BD25" s="240">
        <v>-1753</v>
      </c>
      <c r="BE25" s="237">
        <v>6960963</v>
      </c>
      <c r="BF25" s="237">
        <v>0</v>
      </c>
      <c r="BG25" s="240">
        <v>0</v>
      </c>
      <c r="BH25" s="237">
        <v>24633709</v>
      </c>
      <c r="BI25" s="83"/>
    </row>
    <row r="26" spans="1:61" ht="14.25">
      <c r="A26" s="82" t="s">
        <v>135</v>
      </c>
      <c r="B26" s="236" t="s">
        <v>165</v>
      </c>
      <c r="C26" s="237">
        <v>7207</v>
      </c>
      <c r="D26" s="238">
        <v>2172</v>
      </c>
      <c r="E26" s="238">
        <v>70326</v>
      </c>
      <c r="F26" s="238">
        <v>5792</v>
      </c>
      <c r="G26" s="238">
        <v>23542</v>
      </c>
      <c r="H26" s="238">
        <v>67682</v>
      </c>
      <c r="I26" s="238">
        <v>8074</v>
      </c>
      <c r="J26" s="238">
        <v>13055</v>
      </c>
      <c r="K26" s="238">
        <v>7791</v>
      </c>
      <c r="L26" s="238">
        <v>26130</v>
      </c>
      <c r="M26" s="238">
        <v>6876</v>
      </c>
      <c r="N26" s="238">
        <v>7833</v>
      </c>
      <c r="O26" s="238">
        <v>6448</v>
      </c>
      <c r="P26" s="238">
        <v>9431</v>
      </c>
      <c r="Q26" s="238">
        <v>4419</v>
      </c>
      <c r="R26" s="238">
        <v>23210</v>
      </c>
      <c r="S26" s="238">
        <v>9318</v>
      </c>
      <c r="T26" s="238">
        <v>1381</v>
      </c>
      <c r="U26" s="238">
        <v>20866</v>
      </c>
      <c r="V26" s="238">
        <v>7983</v>
      </c>
      <c r="W26" s="238">
        <v>44881</v>
      </c>
      <c r="X26" s="238">
        <v>18863</v>
      </c>
      <c r="Y26" s="238">
        <v>407907</v>
      </c>
      <c r="Z26" s="238">
        <v>44308</v>
      </c>
      <c r="AA26" s="238">
        <v>214782</v>
      </c>
      <c r="AB26" s="238">
        <v>44067</v>
      </c>
      <c r="AC26" s="238">
        <v>32250</v>
      </c>
      <c r="AD26" s="238">
        <v>197939</v>
      </c>
      <c r="AE26" s="238">
        <v>88692</v>
      </c>
      <c r="AF26" s="238">
        <v>158630</v>
      </c>
      <c r="AG26" s="238">
        <v>386792</v>
      </c>
      <c r="AH26" s="238">
        <v>321745</v>
      </c>
      <c r="AI26" s="238">
        <v>9977</v>
      </c>
      <c r="AJ26" s="238">
        <v>54540</v>
      </c>
      <c r="AK26" s="238">
        <v>472099</v>
      </c>
      <c r="AL26" s="238">
        <v>0</v>
      </c>
      <c r="AM26" s="239">
        <v>6497</v>
      </c>
      <c r="AN26" s="240">
        <v>2833505</v>
      </c>
      <c r="AO26" s="241">
        <v>2686</v>
      </c>
      <c r="AP26" s="241">
        <v>1902465</v>
      </c>
      <c r="AQ26" s="241">
        <v>-212400</v>
      </c>
      <c r="AR26" s="241">
        <v>0</v>
      </c>
      <c r="AS26" s="241">
        <v>0</v>
      </c>
      <c r="AT26" s="238">
        <v>0</v>
      </c>
      <c r="AU26" s="237">
        <v>1692751</v>
      </c>
      <c r="AV26" s="237">
        <v>4526256</v>
      </c>
      <c r="AW26" s="240">
        <v>20868</v>
      </c>
      <c r="AX26" s="240">
        <v>20868</v>
      </c>
      <c r="AY26" s="240">
        <v>1713619</v>
      </c>
      <c r="AZ26" s="240">
        <v>4547124</v>
      </c>
      <c r="BA26" s="237">
        <v>-1534</v>
      </c>
      <c r="BB26" s="238">
        <v>0</v>
      </c>
      <c r="BC26" s="238">
        <v>0</v>
      </c>
      <c r="BD26" s="240">
        <v>-1534</v>
      </c>
      <c r="BE26" s="237">
        <v>1712085</v>
      </c>
      <c r="BF26" s="237">
        <v>0</v>
      </c>
      <c r="BG26" s="240">
        <v>0</v>
      </c>
      <c r="BH26" s="237">
        <v>4545590</v>
      </c>
      <c r="BI26" s="83"/>
    </row>
    <row r="27" spans="1:61" ht="14.25">
      <c r="A27" s="82" t="s">
        <v>136</v>
      </c>
      <c r="B27" s="236" t="s">
        <v>166</v>
      </c>
      <c r="C27" s="237">
        <v>5018</v>
      </c>
      <c r="D27" s="238">
        <v>1948</v>
      </c>
      <c r="E27" s="238">
        <v>30210</v>
      </c>
      <c r="F27" s="238">
        <v>824</v>
      </c>
      <c r="G27" s="238">
        <v>9011</v>
      </c>
      <c r="H27" s="238">
        <v>63722</v>
      </c>
      <c r="I27" s="238">
        <v>202</v>
      </c>
      <c r="J27" s="238">
        <v>1031</v>
      </c>
      <c r="K27" s="238">
        <v>15034</v>
      </c>
      <c r="L27" s="238">
        <v>3698</v>
      </c>
      <c r="M27" s="238">
        <v>1505</v>
      </c>
      <c r="N27" s="238">
        <v>982</v>
      </c>
      <c r="O27" s="238">
        <v>2886</v>
      </c>
      <c r="P27" s="238">
        <v>409</v>
      </c>
      <c r="Q27" s="238">
        <v>3426</v>
      </c>
      <c r="R27" s="238">
        <v>10085</v>
      </c>
      <c r="S27" s="238">
        <v>3760</v>
      </c>
      <c r="T27" s="238">
        <v>994</v>
      </c>
      <c r="U27" s="238">
        <v>19993</v>
      </c>
      <c r="V27" s="238">
        <v>3347</v>
      </c>
      <c r="W27" s="238">
        <v>115443</v>
      </c>
      <c r="X27" s="238">
        <v>250629</v>
      </c>
      <c r="Y27" s="238">
        <v>8962</v>
      </c>
      <c r="Z27" s="238">
        <v>0</v>
      </c>
      <c r="AA27" s="238">
        <v>126432</v>
      </c>
      <c r="AB27" s="238">
        <v>111251</v>
      </c>
      <c r="AC27" s="238">
        <v>1025</v>
      </c>
      <c r="AD27" s="238">
        <v>272174</v>
      </c>
      <c r="AE27" s="238">
        <v>177355</v>
      </c>
      <c r="AF27" s="238">
        <v>1083959</v>
      </c>
      <c r="AG27" s="238">
        <v>206714</v>
      </c>
      <c r="AH27" s="238">
        <v>245589</v>
      </c>
      <c r="AI27" s="238">
        <v>156</v>
      </c>
      <c r="AJ27" s="238">
        <v>21940</v>
      </c>
      <c r="AK27" s="238">
        <v>950186</v>
      </c>
      <c r="AL27" s="238">
        <v>0</v>
      </c>
      <c r="AM27" s="239">
        <v>67363</v>
      </c>
      <c r="AN27" s="240">
        <v>3817263</v>
      </c>
      <c r="AO27" s="241">
        <v>0</v>
      </c>
      <c r="AP27" s="241">
        <v>292863</v>
      </c>
      <c r="AQ27" s="241">
        <v>783652</v>
      </c>
      <c r="AR27" s="241">
        <v>0</v>
      </c>
      <c r="AS27" s="241">
        <v>0</v>
      </c>
      <c r="AT27" s="238">
        <v>0</v>
      </c>
      <c r="AU27" s="237">
        <v>1076515</v>
      </c>
      <c r="AV27" s="237">
        <v>4893778</v>
      </c>
      <c r="AW27" s="240">
        <v>8508</v>
      </c>
      <c r="AX27" s="240">
        <v>8508</v>
      </c>
      <c r="AY27" s="240">
        <v>1085023</v>
      </c>
      <c r="AZ27" s="240">
        <v>4902286</v>
      </c>
      <c r="BA27" s="237">
        <v>-306</v>
      </c>
      <c r="BB27" s="238">
        <v>0</v>
      </c>
      <c r="BC27" s="238">
        <v>0</v>
      </c>
      <c r="BD27" s="240">
        <v>-306</v>
      </c>
      <c r="BE27" s="237">
        <v>1084717</v>
      </c>
      <c r="BF27" s="237">
        <v>0</v>
      </c>
      <c r="BG27" s="240">
        <v>0</v>
      </c>
      <c r="BH27" s="237">
        <v>4901980</v>
      </c>
      <c r="BI27" s="83"/>
    </row>
    <row r="28" spans="1:61" ht="14.25">
      <c r="A28" s="82" t="s">
        <v>137</v>
      </c>
      <c r="B28" s="236" t="s">
        <v>42</v>
      </c>
      <c r="C28" s="237">
        <v>0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v>0</v>
      </c>
      <c r="S28" s="238">
        <v>0</v>
      </c>
      <c r="T28" s="238">
        <v>0</v>
      </c>
      <c r="U28" s="238">
        <v>0</v>
      </c>
      <c r="V28" s="238">
        <v>0</v>
      </c>
      <c r="W28" s="238">
        <v>0</v>
      </c>
      <c r="X28" s="238">
        <v>0</v>
      </c>
      <c r="Y28" s="238">
        <v>0</v>
      </c>
      <c r="Z28" s="238">
        <v>0</v>
      </c>
      <c r="AA28" s="238">
        <v>189500</v>
      </c>
      <c r="AB28" s="238">
        <v>0</v>
      </c>
      <c r="AC28" s="238">
        <v>0</v>
      </c>
      <c r="AD28" s="238">
        <v>0</v>
      </c>
      <c r="AE28" s="238">
        <v>0</v>
      </c>
      <c r="AF28" s="238">
        <v>0</v>
      </c>
      <c r="AG28" s="238">
        <v>0</v>
      </c>
      <c r="AH28" s="238">
        <v>0</v>
      </c>
      <c r="AI28" s="238">
        <v>0</v>
      </c>
      <c r="AJ28" s="238">
        <v>0</v>
      </c>
      <c r="AK28" s="238">
        <v>0</v>
      </c>
      <c r="AL28" s="238">
        <v>0</v>
      </c>
      <c r="AM28" s="239">
        <v>0</v>
      </c>
      <c r="AN28" s="240">
        <v>189500</v>
      </c>
      <c r="AO28" s="241">
        <v>0</v>
      </c>
      <c r="AP28" s="241">
        <v>1102720</v>
      </c>
      <c r="AQ28" s="241">
        <v>0</v>
      </c>
      <c r="AR28" s="241">
        <v>0</v>
      </c>
      <c r="AS28" s="241">
        <v>291230</v>
      </c>
      <c r="AT28" s="238">
        <v>0</v>
      </c>
      <c r="AU28" s="237">
        <v>1393950</v>
      </c>
      <c r="AV28" s="237">
        <v>1583450</v>
      </c>
      <c r="AW28" s="240">
        <v>-1033741</v>
      </c>
      <c r="AX28" s="240">
        <v>-1033741</v>
      </c>
      <c r="AY28" s="240">
        <v>360209</v>
      </c>
      <c r="AZ28" s="240">
        <v>549709</v>
      </c>
      <c r="BA28" s="237">
        <v>-189500</v>
      </c>
      <c r="BB28" s="238">
        <v>0</v>
      </c>
      <c r="BC28" s="238">
        <v>0</v>
      </c>
      <c r="BD28" s="240">
        <v>-189500</v>
      </c>
      <c r="BE28" s="237">
        <v>170709</v>
      </c>
      <c r="BF28" s="237">
        <v>95118672</v>
      </c>
      <c r="BG28" s="240">
        <v>0</v>
      </c>
      <c r="BH28" s="237">
        <v>95478881</v>
      </c>
      <c r="BI28" s="83"/>
    </row>
    <row r="29" spans="1:61" ht="14.25">
      <c r="A29" s="82" t="s">
        <v>138</v>
      </c>
      <c r="B29" s="242" t="s">
        <v>43</v>
      </c>
      <c r="C29" s="237">
        <v>81031</v>
      </c>
      <c r="D29" s="238">
        <v>34285</v>
      </c>
      <c r="E29" s="238">
        <v>219896</v>
      </c>
      <c r="F29" s="238">
        <v>65141</v>
      </c>
      <c r="G29" s="238">
        <v>113857</v>
      </c>
      <c r="H29" s="238">
        <v>182028</v>
      </c>
      <c r="I29" s="238">
        <v>56826</v>
      </c>
      <c r="J29" s="238">
        <v>55928</v>
      </c>
      <c r="K29" s="238">
        <v>67983</v>
      </c>
      <c r="L29" s="238">
        <v>115982</v>
      </c>
      <c r="M29" s="238">
        <v>70946</v>
      </c>
      <c r="N29" s="238">
        <v>133590</v>
      </c>
      <c r="O29" s="238">
        <v>70015</v>
      </c>
      <c r="P29" s="238">
        <v>116355</v>
      </c>
      <c r="Q29" s="238">
        <v>74866</v>
      </c>
      <c r="R29" s="238">
        <v>84302</v>
      </c>
      <c r="S29" s="238">
        <v>97179</v>
      </c>
      <c r="T29" s="238">
        <v>34238</v>
      </c>
      <c r="U29" s="238">
        <v>240983</v>
      </c>
      <c r="V29" s="238">
        <v>144818</v>
      </c>
      <c r="W29" s="238">
        <v>762114</v>
      </c>
      <c r="X29" s="238">
        <v>403924</v>
      </c>
      <c r="Y29" s="238">
        <v>107466</v>
      </c>
      <c r="Z29" s="238">
        <v>132434</v>
      </c>
      <c r="AA29" s="238">
        <v>1633952</v>
      </c>
      <c r="AB29" s="238">
        <v>1636045</v>
      </c>
      <c r="AC29" s="238">
        <v>6138221</v>
      </c>
      <c r="AD29" s="238">
        <v>1254226</v>
      </c>
      <c r="AE29" s="238">
        <v>279321</v>
      </c>
      <c r="AF29" s="238">
        <v>836596</v>
      </c>
      <c r="AG29" s="238">
        <v>321867</v>
      </c>
      <c r="AH29" s="238">
        <v>587779</v>
      </c>
      <c r="AI29" s="238">
        <v>114253</v>
      </c>
      <c r="AJ29" s="238">
        <v>654730</v>
      </c>
      <c r="AK29" s="238">
        <v>391253</v>
      </c>
      <c r="AL29" s="238">
        <v>0</v>
      </c>
      <c r="AM29" s="239">
        <v>13399</v>
      </c>
      <c r="AN29" s="240">
        <v>17327829</v>
      </c>
      <c r="AO29" s="241">
        <v>282</v>
      </c>
      <c r="AP29" s="241">
        <v>17774586</v>
      </c>
      <c r="AQ29" s="241">
        <v>0</v>
      </c>
      <c r="AR29" s="241">
        <v>0</v>
      </c>
      <c r="AS29" s="241">
        <v>0</v>
      </c>
      <c r="AT29" s="238">
        <v>0</v>
      </c>
      <c r="AU29" s="237">
        <v>17774868</v>
      </c>
      <c r="AV29" s="237">
        <v>35102697</v>
      </c>
      <c r="AW29" s="240">
        <v>1744931</v>
      </c>
      <c r="AX29" s="240">
        <v>1744931</v>
      </c>
      <c r="AY29" s="240">
        <v>19519799</v>
      </c>
      <c r="AZ29" s="240">
        <v>36847628</v>
      </c>
      <c r="BA29" s="237">
        <v>-1399404</v>
      </c>
      <c r="BB29" s="238">
        <v>0</v>
      </c>
      <c r="BC29" s="238">
        <v>0</v>
      </c>
      <c r="BD29" s="240">
        <v>-1399404</v>
      </c>
      <c r="BE29" s="237">
        <v>18120395</v>
      </c>
      <c r="BF29" s="237">
        <v>0</v>
      </c>
      <c r="BG29" s="240">
        <v>0</v>
      </c>
      <c r="BH29" s="237">
        <v>35448224</v>
      </c>
      <c r="BI29" s="83"/>
    </row>
    <row r="30" spans="1:61" ht="14.25">
      <c r="A30" s="82" t="s">
        <v>139</v>
      </c>
      <c r="B30" s="236" t="s">
        <v>44</v>
      </c>
      <c r="C30" s="237">
        <v>23450</v>
      </c>
      <c r="D30" s="238">
        <v>7017</v>
      </c>
      <c r="E30" s="238">
        <v>87856</v>
      </c>
      <c r="F30" s="238">
        <v>13379</v>
      </c>
      <c r="G30" s="238">
        <v>28270</v>
      </c>
      <c r="H30" s="238">
        <v>67351</v>
      </c>
      <c r="I30" s="238">
        <v>6116</v>
      </c>
      <c r="J30" s="238">
        <v>44114</v>
      </c>
      <c r="K30" s="238">
        <v>20324</v>
      </c>
      <c r="L30" s="238">
        <v>33193</v>
      </c>
      <c r="M30" s="238">
        <v>8654</v>
      </c>
      <c r="N30" s="238">
        <v>47862</v>
      </c>
      <c r="O30" s="238">
        <v>27955</v>
      </c>
      <c r="P30" s="238">
        <v>42394</v>
      </c>
      <c r="Q30" s="238">
        <v>13192</v>
      </c>
      <c r="R30" s="238">
        <v>21822</v>
      </c>
      <c r="S30" s="238">
        <v>41279</v>
      </c>
      <c r="T30" s="238">
        <v>13423</v>
      </c>
      <c r="U30" s="238">
        <v>42862</v>
      </c>
      <c r="V30" s="238">
        <v>29774</v>
      </c>
      <c r="W30" s="238">
        <v>276234</v>
      </c>
      <c r="X30" s="238">
        <v>138967</v>
      </c>
      <c r="Y30" s="238">
        <v>6284</v>
      </c>
      <c r="Z30" s="238">
        <v>8996</v>
      </c>
      <c r="AA30" s="238">
        <v>2656385</v>
      </c>
      <c r="AB30" s="238">
        <v>541343</v>
      </c>
      <c r="AC30" s="238">
        <v>2408786</v>
      </c>
      <c r="AD30" s="238">
        <v>1060604</v>
      </c>
      <c r="AE30" s="238">
        <v>1156095</v>
      </c>
      <c r="AF30" s="238">
        <v>63536</v>
      </c>
      <c r="AG30" s="238">
        <v>341144</v>
      </c>
      <c r="AH30" s="238">
        <v>1088657</v>
      </c>
      <c r="AI30" s="238">
        <v>81346</v>
      </c>
      <c r="AJ30" s="238">
        <v>578233</v>
      </c>
      <c r="AK30" s="238">
        <v>709389</v>
      </c>
      <c r="AL30" s="238">
        <v>0</v>
      </c>
      <c r="AM30" s="239">
        <v>147832</v>
      </c>
      <c r="AN30" s="240">
        <v>11884118</v>
      </c>
      <c r="AO30" s="241">
        <v>0</v>
      </c>
      <c r="AP30" s="241">
        <v>65914089</v>
      </c>
      <c r="AQ30" s="241">
        <v>22007</v>
      </c>
      <c r="AR30" s="241">
        <v>0</v>
      </c>
      <c r="AS30" s="241">
        <v>2853657</v>
      </c>
      <c r="AT30" s="238">
        <v>0</v>
      </c>
      <c r="AU30" s="237">
        <v>68789753</v>
      </c>
      <c r="AV30" s="237">
        <v>80673871</v>
      </c>
      <c r="AW30" s="240">
        <v>46859</v>
      </c>
      <c r="AX30" s="240">
        <v>46859</v>
      </c>
      <c r="AY30" s="240">
        <v>68836612</v>
      </c>
      <c r="AZ30" s="240">
        <v>80720730</v>
      </c>
      <c r="BA30" s="237">
        <v>-1787</v>
      </c>
      <c r="BB30" s="238">
        <v>0</v>
      </c>
      <c r="BC30" s="238">
        <v>0</v>
      </c>
      <c r="BD30" s="240">
        <v>-1787</v>
      </c>
      <c r="BE30" s="237">
        <v>68834825</v>
      </c>
      <c r="BF30" s="237">
        <v>0</v>
      </c>
      <c r="BG30" s="240">
        <v>0</v>
      </c>
      <c r="BH30" s="237">
        <v>80718943</v>
      </c>
      <c r="BI30" s="83"/>
    </row>
    <row r="31" spans="1:61" ht="14.25">
      <c r="A31" s="82" t="s">
        <v>96</v>
      </c>
      <c r="B31" s="236" t="s">
        <v>167</v>
      </c>
      <c r="C31" s="237">
        <v>393616</v>
      </c>
      <c r="D31" s="238">
        <v>172533</v>
      </c>
      <c r="E31" s="238">
        <v>295732</v>
      </c>
      <c r="F31" s="238">
        <v>52268</v>
      </c>
      <c r="G31" s="238">
        <v>131645</v>
      </c>
      <c r="H31" s="238">
        <v>256624</v>
      </c>
      <c r="I31" s="238">
        <v>18399</v>
      </c>
      <c r="J31" s="238">
        <v>108555</v>
      </c>
      <c r="K31" s="238">
        <v>148830</v>
      </c>
      <c r="L31" s="238">
        <v>179163</v>
      </c>
      <c r="M31" s="238">
        <v>54908</v>
      </c>
      <c r="N31" s="238">
        <v>165154</v>
      </c>
      <c r="O31" s="238">
        <v>112071</v>
      </c>
      <c r="P31" s="238">
        <v>168453</v>
      </c>
      <c r="Q31" s="238">
        <v>95081</v>
      </c>
      <c r="R31" s="238">
        <v>135176</v>
      </c>
      <c r="S31" s="238">
        <v>166624</v>
      </c>
      <c r="T31" s="238">
        <v>73153</v>
      </c>
      <c r="U31" s="238">
        <v>177182</v>
      </c>
      <c r="V31" s="238">
        <v>754469</v>
      </c>
      <c r="W31" s="238">
        <v>1358709</v>
      </c>
      <c r="X31" s="238">
        <v>158672</v>
      </c>
      <c r="Y31" s="238">
        <v>73647</v>
      </c>
      <c r="Z31" s="238">
        <v>290868</v>
      </c>
      <c r="AA31" s="238">
        <v>4927467</v>
      </c>
      <c r="AB31" s="238">
        <v>1210247</v>
      </c>
      <c r="AC31" s="238">
        <v>197674</v>
      </c>
      <c r="AD31" s="238">
        <v>6454179</v>
      </c>
      <c r="AE31" s="238">
        <v>1179292</v>
      </c>
      <c r="AF31" s="238">
        <v>1305383</v>
      </c>
      <c r="AG31" s="238">
        <v>991940</v>
      </c>
      <c r="AH31" s="238">
        <v>555920</v>
      </c>
      <c r="AI31" s="238">
        <v>140528</v>
      </c>
      <c r="AJ31" s="238">
        <v>964775</v>
      </c>
      <c r="AK31" s="238">
        <v>1500986</v>
      </c>
      <c r="AL31" s="238">
        <v>0</v>
      </c>
      <c r="AM31" s="239">
        <v>432786</v>
      </c>
      <c r="AN31" s="240">
        <v>25402709</v>
      </c>
      <c r="AO31" s="241">
        <v>326051</v>
      </c>
      <c r="AP31" s="241">
        <v>12595505</v>
      </c>
      <c r="AQ31" s="241">
        <v>49613</v>
      </c>
      <c r="AR31" s="241">
        <v>0</v>
      </c>
      <c r="AS31" s="241">
        <v>0</v>
      </c>
      <c r="AT31" s="238">
        <v>0</v>
      </c>
      <c r="AU31" s="237">
        <v>12971169</v>
      </c>
      <c r="AV31" s="237">
        <v>38373878</v>
      </c>
      <c r="AW31" s="240">
        <v>5814203</v>
      </c>
      <c r="AX31" s="240">
        <v>5814203</v>
      </c>
      <c r="AY31" s="240">
        <v>18785372</v>
      </c>
      <c r="AZ31" s="240">
        <v>44188081</v>
      </c>
      <c r="BA31" s="237">
        <v>-3609366</v>
      </c>
      <c r="BB31" s="238">
        <v>0</v>
      </c>
      <c r="BC31" s="238">
        <v>0</v>
      </c>
      <c r="BD31" s="240">
        <v>-3609366</v>
      </c>
      <c r="BE31" s="237">
        <v>15176006</v>
      </c>
      <c r="BF31" s="237">
        <v>0</v>
      </c>
      <c r="BG31" s="240">
        <v>14430703</v>
      </c>
      <c r="BH31" s="237">
        <v>55009418</v>
      </c>
      <c r="BI31" s="83"/>
    </row>
    <row r="32" spans="1:61" ht="14.25">
      <c r="A32" s="82" t="s">
        <v>140</v>
      </c>
      <c r="B32" s="236" t="s">
        <v>52</v>
      </c>
      <c r="C32" s="237">
        <v>53741</v>
      </c>
      <c r="D32" s="238">
        <v>7238</v>
      </c>
      <c r="E32" s="238">
        <v>193802</v>
      </c>
      <c r="F32" s="238">
        <v>23675</v>
      </c>
      <c r="G32" s="238">
        <v>80194</v>
      </c>
      <c r="H32" s="238">
        <v>362572</v>
      </c>
      <c r="I32" s="238">
        <v>13261</v>
      </c>
      <c r="J32" s="238">
        <v>94700</v>
      </c>
      <c r="K32" s="238">
        <v>42829</v>
      </c>
      <c r="L32" s="238">
        <v>73771</v>
      </c>
      <c r="M32" s="238">
        <v>33661</v>
      </c>
      <c r="N32" s="238">
        <v>79961</v>
      </c>
      <c r="O32" s="238">
        <v>75608</v>
      </c>
      <c r="P32" s="238">
        <v>183431</v>
      </c>
      <c r="Q32" s="238">
        <v>57808</v>
      </c>
      <c r="R32" s="238">
        <v>133525</v>
      </c>
      <c r="S32" s="238">
        <v>210978</v>
      </c>
      <c r="T32" s="238">
        <v>113410</v>
      </c>
      <c r="U32" s="238">
        <v>167936</v>
      </c>
      <c r="V32" s="238">
        <v>75743</v>
      </c>
      <c r="W32" s="238">
        <v>574958</v>
      </c>
      <c r="X32" s="238">
        <v>276238</v>
      </c>
      <c r="Y32" s="238">
        <v>182841</v>
      </c>
      <c r="Z32" s="238">
        <v>49443</v>
      </c>
      <c r="AA32" s="238">
        <v>3705218</v>
      </c>
      <c r="AB32" s="238">
        <v>2087987</v>
      </c>
      <c r="AC32" s="238">
        <v>287040</v>
      </c>
      <c r="AD32" s="238">
        <v>604569</v>
      </c>
      <c r="AE32" s="238">
        <v>8559340</v>
      </c>
      <c r="AF32" s="238">
        <v>1311840</v>
      </c>
      <c r="AG32" s="238">
        <v>1398893</v>
      </c>
      <c r="AH32" s="238">
        <v>923573</v>
      </c>
      <c r="AI32" s="238">
        <v>344059</v>
      </c>
      <c r="AJ32" s="238">
        <v>5851584</v>
      </c>
      <c r="AK32" s="238">
        <v>1174295</v>
      </c>
      <c r="AL32" s="238">
        <v>0</v>
      </c>
      <c r="AM32" s="239">
        <v>359663</v>
      </c>
      <c r="AN32" s="240">
        <v>29769385</v>
      </c>
      <c r="AO32" s="241">
        <v>207114</v>
      </c>
      <c r="AP32" s="241">
        <v>14584091</v>
      </c>
      <c r="AQ32" s="241">
        <v>39970</v>
      </c>
      <c r="AR32" s="241">
        <v>1056187</v>
      </c>
      <c r="AS32" s="241">
        <v>8383606</v>
      </c>
      <c r="AT32" s="238">
        <v>-24647</v>
      </c>
      <c r="AU32" s="237">
        <v>24246321</v>
      </c>
      <c r="AV32" s="237">
        <v>54015706</v>
      </c>
      <c r="AW32" s="240">
        <v>795037</v>
      </c>
      <c r="AX32" s="240">
        <v>795037</v>
      </c>
      <c r="AY32" s="240">
        <v>25041358</v>
      </c>
      <c r="AZ32" s="240">
        <v>54810743</v>
      </c>
      <c r="BA32" s="237">
        <v>-2314324</v>
      </c>
      <c r="BB32" s="238">
        <v>0</v>
      </c>
      <c r="BC32" s="238">
        <v>-7341</v>
      </c>
      <c r="BD32" s="240">
        <v>-2321665</v>
      </c>
      <c r="BE32" s="237">
        <v>22719693</v>
      </c>
      <c r="BF32" s="237">
        <v>-2289385</v>
      </c>
      <c r="BG32" s="240">
        <v>-225182</v>
      </c>
      <c r="BH32" s="237">
        <v>49974511</v>
      </c>
      <c r="BI32" s="83"/>
    </row>
    <row r="33" spans="1:61" ht="14.25">
      <c r="A33" s="82" t="s">
        <v>141</v>
      </c>
      <c r="B33" s="236" t="s">
        <v>45</v>
      </c>
      <c r="C33" s="237">
        <v>0</v>
      </c>
      <c r="D33" s="238">
        <v>0</v>
      </c>
      <c r="E33" s="238">
        <v>0</v>
      </c>
      <c r="F33" s="238">
        <v>0</v>
      </c>
      <c r="G33" s="238">
        <v>0</v>
      </c>
      <c r="H33" s="238">
        <v>0</v>
      </c>
      <c r="I33" s="238">
        <v>0</v>
      </c>
      <c r="J33" s="238">
        <v>0</v>
      </c>
      <c r="K33" s="238">
        <v>0</v>
      </c>
      <c r="L33" s="238">
        <v>0</v>
      </c>
      <c r="M33" s="238">
        <v>0</v>
      </c>
      <c r="N33" s="238">
        <v>0</v>
      </c>
      <c r="O33" s="238">
        <v>0</v>
      </c>
      <c r="P33" s="238">
        <v>0</v>
      </c>
      <c r="Q33" s="238">
        <v>0</v>
      </c>
      <c r="R33" s="238">
        <v>0</v>
      </c>
      <c r="S33" s="238">
        <v>0</v>
      </c>
      <c r="T33" s="238">
        <v>0</v>
      </c>
      <c r="U33" s="238">
        <v>0</v>
      </c>
      <c r="V33" s="238">
        <v>0</v>
      </c>
      <c r="W33" s="238">
        <v>0</v>
      </c>
      <c r="X33" s="238">
        <v>0</v>
      </c>
      <c r="Y33" s="238">
        <v>0</v>
      </c>
      <c r="Z33" s="238">
        <v>0</v>
      </c>
      <c r="AA33" s="238">
        <v>0</v>
      </c>
      <c r="AB33" s="238">
        <v>0</v>
      </c>
      <c r="AC33" s="238">
        <v>0</v>
      </c>
      <c r="AD33" s="238">
        <v>0</v>
      </c>
      <c r="AE33" s="238">
        <v>0</v>
      </c>
      <c r="AF33" s="238">
        <v>0</v>
      </c>
      <c r="AG33" s="238">
        <v>0</v>
      </c>
      <c r="AH33" s="238">
        <v>0</v>
      </c>
      <c r="AI33" s="238">
        <v>0</v>
      </c>
      <c r="AJ33" s="238">
        <v>0</v>
      </c>
      <c r="AK33" s="238">
        <v>0</v>
      </c>
      <c r="AL33" s="238">
        <v>0</v>
      </c>
      <c r="AM33" s="239">
        <v>1157289</v>
      </c>
      <c r="AN33" s="240">
        <v>1157289</v>
      </c>
      <c r="AO33" s="241">
        <v>0</v>
      </c>
      <c r="AP33" s="241">
        <v>1167743</v>
      </c>
      <c r="AQ33" s="241">
        <v>37414003</v>
      </c>
      <c r="AR33" s="241">
        <v>0</v>
      </c>
      <c r="AS33" s="241">
        <v>0</v>
      </c>
      <c r="AT33" s="238">
        <v>0</v>
      </c>
      <c r="AU33" s="237">
        <v>38581746</v>
      </c>
      <c r="AV33" s="237">
        <v>39739035</v>
      </c>
      <c r="AW33" s="240">
        <v>0</v>
      </c>
      <c r="AX33" s="240">
        <v>0</v>
      </c>
      <c r="AY33" s="240">
        <v>38581746</v>
      </c>
      <c r="AZ33" s="240">
        <v>39739035</v>
      </c>
      <c r="BA33" s="237">
        <v>0</v>
      </c>
      <c r="BB33" s="238">
        <v>0</v>
      </c>
      <c r="BC33" s="238">
        <v>0</v>
      </c>
      <c r="BD33" s="240">
        <v>0</v>
      </c>
      <c r="BE33" s="237">
        <v>38581746</v>
      </c>
      <c r="BF33" s="237">
        <v>0</v>
      </c>
      <c r="BG33" s="240">
        <v>0</v>
      </c>
      <c r="BH33" s="237">
        <v>39739035</v>
      </c>
      <c r="BI33" s="83"/>
    </row>
    <row r="34" spans="1:61" ht="14.25" customHeight="1">
      <c r="A34" s="82" t="s">
        <v>142</v>
      </c>
      <c r="B34" s="236" t="s">
        <v>46</v>
      </c>
      <c r="C34" s="237">
        <v>510</v>
      </c>
      <c r="D34" s="238">
        <v>255</v>
      </c>
      <c r="E34" s="238">
        <v>10238</v>
      </c>
      <c r="F34" s="238">
        <v>78</v>
      </c>
      <c r="G34" s="238">
        <v>1870</v>
      </c>
      <c r="H34" s="238">
        <v>8704</v>
      </c>
      <c r="I34" s="238">
        <v>115</v>
      </c>
      <c r="J34" s="238">
        <v>1704</v>
      </c>
      <c r="K34" s="238">
        <v>2420</v>
      </c>
      <c r="L34" s="238">
        <v>1654</v>
      </c>
      <c r="M34" s="238">
        <v>148</v>
      </c>
      <c r="N34" s="238">
        <v>4573</v>
      </c>
      <c r="O34" s="238">
        <v>6562</v>
      </c>
      <c r="P34" s="238">
        <v>6584</v>
      </c>
      <c r="Q34" s="238">
        <v>2189</v>
      </c>
      <c r="R34" s="238">
        <v>15189</v>
      </c>
      <c r="S34" s="238">
        <v>17531</v>
      </c>
      <c r="T34" s="238">
        <v>8147</v>
      </c>
      <c r="U34" s="238">
        <v>10390</v>
      </c>
      <c r="V34" s="238">
        <v>481</v>
      </c>
      <c r="W34" s="238">
        <v>9490</v>
      </c>
      <c r="X34" s="238">
        <v>13644</v>
      </c>
      <c r="Y34" s="238">
        <v>480</v>
      </c>
      <c r="Z34" s="238">
        <v>710</v>
      </c>
      <c r="AA34" s="238">
        <v>19991</v>
      </c>
      <c r="AB34" s="238">
        <v>7814</v>
      </c>
      <c r="AC34" s="238">
        <v>91</v>
      </c>
      <c r="AD34" s="238">
        <v>65946</v>
      </c>
      <c r="AE34" s="238">
        <v>205183</v>
      </c>
      <c r="AF34" s="238">
        <v>5121</v>
      </c>
      <c r="AG34" s="238">
        <v>48</v>
      </c>
      <c r="AH34" s="238">
        <v>6220</v>
      </c>
      <c r="AI34" s="238">
        <v>0</v>
      </c>
      <c r="AJ34" s="238">
        <v>38630</v>
      </c>
      <c r="AK34" s="238">
        <v>23691</v>
      </c>
      <c r="AL34" s="238">
        <v>0</v>
      </c>
      <c r="AM34" s="239">
        <v>737</v>
      </c>
      <c r="AN34" s="240">
        <v>497138</v>
      </c>
      <c r="AO34" s="241">
        <v>0</v>
      </c>
      <c r="AP34" s="241">
        <v>9186489</v>
      </c>
      <c r="AQ34" s="241">
        <v>17514489</v>
      </c>
      <c r="AR34" s="241">
        <v>2824952</v>
      </c>
      <c r="AS34" s="241">
        <v>14978399</v>
      </c>
      <c r="AT34" s="238">
        <v>0</v>
      </c>
      <c r="AU34" s="237">
        <v>44504329</v>
      </c>
      <c r="AV34" s="237">
        <v>45001467</v>
      </c>
      <c r="AW34" s="240">
        <v>727422</v>
      </c>
      <c r="AX34" s="240">
        <v>727422</v>
      </c>
      <c r="AY34" s="240">
        <v>45231751</v>
      </c>
      <c r="AZ34" s="240">
        <v>45728889</v>
      </c>
      <c r="BA34" s="237">
        <v>-2047744</v>
      </c>
      <c r="BB34" s="238">
        <v>0</v>
      </c>
      <c r="BC34" s="238">
        <v>0</v>
      </c>
      <c r="BD34" s="240">
        <v>-2047744</v>
      </c>
      <c r="BE34" s="237">
        <v>43184007</v>
      </c>
      <c r="BF34" s="237">
        <v>0</v>
      </c>
      <c r="BG34" s="240">
        <v>-631</v>
      </c>
      <c r="BH34" s="237">
        <v>43680514</v>
      </c>
      <c r="BI34" s="83"/>
    </row>
    <row r="35" spans="1:61" ht="14.25" customHeight="1">
      <c r="A35" s="82" t="s">
        <v>143</v>
      </c>
      <c r="B35" s="236" t="s">
        <v>168</v>
      </c>
      <c r="C35" s="237">
        <v>4941</v>
      </c>
      <c r="D35" s="238">
        <v>0</v>
      </c>
      <c r="E35" s="238">
        <v>0</v>
      </c>
      <c r="F35" s="238">
        <v>0</v>
      </c>
      <c r="G35" s="238">
        <v>37</v>
      </c>
      <c r="H35" s="238">
        <v>457</v>
      </c>
      <c r="I35" s="238">
        <v>0</v>
      </c>
      <c r="J35" s="238">
        <v>14</v>
      </c>
      <c r="K35" s="238">
        <v>0</v>
      </c>
      <c r="L35" s="238">
        <v>51</v>
      </c>
      <c r="M35" s="238">
        <v>0</v>
      </c>
      <c r="N35" s="238">
        <v>0</v>
      </c>
      <c r="O35" s="238">
        <v>0</v>
      </c>
      <c r="P35" s="238">
        <v>0</v>
      </c>
      <c r="Q35" s="238">
        <v>0</v>
      </c>
      <c r="R35" s="238">
        <v>0</v>
      </c>
      <c r="S35" s="238">
        <v>0</v>
      </c>
      <c r="T35" s="238">
        <v>0</v>
      </c>
      <c r="U35" s="238">
        <v>0</v>
      </c>
      <c r="V35" s="238">
        <v>113</v>
      </c>
      <c r="W35" s="238">
        <v>77</v>
      </c>
      <c r="X35" s="238">
        <v>672</v>
      </c>
      <c r="Y35" s="238">
        <v>1336</v>
      </c>
      <c r="Z35" s="238">
        <v>0</v>
      </c>
      <c r="AA35" s="238">
        <v>2479</v>
      </c>
      <c r="AB35" s="238">
        <v>5695</v>
      </c>
      <c r="AC35" s="238">
        <v>540</v>
      </c>
      <c r="AD35" s="238">
        <v>63021</v>
      </c>
      <c r="AE35" s="238">
        <v>28162</v>
      </c>
      <c r="AF35" s="238">
        <v>1097</v>
      </c>
      <c r="AG35" s="238">
        <v>1058</v>
      </c>
      <c r="AH35" s="238">
        <v>1069715</v>
      </c>
      <c r="AI35" s="238">
        <v>59</v>
      </c>
      <c r="AJ35" s="238">
        <v>3038</v>
      </c>
      <c r="AK35" s="238">
        <v>4333</v>
      </c>
      <c r="AL35" s="238">
        <v>0</v>
      </c>
      <c r="AM35" s="239">
        <v>11449</v>
      </c>
      <c r="AN35" s="240">
        <v>1198344</v>
      </c>
      <c r="AO35" s="241">
        <v>800958</v>
      </c>
      <c r="AP35" s="241">
        <v>15688565</v>
      </c>
      <c r="AQ35" s="241">
        <v>49902266</v>
      </c>
      <c r="AR35" s="241">
        <v>0</v>
      </c>
      <c r="AS35" s="241">
        <v>0</v>
      </c>
      <c r="AT35" s="238">
        <v>0</v>
      </c>
      <c r="AU35" s="237">
        <v>66391789</v>
      </c>
      <c r="AV35" s="237">
        <v>67590133</v>
      </c>
      <c r="AW35" s="240">
        <v>241</v>
      </c>
      <c r="AX35" s="240">
        <v>241</v>
      </c>
      <c r="AY35" s="240">
        <v>66392030</v>
      </c>
      <c r="AZ35" s="240">
        <v>67590374</v>
      </c>
      <c r="BA35" s="237">
        <v>-3569</v>
      </c>
      <c r="BB35" s="238">
        <v>0</v>
      </c>
      <c r="BC35" s="238">
        <v>0</v>
      </c>
      <c r="BD35" s="240">
        <v>-3569</v>
      </c>
      <c r="BE35" s="237">
        <v>66388461</v>
      </c>
      <c r="BF35" s="237">
        <v>0</v>
      </c>
      <c r="BG35" s="240">
        <v>0</v>
      </c>
      <c r="BH35" s="237">
        <v>67586805</v>
      </c>
      <c r="BI35" s="83"/>
    </row>
    <row r="36" spans="1:61" ht="14.25">
      <c r="A36" s="82" t="s">
        <v>144</v>
      </c>
      <c r="B36" s="236" t="s">
        <v>198</v>
      </c>
      <c r="C36" s="237">
        <v>14063</v>
      </c>
      <c r="D36" s="238">
        <v>2479</v>
      </c>
      <c r="E36" s="238">
        <v>35262</v>
      </c>
      <c r="F36" s="238">
        <v>2419</v>
      </c>
      <c r="G36" s="238">
        <v>12137</v>
      </c>
      <c r="H36" s="238">
        <v>48857</v>
      </c>
      <c r="I36" s="238">
        <v>2626</v>
      </c>
      <c r="J36" s="238">
        <v>8090</v>
      </c>
      <c r="K36" s="238">
        <v>5973</v>
      </c>
      <c r="L36" s="238">
        <v>18519</v>
      </c>
      <c r="M36" s="238">
        <v>3210</v>
      </c>
      <c r="N36" s="238">
        <v>9676</v>
      </c>
      <c r="O36" s="238">
        <v>22667</v>
      </c>
      <c r="P36" s="238">
        <v>29652</v>
      </c>
      <c r="Q36" s="238">
        <v>9978</v>
      </c>
      <c r="R36" s="238">
        <v>9565</v>
      </c>
      <c r="S36" s="238">
        <v>9913</v>
      </c>
      <c r="T36" s="238">
        <v>4312</v>
      </c>
      <c r="U36" s="238">
        <v>11919</v>
      </c>
      <c r="V36" s="238">
        <v>7933</v>
      </c>
      <c r="W36" s="238">
        <v>66712</v>
      </c>
      <c r="X36" s="238">
        <v>36602</v>
      </c>
      <c r="Y36" s="238">
        <v>41493</v>
      </c>
      <c r="Z36" s="238">
        <v>9458</v>
      </c>
      <c r="AA36" s="238">
        <v>54565</v>
      </c>
      <c r="AB36" s="238">
        <v>104541</v>
      </c>
      <c r="AC36" s="238">
        <v>26285</v>
      </c>
      <c r="AD36" s="238">
        <v>67908</v>
      </c>
      <c r="AE36" s="238">
        <v>64822</v>
      </c>
      <c r="AF36" s="238">
        <v>112</v>
      </c>
      <c r="AG36" s="238">
        <v>89032</v>
      </c>
      <c r="AH36" s="238">
        <v>66698</v>
      </c>
      <c r="AI36" s="238">
        <v>0</v>
      </c>
      <c r="AJ36" s="238">
        <v>150037</v>
      </c>
      <c r="AK36" s="238">
        <v>152245</v>
      </c>
      <c r="AL36" s="238">
        <v>0</v>
      </c>
      <c r="AM36" s="239">
        <v>22612</v>
      </c>
      <c r="AN36" s="240">
        <v>1222372</v>
      </c>
      <c r="AO36" s="241">
        <v>0</v>
      </c>
      <c r="AP36" s="241">
        <v>3303189</v>
      </c>
      <c r="AQ36" s="241">
        <v>0</v>
      </c>
      <c r="AR36" s="241">
        <v>0</v>
      </c>
      <c r="AS36" s="241">
        <v>0</v>
      </c>
      <c r="AT36" s="238">
        <v>0</v>
      </c>
      <c r="AU36" s="237">
        <v>3303189</v>
      </c>
      <c r="AV36" s="237">
        <v>4525561</v>
      </c>
      <c r="AW36" s="240">
        <v>34576</v>
      </c>
      <c r="AX36" s="240">
        <v>34576</v>
      </c>
      <c r="AY36" s="240">
        <v>3337765</v>
      </c>
      <c r="AZ36" s="240">
        <v>4560137</v>
      </c>
      <c r="BA36" s="237">
        <v>-128344</v>
      </c>
      <c r="BB36" s="238">
        <v>0</v>
      </c>
      <c r="BC36" s="238">
        <v>0</v>
      </c>
      <c r="BD36" s="240">
        <v>-128344</v>
      </c>
      <c r="BE36" s="237">
        <v>3209421</v>
      </c>
      <c r="BF36" s="237">
        <v>0</v>
      </c>
      <c r="BG36" s="240">
        <v>0</v>
      </c>
      <c r="BH36" s="237">
        <v>4431793</v>
      </c>
      <c r="BI36" s="83"/>
    </row>
    <row r="37" spans="1:61" ht="14.25">
      <c r="A37" s="82" t="s">
        <v>145</v>
      </c>
      <c r="B37" s="236" t="s">
        <v>24</v>
      </c>
      <c r="C37" s="237">
        <v>249280</v>
      </c>
      <c r="D37" s="238">
        <v>41823</v>
      </c>
      <c r="E37" s="238">
        <v>1303073</v>
      </c>
      <c r="F37" s="238">
        <v>118091</v>
      </c>
      <c r="G37" s="238">
        <v>264423</v>
      </c>
      <c r="H37" s="238">
        <v>1336171</v>
      </c>
      <c r="I37" s="238">
        <v>81314</v>
      </c>
      <c r="J37" s="238">
        <v>528515</v>
      </c>
      <c r="K37" s="238">
        <v>333347</v>
      </c>
      <c r="L37" s="238">
        <v>297666</v>
      </c>
      <c r="M37" s="238">
        <v>136404</v>
      </c>
      <c r="N37" s="238">
        <v>339077</v>
      </c>
      <c r="O37" s="238">
        <v>411847</v>
      </c>
      <c r="P37" s="238">
        <v>564648</v>
      </c>
      <c r="Q37" s="238">
        <v>230558</v>
      </c>
      <c r="R37" s="238">
        <v>608570</v>
      </c>
      <c r="S37" s="238">
        <v>623736</v>
      </c>
      <c r="T37" s="238">
        <v>195827</v>
      </c>
      <c r="U37" s="238">
        <v>1517951</v>
      </c>
      <c r="V37" s="238">
        <v>389443</v>
      </c>
      <c r="W37" s="238">
        <v>5640065</v>
      </c>
      <c r="X37" s="238">
        <v>1564693</v>
      </c>
      <c r="Y37" s="238">
        <v>609938</v>
      </c>
      <c r="Z37" s="238">
        <v>303202</v>
      </c>
      <c r="AA37" s="238">
        <v>8093330</v>
      </c>
      <c r="AB37" s="238">
        <v>4091741</v>
      </c>
      <c r="AC37" s="238">
        <v>2220562</v>
      </c>
      <c r="AD37" s="238">
        <v>6305214</v>
      </c>
      <c r="AE37" s="238">
        <v>8193758</v>
      </c>
      <c r="AF37" s="238">
        <v>3632979</v>
      </c>
      <c r="AG37" s="238">
        <v>3079620</v>
      </c>
      <c r="AH37" s="238">
        <v>3167426</v>
      </c>
      <c r="AI37" s="238">
        <v>343425</v>
      </c>
      <c r="AJ37" s="238">
        <v>10316786</v>
      </c>
      <c r="AK37" s="238">
        <v>1986660</v>
      </c>
      <c r="AL37" s="238">
        <v>0</v>
      </c>
      <c r="AM37" s="239">
        <v>187375</v>
      </c>
      <c r="AN37" s="240">
        <v>69308538</v>
      </c>
      <c r="AO37" s="241">
        <v>80519</v>
      </c>
      <c r="AP37" s="241">
        <v>4069005</v>
      </c>
      <c r="AQ37" s="241">
        <v>0</v>
      </c>
      <c r="AR37" s="241">
        <v>175812</v>
      </c>
      <c r="AS37" s="241">
        <v>1813253</v>
      </c>
      <c r="AT37" s="238">
        <v>0</v>
      </c>
      <c r="AU37" s="237">
        <v>6138589</v>
      </c>
      <c r="AV37" s="237">
        <v>75447127</v>
      </c>
      <c r="AW37" s="240">
        <v>3124773</v>
      </c>
      <c r="AX37" s="240">
        <v>3124773</v>
      </c>
      <c r="AY37" s="240">
        <v>9263362</v>
      </c>
      <c r="AZ37" s="240">
        <v>78571900</v>
      </c>
      <c r="BA37" s="237">
        <v>-3783295</v>
      </c>
      <c r="BB37" s="238">
        <v>0</v>
      </c>
      <c r="BC37" s="238">
        <v>0</v>
      </c>
      <c r="BD37" s="240">
        <v>-3783295</v>
      </c>
      <c r="BE37" s="237">
        <v>5480067</v>
      </c>
      <c r="BF37" s="237">
        <v>0</v>
      </c>
      <c r="BG37" s="240">
        <v>0</v>
      </c>
      <c r="BH37" s="237">
        <v>74788605</v>
      </c>
      <c r="BI37" s="83"/>
    </row>
    <row r="38" spans="1:61" ht="14.25">
      <c r="A38" s="82" t="s">
        <v>146</v>
      </c>
      <c r="B38" s="236" t="s">
        <v>25</v>
      </c>
      <c r="C38" s="237">
        <v>2832</v>
      </c>
      <c r="D38" s="238">
        <v>156</v>
      </c>
      <c r="E38" s="238">
        <v>6414</v>
      </c>
      <c r="F38" s="238">
        <v>582</v>
      </c>
      <c r="G38" s="238">
        <v>1127</v>
      </c>
      <c r="H38" s="238">
        <v>2854</v>
      </c>
      <c r="I38" s="238">
        <v>286</v>
      </c>
      <c r="J38" s="238">
        <v>1242</v>
      </c>
      <c r="K38" s="238">
        <v>462</v>
      </c>
      <c r="L38" s="238">
        <v>1676</v>
      </c>
      <c r="M38" s="238">
        <v>805</v>
      </c>
      <c r="N38" s="238">
        <v>1101</v>
      </c>
      <c r="O38" s="238">
        <v>1241</v>
      </c>
      <c r="P38" s="238">
        <v>2245</v>
      </c>
      <c r="Q38" s="238">
        <v>749</v>
      </c>
      <c r="R38" s="238">
        <v>2282</v>
      </c>
      <c r="S38" s="238">
        <v>2029</v>
      </c>
      <c r="T38" s="238">
        <v>698</v>
      </c>
      <c r="U38" s="238">
        <v>5426</v>
      </c>
      <c r="V38" s="238">
        <v>4336</v>
      </c>
      <c r="W38" s="238">
        <v>15595</v>
      </c>
      <c r="X38" s="238">
        <v>1978</v>
      </c>
      <c r="Y38" s="238">
        <v>1253</v>
      </c>
      <c r="Z38" s="238">
        <v>242</v>
      </c>
      <c r="AA38" s="238">
        <v>80441</v>
      </c>
      <c r="AB38" s="238">
        <v>7039</v>
      </c>
      <c r="AC38" s="238">
        <v>41730</v>
      </c>
      <c r="AD38" s="238">
        <v>37175</v>
      </c>
      <c r="AE38" s="238">
        <v>521245</v>
      </c>
      <c r="AF38" s="238">
        <v>19362</v>
      </c>
      <c r="AG38" s="238">
        <v>129214</v>
      </c>
      <c r="AH38" s="238">
        <v>827991</v>
      </c>
      <c r="AI38" s="238">
        <v>11467</v>
      </c>
      <c r="AJ38" s="238">
        <v>107367</v>
      </c>
      <c r="AK38" s="238">
        <v>865214</v>
      </c>
      <c r="AL38" s="238">
        <v>0</v>
      </c>
      <c r="AM38" s="239">
        <v>7812</v>
      </c>
      <c r="AN38" s="240">
        <v>2713668</v>
      </c>
      <c r="AO38" s="241">
        <v>10202054</v>
      </c>
      <c r="AP38" s="241">
        <v>41682589</v>
      </c>
      <c r="AQ38" s="241">
        <v>0</v>
      </c>
      <c r="AR38" s="241">
        <v>0</v>
      </c>
      <c r="AS38" s="241">
        <v>0</v>
      </c>
      <c r="AT38" s="238">
        <v>0</v>
      </c>
      <c r="AU38" s="237">
        <v>51884643</v>
      </c>
      <c r="AV38" s="237">
        <v>54598311</v>
      </c>
      <c r="AW38" s="240">
        <v>1484303</v>
      </c>
      <c r="AX38" s="240">
        <v>1484303</v>
      </c>
      <c r="AY38" s="240">
        <v>53368946</v>
      </c>
      <c r="AZ38" s="240">
        <v>56082614</v>
      </c>
      <c r="BA38" s="237">
        <v>-1274527</v>
      </c>
      <c r="BB38" s="238">
        <v>0</v>
      </c>
      <c r="BC38" s="238">
        <v>-657</v>
      </c>
      <c r="BD38" s="240">
        <v>-1275184</v>
      </c>
      <c r="BE38" s="237">
        <v>52093762</v>
      </c>
      <c r="BF38" s="237">
        <v>-990</v>
      </c>
      <c r="BG38" s="240">
        <v>-351</v>
      </c>
      <c r="BH38" s="237">
        <v>54806089</v>
      </c>
      <c r="BI38" s="83"/>
    </row>
    <row r="39" spans="1:61" ht="14.25">
      <c r="A39" s="82" t="s">
        <v>147</v>
      </c>
      <c r="B39" s="236" t="s">
        <v>47</v>
      </c>
      <c r="C39" s="237">
        <v>9661</v>
      </c>
      <c r="D39" s="238">
        <v>684</v>
      </c>
      <c r="E39" s="238">
        <v>24274</v>
      </c>
      <c r="F39" s="238">
        <v>4088</v>
      </c>
      <c r="G39" s="238">
        <v>9185</v>
      </c>
      <c r="H39" s="238">
        <v>13876</v>
      </c>
      <c r="I39" s="238">
        <v>397</v>
      </c>
      <c r="J39" s="238">
        <v>2403</v>
      </c>
      <c r="K39" s="238">
        <v>7287</v>
      </c>
      <c r="L39" s="238">
        <v>4248</v>
      </c>
      <c r="M39" s="238">
        <v>3106</v>
      </c>
      <c r="N39" s="238">
        <v>4817</v>
      </c>
      <c r="O39" s="238">
        <v>8759</v>
      </c>
      <c r="P39" s="238">
        <v>16079</v>
      </c>
      <c r="Q39" s="238">
        <v>5459</v>
      </c>
      <c r="R39" s="238">
        <v>10989</v>
      </c>
      <c r="S39" s="238">
        <v>13941</v>
      </c>
      <c r="T39" s="238">
        <v>4742</v>
      </c>
      <c r="U39" s="238">
        <v>18499</v>
      </c>
      <c r="V39" s="238">
        <v>11305</v>
      </c>
      <c r="W39" s="238">
        <v>53640</v>
      </c>
      <c r="X39" s="238">
        <v>1107</v>
      </c>
      <c r="Y39" s="238">
        <v>4169</v>
      </c>
      <c r="Z39" s="238">
        <v>15937</v>
      </c>
      <c r="AA39" s="238">
        <v>195970</v>
      </c>
      <c r="AB39" s="238">
        <v>128397</v>
      </c>
      <c r="AC39" s="238">
        <v>26226</v>
      </c>
      <c r="AD39" s="238">
        <v>99980</v>
      </c>
      <c r="AE39" s="238">
        <v>90815</v>
      </c>
      <c r="AF39" s="238">
        <v>113716</v>
      </c>
      <c r="AG39" s="238">
        <v>164800</v>
      </c>
      <c r="AH39" s="238">
        <v>157580</v>
      </c>
      <c r="AI39" s="238">
        <v>22294</v>
      </c>
      <c r="AJ39" s="238">
        <v>114688</v>
      </c>
      <c r="AK39" s="238">
        <v>99326</v>
      </c>
      <c r="AL39" s="238">
        <v>0</v>
      </c>
      <c r="AM39" s="239">
        <v>959</v>
      </c>
      <c r="AN39" s="240">
        <v>1463403</v>
      </c>
      <c r="AO39" s="241">
        <v>0</v>
      </c>
      <c r="AP39" s="241">
        <v>0</v>
      </c>
      <c r="AQ39" s="241">
        <v>0</v>
      </c>
      <c r="AR39" s="241">
        <v>0</v>
      </c>
      <c r="AS39" s="241">
        <v>0</v>
      </c>
      <c r="AT39" s="238">
        <v>0</v>
      </c>
      <c r="AU39" s="237">
        <v>0</v>
      </c>
      <c r="AV39" s="237">
        <v>1463403</v>
      </c>
      <c r="AW39" s="240">
        <v>0</v>
      </c>
      <c r="AX39" s="240">
        <v>0</v>
      </c>
      <c r="AY39" s="240">
        <v>0</v>
      </c>
      <c r="AZ39" s="240">
        <v>1463403</v>
      </c>
      <c r="BA39" s="237">
        <v>0</v>
      </c>
      <c r="BB39" s="238">
        <v>0</v>
      </c>
      <c r="BC39" s="238">
        <v>0</v>
      </c>
      <c r="BD39" s="240">
        <v>0</v>
      </c>
      <c r="BE39" s="237">
        <v>0</v>
      </c>
      <c r="BF39" s="237">
        <v>0</v>
      </c>
      <c r="BG39" s="240">
        <v>0</v>
      </c>
      <c r="BH39" s="237">
        <v>1463403</v>
      </c>
      <c r="BI39" s="83"/>
    </row>
    <row r="40" spans="1:61" ht="14.25">
      <c r="A40" s="82" t="s">
        <v>148</v>
      </c>
      <c r="B40" s="236" t="s">
        <v>48</v>
      </c>
      <c r="C40" s="243">
        <v>53399</v>
      </c>
      <c r="D40" s="244">
        <v>10985</v>
      </c>
      <c r="E40" s="244">
        <v>240280</v>
      </c>
      <c r="F40" s="244">
        <v>10117</v>
      </c>
      <c r="G40" s="244">
        <v>37668</v>
      </c>
      <c r="H40" s="244">
        <v>41564</v>
      </c>
      <c r="I40" s="244">
        <v>6242</v>
      </c>
      <c r="J40" s="244">
        <v>32416</v>
      </c>
      <c r="K40" s="244">
        <v>51720</v>
      </c>
      <c r="L40" s="244">
        <v>100614</v>
      </c>
      <c r="M40" s="244">
        <v>45923</v>
      </c>
      <c r="N40" s="244">
        <v>46526</v>
      </c>
      <c r="O40" s="244">
        <v>80232</v>
      </c>
      <c r="P40" s="244">
        <v>101901</v>
      </c>
      <c r="Q40" s="244">
        <v>18256</v>
      </c>
      <c r="R40" s="244">
        <v>10087</v>
      </c>
      <c r="S40" s="244">
        <v>40079</v>
      </c>
      <c r="T40" s="244">
        <v>7737</v>
      </c>
      <c r="U40" s="244">
        <v>95146</v>
      </c>
      <c r="V40" s="244">
        <v>20765</v>
      </c>
      <c r="W40" s="244">
        <v>897911</v>
      </c>
      <c r="X40" s="244">
        <v>73972</v>
      </c>
      <c r="Y40" s="244">
        <v>43216</v>
      </c>
      <c r="Z40" s="244">
        <v>109649</v>
      </c>
      <c r="AA40" s="244">
        <v>687488</v>
      </c>
      <c r="AB40" s="244">
        <v>172642</v>
      </c>
      <c r="AC40" s="244">
        <v>148077</v>
      </c>
      <c r="AD40" s="244">
        <v>480927</v>
      </c>
      <c r="AE40" s="244">
        <v>139868</v>
      </c>
      <c r="AF40" s="244">
        <v>39341</v>
      </c>
      <c r="AG40" s="244">
        <v>448002</v>
      </c>
      <c r="AH40" s="244">
        <v>279219</v>
      </c>
      <c r="AI40" s="244">
        <v>21539</v>
      </c>
      <c r="AJ40" s="244">
        <v>241284</v>
      </c>
      <c r="AK40" s="244">
        <v>160728</v>
      </c>
      <c r="AL40" s="244">
        <v>763</v>
      </c>
      <c r="AM40" s="245">
        <v>0</v>
      </c>
      <c r="AN40" s="240">
        <v>4996283</v>
      </c>
      <c r="AO40" s="241">
        <v>0</v>
      </c>
      <c r="AP40" s="241">
        <v>10625</v>
      </c>
      <c r="AQ40" s="241">
        <v>0</v>
      </c>
      <c r="AR40" s="241">
        <v>0</v>
      </c>
      <c r="AS40" s="241">
        <v>0</v>
      </c>
      <c r="AT40" s="238">
        <v>0</v>
      </c>
      <c r="AU40" s="237">
        <v>10625</v>
      </c>
      <c r="AV40" s="237">
        <v>5006908</v>
      </c>
      <c r="AW40" s="240">
        <v>5403</v>
      </c>
      <c r="AX40" s="240">
        <v>5403</v>
      </c>
      <c r="AY40" s="240">
        <v>16028</v>
      </c>
      <c r="AZ40" s="240">
        <v>5012311</v>
      </c>
      <c r="BA40" s="237">
        <v>-50648</v>
      </c>
      <c r="BB40" s="238">
        <v>0</v>
      </c>
      <c r="BC40" s="238">
        <v>0</v>
      </c>
      <c r="BD40" s="240">
        <v>-50648</v>
      </c>
      <c r="BE40" s="237">
        <v>-34620</v>
      </c>
      <c r="BF40" s="237">
        <v>-117815</v>
      </c>
      <c r="BG40" s="240">
        <v>-150860</v>
      </c>
      <c r="BH40" s="237">
        <v>4692988</v>
      </c>
      <c r="BI40" s="83"/>
    </row>
    <row r="41" spans="1:61" ht="14.25">
      <c r="A41" s="84" t="s">
        <v>149</v>
      </c>
      <c r="B41" s="246" t="s">
        <v>53</v>
      </c>
      <c r="C41" s="247">
        <v>6745524</v>
      </c>
      <c r="D41" s="248">
        <v>406877</v>
      </c>
      <c r="E41" s="248">
        <v>24091329</v>
      </c>
      <c r="F41" s="248">
        <v>2141704</v>
      </c>
      <c r="G41" s="248">
        <v>7690329</v>
      </c>
      <c r="H41" s="248">
        <v>18632608</v>
      </c>
      <c r="I41" s="248">
        <v>11766749</v>
      </c>
      <c r="J41" s="248">
        <v>8641701</v>
      </c>
      <c r="K41" s="248">
        <v>3247540</v>
      </c>
      <c r="L41" s="248">
        <v>20125255</v>
      </c>
      <c r="M41" s="248">
        <v>6642575</v>
      </c>
      <c r="N41" s="248">
        <v>6470673</v>
      </c>
      <c r="O41" s="248">
        <v>5838169</v>
      </c>
      <c r="P41" s="248">
        <v>8984331</v>
      </c>
      <c r="Q41" s="248">
        <v>4038619</v>
      </c>
      <c r="R41" s="248">
        <v>8434216</v>
      </c>
      <c r="S41" s="248">
        <v>10237513</v>
      </c>
      <c r="T41" s="248">
        <v>3529645</v>
      </c>
      <c r="U41" s="248">
        <v>41950614</v>
      </c>
      <c r="V41" s="248">
        <v>5312527</v>
      </c>
      <c r="W41" s="248">
        <v>32331517</v>
      </c>
      <c r="X41" s="248">
        <v>15817517</v>
      </c>
      <c r="Y41" s="248">
        <v>2277193</v>
      </c>
      <c r="Z41" s="248">
        <v>1658125</v>
      </c>
      <c r="AA41" s="248">
        <v>28751025</v>
      </c>
      <c r="AB41" s="248">
        <v>11506174</v>
      </c>
      <c r="AC41" s="248">
        <v>12835606</v>
      </c>
      <c r="AD41" s="248">
        <v>26668344</v>
      </c>
      <c r="AE41" s="248">
        <v>24170730</v>
      </c>
      <c r="AF41" s="248">
        <v>11591974</v>
      </c>
      <c r="AG41" s="248">
        <v>11721215</v>
      </c>
      <c r="AH41" s="248">
        <v>25663137</v>
      </c>
      <c r="AI41" s="248">
        <v>1770985</v>
      </c>
      <c r="AJ41" s="248">
        <v>28016958</v>
      </c>
      <c r="AK41" s="248">
        <v>25646651</v>
      </c>
      <c r="AL41" s="248">
        <v>1463403</v>
      </c>
      <c r="AM41" s="249">
        <v>2760622</v>
      </c>
      <c r="AN41" s="250">
        <v>469579674</v>
      </c>
      <c r="AO41" s="248">
        <v>15055500</v>
      </c>
      <c r="AP41" s="248">
        <v>305616414</v>
      </c>
      <c r="AQ41" s="248">
        <v>105529331</v>
      </c>
      <c r="AR41" s="248">
        <v>28141456</v>
      </c>
      <c r="AS41" s="248">
        <v>108791468</v>
      </c>
      <c r="AT41" s="248">
        <v>503254</v>
      </c>
      <c r="AU41" s="247">
        <v>563637423</v>
      </c>
      <c r="AV41" s="247">
        <v>1033217097</v>
      </c>
      <c r="AW41" s="250">
        <v>86769418</v>
      </c>
      <c r="AX41" s="250">
        <v>86769418</v>
      </c>
      <c r="AY41" s="250">
        <v>650406841</v>
      </c>
      <c r="AZ41" s="250">
        <v>1119986515</v>
      </c>
      <c r="BA41" s="247">
        <v>-93036242</v>
      </c>
      <c r="BB41" s="248">
        <v>-1042351</v>
      </c>
      <c r="BC41" s="248">
        <v>-8089534</v>
      </c>
      <c r="BD41" s="250">
        <v>-102168127</v>
      </c>
      <c r="BE41" s="247">
        <v>548238714</v>
      </c>
      <c r="BF41" s="247">
        <v>0</v>
      </c>
      <c r="BG41" s="250">
        <v>0</v>
      </c>
      <c r="BH41" s="247">
        <v>1017818388</v>
      </c>
      <c r="BI41" s="85"/>
    </row>
    <row r="42" spans="1:60" ht="14.25" customHeight="1">
      <c r="A42" s="82" t="s">
        <v>150</v>
      </c>
      <c r="B42" s="236" t="s">
        <v>88</v>
      </c>
      <c r="C42" s="237">
        <v>81621</v>
      </c>
      <c r="D42" s="238">
        <v>37190</v>
      </c>
      <c r="E42" s="238">
        <v>342574</v>
      </c>
      <c r="F42" s="238">
        <v>44537</v>
      </c>
      <c r="G42" s="238">
        <v>203189</v>
      </c>
      <c r="H42" s="238">
        <v>368377</v>
      </c>
      <c r="I42" s="238">
        <v>56522</v>
      </c>
      <c r="J42" s="238">
        <v>246192</v>
      </c>
      <c r="K42" s="238">
        <v>105475</v>
      </c>
      <c r="L42" s="238">
        <v>231180</v>
      </c>
      <c r="M42" s="238">
        <v>95376</v>
      </c>
      <c r="N42" s="238">
        <v>182857</v>
      </c>
      <c r="O42" s="238">
        <v>169623</v>
      </c>
      <c r="P42" s="238">
        <v>265910</v>
      </c>
      <c r="Q42" s="238">
        <v>129403</v>
      </c>
      <c r="R42" s="238">
        <v>211615</v>
      </c>
      <c r="S42" s="238">
        <v>253068</v>
      </c>
      <c r="T42" s="238">
        <v>101923</v>
      </c>
      <c r="U42" s="238">
        <v>458348</v>
      </c>
      <c r="V42" s="238">
        <v>187712</v>
      </c>
      <c r="W42" s="238">
        <v>1245000</v>
      </c>
      <c r="X42" s="238">
        <v>244536</v>
      </c>
      <c r="Y42" s="238">
        <v>64313</v>
      </c>
      <c r="Z42" s="238">
        <v>120444</v>
      </c>
      <c r="AA42" s="238">
        <v>2284242</v>
      </c>
      <c r="AB42" s="238">
        <v>1073243</v>
      </c>
      <c r="AC42" s="238">
        <v>313301</v>
      </c>
      <c r="AD42" s="238">
        <v>900015</v>
      </c>
      <c r="AE42" s="238">
        <v>930419</v>
      </c>
      <c r="AF42" s="238">
        <v>434274</v>
      </c>
      <c r="AG42" s="238">
        <v>427528</v>
      </c>
      <c r="AH42" s="238">
        <v>747403</v>
      </c>
      <c r="AI42" s="238">
        <v>164900</v>
      </c>
      <c r="AJ42" s="238">
        <v>1146548</v>
      </c>
      <c r="AK42" s="238">
        <v>1167082</v>
      </c>
      <c r="AL42" s="238">
        <v>0</v>
      </c>
      <c r="AM42" s="239">
        <v>19560</v>
      </c>
      <c r="AN42" s="240">
        <v>15055500</v>
      </c>
      <c r="AO42" s="280"/>
      <c r="AP42" s="280"/>
      <c r="AQ42" s="280"/>
      <c r="AR42" s="280"/>
      <c r="AS42" s="280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</row>
    <row r="43" spans="1:60" ht="14.25" customHeight="1">
      <c r="A43" s="82" t="s">
        <v>169</v>
      </c>
      <c r="B43" s="236" t="s">
        <v>89</v>
      </c>
      <c r="C43" s="237">
        <v>1493931</v>
      </c>
      <c r="D43" s="238">
        <v>174033</v>
      </c>
      <c r="E43" s="238">
        <v>5021160</v>
      </c>
      <c r="F43" s="238">
        <v>910077</v>
      </c>
      <c r="G43" s="238">
        <v>1982618</v>
      </c>
      <c r="H43" s="238">
        <v>2497344</v>
      </c>
      <c r="I43" s="238">
        <v>195483</v>
      </c>
      <c r="J43" s="238">
        <v>3150535</v>
      </c>
      <c r="K43" s="238">
        <v>1415936</v>
      </c>
      <c r="L43" s="238">
        <v>1640506</v>
      </c>
      <c r="M43" s="238">
        <v>888569</v>
      </c>
      <c r="N43" s="238">
        <v>3368420</v>
      </c>
      <c r="O43" s="238">
        <v>2396366</v>
      </c>
      <c r="P43" s="238">
        <v>3986639</v>
      </c>
      <c r="Q43" s="238">
        <v>1394260</v>
      </c>
      <c r="R43" s="238">
        <v>2756621</v>
      </c>
      <c r="S43" s="238">
        <v>3109132</v>
      </c>
      <c r="T43" s="238">
        <v>1044323</v>
      </c>
      <c r="U43" s="238">
        <v>7115414</v>
      </c>
      <c r="V43" s="238">
        <v>2545065</v>
      </c>
      <c r="W43" s="238">
        <v>21261542</v>
      </c>
      <c r="X43" s="238">
        <v>1938574</v>
      </c>
      <c r="Y43" s="238">
        <v>652458</v>
      </c>
      <c r="Z43" s="238">
        <v>2354221</v>
      </c>
      <c r="AA43" s="238">
        <v>37218350</v>
      </c>
      <c r="AB43" s="238">
        <v>11062022</v>
      </c>
      <c r="AC43" s="238">
        <v>4671805</v>
      </c>
      <c r="AD43" s="238">
        <v>15584730</v>
      </c>
      <c r="AE43" s="238">
        <v>10500244</v>
      </c>
      <c r="AF43" s="238">
        <v>14323697</v>
      </c>
      <c r="AG43" s="238">
        <v>22193731</v>
      </c>
      <c r="AH43" s="238">
        <v>34180364</v>
      </c>
      <c r="AI43" s="238">
        <v>2201284</v>
      </c>
      <c r="AJ43" s="238">
        <v>25744085</v>
      </c>
      <c r="AK43" s="238">
        <v>14766246</v>
      </c>
      <c r="AL43" s="238">
        <v>0</v>
      </c>
      <c r="AM43" s="239">
        <v>59433</v>
      </c>
      <c r="AN43" s="240">
        <v>265799218</v>
      </c>
      <c r="AO43" s="280"/>
      <c r="AP43" s="280"/>
      <c r="AQ43" s="280"/>
      <c r="AR43" s="280"/>
      <c r="AS43" s="280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</row>
    <row r="44" spans="1:60" ht="14.25" customHeight="1">
      <c r="A44" s="82" t="s">
        <v>170</v>
      </c>
      <c r="B44" s="236" t="s">
        <v>91</v>
      </c>
      <c r="C44" s="237">
        <v>2810764</v>
      </c>
      <c r="D44" s="238">
        <v>77159</v>
      </c>
      <c r="E44" s="238">
        <v>3614827</v>
      </c>
      <c r="F44" s="238">
        <v>-116602</v>
      </c>
      <c r="G44" s="238">
        <v>974590</v>
      </c>
      <c r="H44" s="238">
        <v>1791892</v>
      </c>
      <c r="I44" s="238">
        <v>691733</v>
      </c>
      <c r="J44" s="238">
        <v>45230</v>
      </c>
      <c r="K44" s="238">
        <v>637194</v>
      </c>
      <c r="L44" s="238">
        <v>3420045</v>
      </c>
      <c r="M44" s="238">
        <v>626890</v>
      </c>
      <c r="N44" s="238">
        <v>378130</v>
      </c>
      <c r="O44" s="238">
        <v>928139</v>
      </c>
      <c r="P44" s="238">
        <v>1592368</v>
      </c>
      <c r="Q44" s="238">
        <v>228819</v>
      </c>
      <c r="R44" s="238">
        <v>-654142</v>
      </c>
      <c r="S44" s="238">
        <v>-276956</v>
      </c>
      <c r="T44" s="238">
        <v>-327366</v>
      </c>
      <c r="U44" s="238">
        <v>790073</v>
      </c>
      <c r="V44" s="238">
        <v>573131</v>
      </c>
      <c r="W44" s="238">
        <v>1706690</v>
      </c>
      <c r="X44" s="238">
        <v>703991</v>
      </c>
      <c r="Y44" s="238">
        <v>598643</v>
      </c>
      <c r="Z44" s="238">
        <v>281118</v>
      </c>
      <c r="AA44" s="238">
        <v>14811175</v>
      </c>
      <c r="AB44" s="238">
        <v>8985785</v>
      </c>
      <c r="AC44" s="238">
        <v>31773515</v>
      </c>
      <c r="AD44" s="238">
        <v>3207488</v>
      </c>
      <c r="AE44" s="238">
        <v>7226210</v>
      </c>
      <c r="AF44" s="238">
        <v>0</v>
      </c>
      <c r="AG44" s="238">
        <v>785097</v>
      </c>
      <c r="AH44" s="238">
        <v>2440063</v>
      </c>
      <c r="AI44" s="238">
        <v>-30808</v>
      </c>
      <c r="AJ44" s="238">
        <v>6903490</v>
      </c>
      <c r="AK44" s="238">
        <v>5142128</v>
      </c>
      <c r="AL44" s="238">
        <v>0</v>
      </c>
      <c r="AM44" s="239">
        <v>1564821</v>
      </c>
      <c r="AN44" s="240">
        <v>103905324</v>
      </c>
      <c r="AO44" s="280"/>
      <c r="AP44" s="280"/>
      <c r="AQ44" s="280"/>
      <c r="AR44" s="280"/>
      <c r="AS44" s="280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</row>
    <row r="45" spans="1:60" ht="14.25" customHeight="1">
      <c r="A45" s="82" t="s">
        <v>171</v>
      </c>
      <c r="B45" s="236" t="s">
        <v>92</v>
      </c>
      <c r="C45" s="237">
        <v>1997177</v>
      </c>
      <c r="D45" s="238">
        <v>93280</v>
      </c>
      <c r="E45" s="238">
        <v>1985337</v>
      </c>
      <c r="F45" s="238">
        <v>441852</v>
      </c>
      <c r="G45" s="238">
        <v>805797</v>
      </c>
      <c r="H45" s="238">
        <v>4142051</v>
      </c>
      <c r="I45" s="238">
        <v>464116</v>
      </c>
      <c r="J45" s="238">
        <v>1411817</v>
      </c>
      <c r="K45" s="238">
        <v>707662</v>
      </c>
      <c r="L45" s="238">
        <v>1489436</v>
      </c>
      <c r="M45" s="238">
        <v>487745</v>
      </c>
      <c r="N45" s="238">
        <v>997703</v>
      </c>
      <c r="O45" s="238">
        <v>1041665</v>
      </c>
      <c r="P45" s="238">
        <v>1743589</v>
      </c>
      <c r="Q45" s="238">
        <v>1020380</v>
      </c>
      <c r="R45" s="238">
        <v>2651799</v>
      </c>
      <c r="S45" s="238">
        <v>2656882</v>
      </c>
      <c r="T45" s="238">
        <v>1034743</v>
      </c>
      <c r="U45" s="238">
        <v>5145607</v>
      </c>
      <c r="V45" s="238">
        <v>1024384</v>
      </c>
      <c r="W45" s="238">
        <v>2336988</v>
      </c>
      <c r="X45" s="238">
        <v>5108260</v>
      </c>
      <c r="Y45" s="238">
        <v>975693</v>
      </c>
      <c r="Z45" s="238">
        <v>394465</v>
      </c>
      <c r="AA45" s="238">
        <v>8486201</v>
      </c>
      <c r="AB45" s="238">
        <v>2600383</v>
      </c>
      <c r="AC45" s="238">
        <v>27160967</v>
      </c>
      <c r="AD45" s="238">
        <v>6343117</v>
      </c>
      <c r="AE45" s="238">
        <v>5525133</v>
      </c>
      <c r="AF45" s="238">
        <v>13315220</v>
      </c>
      <c r="AG45" s="238">
        <v>8077850</v>
      </c>
      <c r="AH45" s="238">
        <v>4335297</v>
      </c>
      <c r="AI45" s="238">
        <v>273098</v>
      </c>
      <c r="AJ45" s="238">
        <v>9389750</v>
      </c>
      <c r="AK45" s="238">
        <v>5175531</v>
      </c>
      <c r="AL45" s="238">
        <v>0</v>
      </c>
      <c r="AM45" s="239">
        <v>230144</v>
      </c>
      <c r="AN45" s="240">
        <v>131071119</v>
      </c>
      <c r="AO45" s="280"/>
      <c r="AP45" s="280"/>
      <c r="AQ45" s="280"/>
      <c r="AR45" s="280"/>
      <c r="AS45" s="280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</row>
    <row r="46" spans="1:60" ht="14.25" customHeight="1">
      <c r="A46" s="82" t="s">
        <v>172</v>
      </c>
      <c r="B46" s="252" t="s">
        <v>173</v>
      </c>
      <c r="C46" s="237">
        <v>513516</v>
      </c>
      <c r="D46" s="238">
        <v>59637</v>
      </c>
      <c r="E46" s="238">
        <v>3418929</v>
      </c>
      <c r="F46" s="238">
        <v>164475</v>
      </c>
      <c r="G46" s="238">
        <v>297195</v>
      </c>
      <c r="H46" s="238">
        <v>574733</v>
      </c>
      <c r="I46" s="238">
        <v>3722751</v>
      </c>
      <c r="J46" s="238">
        <v>502575</v>
      </c>
      <c r="K46" s="238">
        <v>196849</v>
      </c>
      <c r="L46" s="238">
        <v>436376</v>
      </c>
      <c r="M46" s="238">
        <v>65509</v>
      </c>
      <c r="N46" s="238">
        <v>339252</v>
      </c>
      <c r="O46" s="238">
        <v>84648</v>
      </c>
      <c r="P46" s="238">
        <v>132175</v>
      </c>
      <c r="Q46" s="238">
        <v>91857</v>
      </c>
      <c r="R46" s="238">
        <v>136055</v>
      </c>
      <c r="S46" s="238">
        <v>83140</v>
      </c>
      <c r="T46" s="238">
        <v>73225</v>
      </c>
      <c r="U46" s="238">
        <v>-82013</v>
      </c>
      <c r="V46" s="238">
        <v>286601</v>
      </c>
      <c r="W46" s="238">
        <v>2246829</v>
      </c>
      <c r="X46" s="238">
        <v>828744</v>
      </c>
      <c r="Y46" s="238">
        <v>202815</v>
      </c>
      <c r="Z46" s="238">
        <v>93628</v>
      </c>
      <c r="AA46" s="238">
        <v>3974876</v>
      </c>
      <c r="AB46" s="238">
        <v>746737</v>
      </c>
      <c r="AC46" s="238">
        <v>3986729</v>
      </c>
      <c r="AD46" s="238">
        <v>2454817</v>
      </c>
      <c r="AE46" s="238">
        <v>1622477</v>
      </c>
      <c r="AF46" s="238">
        <v>73870</v>
      </c>
      <c r="AG46" s="238">
        <v>617933</v>
      </c>
      <c r="AH46" s="238">
        <v>986028</v>
      </c>
      <c r="AI46" s="238">
        <v>152621</v>
      </c>
      <c r="AJ46" s="238">
        <v>3591433</v>
      </c>
      <c r="AK46" s="238">
        <v>2908799</v>
      </c>
      <c r="AL46" s="238">
        <v>0</v>
      </c>
      <c r="AM46" s="239">
        <v>82141</v>
      </c>
      <c r="AN46" s="240">
        <v>35667962</v>
      </c>
      <c r="AO46" s="280"/>
      <c r="AP46" s="280"/>
      <c r="AQ46" s="280"/>
      <c r="AR46" s="280"/>
      <c r="AS46" s="280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</row>
    <row r="47" spans="1:60" ht="14.25" customHeight="1">
      <c r="A47" s="82" t="s">
        <v>174</v>
      </c>
      <c r="B47" s="236" t="s">
        <v>94</v>
      </c>
      <c r="C47" s="237">
        <v>-754911</v>
      </c>
      <c r="D47" s="238">
        <v>-261</v>
      </c>
      <c r="E47" s="238">
        <v>-133507</v>
      </c>
      <c r="F47" s="238">
        <v>-43</v>
      </c>
      <c r="G47" s="238">
        <v>-89</v>
      </c>
      <c r="H47" s="238">
        <v>-73</v>
      </c>
      <c r="I47" s="238">
        <v>-62742</v>
      </c>
      <c r="J47" s="238">
        <v>-63</v>
      </c>
      <c r="K47" s="238">
        <v>-38</v>
      </c>
      <c r="L47" s="238">
        <v>-76</v>
      </c>
      <c r="M47" s="238">
        <v>-29</v>
      </c>
      <c r="N47" s="238">
        <v>-86</v>
      </c>
      <c r="O47" s="238">
        <v>-52</v>
      </c>
      <c r="P47" s="238">
        <v>-89</v>
      </c>
      <c r="Q47" s="238">
        <v>-38</v>
      </c>
      <c r="R47" s="238">
        <v>-80</v>
      </c>
      <c r="S47" s="238">
        <v>-69</v>
      </c>
      <c r="T47" s="238">
        <v>-33</v>
      </c>
      <c r="U47" s="238">
        <v>-330</v>
      </c>
      <c r="V47" s="238">
        <v>-107</v>
      </c>
      <c r="W47" s="238">
        <v>-291997</v>
      </c>
      <c r="X47" s="238">
        <v>-7913</v>
      </c>
      <c r="Y47" s="238">
        <v>-225525</v>
      </c>
      <c r="Z47" s="238">
        <v>-21</v>
      </c>
      <c r="AA47" s="238">
        <v>-46988</v>
      </c>
      <c r="AB47" s="238">
        <v>-526120</v>
      </c>
      <c r="AC47" s="238">
        <v>-22980</v>
      </c>
      <c r="AD47" s="238">
        <v>-149093</v>
      </c>
      <c r="AE47" s="238">
        <v>-702</v>
      </c>
      <c r="AF47" s="238">
        <v>0</v>
      </c>
      <c r="AG47" s="238">
        <v>-142840</v>
      </c>
      <c r="AH47" s="238">
        <v>-765487</v>
      </c>
      <c r="AI47" s="238">
        <v>-100287</v>
      </c>
      <c r="AJ47" s="238">
        <v>-3659</v>
      </c>
      <c r="AK47" s="238">
        <v>-348</v>
      </c>
      <c r="AL47" s="238">
        <v>0</v>
      </c>
      <c r="AM47" s="239">
        <v>-23733</v>
      </c>
      <c r="AN47" s="240">
        <v>-3260409</v>
      </c>
      <c r="AO47" s="280"/>
      <c r="AP47" s="280"/>
      <c r="AQ47" s="280"/>
      <c r="AR47" s="280"/>
      <c r="AS47" s="280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</row>
    <row r="48" spans="1:60" ht="14.25" customHeight="1">
      <c r="A48" s="84" t="s">
        <v>175</v>
      </c>
      <c r="B48" s="246" t="s">
        <v>95</v>
      </c>
      <c r="C48" s="247">
        <v>6142098</v>
      </c>
      <c r="D48" s="248">
        <v>441038</v>
      </c>
      <c r="E48" s="248">
        <v>14249320</v>
      </c>
      <c r="F48" s="248">
        <v>1444296</v>
      </c>
      <c r="G48" s="248">
        <v>4263300</v>
      </c>
      <c r="H48" s="248">
        <v>9374324</v>
      </c>
      <c r="I48" s="248">
        <v>5067863</v>
      </c>
      <c r="J48" s="248">
        <v>5356286</v>
      </c>
      <c r="K48" s="248">
        <v>3063078</v>
      </c>
      <c r="L48" s="248">
        <v>7217467</v>
      </c>
      <c r="M48" s="248">
        <v>2164060</v>
      </c>
      <c r="N48" s="248">
        <v>5266276</v>
      </c>
      <c r="O48" s="248">
        <v>4620389</v>
      </c>
      <c r="P48" s="248">
        <v>7720592</v>
      </c>
      <c r="Q48" s="248">
        <v>2864681</v>
      </c>
      <c r="R48" s="248">
        <v>5101868</v>
      </c>
      <c r="S48" s="248">
        <v>5825197</v>
      </c>
      <c r="T48" s="248">
        <v>1926815</v>
      </c>
      <c r="U48" s="248">
        <v>13427099</v>
      </c>
      <c r="V48" s="248">
        <v>4616786</v>
      </c>
      <c r="W48" s="248">
        <v>28505052</v>
      </c>
      <c r="X48" s="248">
        <v>8816192</v>
      </c>
      <c r="Y48" s="248">
        <v>2268397</v>
      </c>
      <c r="Z48" s="248">
        <v>3243855</v>
      </c>
      <c r="AA48" s="248">
        <v>66727856</v>
      </c>
      <c r="AB48" s="248">
        <v>23942050</v>
      </c>
      <c r="AC48" s="248">
        <v>67883337</v>
      </c>
      <c r="AD48" s="248">
        <v>28341074</v>
      </c>
      <c r="AE48" s="248">
        <v>25803781</v>
      </c>
      <c r="AF48" s="248">
        <v>28147061</v>
      </c>
      <c r="AG48" s="248">
        <v>31959299</v>
      </c>
      <c r="AH48" s="248">
        <v>41923668</v>
      </c>
      <c r="AI48" s="248">
        <v>2660808</v>
      </c>
      <c r="AJ48" s="248">
        <v>46771647</v>
      </c>
      <c r="AK48" s="248">
        <v>29159438</v>
      </c>
      <c r="AL48" s="248">
        <v>0</v>
      </c>
      <c r="AM48" s="249">
        <v>1932366</v>
      </c>
      <c r="AN48" s="250">
        <v>548238714</v>
      </c>
      <c r="AO48" s="280"/>
      <c r="AP48" s="280"/>
      <c r="AQ48" s="280"/>
      <c r="AR48" s="280"/>
      <c r="AS48" s="280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</row>
    <row r="49" spans="1:60" ht="14.25">
      <c r="A49" s="84" t="s">
        <v>161</v>
      </c>
      <c r="B49" s="246" t="s">
        <v>64</v>
      </c>
      <c r="C49" s="247">
        <v>12887622</v>
      </c>
      <c r="D49" s="248">
        <v>847915</v>
      </c>
      <c r="E49" s="248">
        <v>38340649</v>
      </c>
      <c r="F49" s="248">
        <v>3586000</v>
      </c>
      <c r="G49" s="248">
        <v>11953629</v>
      </c>
      <c r="H49" s="248">
        <v>28006932</v>
      </c>
      <c r="I49" s="248">
        <v>16834612</v>
      </c>
      <c r="J49" s="248">
        <v>13997987</v>
      </c>
      <c r="K49" s="248">
        <v>6310618</v>
      </c>
      <c r="L49" s="248">
        <v>27342722</v>
      </c>
      <c r="M49" s="248">
        <v>8806635</v>
      </c>
      <c r="N49" s="248">
        <v>11736949</v>
      </c>
      <c r="O49" s="248">
        <v>10458558</v>
      </c>
      <c r="P49" s="248">
        <v>16704923</v>
      </c>
      <c r="Q49" s="248">
        <v>6903300</v>
      </c>
      <c r="R49" s="248">
        <v>13536084</v>
      </c>
      <c r="S49" s="248">
        <v>16062710</v>
      </c>
      <c r="T49" s="248">
        <v>5456460</v>
      </c>
      <c r="U49" s="248">
        <v>55377713</v>
      </c>
      <c r="V49" s="248">
        <v>9929313</v>
      </c>
      <c r="W49" s="248">
        <v>60836569</v>
      </c>
      <c r="X49" s="248">
        <v>24633709</v>
      </c>
      <c r="Y49" s="248">
        <v>4545590</v>
      </c>
      <c r="Z49" s="248">
        <v>4901980</v>
      </c>
      <c r="AA49" s="248">
        <v>95478881</v>
      </c>
      <c r="AB49" s="248">
        <v>35448224</v>
      </c>
      <c r="AC49" s="248">
        <v>80718943</v>
      </c>
      <c r="AD49" s="248">
        <v>55009418</v>
      </c>
      <c r="AE49" s="248">
        <v>49974511</v>
      </c>
      <c r="AF49" s="248">
        <v>39739035</v>
      </c>
      <c r="AG49" s="248">
        <v>43680514</v>
      </c>
      <c r="AH49" s="248">
        <v>67586805</v>
      </c>
      <c r="AI49" s="248">
        <v>4431793</v>
      </c>
      <c r="AJ49" s="248">
        <v>74788605</v>
      </c>
      <c r="AK49" s="248">
        <v>54806089</v>
      </c>
      <c r="AL49" s="248">
        <v>1463403</v>
      </c>
      <c r="AM49" s="249">
        <v>4692988</v>
      </c>
      <c r="AN49" s="250">
        <v>1017818388</v>
      </c>
      <c r="AO49" s="280"/>
      <c r="AP49" s="280"/>
      <c r="AQ49" s="280"/>
      <c r="AR49" s="280"/>
      <c r="AS49" s="280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</row>
    <row r="50" spans="3:60" ht="13.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</row>
    <row r="51" spans="3:60" ht="13.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</row>
    <row r="52" spans="3:60" ht="13.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</row>
    <row r="53" spans="3:60" ht="13.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</row>
    <row r="54" spans="3:60" ht="13.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</row>
    <row r="55" spans="3:60" ht="13.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</row>
    <row r="56" spans="3:60" ht="13.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</row>
    <row r="57" spans="3:60" ht="13.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</row>
    <row r="58" spans="3:60" ht="13.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</row>
    <row r="59" spans="3:60" ht="13.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</row>
    <row r="60" spans="3:60" ht="13.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</row>
    <row r="61" spans="3:60" ht="13.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</row>
    <row r="62" spans="3:60" ht="13.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</row>
  </sheetData>
  <sheetProtection/>
  <mergeCells count="1">
    <mergeCell ref="C1:L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C33"/>
  <sheetViews>
    <sheetView zoomScalePageLayoutView="0" workbookViewId="0" topLeftCell="A24">
      <selection activeCell="A24" sqref="A24"/>
    </sheetView>
  </sheetViews>
  <sheetFormatPr defaultColWidth="9.00390625" defaultRowHeight="13.5"/>
  <cols>
    <col min="2" max="2" width="12.75390625" style="0" bestFit="1" customWidth="1"/>
  </cols>
  <sheetData>
    <row r="1" ht="14.25" thickBot="1">
      <c r="B1" s="3"/>
    </row>
    <row r="2" spans="1:2" ht="13.5">
      <c r="A2" t="s">
        <v>103</v>
      </c>
      <c r="B2">
        <v>1000</v>
      </c>
    </row>
    <row r="3" spans="1:2" ht="13.5">
      <c r="A3" t="s">
        <v>109</v>
      </c>
      <c r="B3">
        <v>100</v>
      </c>
    </row>
    <row r="4" spans="1:2" ht="13.5">
      <c r="A4" t="s">
        <v>104</v>
      </c>
      <c r="B4">
        <v>10</v>
      </c>
    </row>
    <row r="5" spans="1:2" ht="13.5">
      <c r="A5" t="s">
        <v>105</v>
      </c>
      <c r="B5">
        <v>1</v>
      </c>
    </row>
    <row r="6" spans="1:2" ht="13.5">
      <c r="A6" t="s">
        <v>106</v>
      </c>
      <c r="B6">
        <v>0.1</v>
      </c>
    </row>
    <row r="7" spans="1:2" ht="13.5">
      <c r="A7" t="s">
        <v>107</v>
      </c>
      <c r="B7">
        <v>0.01</v>
      </c>
    </row>
    <row r="8" spans="1:2" ht="13.5">
      <c r="A8" t="s">
        <v>108</v>
      </c>
      <c r="B8">
        <v>1E-05</v>
      </c>
    </row>
    <row r="10" s="256" customFormat="1" ht="13.5">
      <c r="A10" s="256" t="s">
        <v>209</v>
      </c>
    </row>
    <row r="11" s="256" customFormat="1" ht="13.5"/>
    <row r="12" spans="1:3" s="256" customFormat="1" ht="13.5">
      <c r="A12" s="256" t="s">
        <v>210</v>
      </c>
      <c r="B12" s="256" t="s">
        <v>112</v>
      </c>
      <c r="C12" s="256" t="s">
        <v>113</v>
      </c>
    </row>
    <row r="13" spans="1:3" s="256" customFormat="1" ht="13.5">
      <c r="A13" s="256" t="s">
        <v>114</v>
      </c>
      <c r="B13" s="282">
        <v>276845</v>
      </c>
      <c r="C13" s="282">
        <v>266022</v>
      </c>
    </row>
    <row r="14" spans="1:3" s="256" customFormat="1" ht="13.5">
      <c r="A14" s="256" t="s">
        <v>115</v>
      </c>
      <c r="B14" s="282">
        <v>351243</v>
      </c>
      <c r="C14" s="282">
        <v>359414</v>
      </c>
    </row>
    <row r="15" spans="1:3" s="256" customFormat="1" ht="13.5">
      <c r="A15" s="117" t="s">
        <v>116</v>
      </c>
      <c r="B15" s="283">
        <f>+B13/B14</f>
        <v>0.7881865261371757</v>
      </c>
      <c r="C15" s="283">
        <f>+C13/C14</f>
        <v>0.7401548075478418</v>
      </c>
    </row>
    <row r="16" s="256" customFormat="1" ht="13.5"/>
    <row r="17" spans="1:3" s="256" customFormat="1" ht="13.5">
      <c r="A17" s="256" t="s">
        <v>211</v>
      </c>
      <c r="B17" s="256" t="s">
        <v>112</v>
      </c>
      <c r="C17" s="256" t="s">
        <v>113</v>
      </c>
    </row>
    <row r="18" spans="1:3" s="256" customFormat="1" ht="13.5">
      <c r="A18" s="256" t="s">
        <v>114</v>
      </c>
      <c r="B18" s="282">
        <v>273353</v>
      </c>
      <c r="C18" s="282">
        <v>253063</v>
      </c>
    </row>
    <row r="19" spans="1:3" s="256" customFormat="1" ht="13.5">
      <c r="A19" s="256" t="s">
        <v>115</v>
      </c>
      <c r="B19" s="282">
        <v>357615</v>
      </c>
      <c r="C19" s="282">
        <v>343558</v>
      </c>
    </row>
    <row r="20" spans="1:3" s="256" customFormat="1" ht="13.5">
      <c r="A20" s="117" t="s">
        <v>116</v>
      </c>
      <c r="B20" s="283">
        <f>+B18/B19</f>
        <v>0.7643778924262126</v>
      </c>
      <c r="C20" s="283">
        <f>+C18/C19</f>
        <v>0.7365946943456417</v>
      </c>
    </row>
    <row r="21" s="256" customFormat="1" ht="13.5"/>
    <row r="22" spans="1:3" s="256" customFormat="1" ht="13.5">
      <c r="A22" s="256" t="s">
        <v>212</v>
      </c>
      <c r="B22" s="256" t="s">
        <v>112</v>
      </c>
      <c r="C22" s="256" t="s">
        <v>113</v>
      </c>
    </row>
    <row r="23" spans="1:3" s="256" customFormat="1" ht="13.5">
      <c r="A23" s="256" t="s">
        <v>114</v>
      </c>
      <c r="B23" s="282">
        <v>264481</v>
      </c>
      <c r="C23" s="282">
        <v>262331</v>
      </c>
    </row>
    <row r="24" spans="1:3" s="256" customFormat="1" ht="13.5">
      <c r="A24" s="256" t="s">
        <v>115</v>
      </c>
      <c r="B24" s="282">
        <v>374676</v>
      </c>
      <c r="C24" s="282">
        <v>349774</v>
      </c>
    </row>
    <row r="25" spans="1:3" s="256" customFormat="1" ht="13.5">
      <c r="A25" s="117" t="s">
        <v>116</v>
      </c>
      <c r="B25" s="283">
        <f>+B23/B24</f>
        <v>0.7058925578366375</v>
      </c>
      <c r="C25" s="283">
        <f>+C23/C24</f>
        <v>0.7500014294944736</v>
      </c>
    </row>
    <row r="26" s="256" customFormat="1" ht="13.5"/>
    <row r="27" s="256" customFormat="1" ht="13.5"/>
    <row r="28" s="256" customFormat="1" ht="13.5">
      <c r="A28" s="256" t="s">
        <v>213</v>
      </c>
    </row>
    <row r="29" s="256" customFormat="1" ht="13.5"/>
    <row r="30" s="256" customFormat="1" ht="13.5">
      <c r="A30" s="256" t="s">
        <v>214</v>
      </c>
    </row>
    <row r="31" s="256" customFormat="1" ht="13.5">
      <c r="A31" s="256" t="s">
        <v>215</v>
      </c>
    </row>
    <row r="32" s="256" customFormat="1" ht="13.5">
      <c r="A32" s="256" t="s">
        <v>216</v>
      </c>
    </row>
    <row r="33" s="256" customFormat="1" ht="13.5">
      <c r="A33" s="256" t="s">
        <v>217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2010-02-16T03:55:35Z</cp:lastPrinted>
  <dcterms:created xsi:type="dcterms:W3CDTF">2005-02-27T23:54:36Z</dcterms:created>
  <dcterms:modified xsi:type="dcterms:W3CDTF">2021-02-26T06:15:05Z</dcterms:modified>
  <cp:category/>
  <cp:version/>
  <cp:contentType/>
  <cp:contentStatus/>
</cp:coreProperties>
</file>