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810" yWindow="20" windowWidth="10400" windowHeight="9440"/>
  </bookViews>
  <sheets>
    <sheet name="総括表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総括表!$A$1:$K$57</definedName>
  </definedNames>
  <calcPr calcId="162913"/>
</workbook>
</file>

<file path=xl/calcChain.xml><?xml version="1.0" encoding="utf-8"?>
<calcChain xmlns="http://schemas.openxmlformats.org/spreadsheetml/2006/main">
  <c r="K27" i="3" l="1"/>
  <c r="K25" i="3"/>
  <c r="J27" i="3"/>
  <c r="J25" i="3"/>
  <c r="I31" i="3"/>
  <c r="H31" i="3"/>
  <c r="K22" i="3"/>
  <c r="J22" i="3"/>
  <c r="K20" i="3"/>
  <c r="J20" i="3"/>
  <c r="D22" i="3"/>
  <c r="C22" i="3"/>
  <c r="G52" i="3"/>
  <c r="G53" i="3"/>
  <c r="I44" i="3"/>
  <c r="H44" i="3"/>
  <c r="I43" i="3"/>
  <c r="H43" i="3"/>
  <c r="I42" i="3"/>
  <c r="H42" i="3"/>
  <c r="G43" i="3"/>
  <c r="G44" i="3"/>
  <c r="G42" i="3"/>
  <c r="G41" i="3" s="1"/>
  <c r="K46" i="3"/>
  <c r="J46" i="3"/>
  <c r="I46" i="3"/>
  <c r="H46" i="3"/>
  <c r="K39" i="3"/>
  <c r="K38" i="3"/>
  <c r="J39" i="3"/>
  <c r="J38" i="3"/>
  <c r="I39" i="3"/>
  <c r="H39" i="3"/>
  <c r="I38" i="3"/>
  <c r="H38" i="3"/>
  <c r="I37" i="3"/>
  <c r="H37" i="3"/>
  <c r="G38" i="3"/>
  <c r="G39" i="3"/>
  <c r="G37" i="3"/>
  <c r="F33" i="3"/>
  <c r="I27" i="3"/>
  <c r="H27" i="3"/>
  <c r="I25" i="3"/>
  <c r="H25" i="3"/>
  <c r="G27" i="3"/>
  <c r="G25" i="3"/>
  <c r="F27" i="3"/>
  <c r="F25" i="3"/>
  <c r="I22" i="3"/>
  <c r="H22" i="3"/>
  <c r="I20" i="3"/>
  <c r="H20" i="3"/>
  <c r="G22" i="3"/>
  <c r="G20" i="3"/>
  <c r="F22" i="3"/>
  <c r="F20" i="3"/>
  <c r="K17" i="3"/>
  <c r="J17" i="3"/>
  <c r="J15" i="3"/>
  <c r="I17" i="3"/>
  <c r="H17" i="3"/>
  <c r="G17" i="3" s="1"/>
  <c r="F17" i="3"/>
  <c r="F15" i="3"/>
  <c r="D15" i="3"/>
  <c r="I15" i="3"/>
  <c r="H15" i="3"/>
  <c r="G15" i="3" s="1"/>
  <c r="C17" i="3"/>
  <c r="C15" i="3"/>
  <c r="C16" i="3" s="1"/>
  <c r="E17" i="3"/>
  <c r="K30" i="3"/>
  <c r="J30" i="3"/>
  <c r="I30" i="3"/>
  <c r="C47" i="3"/>
  <c r="C46" i="3"/>
  <c r="G51" i="3"/>
  <c r="G35" i="3"/>
  <c r="G34" i="3"/>
  <c r="C42" i="3"/>
  <c r="C38" i="3"/>
  <c r="C39" i="3"/>
  <c r="H30" i="3"/>
  <c r="G30" i="3"/>
  <c r="E22" i="3"/>
  <c r="E12" i="3" s="1"/>
  <c r="C21" i="3"/>
  <c r="K21" i="3"/>
  <c r="J21" i="3"/>
  <c r="I21" i="3"/>
  <c r="H21" i="3"/>
  <c r="G21" i="3"/>
  <c r="F21" i="3"/>
  <c r="E21" i="3"/>
  <c r="D21" i="3"/>
  <c r="G26" i="3"/>
  <c r="H26" i="3"/>
  <c r="I26" i="3"/>
  <c r="J26" i="3"/>
  <c r="K26" i="3"/>
  <c r="F26" i="3"/>
  <c r="E26" i="3"/>
  <c r="D26" i="3"/>
  <c r="C26" i="3"/>
  <c r="K15" i="3"/>
  <c r="K16" i="3"/>
  <c r="I16" i="3"/>
  <c r="H16" i="3"/>
  <c r="F16" i="3"/>
  <c r="F11" i="3" s="1"/>
  <c r="E15" i="3"/>
  <c r="E16" i="3" s="1"/>
  <c r="E11" i="3" s="1"/>
  <c r="D16" i="3"/>
  <c r="K12" i="3"/>
  <c r="J12" i="3"/>
  <c r="I12" i="3"/>
  <c r="F12" i="3"/>
  <c r="K10" i="3"/>
  <c r="J10" i="3"/>
  <c r="I10" i="3"/>
  <c r="H10" i="3"/>
  <c r="F10" i="3"/>
  <c r="E10" i="3"/>
  <c r="C53" i="3"/>
  <c r="C52" i="3"/>
  <c r="C51" i="3" s="1"/>
  <c r="K51" i="3"/>
  <c r="J51" i="3"/>
  <c r="I51" i="3"/>
  <c r="E51" i="3"/>
  <c r="D51" i="3"/>
  <c r="G46" i="3"/>
  <c r="D46" i="3"/>
  <c r="C12" i="3"/>
  <c r="C43" i="3"/>
  <c r="C41" i="3" s="1"/>
  <c r="K41" i="3"/>
  <c r="J41" i="3"/>
  <c r="I41" i="3"/>
  <c r="H41" i="3"/>
  <c r="C37" i="3"/>
  <c r="E33" i="3"/>
  <c r="D33" i="3"/>
  <c r="C33" i="3"/>
  <c r="D12" i="3"/>
  <c r="C30" i="3"/>
  <c r="D30" i="3" s="1"/>
  <c r="D11" i="3" s="1"/>
  <c r="D41" i="3"/>
  <c r="D10" i="3"/>
  <c r="C10" i="3"/>
  <c r="H51" i="3"/>
  <c r="K11" i="3"/>
  <c r="K9" i="3"/>
  <c r="H11" i="3"/>
  <c r="I11" i="3"/>
  <c r="I9" i="3" s="1"/>
  <c r="D9" i="3" l="1"/>
  <c r="H12" i="3"/>
  <c r="H9" i="3" s="1"/>
  <c r="G16" i="3"/>
  <c r="G11" i="3" s="1"/>
  <c r="G9" i="3" s="1"/>
  <c r="G10" i="3"/>
  <c r="C11" i="3"/>
  <c r="E9" i="3"/>
  <c r="F9" i="3"/>
  <c r="C9" i="3"/>
  <c r="G12" i="3"/>
  <c r="J16" i="3"/>
  <c r="J11" i="3" s="1"/>
  <c r="J9" i="3" s="1"/>
</calcChain>
</file>

<file path=xl/sharedStrings.xml><?xml version="1.0" encoding="utf-8"?>
<sst xmlns="http://schemas.openxmlformats.org/spreadsheetml/2006/main" count="73" uniqueCount="36">
  <si>
    <t>通信制高等学校</t>
    <rPh sb="0" eb="2">
      <t>ツウシン</t>
    </rPh>
    <rPh sb="2" eb="3">
      <t>セイ</t>
    </rPh>
    <rPh sb="3" eb="7">
      <t>コウトウガッコウ</t>
    </rPh>
    <phoneticPr fontId="1"/>
  </si>
  <si>
    <t>第１表　総　括　表</t>
    <rPh sb="0" eb="1">
      <t>ダイ</t>
    </rPh>
    <rPh sb="2" eb="3">
      <t>ヒョウ</t>
    </rPh>
    <rPh sb="4" eb="7">
      <t>ソウカツ</t>
    </rPh>
    <rPh sb="8" eb="9">
      <t>ヒョウ</t>
    </rPh>
    <phoneticPr fontId="1"/>
  </si>
  <si>
    <t>(単位：校、学級、人）</t>
    <rPh sb="1" eb="3">
      <t>タンイ</t>
    </rPh>
    <rPh sb="4" eb="5">
      <t>ガッコウ</t>
    </rPh>
    <rPh sb="6" eb="8">
      <t>ガッキュウ</t>
    </rPh>
    <rPh sb="9" eb="10">
      <t>ヒト</t>
    </rPh>
    <phoneticPr fontId="1"/>
  </si>
  <si>
    <t>園児・児童・生徒数</t>
    <rPh sb="0" eb="2">
      <t>エンジ</t>
    </rPh>
    <rPh sb="3" eb="5">
      <t>ジドウ</t>
    </rPh>
    <rPh sb="6" eb="9">
      <t>セイトスウ</t>
    </rPh>
    <phoneticPr fontId="1"/>
  </si>
  <si>
    <t>教員数</t>
    <rPh sb="0" eb="3">
      <t>キョウインスウ</t>
    </rPh>
    <phoneticPr fontId="1"/>
  </si>
  <si>
    <t>職員数</t>
    <rPh sb="0" eb="3">
      <t>ショクインスウ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</si>
  <si>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</si>
  <si>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</si>
  <si>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</si>
  <si>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高等学校</t>
    <rPh sb="0" eb="4">
      <t>コウトウガッコウ</t>
    </rPh>
    <phoneticPr fontId="1"/>
  </si>
  <si>
    <t>専修学校</t>
    <rPh sb="0" eb="4">
      <t>センシュウガッコウ</t>
    </rPh>
    <phoneticPr fontId="1"/>
  </si>
  <si>
    <t>…</t>
  </si>
  <si>
    <t>特別支援学校</t>
    <rPh sb="0" eb="2">
      <t>トクベツ</t>
    </rPh>
    <rPh sb="2" eb="4">
      <t>シエン</t>
    </rPh>
    <rPh sb="4" eb="6">
      <t>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</si>
  <si>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</si>
  <si>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１　総　括　表</t>
    <rPh sb="2" eb="3">
      <t>ソウ</t>
    </rPh>
    <rPh sb="4" eb="5">
      <t>カツ</t>
    </rPh>
    <rPh sb="6" eb="7">
      <t>ヒョウ</t>
    </rPh>
    <phoneticPr fontId="1"/>
  </si>
  <si>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</si>
  <si>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</si>
  <si>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</si>
  <si>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各種学校</t>
    <rPh sb="0" eb="4">
      <t>カクシュガッコウ</t>
    </rPh>
    <phoneticPr fontId="1"/>
  </si>
  <si>
    <t>総数</t>
    <rPh sb="0" eb="2">
      <t>ソウスウ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</si>
  <si>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</si>
  <si>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</si>
  <si>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</si>
  <si>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区分</t>
    <rPh sb="0" eb="2">
      <t>クブン</t>
    </rPh>
    <phoneticPr fontId="1"/>
  </si>
  <si>
    <t>学級数</t>
    <rPh sb="0" eb="2">
      <t>ガッキュウ</t>
    </rPh>
    <rPh sb="2" eb="3">
      <t>スウ</t>
    </rPh>
    <phoneticPr fontId="1"/>
  </si>
  <si>
    <t>(本務者）</t>
    <rPh sb="1" eb="3">
      <t>ホンム</t>
    </rPh>
    <rPh sb="3" eb="4">
      <t>モノ</t>
    </rPh>
    <phoneticPr fontId="1"/>
  </si>
  <si>
    <t>Ⅰ　学　校　調　査</t>
    <rPh sb="2" eb="3">
      <t>ガク</t>
    </rPh>
    <rPh sb="4" eb="5">
      <t>コウ</t>
    </rPh>
    <rPh sb="6" eb="7">
      <t>チョウ</t>
    </rPh>
    <rPh sb="8" eb="9">
      <t>サ</t>
    </rPh>
    <phoneticPr fontId="1"/>
  </si>
  <si>
    <t>(注３）総数には、通信制高等学校の数は加算していない。</t>
    <rPh sb="1" eb="2">
      <t>チュウ</t>
    </rPh>
    <phoneticPr fontId="1"/>
  </si>
  <si>
    <t>本校（園）</t>
    <rPh sb="0" eb="2">
      <t>ホンコウ</t>
    </rPh>
    <phoneticPr fontId="1"/>
  </si>
  <si>
    <t>分校（園）</t>
    <rPh sb="0" eb="2">
      <t>ブンコウ</t>
    </rPh>
    <phoneticPr fontId="1"/>
  </si>
  <si>
    <t>(注２）中等教育学校については、学級数は前期課程のみ、生徒数は前期課程及び後期課程の合計である。</t>
    <rPh sb="1" eb="2">
      <t>チュウ</t>
    </rPh>
    <rPh sb="4" eb="6">
      <t>チュウトウ</t>
    </rPh>
    <rPh sb="6" eb="8">
      <t>キョウイク</t>
    </rPh>
    <rPh sb="8" eb="10">
      <t>ガッコウ</t>
    </rPh>
    <rPh sb="16" eb="19">
      <t>ガッキュウスウ</t>
    </rPh>
    <rPh sb="20" eb="22">
      <t>ゼンキ</t>
    </rPh>
    <rPh sb="22" eb="24">
      <t>カテイ</t>
    </rPh>
    <rPh sb="27" eb="30">
      <t>セイトスウ</t>
    </rPh>
    <rPh sb="31" eb="33">
      <t>ゼンキ</t>
    </rPh>
    <rPh sb="33" eb="35">
      <t>カテイ</t>
    </rPh>
    <rPh sb="35" eb="36">
      <t>オヨ</t>
    </rPh>
    <rPh sb="37" eb="39">
      <t>コウキ</t>
    </rPh>
    <rPh sb="39" eb="41">
      <t>カテイ</t>
    </rPh>
    <rPh sb="42" eb="44">
      <t>ゴウケイ</t>
    </rPh>
    <phoneticPr fontId="1"/>
  </si>
  <si>
    <t>（別掲）</t>
    <rPh sb="1" eb="2">
      <t>ベツ</t>
    </rPh>
    <rPh sb="2" eb="3">
      <t>ケイ</t>
    </rPh>
    <phoneticPr fontId="1"/>
  </si>
  <si>
    <t>…</t>
    <phoneticPr fontId="1"/>
  </si>
  <si>
    <t>平成２５年５月１日現在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</si>
  <si>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(注１）高等学校については、学級数は公立学校の本科のみ、生徒数は本科及び専攻科の合計である。</t>
    <rPh sb="1" eb="2">
      <t>チュウ</t>
    </rPh>
    <rPh sb="4" eb="8">
      <t>コウトウガッコウ</t>
    </rPh>
    <rPh sb="14" eb="17">
      <t>ガッキュウスウ</t>
    </rPh>
    <rPh sb="18" eb="20">
      <t>コウリツ</t>
    </rPh>
    <rPh sb="20" eb="22">
      <t>ガッコウ</t>
    </rPh>
    <rPh sb="23" eb="25">
      <t>ホンカ</t>
    </rPh>
    <rPh sb="28" eb="31">
      <t>セイトスウ</t>
    </rPh>
    <rPh sb="32" eb="34">
      <t>ホンカ</t>
    </rPh>
    <rPh sb="34" eb="35">
      <t>オヨ</t>
    </rPh>
    <rPh sb="36" eb="39">
      <t>センコウカ</t>
    </rPh>
    <rPh sb="40" eb="42">
      <t>ゴウケイ</t>
    </rPh>
    <phoneticPr fontId="1"/>
  </si>
  <si>
    <t>学校（園）数</t>
    <rPh sb="0" eb="1">
      <t>ガク</t>
    </rPh>
    <rPh sb="1" eb="2">
      <t>コウ</t>
    </rPh>
    <rPh sb="3" eb="4">
      <t>エン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</si>
</sst>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\ ;_ &quot;△&quot;* #,##0\ ;_ * &quot;-&quot;\ ;_ @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明朝"/>
      <family val="1"/>
      <charset val="128"/>
    </font>
    <font>
      <sz val="18"/>
      <name val="ＭＳ Ｐゴシック"/>
      <family val="3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8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" fillId="0" borderId="0" xfId="0" quotePrefix="1" applyFont="1" applyFill="1" applyAlignment="1">
      <alignment vertical="center"/>
    </xf>
    <xf numFmtId="0" fontId="8" fillId="0" borderId="14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7" fillId="0" borderId="25" xfId="0" applyFont="1" applyFill="1" applyBorder="1" applyAlignment="1"/>
    <xf numFmtId="0" fontId="7" fillId="0" borderId="26" xfId="0" applyFont="1" applyFill="1" applyBorder="1" applyAlignment="1"/>
    <xf numFmtId="0" fontId="7" fillId="0" borderId="14" xfId="0" applyFont="1" applyFill="1" applyBorder="1" applyAlignment="1"/>
    <xf numFmtId="0" fontId="7" fillId="0" borderId="13" xfId="0" applyFont="1" applyFill="1" applyBorder="1" applyAlignment="1"/>
    <xf numFmtId="0" fontId="0" fillId="0" borderId="13" xfId="0" applyBorder="1"/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18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20" xfId="0" applyFont="1" applyFill="1" applyBorder="1" applyAlignment="1">
      <alignment horizontal="distributed" vertical="center" indent="2"/>
    </xf>
    <xf numFmtId="0" fontId="9" fillId="0" borderId="21" xfId="0" applyFont="1" applyFill="1" applyBorder="1" applyAlignment="1">
      <alignment horizontal="distributed" vertical="center" indent="2"/>
    </xf>
    <xf numFmtId="0" fontId="9" fillId="0" borderId="22" xfId="0" applyFont="1" applyFill="1" applyBorder="1" applyAlignment="1">
      <alignment horizontal="distributed" vertical="center" indent="2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23" xfId="0" applyFont="1" applyFill="1" applyBorder="1" applyAlignment="1">
      <alignment horizontal="distributed" vertical="center" justifyLastLine="1"/>
    </xf>
    <xf numFmtId="0" fontId="9" fillId="0" borderId="21" xfId="0" applyFont="1" applyFill="1" applyBorder="1" applyAlignment="1">
      <alignment horizontal="distributed" vertical="center" justifyLastLine="1"/>
    </xf>
    <xf numFmtId="0" fontId="9" fillId="0" borderId="22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ms01.pref.okayama.jp/uploaded/life/&#65328;&#65299;&#65300;&#65374;&#65299;&#65303;&#12288;&#24188;&#31258;&#222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ms01.pref.okayama.jp/uploaded/life/&#65328;&#65299;&#65304;&#65374;&#65300;&#65301;%20%20%20&#23567;&#23398;&#266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ms01.pref.okayama.jp/uploaded/life/&#65328;&#65300;&#65302;&#65374;&#65301;&#65299;&#12288;&#20013;&#23398;&#266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ms01.pref.okayama.jp/uploaded/life/&#65328;&#65301;&#65300;&#65374;&#65302;&#65296;&#12288;&#39640;&#266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ms01.pref.okayama.jp/uploaded/life/&#65328;&#65302;&#65297;&#12288;&#29305;&#21029;&#25903;&#25588;&#23398;&#266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ms01.pref.okayama.jp/uploaded/life/&#65328;&#65302;&#65298;&#12288;&#23554;&#20462;&#12539;&#21508;&#3127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表"/>
    </sheetNames>
    <sheetDataSet>
      <sheetData sheetId="0">
        <row r="79">
          <cell r="C79">
            <v>1</v>
          </cell>
          <cell r="D79">
            <v>1</v>
          </cell>
          <cell r="F79">
            <v>6</v>
          </cell>
          <cell r="H79">
            <v>71</v>
          </cell>
          <cell r="I79">
            <v>73</v>
          </cell>
          <cell r="T79">
            <v>9</v>
          </cell>
        </row>
        <row r="80">
          <cell r="E80">
            <v>0</v>
          </cell>
        </row>
        <row r="82">
          <cell r="C82">
            <v>35</v>
          </cell>
          <cell r="F82">
            <v>245</v>
          </cell>
          <cell r="H82">
            <v>2921</v>
          </cell>
          <cell r="I82">
            <v>2888</v>
          </cell>
          <cell r="T82">
            <v>369</v>
          </cell>
          <cell r="W82">
            <v>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3表"/>
      <sheetName val="第4表"/>
      <sheetName val="第5表・第６表"/>
      <sheetName val="第7表・第８表"/>
      <sheetName val="（第８表）"/>
    </sheetNames>
    <sheetDataSet>
      <sheetData sheetId="0">
        <row r="81">
          <cell r="F81">
            <v>19</v>
          </cell>
          <cell r="K81">
            <v>317</v>
          </cell>
        </row>
        <row r="82">
          <cell r="E82">
            <v>0</v>
          </cell>
          <cell r="L82">
            <v>328</v>
          </cell>
        </row>
        <row r="84">
          <cell r="C84">
            <v>3</v>
          </cell>
          <cell r="D84">
            <v>3</v>
          </cell>
          <cell r="F84">
            <v>33</v>
          </cell>
          <cell r="K84">
            <v>385</v>
          </cell>
          <cell r="L84">
            <v>538</v>
          </cell>
        </row>
      </sheetData>
      <sheetData sheetId="1">
        <row r="83">
          <cell r="C83">
            <v>32</v>
          </cell>
          <cell r="Q83">
            <v>4</v>
          </cell>
        </row>
        <row r="86">
          <cell r="C86">
            <v>67</v>
          </cell>
          <cell r="Q86">
            <v>20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9表"/>
      <sheetName val="第10表"/>
      <sheetName val="第11表・第12表"/>
      <sheetName val="第13表 ・第14表"/>
      <sheetName val="(第14表)"/>
    </sheetNames>
    <sheetDataSet>
      <sheetData sheetId="0">
        <row r="81">
          <cell r="F81">
            <v>15</v>
          </cell>
          <cell r="K81">
            <v>297</v>
          </cell>
          <cell r="L81">
            <v>295</v>
          </cell>
        </row>
        <row r="84">
          <cell r="F84">
            <v>89</v>
          </cell>
          <cell r="K84">
            <v>1104</v>
          </cell>
          <cell r="L84">
            <v>1504</v>
          </cell>
        </row>
      </sheetData>
      <sheetData sheetId="1">
        <row r="83">
          <cell r="C83">
            <v>30</v>
          </cell>
          <cell r="Q83">
            <v>1</v>
          </cell>
        </row>
        <row r="86">
          <cell r="C86">
            <v>199</v>
          </cell>
          <cell r="Q86">
            <v>35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5表"/>
      <sheetName val="第16表"/>
      <sheetName val="第17表"/>
    </sheetNames>
    <sheetDataSet>
      <sheetData sheetId="0">
        <row r="82">
          <cell r="E82">
            <v>8758</v>
          </cell>
          <cell r="F82">
            <v>7729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8表・第19表"/>
    </sheetNames>
    <sheetDataSet>
      <sheetData sheetId="0">
        <row r="12">
          <cell r="J12">
            <v>41</v>
          </cell>
          <cell r="N12">
            <v>14</v>
          </cell>
        </row>
        <row r="13">
          <cell r="J13">
            <v>1438</v>
          </cell>
          <cell r="N13">
            <v>724</v>
          </cell>
        </row>
        <row r="51">
          <cell r="B51">
            <v>29</v>
          </cell>
          <cell r="Q51">
            <v>2</v>
          </cell>
        </row>
        <row r="52">
          <cell r="B52">
            <v>1194</v>
          </cell>
          <cell r="Q52">
            <v>227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～23表"/>
    </sheetNames>
    <sheetDataSet>
      <sheetData sheetId="0">
        <row r="10">
          <cell r="C10">
            <v>8</v>
          </cell>
          <cell r="D10">
            <v>51</v>
          </cell>
        </row>
        <row r="11">
          <cell r="C11">
            <v>49</v>
          </cell>
          <cell r="D11">
            <v>16</v>
          </cell>
        </row>
        <row r="12">
          <cell r="C12">
            <v>3668</v>
          </cell>
          <cell r="D12">
            <v>5472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zoomScaleNormal="100" zoomScaleSheetLayoutView="100" workbookViewId="0">
      <selection activeCell="A2" sqref="A2:K2"/>
    </sheetView>
  </sheetViews>
  <sheetFormatPr defaultColWidth="9" defaultRowHeight="16.5" customHeight="1"/>
  <cols>
    <col min="1" max="1" width="3.7265625" style="5" customWidth="1"/>
    <col min="2" max="2" width="9.6328125" style="5" customWidth="1"/>
    <col min="3" max="11" width="8.7265625" style="5" customWidth="1"/>
    <col min="12" max="16384" width="9" style="5"/>
  </cols>
  <sheetData>
    <row r="1" spans="1:12" ht="24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ht="24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8" customHeight="1">
      <c r="A4" s="59" t="s">
        <v>1</v>
      </c>
      <c r="B4" s="59"/>
      <c r="C4" s="59"/>
    </row>
    <row r="5" spans="1:12" s="35" customFormat="1" ht="18" customHeight="1" thickBot="1">
      <c r="A5" s="34" t="s">
        <v>33</v>
      </c>
      <c r="K5" s="36" t="s">
        <v>2</v>
      </c>
    </row>
    <row r="6" spans="1:12" ht="19.5" customHeight="1">
      <c r="A6" s="60" t="s">
        <v>23</v>
      </c>
      <c r="B6" s="61"/>
      <c r="C6" s="64" t="s">
        <v>35</v>
      </c>
      <c r="D6" s="65"/>
      <c r="E6" s="66"/>
      <c r="F6" s="67" t="s">
        <v>24</v>
      </c>
      <c r="G6" s="69" t="s">
        <v>3</v>
      </c>
      <c r="H6" s="70"/>
      <c r="I6" s="71"/>
      <c r="J6" s="37" t="s">
        <v>4</v>
      </c>
      <c r="K6" s="38" t="s">
        <v>5</v>
      </c>
    </row>
    <row r="7" spans="1:12" s="8" customFormat="1" ht="19.5" customHeight="1">
      <c r="A7" s="62"/>
      <c r="B7" s="63"/>
      <c r="C7" s="10" t="s">
        <v>6</v>
      </c>
      <c r="D7" s="11" t="s">
        <v>28</v>
      </c>
      <c r="E7" s="12" t="s">
        <v>29</v>
      </c>
      <c r="F7" s="68"/>
      <c r="G7" s="13" t="s">
        <v>6</v>
      </c>
      <c r="H7" s="13" t="s">
        <v>7</v>
      </c>
      <c r="I7" s="13" t="s">
        <v>8</v>
      </c>
      <c r="J7" s="13" t="s">
        <v>25</v>
      </c>
      <c r="K7" s="14" t="s">
        <v>25</v>
      </c>
    </row>
    <row r="8" spans="1:12" s="8" customFormat="1" ht="3.75" customHeight="1">
      <c r="A8" s="55"/>
      <c r="B8" s="56"/>
      <c r="C8" s="15"/>
      <c r="D8" s="16"/>
      <c r="E8" s="17"/>
      <c r="F8" s="16"/>
      <c r="G8" s="16"/>
      <c r="H8" s="16"/>
      <c r="I8" s="16"/>
      <c r="J8" s="16"/>
      <c r="K8" s="18"/>
    </row>
    <row r="9" spans="1:12" s="9" customFormat="1" ht="16.5" customHeight="1">
      <c r="A9" s="44" t="s">
        <v>19</v>
      </c>
      <c r="B9" s="45"/>
      <c r="C9" s="19">
        <f>SUM(C10:C12)</f>
        <v>1097</v>
      </c>
      <c r="D9" s="20">
        <f t="shared" ref="D9:K9" si="0">SUM(D10:D12)</f>
        <v>1088</v>
      </c>
      <c r="E9" s="20">
        <f t="shared" si="0"/>
        <v>9</v>
      </c>
      <c r="F9" s="20">
        <f t="shared" si="0"/>
        <v>9434</v>
      </c>
      <c r="G9" s="20">
        <f t="shared" si="0"/>
        <v>249564</v>
      </c>
      <c r="H9" s="20">
        <f t="shared" si="0"/>
        <v>126997</v>
      </c>
      <c r="I9" s="20">
        <f t="shared" si="0"/>
        <v>122567</v>
      </c>
      <c r="J9" s="20">
        <f t="shared" si="0"/>
        <v>18972</v>
      </c>
      <c r="K9" s="21">
        <f t="shared" si="0"/>
        <v>3313</v>
      </c>
    </row>
    <row r="10" spans="1:12" ht="16.5" customHeight="1">
      <c r="A10" s="22"/>
      <c r="B10" s="23" t="s">
        <v>20</v>
      </c>
      <c r="C10" s="24">
        <f>SUM(C15,C20,C25,C38,C42)</f>
        <v>5</v>
      </c>
      <c r="D10" s="24">
        <f t="shared" ref="D10:K10" si="1">SUM(D15,D20,D25,D38,D42)</f>
        <v>5</v>
      </c>
      <c r="E10" s="24">
        <f t="shared" si="1"/>
        <v>0</v>
      </c>
      <c r="F10" s="24">
        <f t="shared" si="1"/>
        <v>49</v>
      </c>
      <c r="G10" s="24">
        <f t="shared" si="1"/>
        <v>1495</v>
      </c>
      <c r="H10" s="24">
        <f t="shared" si="1"/>
        <v>734</v>
      </c>
      <c r="I10" s="24">
        <f t="shared" si="1"/>
        <v>761</v>
      </c>
      <c r="J10" s="24">
        <f t="shared" si="1"/>
        <v>106</v>
      </c>
      <c r="K10" s="25">
        <f t="shared" si="1"/>
        <v>8</v>
      </c>
    </row>
    <row r="11" spans="1:12" ht="16.5" customHeight="1">
      <c r="A11" s="22"/>
      <c r="B11" s="23" t="s">
        <v>21</v>
      </c>
      <c r="C11" s="24">
        <f>SUM(C16,C21,C26,C30,C34,C39,C43)</f>
        <v>952</v>
      </c>
      <c r="D11" s="24">
        <f t="shared" ref="D11:K11" si="2">SUM(D16,D21,D26,D30,D34,D39,D43)</f>
        <v>943</v>
      </c>
      <c r="E11" s="24">
        <f t="shared" si="2"/>
        <v>9</v>
      </c>
      <c r="F11" s="24">
        <f t="shared" si="2"/>
        <v>9012</v>
      </c>
      <c r="G11" s="24">
        <f t="shared" si="2"/>
        <v>211742</v>
      </c>
      <c r="H11" s="24">
        <f t="shared" si="2"/>
        <v>108645</v>
      </c>
      <c r="I11" s="24">
        <f t="shared" si="2"/>
        <v>103097</v>
      </c>
      <c r="J11" s="24">
        <f>SUM(J16,J21,J26,J30,J34,J39,J43)</f>
        <v>16469</v>
      </c>
      <c r="K11" s="25">
        <f t="shared" si="2"/>
        <v>2604</v>
      </c>
    </row>
    <row r="12" spans="1:12" ht="16.5" customHeight="1">
      <c r="A12" s="22"/>
      <c r="B12" s="23" t="s">
        <v>22</v>
      </c>
      <c r="C12" s="24">
        <f>SUM(C17,C22,C27,C31,C35,C44,C47)</f>
        <v>140</v>
      </c>
      <c r="D12" s="24">
        <f t="shared" ref="D12:K12" si="3">SUM(D17,D22,D27,D31,D35,D44,D47)</f>
        <v>140</v>
      </c>
      <c r="E12" s="24">
        <f>SUM(E17,E22,E27,E31,E35,E44,E47)</f>
        <v>0</v>
      </c>
      <c r="F12" s="24">
        <f t="shared" si="3"/>
        <v>373</v>
      </c>
      <c r="G12" s="24">
        <f t="shared" si="3"/>
        <v>36327</v>
      </c>
      <c r="H12" s="24">
        <f>SUM(H17,H22,H27,H31,H35,H44,H47)</f>
        <v>17618</v>
      </c>
      <c r="I12" s="24">
        <f t="shared" si="3"/>
        <v>18709</v>
      </c>
      <c r="J12" s="24">
        <f t="shared" si="3"/>
        <v>2397</v>
      </c>
      <c r="K12" s="25">
        <f t="shared" si="3"/>
        <v>701</v>
      </c>
    </row>
    <row r="13" spans="1:12" ht="9.75" customHeight="1">
      <c r="A13" s="46"/>
      <c r="B13" s="47"/>
      <c r="C13" s="24"/>
      <c r="D13" s="26"/>
      <c r="E13" s="26"/>
      <c r="F13" s="26"/>
      <c r="G13" s="26"/>
      <c r="H13" s="26"/>
      <c r="I13" s="26"/>
      <c r="J13" s="26"/>
      <c r="K13" s="25"/>
    </row>
    <row r="14" spans="1:12" s="9" customFormat="1" ht="16.5" customHeight="1">
      <c r="A14" s="44" t="s">
        <v>15</v>
      </c>
      <c r="B14" s="45"/>
      <c r="C14" s="19">
        <v>330</v>
      </c>
      <c r="D14" s="20">
        <v>329</v>
      </c>
      <c r="E14" s="20">
        <v>1</v>
      </c>
      <c r="F14" s="20">
        <v>1055</v>
      </c>
      <c r="G14" s="20">
        <v>19623</v>
      </c>
      <c r="H14" s="20">
        <v>10116</v>
      </c>
      <c r="I14" s="20">
        <v>9507</v>
      </c>
      <c r="J14" s="20">
        <v>1532</v>
      </c>
      <c r="K14" s="21">
        <v>137</v>
      </c>
      <c r="L14" s="5"/>
    </row>
    <row r="15" spans="1:12" ht="16.5" customHeight="1">
      <c r="A15" s="22"/>
      <c r="B15" s="23" t="s">
        <v>20</v>
      </c>
      <c r="C15" s="24">
        <f>[1]第2表!$C$79</f>
        <v>1</v>
      </c>
      <c r="D15" s="26">
        <f>[1]第2表!$D$79</f>
        <v>1</v>
      </c>
      <c r="E15" s="26">
        <f>[1]第2表!$E$77</f>
        <v>0</v>
      </c>
      <c r="F15" s="26">
        <f>[1]第2表!$F$79</f>
        <v>6</v>
      </c>
      <c r="G15" s="26">
        <f>SUM(H15:I15)</f>
        <v>144</v>
      </c>
      <c r="H15" s="26">
        <f>[1]第2表!$H$79</f>
        <v>71</v>
      </c>
      <c r="I15" s="26">
        <f>[1]第2表!$I$79</f>
        <v>73</v>
      </c>
      <c r="J15" s="26">
        <f>[1]第2表!$T$79</f>
        <v>9</v>
      </c>
      <c r="K15" s="25">
        <f>[1]第2表!$W$77</f>
        <v>0</v>
      </c>
    </row>
    <row r="16" spans="1:12" ht="16.5" customHeight="1">
      <c r="A16" s="22"/>
      <c r="B16" s="23" t="s">
        <v>21</v>
      </c>
      <c r="C16" s="24">
        <f>C14-SUM(C15,C17)</f>
        <v>294</v>
      </c>
      <c r="D16" s="24">
        <f t="shared" ref="D16:K16" si="4">D14-SUM(D15,D17)</f>
        <v>293</v>
      </c>
      <c r="E16" s="24">
        <f t="shared" si="4"/>
        <v>1</v>
      </c>
      <c r="F16" s="24">
        <f>F14-SUM(F15,F17)</f>
        <v>804</v>
      </c>
      <c r="G16" s="24">
        <f>G14-SUM(G15,G17)</f>
        <v>13670</v>
      </c>
      <c r="H16" s="24">
        <f t="shared" si="4"/>
        <v>7124</v>
      </c>
      <c r="I16" s="24">
        <f t="shared" si="4"/>
        <v>6546</v>
      </c>
      <c r="J16" s="24">
        <f t="shared" si="4"/>
        <v>1154</v>
      </c>
      <c r="K16" s="25">
        <f t="shared" si="4"/>
        <v>48</v>
      </c>
    </row>
    <row r="17" spans="1:12" ht="16.5" customHeight="1">
      <c r="A17" s="22"/>
      <c r="B17" s="23" t="s">
        <v>22</v>
      </c>
      <c r="C17" s="24">
        <f>[1]第2表!$C$82</f>
        <v>35</v>
      </c>
      <c r="D17" s="26">
        <v>35</v>
      </c>
      <c r="E17" s="26">
        <f>[1]第2表!$E$80</f>
        <v>0</v>
      </c>
      <c r="F17" s="26">
        <f>[1]第2表!$F$82</f>
        <v>245</v>
      </c>
      <c r="G17" s="26">
        <f>SUM(H17:I17)</f>
        <v>5809</v>
      </c>
      <c r="H17" s="26">
        <f>[1]第2表!$H$82</f>
        <v>2921</v>
      </c>
      <c r="I17" s="26">
        <f>[1]第2表!$I$82</f>
        <v>2888</v>
      </c>
      <c r="J17" s="26">
        <f>[1]第2表!$T$82</f>
        <v>369</v>
      </c>
      <c r="K17" s="25">
        <f>[1]第2表!$W$82</f>
        <v>89</v>
      </c>
    </row>
    <row r="18" spans="1:12" ht="9.75" customHeight="1">
      <c r="A18" s="46"/>
      <c r="B18" s="47"/>
      <c r="C18" s="24"/>
      <c r="D18" s="26"/>
      <c r="E18" s="26"/>
      <c r="F18" s="26"/>
      <c r="G18" s="26"/>
      <c r="H18" s="26"/>
      <c r="I18" s="26"/>
      <c r="J18" s="26"/>
      <c r="K18" s="25"/>
    </row>
    <row r="19" spans="1:12" s="9" customFormat="1" ht="16.5" customHeight="1">
      <c r="A19" s="44" t="s">
        <v>16</v>
      </c>
      <c r="B19" s="45"/>
      <c r="C19" s="19">
        <v>419</v>
      </c>
      <c r="D19" s="20">
        <v>411</v>
      </c>
      <c r="E19" s="20">
        <v>8</v>
      </c>
      <c r="F19" s="20">
        <v>4742</v>
      </c>
      <c r="G19" s="20">
        <v>105617</v>
      </c>
      <c r="H19" s="20">
        <v>54401</v>
      </c>
      <c r="I19" s="20">
        <v>51216</v>
      </c>
      <c r="J19" s="20">
        <v>7239</v>
      </c>
      <c r="K19" s="21">
        <v>1211</v>
      </c>
      <c r="L19" s="5"/>
    </row>
    <row r="20" spans="1:12" ht="16.5" customHeight="1">
      <c r="A20" s="22"/>
      <c r="B20" s="23" t="s">
        <v>20</v>
      </c>
      <c r="C20" s="24">
        <v>1</v>
      </c>
      <c r="D20" s="26">
        <v>1</v>
      </c>
      <c r="E20" s="26">
        <v>0</v>
      </c>
      <c r="F20" s="26">
        <f>[2]第3表!$F$81</f>
        <v>19</v>
      </c>
      <c r="G20" s="26">
        <f>SUM(H20:I20)</f>
        <v>645</v>
      </c>
      <c r="H20" s="26">
        <f>[2]第3表!$K$81</f>
        <v>317</v>
      </c>
      <c r="I20" s="26">
        <f>[2]第3表!$L$82</f>
        <v>328</v>
      </c>
      <c r="J20" s="26">
        <f>[2]第4表!$C$83</f>
        <v>32</v>
      </c>
      <c r="K20" s="25">
        <f>[2]第4表!$Q$83</f>
        <v>4</v>
      </c>
    </row>
    <row r="21" spans="1:12" ht="16.5" customHeight="1">
      <c r="A21" s="22"/>
      <c r="B21" s="23" t="s">
        <v>21</v>
      </c>
      <c r="C21" s="24">
        <f>C19-SUM(C20,C22)</f>
        <v>415</v>
      </c>
      <c r="D21" s="24">
        <f t="shared" ref="D21:K21" si="5">D19-SUM(D20,D22)</f>
        <v>407</v>
      </c>
      <c r="E21" s="24">
        <f t="shared" si="5"/>
        <v>8</v>
      </c>
      <c r="F21" s="24">
        <f t="shared" si="5"/>
        <v>4690</v>
      </c>
      <c r="G21" s="24">
        <f t="shared" si="5"/>
        <v>104049</v>
      </c>
      <c r="H21" s="24">
        <f t="shared" si="5"/>
        <v>53699</v>
      </c>
      <c r="I21" s="24">
        <f t="shared" si="5"/>
        <v>50350</v>
      </c>
      <c r="J21" s="24">
        <f t="shared" si="5"/>
        <v>7140</v>
      </c>
      <c r="K21" s="25">
        <f t="shared" si="5"/>
        <v>1187</v>
      </c>
    </row>
    <row r="22" spans="1:12" ht="16.5" customHeight="1">
      <c r="A22" s="22"/>
      <c r="B22" s="23" t="s">
        <v>22</v>
      </c>
      <c r="C22" s="24">
        <f>[2]第3表!$C$84</f>
        <v>3</v>
      </c>
      <c r="D22" s="26">
        <f>[2]第3表!$D$84</f>
        <v>3</v>
      </c>
      <c r="E22" s="26">
        <f>[2]第3表!$E$82</f>
        <v>0</v>
      </c>
      <c r="F22" s="26">
        <f>[2]第3表!$F$84</f>
        <v>33</v>
      </c>
      <c r="G22" s="26">
        <f>SUM(H22:I22)</f>
        <v>923</v>
      </c>
      <c r="H22" s="26">
        <f>[2]第3表!$K$84</f>
        <v>385</v>
      </c>
      <c r="I22" s="26">
        <f>[2]第3表!$L$84</f>
        <v>538</v>
      </c>
      <c r="J22" s="26">
        <f>[2]第4表!$C$86</f>
        <v>67</v>
      </c>
      <c r="K22" s="25">
        <f>[2]第4表!$Q$86</f>
        <v>20</v>
      </c>
    </row>
    <row r="23" spans="1:12" ht="9.75" customHeight="1">
      <c r="A23" s="46"/>
      <c r="B23" s="47"/>
      <c r="C23" s="24"/>
      <c r="D23" s="26"/>
      <c r="E23" s="26"/>
      <c r="F23" s="26"/>
      <c r="G23" s="26"/>
      <c r="H23" s="26"/>
      <c r="I23" s="26"/>
      <c r="J23" s="26"/>
      <c r="K23" s="25"/>
    </row>
    <row r="24" spans="1:12" s="9" customFormat="1" ht="16.5" customHeight="1">
      <c r="A24" s="44" t="s">
        <v>17</v>
      </c>
      <c r="B24" s="45"/>
      <c r="C24" s="19">
        <v>172</v>
      </c>
      <c r="D24" s="20">
        <v>172</v>
      </c>
      <c r="E24" s="20">
        <v>0</v>
      </c>
      <c r="F24" s="20">
        <v>2056</v>
      </c>
      <c r="G24" s="20">
        <v>56041</v>
      </c>
      <c r="H24" s="20">
        <v>28765</v>
      </c>
      <c r="I24" s="20">
        <v>27276</v>
      </c>
      <c r="J24" s="20">
        <v>4152</v>
      </c>
      <c r="K24" s="21">
        <v>482</v>
      </c>
      <c r="L24" s="5"/>
    </row>
    <row r="25" spans="1:12" ht="16.5" customHeight="1">
      <c r="A25" s="22"/>
      <c r="B25" s="23" t="s">
        <v>20</v>
      </c>
      <c r="C25" s="24">
        <v>1</v>
      </c>
      <c r="D25" s="26">
        <v>1</v>
      </c>
      <c r="E25" s="26">
        <v>0</v>
      </c>
      <c r="F25" s="26">
        <f>[3]第9表!$F$81</f>
        <v>15</v>
      </c>
      <c r="G25" s="26">
        <f>SUM(H25:I25)</f>
        <v>592</v>
      </c>
      <c r="H25" s="26">
        <f>[3]第9表!$K$81</f>
        <v>297</v>
      </c>
      <c r="I25" s="26">
        <f>[3]第9表!$L$81</f>
        <v>295</v>
      </c>
      <c r="J25" s="26">
        <f>[3]第10表!$C$83</f>
        <v>30</v>
      </c>
      <c r="K25" s="25">
        <f>[3]第10表!$Q$83</f>
        <v>1</v>
      </c>
    </row>
    <row r="26" spans="1:12" ht="16.5" customHeight="1">
      <c r="A26" s="22"/>
      <c r="B26" s="23" t="s">
        <v>21</v>
      </c>
      <c r="C26" s="24">
        <f>C24-SUM(C25,C27)</f>
        <v>162</v>
      </c>
      <c r="D26" s="24">
        <f t="shared" ref="D26:K26" si="6">D24-SUM(D25,D27)</f>
        <v>162</v>
      </c>
      <c r="E26" s="24">
        <f t="shared" si="6"/>
        <v>0</v>
      </c>
      <c r="F26" s="24">
        <f t="shared" si="6"/>
        <v>1952</v>
      </c>
      <c r="G26" s="24">
        <f t="shared" si="6"/>
        <v>52841</v>
      </c>
      <c r="H26" s="24">
        <f t="shared" si="6"/>
        <v>27364</v>
      </c>
      <c r="I26" s="24">
        <f t="shared" si="6"/>
        <v>25477</v>
      </c>
      <c r="J26" s="24">
        <f t="shared" si="6"/>
        <v>3923</v>
      </c>
      <c r="K26" s="25">
        <f t="shared" si="6"/>
        <v>446</v>
      </c>
    </row>
    <row r="27" spans="1:12" ht="16.5" customHeight="1">
      <c r="A27" s="22"/>
      <c r="B27" s="23" t="s">
        <v>22</v>
      </c>
      <c r="C27" s="24">
        <v>9</v>
      </c>
      <c r="D27" s="26">
        <v>9</v>
      </c>
      <c r="E27" s="26">
        <v>0</v>
      </c>
      <c r="F27" s="26">
        <f>[3]第9表!$F$84</f>
        <v>89</v>
      </c>
      <c r="G27" s="26">
        <f>SUM(H27:I27)</f>
        <v>2608</v>
      </c>
      <c r="H27" s="26">
        <f>[3]第9表!$K$84</f>
        <v>1104</v>
      </c>
      <c r="I27" s="26">
        <f>[3]第9表!$L$84</f>
        <v>1504</v>
      </c>
      <c r="J27" s="26">
        <f>[3]第10表!$C$86</f>
        <v>199</v>
      </c>
      <c r="K27" s="25">
        <f>[3]第10表!$Q$86</f>
        <v>35</v>
      </c>
    </row>
    <row r="28" spans="1:12" ht="9.75" customHeight="1">
      <c r="A28" s="46"/>
      <c r="B28" s="47"/>
      <c r="C28" s="24"/>
      <c r="D28" s="26"/>
      <c r="E28" s="26"/>
      <c r="F28" s="26"/>
      <c r="G28" s="26"/>
      <c r="H28" s="26"/>
      <c r="I28" s="26"/>
      <c r="J28" s="26"/>
      <c r="K28" s="25"/>
    </row>
    <row r="29" spans="1:12" s="9" customFormat="1" ht="16.5" customHeight="1">
      <c r="A29" s="44" t="s">
        <v>9</v>
      </c>
      <c r="B29" s="45"/>
      <c r="C29" s="19">
        <v>88</v>
      </c>
      <c r="D29" s="20">
        <v>88</v>
      </c>
      <c r="E29" s="20">
        <v>0</v>
      </c>
      <c r="F29" s="20">
        <v>1044</v>
      </c>
      <c r="G29" s="20">
        <v>54805</v>
      </c>
      <c r="H29" s="20">
        <v>27411</v>
      </c>
      <c r="I29" s="20">
        <v>27394</v>
      </c>
      <c r="J29" s="20">
        <v>4017</v>
      </c>
      <c r="K29" s="21">
        <v>956</v>
      </c>
    </row>
    <row r="30" spans="1:12" ht="16.5" customHeight="1">
      <c r="A30" s="22"/>
      <c r="B30" s="23" t="s">
        <v>21</v>
      </c>
      <c r="C30" s="24">
        <f>C29-C31</f>
        <v>65</v>
      </c>
      <c r="D30" s="26">
        <f>C30</f>
        <v>65</v>
      </c>
      <c r="E30" s="26">
        <v>0</v>
      </c>
      <c r="F30" s="26">
        <v>1044</v>
      </c>
      <c r="G30" s="26">
        <f>SUM(G29-G31)</f>
        <v>38318</v>
      </c>
      <c r="H30" s="26">
        <f>SUM(H29-H31)</f>
        <v>18653</v>
      </c>
      <c r="I30" s="26">
        <f>SUM(I29-I31)</f>
        <v>19665</v>
      </c>
      <c r="J30" s="26">
        <f>SUM(J29-J31)</f>
        <v>3008</v>
      </c>
      <c r="K30" s="25">
        <f>SUM(K29-K31)</f>
        <v>694</v>
      </c>
    </row>
    <row r="31" spans="1:12" ht="16.5" customHeight="1">
      <c r="A31" s="22"/>
      <c r="B31" s="23" t="s">
        <v>22</v>
      </c>
      <c r="C31" s="24">
        <v>23</v>
      </c>
      <c r="D31" s="26">
        <v>23</v>
      </c>
      <c r="E31" s="26">
        <v>0</v>
      </c>
      <c r="F31" s="27" t="s">
        <v>32</v>
      </c>
      <c r="G31" s="26">
        <v>16487</v>
      </c>
      <c r="H31" s="26">
        <f>[4]第15表!$E$82</f>
        <v>8758</v>
      </c>
      <c r="I31" s="26">
        <f>[4]第15表!$F$82</f>
        <v>7729</v>
      </c>
      <c r="J31" s="26">
        <v>1009</v>
      </c>
      <c r="K31" s="25">
        <v>262</v>
      </c>
    </row>
    <row r="32" spans="1:12" ht="9.75" customHeight="1">
      <c r="A32" s="46"/>
      <c r="B32" s="47"/>
      <c r="C32" s="24"/>
      <c r="D32" s="26"/>
      <c r="E32" s="26"/>
      <c r="F32" s="26"/>
      <c r="G32" s="26"/>
      <c r="H32" s="26"/>
      <c r="I32" s="26"/>
      <c r="J32" s="26"/>
      <c r="K32" s="25"/>
    </row>
    <row r="33" spans="1:11" s="9" customFormat="1" ht="16.5" customHeight="1">
      <c r="A33" s="44" t="s">
        <v>13</v>
      </c>
      <c r="B33" s="45"/>
      <c r="C33" s="28">
        <f>SUM(C34:C35)</f>
        <v>2</v>
      </c>
      <c r="D33" s="29">
        <f>SUM(D34:D35)</f>
        <v>2</v>
      </c>
      <c r="E33" s="29">
        <f>SUM(E34:E35)</f>
        <v>0</v>
      </c>
      <c r="F33" s="29">
        <f>SUM(F34:F35)</f>
        <v>18</v>
      </c>
      <c r="G33" s="29">
        <v>818</v>
      </c>
      <c r="H33" s="29">
        <v>427</v>
      </c>
      <c r="I33" s="29">
        <v>391</v>
      </c>
      <c r="J33" s="20">
        <v>74</v>
      </c>
      <c r="K33" s="21">
        <v>7</v>
      </c>
    </row>
    <row r="34" spans="1:11" ht="16.5" customHeight="1">
      <c r="A34" s="22"/>
      <c r="B34" s="23" t="s">
        <v>21</v>
      </c>
      <c r="C34" s="24">
        <v>1</v>
      </c>
      <c r="D34" s="26">
        <v>1</v>
      </c>
      <c r="E34" s="26">
        <v>0</v>
      </c>
      <c r="F34" s="26">
        <v>12</v>
      </c>
      <c r="G34" s="26">
        <f>SUM(H34:I34)</f>
        <v>637</v>
      </c>
      <c r="H34" s="26">
        <v>318</v>
      </c>
      <c r="I34" s="26">
        <v>319</v>
      </c>
      <c r="J34" s="26">
        <v>37</v>
      </c>
      <c r="K34" s="25">
        <v>1</v>
      </c>
    </row>
    <row r="35" spans="1:11" ht="16.5" customHeight="1">
      <c r="A35" s="22"/>
      <c r="B35" s="23" t="s">
        <v>22</v>
      </c>
      <c r="C35" s="24">
        <v>1</v>
      </c>
      <c r="D35" s="26">
        <v>1</v>
      </c>
      <c r="E35" s="26">
        <v>0</v>
      </c>
      <c r="F35" s="26">
        <v>6</v>
      </c>
      <c r="G35" s="26">
        <f>SUM(H35:I35)</f>
        <v>181</v>
      </c>
      <c r="H35" s="26">
        <v>109</v>
      </c>
      <c r="I35" s="26">
        <v>72</v>
      </c>
      <c r="J35" s="26">
        <v>37</v>
      </c>
      <c r="K35" s="25">
        <v>6</v>
      </c>
    </row>
    <row r="36" spans="1:11" ht="9.75" customHeight="1">
      <c r="A36" s="46"/>
      <c r="B36" s="47"/>
      <c r="C36" s="24"/>
      <c r="D36" s="26"/>
      <c r="E36" s="26"/>
      <c r="F36" s="26"/>
      <c r="G36" s="26"/>
      <c r="H36" s="26"/>
      <c r="I36" s="26"/>
      <c r="J36" s="26"/>
      <c r="K36" s="25"/>
    </row>
    <row r="37" spans="1:11" s="9" customFormat="1" ht="16.5" customHeight="1">
      <c r="A37" s="44" t="s">
        <v>12</v>
      </c>
      <c r="B37" s="54"/>
      <c r="C37" s="19">
        <f>SUM(C38:C39)</f>
        <v>15</v>
      </c>
      <c r="D37" s="20">
        <v>15</v>
      </c>
      <c r="E37" s="20">
        <v>0</v>
      </c>
      <c r="F37" s="20">
        <v>519</v>
      </c>
      <c r="G37" s="20">
        <f>SUM(H37:I37)</f>
        <v>2217</v>
      </c>
      <c r="H37" s="20">
        <f>SUM(H38:H39)</f>
        <v>1479</v>
      </c>
      <c r="I37" s="20">
        <f>SUM(I38:I39)</f>
        <v>738</v>
      </c>
      <c r="J37" s="20">
        <v>1223</v>
      </c>
      <c r="K37" s="21">
        <v>229</v>
      </c>
    </row>
    <row r="38" spans="1:11" ht="16.5" customHeight="1">
      <c r="A38" s="22"/>
      <c r="B38" s="23" t="s">
        <v>20</v>
      </c>
      <c r="C38" s="24">
        <f>SUM(D38:E38)</f>
        <v>1</v>
      </c>
      <c r="D38" s="26">
        <v>1</v>
      </c>
      <c r="E38" s="26">
        <v>0</v>
      </c>
      <c r="F38" s="26">
        <v>9</v>
      </c>
      <c r="G38" s="26">
        <f t="shared" ref="G38:G39" si="7">SUM(H38:I38)</f>
        <v>55</v>
      </c>
      <c r="H38" s="26">
        <f>[5]第18表・第19表!$J$12</f>
        <v>41</v>
      </c>
      <c r="I38" s="26">
        <f>[5]第18表・第19表!$N$12</f>
        <v>14</v>
      </c>
      <c r="J38" s="26">
        <f>[5]第18表・第19表!$B$51</f>
        <v>29</v>
      </c>
      <c r="K38" s="25">
        <f>[5]第18表・第19表!$Q$51</f>
        <v>2</v>
      </c>
    </row>
    <row r="39" spans="1:11" ht="16.5" customHeight="1">
      <c r="A39" s="22"/>
      <c r="B39" s="23" t="s">
        <v>21</v>
      </c>
      <c r="C39" s="24">
        <f>SUM(D39:E39)</f>
        <v>14</v>
      </c>
      <c r="D39" s="26">
        <v>14</v>
      </c>
      <c r="E39" s="26">
        <v>0</v>
      </c>
      <c r="F39" s="26">
        <v>510</v>
      </c>
      <c r="G39" s="26">
        <f t="shared" si="7"/>
        <v>2162</v>
      </c>
      <c r="H39" s="26">
        <f>[5]第18表・第19表!$J$13</f>
        <v>1438</v>
      </c>
      <c r="I39" s="26">
        <f>[5]第18表・第19表!$N$13</f>
        <v>724</v>
      </c>
      <c r="J39" s="26">
        <f>[5]第18表・第19表!$B$52</f>
        <v>1194</v>
      </c>
      <c r="K39" s="25">
        <f>[5]第18表・第19表!$Q$52</f>
        <v>227</v>
      </c>
    </row>
    <row r="40" spans="1:11" ht="9.75" customHeight="1">
      <c r="A40" s="46"/>
      <c r="B40" s="47"/>
      <c r="C40" s="24"/>
      <c r="D40" s="26"/>
      <c r="E40" s="26"/>
      <c r="F40" s="26"/>
      <c r="G40" s="26"/>
      <c r="H40" s="26"/>
      <c r="I40" s="26"/>
      <c r="J40" s="26"/>
      <c r="K40" s="25"/>
    </row>
    <row r="41" spans="1:11" s="9" customFormat="1" ht="16.5" customHeight="1">
      <c r="A41" s="44" t="s">
        <v>10</v>
      </c>
      <c r="B41" s="45"/>
      <c r="C41" s="19">
        <f>SUM(C42:C44)</f>
        <v>54</v>
      </c>
      <c r="D41" s="20">
        <f>SUM(D42:D44)</f>
        <v>54</v>
      </c>
      <c r="E41" s="30" t="s">
        <v>32</v>
      </c>
      <c r="F41" s="30" t="s">
        <v>32</v>
      </c>
      <c r="G41" s="20">
        <f>SUM(G42:G44)</f>
        <v>9264</v>
      </c>
      <c r="H41" s="20">
        <f>SUM(H42:H44)</f>
        <v>3725</v>
      </c>
      <c r="I41" s="20">
        <f>SUM(I42:I44)</f>
        <v>5539</v>
      </c>
      <c r="J41" s="20">
        <f>SUM(J42:J44)</f>
        <v>613</v>
      </c>
      <c r="K41" s="21">
        <f>SUM(K42:K44)</f>
        <v>244</v>
      </c>
    </row>
    <row r="42" spans="1:11" ht="16.5" customHeight="1">
      <c r="A42" s="22"/>
      <c r="B42" s="23" t="s">
        <v>20</v>
      </c>
      <c r="C42" s="24">
        <f>SUM(D42:E42)</f>
        <v>1</v>
      </c>
      <c r="D42" s="26">
        <v>1</v>
      </c>
      <c r="E42" s="27" t="s">
        <v>32</v>
      </c>
      <c r="F42" s="27" t="s">
        <v>32</v>
      </c>
      <c r="G42" s="26">
        <f>SUM(H42:I42)</f>
        <v>59</v>
      </c>
      <c r="H42" s="26">
        <f>'[6]第20～23表'!$C$10</f>
        <v>8</v>
      </c>
      <c r="I42" s="26">
        <f>'[6]第20～23表'!$D$10</f>
        <v>51</v>
      </c>
      <c r="J42" s="26">
        <v>6</v>
      </c>
      <c r="K42" s="25">
        <v>1</v>
      </c>
    </row>
    <row r="43" spans="1:11" ht="16.5" customHeight="1">
      <c r="A43" s="22"/>
      <c r="B43" s="23" t="s">
        <v>21</v>
      </c>
      <c r="C43" s="24">
        <f>SUM(D43:E43)</f>
        <v>1</v>
      </c>
      <c r="D43" s="26">
        <v>1</v>
      </c>
      <c r="E43" s="27" t="s">
        <v>32</v>
      </c>
      <c r="F43" s="27" t="s">
        <v>32</v>
      </c>
      <c r="G43" s="26">
        <f t="shared" ref="G43:G44" si="8">SUM(H43:I43)</f>
        <v>65</v>
      </c>
      <c r="H43" s="26">
        <f>'[6]第20～23表'!$C$11</f>
        <v>49</v>
      </c>
      <c r="I43" s="26">
        <f>'[6]第20～23表'!$D$11</f>
        <v>16</v>
      </c>
      <c r="J43" s="26">
        <v>13</v>
      </c>
      <c r="K43" s="25">
        <v>1</v>
      </c>
    </row>
    <row r="44" spans="1:11" ht="16.5" customHeight="1">
      <c r="A44" s="22"/>
      <c r="B44" s="23" t="s">
        <v>22</v>
      </c>
      <c r="C44" s="24">
        <v>52</v>
      </c>
      <c r="D44" s="26">
        <v>52</v>
      </c>
      <c r="E44" s="27" t="s">
        <v>11</v>
      </c>
      <c r="F44" s="27" t="s">
        <v>32</v>
      </c>
      <c r="G44" s="26">
        <f t="shared" si="8"/>
        <v>9140</v>
      </c>
      <c r="H44" s="26">
        <f>'[6]第20～23表'!$C$12</f>
        <v>3668</v>
      </c>
      <c r="I44" s="26">
        <f>'[6]第20～23表'!$D$12</f>
        <v>5472</v>
      </c>
      <c r="J44" s="26">
        <v>594</v>
      </c>
      <c r="K44" s="25">
        <v>242</v>
      </c>
    </row>
    <row r="45" spans="1:11" ht="9.75" customHeight="1">
      <c r="A45" s="46"/>
      <c r="B45" s="47"/>
      <c r="C45" s="24"/>
      <c r="D45" s="26"/>
      <c r="E45" s="26"/>
      <c r="F45" s="26"/>
      <c r="G45" s="26"/>
      <c r="H45" s="26"/>
      <c r="I45" s="26"/>
      <c r="J45" s="26"/>
      <c r="K45" s="25"/>
    </row>
    <row r="46" spans="1:11" s="9" customFormat="1" ht="16.5" customHeight="1">
      <c r="A46" s="44" t="s">
        <v>18</v>
      </c>
      <c r="B46" s="45"/>
      <c r="C46" s="19">
        <f>SUM(C47:C47)</f>
        <v>17</v>
      </c>
      <c r="D46" s="20">
        <f>SUM(D47:D47)</f>
        <v>17</v>
      </c>
      <c r="E46" s="30" t="s">
        <v>11</v>
      </c>
      <c r="F46" s="30" t="s">
        <v>32</v>
      </c>
      <c r="G46" s="20">
        <f>SUM(G47:G47)</f>
        <v>1179</v>
      </c>
      <c r="H46" s="20">
        <f>SUM(H47)</f>
        <v>673</v>
      </c>
      <c r="I46" s="20">
        <f>SUM(I47)</f>
        <v>506</v>
      </c>
      <c r="J46" s="20">
        <f>SUM(J47)</f>
        <v>122</v>
      </c>
      <c r="K46" s="21">
        <f>SUM(K47)</f>
        <v>47</v>
      </c>
    </row>
    <row r="47" spans="1:11" ht="16.5" customHeight="1">
      <c r="A47" s="22"/>
      <c r="B47" s="23" t="s">
        <v>22</v>
      </c>
      <c r="C47" s="24">
        <f>SUM(D47:E47)</f>
        <v>17</v>
      </c>
      <c r="D47" s="26">
        <v>17</v>
      </c>
      <c r="E47" s="27" t="s">
        <v>11</v>
      </c>
      <c r="F47" s="27" t="s">
        <v>32</v>
      </c>
      <c r="G47" s="26">
        <v>1179</v>
      </c>
      <c r="H47" s="26">
        <v>673</v>
      </c>
      <c r="I47" s="26">
        <v>506</v>
      </c>
      <c r="J47" s="26">
        <v>122</v>
      </c>
      <c r="K47" s="25">
        <v>47</v>
      </c>
    </row>
    <row r="48" spans="1:11" ht="3.75" customHeight="1">
      <c r="A48" s="48"/>
      <c r="B48" s="49"/>
      <c r="C48" s="31"/>
      <c r="D48" s="32"/>
      <c r="E48" s="32"/>
      <c r="F48" s="32"/>
      <c r="G48" s="32"/>
      <c r="H48" s="32"/>
      <c r="I48" s="32"/>
      <c r="J48" s="32"/>
      <c r="K48" s="33"/>
    </row>
    <row r="49" spans="1:11" ht="3.75" customHeight="1">
      <c r="A49" s="50" t="s">
        <v>31</v>
      </c>
      <c r="B49" s="51"/>
      <c r="C49" s="24"/>
      <c r="D49" s="26"/>
      <c r="E49" s="26"/>
      <c r="F49" s="26"/>
      <c r="G49" s="26"/>
      <c r="H49" s="26"/>
      <c r="I49" s="26"/>
      <c r="J49" s="26"/>
      <c r="K49" s="25"/>
    </row>
    <row r="50" spans="1:11" ht="12.75" customHeight="1">
      <c r="A50" s="52"/>
      <c r="B50" s="53"/>
      <c r="C50" s="24"/>
      <c r="D50" s="26"/>
      <c r="E50" s="26"/>
      <c r="F50" s="26"/>
      <c r="G50" s="26"/>
      <c r="H50" s="26"/>
      <c r="I50" s="26"/>
      <c r="J50" s="26"/>
      <c r="K50" s="25"/>
    </row>
    <row r="51" spans="1:11" s="9" customFormat="1" ht="16.5" customHeight="1">
      <c r="A51" s="40" t="s">
        <v>0</v>
      </c>
      <c r="B51" s="41"/>
      <c r="C51" s="19">
        <f>SUM(C52:C53)</f>
        <v>3</v>
      </c>
      <c r="D51" s="20">
        <f>SUM(D52:D53)</f>
        <v>3</v>
      </c>
      <c r="E51" s="20">
        <f>SUM(E52:E53)</f>
        <v>0</v>
      </c>
      <c r="F51" s="30" t="s">
        <v>32</v>
      </c>
      <c r="G51" s="20">
        <f>SUM(G52:G53)</f>
        <v>1735</v>
      </c>
      <c r="H51" s="20">
        <f>SUM(H52:H53)</f>
        <v>893</v>
      </c>
      <c r="I51" s="20">
        <f>SUM(I52:I53)</f>
        <v>842</v>
      </c>
      <c r="J51" s="20">
        <f>SUM(J52:J53)</f>
        <v>28</v>
      </c>
      <c r="K51" s="21">
        <f>SUM(K52:K53)</f>
        <v>6</v>
      </c>
    </row>
    <row r="52" spans="1:11" ht="15.75" customHeight="1">
      <c r="A52" s="22"/>
      <c r="B52" s="23" t="s">
        <v>21</v>
      </c>
      <c r="C52" s="24">
        <f>SUM(D52:E52)</f>
        <v>1</v>
      </c>
      <c r="D52" s="26">
        <v>1</v>
      </c>
      <c r="E52" s="26">
        <v>0</v>
      </c>
      <c r="F52" s="27" t="s">
        <v>32</v>
      </c>
      <c r="G52" s="26">
        <f>SUM(H52:I52)</f>
        <v>1330</v>
      </c>
      <c r="H52" s="26">
        <v>655</v>
      </c>
      <c r="I52" s="26">
        <v>675</v>
      </c>
      <c r="J52" s="26">
        <v>20</v>
      </c>
      <c r="K52" s="25">
        <v>3</v>
      </c>
    </row>
    <row r="53" spans="1:11" ht="15.75" customHeight="1">
      <c r="A53" s="22"/>
      <c r="B53" s="23" t="s">
        <v>22</v>
      </c>
      <c r="C53" s="24">
        <f>SUM(D53:E53)</f>
        <v>2</v>
      </c>
      <c r="D53" s="26">
        <v>2</v>
      </c>
      <c r="E53" s="26">
        <v>0</v>
      </c>
      <c r="F53" s="27" t="s">
        <v>32</v>
      </c>
      <c r="G53" s="26">
        <f>SUM(H53:I53)</f>
        <v>405</v>
      </c>
      <c r="H53" s="26">
        <v>238</v>
      </c>
      <c r="I53" s="26">
        <v>167</v>
      </c>
      <c r="J53" s="26">
        <v>8</v>
      </c>
      <c r="K53" s="25">
        <v>3</v>
      </c>
    </row>
    <row r="54" spans="1:11" ht="3.75" customHeight="1" thickBot="1">
      <c r="A54" s="42"/>
      <c r="B54" s="43"/>
      <c r="C54" s="3"/>
      <c r="D54" s="1"/>
      <c r="E54" s="1"/>
      <c r="F54" s="2"/>
      <c r="G54" s="1"/>
      <c r="H54" s="1"/>
      <c r="I54" s="1"/>
      <c r="J54" s="1"/>
      <c r="K54" s="4"/>
    </row>
    <row r="55" spans="1:11" s="7" customFormat="1" ht="12" customHeight="1">
      <c r="A55" s="7" t="s">
        <v>34</v>
      </c>
    </row>
    <row r="56" spans="1:11" s="7" customFormat="1" ht="12" customHeight="1">
      <c r="A56" s="7" t="s">
        <v>30</v>
      </c>
    </row>
    <row r="57" spans="1:11" s="7" customFormat="1" ht="12" customHeight="1">
      <c r="A57" s="7" t="s">
        <v>27</v>
      </c>
    </row>
    <row r="59" spans="1:11" ht="16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</row>
  </sheetData>
  <mergeCells count="29">
    <mergeCell ref="A1:K1"/>
    <mergeCell ref="A2:K2"/>
    <mergeCell ref="A4:C4"/>
    <mergeCell ref="A6:B7"/>
    <mergeCell ref="C6:E6"/>
    <mergeCell ref="F6:F7"/>
    <mergeCell ref="G6:I6"/>
    <mergeCell ref="A18:B18"/>
    <mergeCell ref="A19:B19"/>
    <mergeCell ref="A23:B23"/>
    <mergeCell ref="A24:B24"/>
    <mergeCell ref="A8:B8"/>
    <mergeCell ref="A9:B9"/>
    <mergeCell ref="A13:B13"/>
    <mergeCell ref="A14:B14"/>
    <mergeCell ref="A36:B36"/>
    <mergeCell ref="A37:B37"/>
    <mergeCell ref="A40:B40"/>
    <mergeCell ref="A28:B28"/>
    <mergeCell ref="A29:B29"/>
    <mergeCell ref="A32:B32"/>
    <mergeCell ref="A33:B33"/>
    <mergeCell ref="A51:B51"/>
    <mergeCell ref="A54:B54"/>
    <mergeCell ref="A41:B41"/>
    <mergeCell ref="A45:B45"/>
    <mergeCell ref="A46:B46"/>
    <mergeCell ref="A48:B48"/>
    <mergeCell ref="A49:B50"/>
  </mergeCells>
  <phoneticPr fontId="1"/>
  <pageMargins left="0.59055118110236227" right="0.59055118110236227" top="0.78740157480314965" bottom="0.35433070866141736" header="0.51181102362204722" footer="0.23622047244094491"/>
  <pageSetup paperSize="9" firstPageNumber="32" orientation="portrait" useFirstPageNumber="1" r:id="rId1"/>
  <headerFooter scaleWithDoc="0" alignWithMargins="0">
    <oddFooter>&amp;C&amp;"ＭＳ Ｐ明朝,標準"&amp;10-  &amp;P  -</oddFooter>
  </headerFooter>
  <ignoredErrors>
    <ignoredError sqref="C38:C39" formulaRange="1"/>
    <ignoredError sqref="G16:G33 G54:G56 G36:G51" formula="1"/>
    <ignoredError sqref="G52:G53 G34:G3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2022-07-20T06:40:59Z</dcterms:created>
  <dcterms:modified xsi:type="dcterms:W3CDTF">2022-07-20T06:41:12Z</dcterms:modified>
</cp:coreProperties>
</file>